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5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embeddings/oleObject28.bin" ContentType="application/vnd.openxmlformats-officedocument.oleObject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drawings/drawing12.xml" ContentType="application/vnd.openxmlformats-officedocument.drawing+xml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jagn/Desktop/stuff/uni/enme314/"/>
    </mc:Choice>
  </mc:AlternateContent>
  <xr:revisionPtr revIDLastSave="0" documentId="13_ncr:1_{B965532C-3C36-8D47-AB58-7213E4309FE2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Intro and disclaimer" sheetId="12" r:id="rId1"/>
    <sheet name="Conversion factors" sheetId="15" r:id="rId2"/>
    <sheet name="Properties of common fluids" sheetId="11" r:id="rId3"/>
    <sheet name="Sphere drag data" sheetId="10" r:id="rId4"/>
    <sheet name="Minor losses" sheetId="8" r:id="rId5"/>
    <sheet name="Losses in straight pipes" sheetId="6" r:id="rId6"/>
    <sheet name="Moody diag from Colebrook-White" sheetId="13" r:id="rId7"/>
    <sheet name="Haaland" sheetId="2" r:id="rId8"/>
    <sheet name="Swamee-Jain" sheetId="5" r:id="rId9"/>
    <sheet name="Serghide" sheetId="7" r:id="rId10"/>
    <sheet name="Entrance lengths" sheetId="17" r:id="rId11"/>
    <sheet name="Standard atmosphere" sheetId="18" r:id="rId12"/>
  </sheets>
  <definedNames>
    <definedName name="OLE_LINK1" localSheetId="10">'Entrance lengths'!$F$6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1" l="1"/>
  <c r="O20" i="11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" i="18"/>
  <c r="R20" i="11"/>
  <c r="U18" i="6"/>
  <c r="V18" i="6" s="1"/>
  <c r="W18" i="6" s="1"/>
  <c r="U19" i="6"/>
  <c r="V19" i="6" s="1"/>
  <c r="W19" i="6" s="1"/>
  <c r="AA20" i="6"/>
  <c r="AC20" i="6" s="1"/>
  <c r="AE20" i="6" s="1"/>
  <c r="V3" i="6"/>
  <c r="V4" i="6" s="1"/>
  <c r="V5" i="6" s="1"/>
  <c r="U8" i="6" s="1"/>
  <c r="Y15" i="6"/>
  <c r="AA4" i="13"/>
  <c r="AY4" i="13" s="1"/>
  <c r="AB4" i="13"/>
  <c r="AZ4" i="13" s="1"/>
  <c r="AC4" i="13"/>
  <c r="BA4" i="13" s="1"/>
  <c r="AD4" i="13"/>
  <c r="BB4" i="13" s="1"/>
  <c r="AE4" i="13"/>
  <c r="BC4" i="13" s="1"/>
  <c r="AF4" i="13"/>
  <c r="BD4" i="13" s="1"/>
  <c r="AG4" i="13"/>
  <c r="BE4" i="13" s="1"/>
  <c r="AH4" i="13"/>
  <c r="BF4" i="13" s="1"/>
  <c r="AI4" i="13"/>
  <c r="BG4" i="13" s="1"/>
  <c r="AA5" i="13"/>
  <c r="AY5" i="13" s="1"/>
  <c r="AB5" i="13"/>
  <c r="AZ5" i="13" s="1"/>
  <c r="AC5" i="13"/>
  <c r="BA5" i="13" s="1"/>
  <c r="AD5" i="13"/>
  <c r="BB5" i="13" s="1"/>
  <c r="AE5" i="13"/>
  <c r="BC5" i="13" s="1"/>
  <c r="AF5" i="13"/>
  <c r="BD5" i="13" s="1"/>
  <c r="AG5" i="13"/>
  <c r="BE5" i="13" s="1"/>
  <c r="AH5" i="13"/>
  <c r="BF5" i="13" s="1"/>
  <c r="AI5" i="13"/>
  <c r="BG5" i="13" s="1"/>
  <c r="AA6" i="13"/>
  <c r="AY6" i="13" s="1"/>
  <c r="AB6" i="13"/>
  <c r="AZ6" i="13" s="1"/>
  <c r="AC6" i="13"/>
  <c r="BA6" i="13" s="1"/>
  <c r="AD6" i="13"/>
  <c r="BB6" i="13" s="1"/>
  <c r="AE6" i="13"/>
  <c r="BC6" i="13" s="1"/>
  <c r="AF6" i="13"/>
  <c r="BD6" i="13" s="1"/>
  <c r="AG6" i="13"/>
  <c r="BE6" i="13" s="1"/>
  <c r="AH6" i="13"/>
  <c r="BF6" i="13" s="1"/>
  <c r="AI6" i="13"/>
  <c r="BG6" i="13" s="1"/>
  <c r="AA7" i="13"/>
  <c r="AY7" i="13" s="1"/>
  <c r="AB7" i="13"/>
  <c r="AZ7" i="13" s="1"/>
  <c r="AC7" i="13"/>
  <c r="BA7" i="13" s="1"/>
  <c r="AD7" i="13"/>
  <c r="BB7" i="13" s="1"/>
  <c r="AE7" i="13"/>
  <c r="BC7" i="13" s="1"/>
  <c r="AF7" i="13"/>
  <c r="BD7" i="13" s="1"/>
  <c r="AG7" i="13"/>
  <c r="BE7" i="13" s="1"/>
  <c r="AH7" i="13"/>
  <c r="BF7" i="13" s="1"/>
  <c r="AI7" i="13"/>
  <c r="BG7" i="13" s="1"/>
  <c r="AA8" i="13"/>
  <c r="AY8" i="13" s="1"/>
  <c r="AB8" i="13"/>
  <c r="AZ8" i="13" s="1"/>
  <c r="AC8" i="13"/>
  <c r="BA8" i="13" s="1"/>
  <c r="AD8" i="13"/>
  <c r="BB8" i="13" s="1"/>
  <c r="AE8" i="13"/>
  <c r="BC8" i="13" s="1"/>
  <c r="AF8" i="13"/>
  <c r="BD8" i="13" s="1"/>
  <c r="AG8" i="13"/>
  <c r="BE8" i="13" s="1"/>
  <c r="AH8" i="13"/>
  <c r="BF8" i="13" s="1"/>
  <c r="AI8" i="13"/>
  <c r="BG8" i="13" s="1"/>
  <c r="AA9" i="13"/>
  <c r="AY9" i="13" s="1"/>
  <c r="AB9" i="13"/>
  <c r="AZ9" i="13" s="1"/>
  <c r="AC9" i="13"/>
  <c r="BA9" i="13" s="1"/>
  <c r="AD9" i="13"/>
  <c r="BB9" i="13" s="1"/>
  <c r="AE9" i="13"/>
  <c r="BC9" i="13" s="1"/>
  <c r="AF9" i="13"/>
  <c r="BD9" i="13" s="1"/>
  <c r="AG9" i="13"/>
  <c r="BE9" i="13" s="1"/>
  <c r="AH9" i="13"/>
  <c r="BF9" i="13" s="1"/>
  <c r="AI9" i="13"/>
  <c r="BG9" i="13" s="1"/>
  <c r="AA10" i="13"/>
  <c r="AY10" i="13" s="1"/>
  <c r="AB10" i="13"/>
  <c r="AZ10" i="13" s="1"/>
  <c r="AC10" i="13"/>
  <c r="BA10" i="13" s="1"/>
  <c r="AD10" i="13"/>
  <c r="BB10" i="13" s="1"/>
  <c r="AE10" i="13"/>
  <c r="BC10" i="13" s="1"/>
  <c r="AF10" i="13"/>
  <c r="BD10" i="13" s="1"/>
  <c r="AG10" i="13"/>
  <c r="BE10" i="13" s="1"/>
  <c r="AH10" i="13"/>
  <c r="BF10" i="13" s="1"/>
  <c r="AI10" i="13"/>
  <c r="BG10" i="13" s="1"/>
  <c r="AA11" i="13"/>
  <c r="AY11" i="13" s="1"/>
  <c r="AB11" i="13"/>
  <c r="AZ11" i="13" s="1"/>
  <c r="AC11" i="13"/>
  <c r="BA11" i="13" s="1"/>
  <c r="AD11" i="13"/>
  <c r="BB11" i="13" s="1"/>
  <c r="AE11" i="13"/>
  <c r="BC11" i="13" s="1"/>
  <c r="AF11" i="13"/>
  <c r="BD11" i="13" s="1"/>
  <c r="AG11" i="13"/>
  <c r="BE11" i="13" s="1"/>
  <c r="AH11" i="13"/>
  <c r="BF11" i="13" s="1"/>
  <c r="AI11" i="13"/>
  <c r="BG11" i="13" s="1"/>
  <c r="AA12" i="13"/>
  <c r="AY12" i="13" s="1"/>
  <c r="AB12" i="13"/>
  <c r="AZ12" i="13" s="1"/>
  <c r="AC12" i="13"/>
  <c r="BA12" i="13" s="1"/>
  <c r="AD12" i="13"/>
  <c r="BB12" i="13" s="1"/>
  <c r="AE12" i="13"/>
  <c r="BC12" i="13" s="1"/>
  <c r="AF12" i="13"/>
  <c r="BD12" i="13" s="1"/>
  <c r="AG12" i="13"/>
  <c r="BE12" i="13" s="1"/>
  <c r="AH12" i="13"/>
  <c r="BF12" i="13" s="1"/>
  <c r="AI12" i="13"/>
  <c r="BG12" i="13" s="1"/>
  <c r="AA13" i="13"/>
  <c r="AY13" i="13" s="1"/>
  <c r="AB13" i="13"/>
  <c r="AZ13" i="13" s="1"/>
  <c r="AC13" i="13"/>
  <c r="BA13" i="13" s="1"/>
  <c r="AD13" i="13"/>
  <c r="BB13" i="13" s="1"/>
  <c r="AE13" i="13"/>
  <c r="BC13" i="13" s="1"/>
  <c r="AF13" i="13"/>
  <c r="BD13" i="13" s="1"/>
  <c r="AG13" i="13"/>
  <c r="BE13" i="13" s="1"/>
  <c r="AH13" i="13"/>
  <c r="BF13" i="13" s="1"/>
  <c r="AI13" i="13"/>
  <c r="BG13" i="13" s="1"/>
  <c r="AA14" i="13"/>
  <c r="AY14" i="13" s="1"/>
  <c r="AB14" i="13"/>
  <c r="AZ14" i="13" s="1"/>
  <c r="AC14" i="13"/>
  <c r="BA14" i="13" s="1"/>
  <c r="AD14" i="13"/>
  <c r="BB14" i="13" s="1"/>
  <c r="AE14" i="13"/>
  <c r="BC14" i="13" s="1"/>
  <c r="AF14" i="13"/>
  <c r="BD14" i="13" s="1"/>
  <c r="AG14" i="13"/>
  <c r="BE14" i="13" s="1"/>
  <c r="AH14" i="13"/>
  <c r="BF14" i="13" s="1"/>
  <c r="AI14" i="13"/>
  <c r="BG14" i="13" s="1"/>
  <c r="AA15" i="13"/>
  <c r="AY15" i="13" s="1"/>
  <c r="AB15" i="13"/>
  <c r="AZ15" i="13" s="1"/>
  <c r="AC15" i="13"/>
  <c r="BA15" i="13" s="1"/>
  <c r="AD15" i="13"/>
  <c r="BB15" i="13" s="1"/>
  <c r="AE15" i="13"/>
  <c r="BC15" i="13" s="1"/>
  <c r="AF15" i="13"/>
  <c r="BD15" i="13" s="1"/>
  <c r="AG15" i="13"/>
  <c r="BE15" i="13" s="1"/>
  <c r="AH15" i="13"/>
  <c r="BF15" i="13" s="1"/>
  <c r="AI15" i="13"/>
  <c r="BG15" i="13" s="1"/>
  <c r="AA16" i="13"/>
  <c r="AY16" i="13" s="1"/>
  <c r="AB16" i="13"/>
  <c r="AZ16" i="13" s="1"/>
  <c r="AC16" i="13"/>
  <c r="BA16" i="13" s="1"/>
  <c r="AD16" i="13"/>
  <c r="BB16" i="13" s="1"/>
  <c r="AE16" i="13"/>
  <c r="BC16" i="13" s="1"/>
  <c r="AF16" i="13"/>
  <c r="BD16" i="13" s="1"/>
  <c r="AG16" i="13"/>
  <c r="BE16" i="13" s="1"/>
  <c r="AH16" i="13"/>
  <c r="BF16" i="13" s="1"/>
  <c r="AI16" i="13"/>
  <c r="BG16" i="13" s="1"/>
  <c r="AA17" i="13"/>
  <c r="AY17" i="13" s="1"/>
  <c r="AB17" i="13"/>
  <c r="AZ17" i="13" s="1"/>
  <c r="AC17" i="13"/>
  <c r="BA17" i="13" s="1"/>
  <c r="AD17" i="13"/>
  <c r="BB17" i="13" s="1"/>
  <c r="AE17" i="13"/>
  <c r="BC17" i="13" s="1"/>
  <c r="AF17" i="13"/>
  <c r="BD17" i="13" s="1"/>
  <c r="AG17" i="13"/>
  <c r="BE17" i="13" s="1"/>
  <c r="AH17" i="13"/>
  <c r="BF17" i="13" s="1"/>
  <c r="AI17" i="13"/>
  <c r="BG17" i="13" s="1"/>
  <c r="AA18" i="13"/>
  <c r="AY18" i="13" s="1"/>
  <c r="AB18" i="13"/>
  <c r="AZ18" i="13" s="1"/>
  <c r="AC18" i="13"/>
  <c r="BA18" i="13" s="1"/>
  <c r="AD18" i="13"/>
  <c r="BB18" i="13" s="1"/>
  <c r="AE18" i="13"/>
  <c r="BC18" i="13" s="1"/>
  <c r="AF18" i="13"/>
  <c r="BD18" i="13" s="1"/>
  <c r="AG18" i="13"/>
  <c r="BE18" i="13" s="1"/>
  <c r="AH18" i="13"/>
  <c r="BF18" i="13" s="1"/>
  <c r="AI18" i="13"/>
  <c r="BG18" i="13" s="1"/>
  <c r="AA19" i="13"/>
  <c r="AY19" i="13" s="1"/>
  <c r="AB19" i="13"/>
  <c r="AZ19" i="13" s="1"/>
  <c r="AC19" i="13"/>
  <c r="BA19" i="13" s="1"/>
  <c r="AD19" i="13"/>
  <c r="BB19" i="13" s="1"/>
  <c r="AE19" i="13"/>
  <c r="BC19" i="13" s="1"/>
  <c r="AF19" i="13"/>
  <c r="BD19" i="13" s="1"/>
  <c r="AG19" i="13"/>
  <c r="BE19" i="13" s="1"/>
  <c r="AH19" i="13"/>
  <c r="BF19" i="13" s="1"/>
  <c r="AI19" i="13"/>
  <c r="BG19" i="13" s="1"/>
  <c r="AA20" i="13"/>
  <c r="AY20" i="13" s="1"/>
  <c r="AB20" i="13"/>
  <c r="AZ20" i="13" s="1"/>
  <c r="AC20" i="13"/>
  <c r="BA20" i="13" s="1"/>
  <c r="AD20" i="13"/>
  <c r="BB20" i="13" s="1"/>
  <c r="AE20" i="13"/>
  <c r="BC20" i="13" s="1"/>
  <c r="AF20" i="13"/>
  <c r="BD20" i="13" s="1"/>
  <c r="AG20" i="13"/>
  <c r="BE20" i="13" s="1"/>
  <c r="AH20" i="13"/>
  <c r="BF20" i="13" s="1"/>
  <c r="AI20" i="13"/>
  <c r="BG20" i="13" s="1"/>
  <c r="AA21" i="13"/>
  <c r="AY21" i="13" s="1"/>
  <c r="AB21" i="13"/>
  <c r="AZ21" i="13" s="1"/>
  <c r="AC21" i="13"/>
  <c r="BA21" i="13" s="1"/>
  <c r="AD21" i="13"/>
  <c r="BB21" i="13" s="1"/>
  <c r="AE21" i="13"/>
  <c r="BC21" i="13" s="1"/>
  <c r="AF21" i="13"/>
  <c r="BD21" i="13" s="1"/>
  <c r="AG21" i="13"/>
  <c r="BE21" i="13" s="1"/>
  <c r="AH21" i="13"/>
  <c r="BF21" i="13" s="1"/>
  <c r="AI21" i="13"/>
  <c r="BG21" i="13" s="1"/>
  <c r="AA22" i="13"/>
  <c r="AY22" i="13" s="1"/>
  <c r="AB22" i="13"/>
  <c r="AZ22" i="13" s="1"/>
  <c r="AC22" i="13"/>
  <c r="BA22" i="13" s="1"/>
  <c r="AD22" i="13"/>
  <c r="BB22" i="13" s="1"/>
  <c r="AE22" i="13"/>
  <c r="BC22" i="13" s="1"/>
  <c r="AF22" i="13"/>
  <c r="BD22" i="13" s="1"/>
  <c r="AG22" i="13"/>
  <c r="BE22" i="13" s="1"/>
  <c r="AH22" i="13"/>
  <c r="BF22" i="13" s="1"/>
  <c r="AI22" i="13"/>
  <c r="BG22" i="13" s="1"/>
  <c r="AA23" i="13"/>
  <c r="AY23" i="13" s="1"/>
  <c r="AB23" i="13"/>
  <c r="AZ23" i="13" s="1"/>
  <c r="AC23" i="13"/>
  <c r="BA23" i="13" s="1"/>
  <c r="AD23" i="13"/>
  <c r="BB23" i="13" s="1"/>
  <c r="AE23" i="13"/>
  <c r="BC23" i="13" s="1"/>
  <c r="AF23" i="13"/>
  <c r="BD23" i="13" s="1"/>
  <c r="AG23" i="13"/>
  <c r="BE23" i="13" s="1"/>
  <c r="AH23" i="13"/>
  <c r="BF23" i="13" s="1"/>
  <c r="AI23" i="13"/>
  <c r="BG23" i="13" s="1"/>
  <c r="AA24" i="13"/>
  <c r="AY24" i="13" s="1"/>
  <c r="AB24" i="13"/>
  <c r="AZ24" i="13" s="1"/>
  <c r="AC24" i="13"/>
  <c r="BA24" i="13" s="1"/>
  <c r="AD24" i="13"/>
  <c r="BB24" i="13" s="1"/>
  <c r="AE24" i="13"/>
  <c r="BC24" i="13" s="1"/>
  <c r="AF24" i="13"/>
  <c r="BD24" i="13" s="1"/>
  <c r="AG24" i="13"/>
  <c r="BE24" i="13" s="1"/>
  <c r="AH24" i="13"/>
  <c r="BF24" i="13" s="1"/>
  <c r="AI24" i="13"/>
  <c r="BG24" i="13" s="1"/>
  <c r="AA25" i="13"/>
  <c r="AY25" i="13" s="1"/>
  <c r="AB25" i="13"/>
  <c r="AZ25" i="13" s="1"/>
  <c r="AC25" i="13"/>
  <c r="BA25" i="13" s="1"/>
  <c r="AD25" i="13"/>
  <c r="BB25" i="13" s="1"/>
  <c r="AE25" i="13"/>
  <c r="BC25" i="13" s="1"/>
  <c r="AF25" i="13"/>
  <c r="BD25" i="13" s="1"/>
  <c r="AG25" i="13"/>
  <c r="BE25" i="13" s="1"/>
  <c r="AH25" i="13"/>
  <c r="BF25" i="13" s="1"/>
  <c r="AI25" i="13"/>
  <c r="BG25" i="13" s="1"/>
  <c r="AA26" i="13"/>
  <c r="AY26" i="13" s="1"/>
  <c r="AB26" i="13"/>
  <c r="AZ26" i="13" s="1"/>
  <c r="AC26" i="13"/>
  <c r="BA26" i="13" s="1"/>
  <c r="AD26" i="13"/>
  <c r="BB26" i="13" s="1"/>
  <c r="AE26" i="13"/>
  <c r="BC26" i="13" s="1"/>
  <c r="AF26" i="13"/>
  <c r="BD26" i="13" s="1"/>
  <c r="AG26" i="13"/>
  <c r="BE26" i="13" s="1"/>
  <c r="AH26" i="13"/>
  <c r="BF26" i="13" s="1"/>
  <c r="AI26" i="13"/>
  <c r="BG26" i="13" s="1"/>
  <c r="AA27" i="13"/>
  <c r="AY27" i="13" s="1"/>
  <c r="AB27" i="13"/>
  <c r="AZ27" i="13" s="1"/>
  <c r="AC27" i="13"/>
  <c r="BA27" i="13" s="1"/>
  <c r="AD27" i="13"/>
  <c r="BB27" i="13" s="1"/>
  <c r="AE27" i="13"/>
  <c r="BC27" i="13" s="1"/>
  <c r="AF27" i="13"/>
  <c r="BD27" i="13" s="1"/>
  <c r="AG27" i="13"/>
  <c r="BE27" i="13" s="1"/>
  <c r="AH27" i="13"/>
  <c r="BF27" i="13" s="1"/>
  <c r="AI27" i="13"/>
  <c r="BG27" i="13" s="1"/>
  <c r="AA28" i="13"/>
  <c r="AY28" i="13" s="1"/>
  <c r="AB28" i="13"/>
  <c r="AZ28" i="13" s="1"/>
  <c r="AC28" i="13"/>
  <c r="BA28" i="13" s="1"/>
  <c r="AD28" i="13"/>
  <c r="BB28" i="13" s="1"/>
  <c r="AE28" i="13"/>
  <c r="BC28" i="13" s="1"/>
  <c r="AF28" i="13"/>
  <c r="BD28" i="13" s="1"/>
  <c r="AG28" i="13"/>
  <c r="BE28" i="13" s="1"/>
  <c r="AH28" i="13"/>
  <c r="BF28" i="13" s="1"/>
  <c r="AI28" i="13"/>
  <c r="BG28" i="13" s="1"/>
  <c r="AA29" i="13"/>
  <c r="AY29" i="13" s="1"/>
  <c r="AB29" i="13"/>
  <c r="AZ29" i="13" s="1"/>
  <c r="AC29" i="13"/>
  <c r="BA29" i="13" s="1"/>
  <c r="AD29" i="13"/>
  <c r="BB29" i="13" s="1"/>
  <c r="AE29" i="13"/>
  <c r="BC29" i="13" s="1"/>
  <c r="AF29" i="13"/>
  <c r="BD29" i="13" s="1"/>
  <c r="AG29" i="13"/>
  <c r="BE29" i="13" s="1"/>
  <c r="AH29" i="13"/>
  <c r="BF29" i="13" s="1"/>
  <c r="AI29" i="13"/>
  <c r="BG29" i="13" s="1"/>
  <c r="AA30" i="13"/>
  <c r="AY30" i="13" s="1"/>
  <c r="AB30" i="13"/>
  <c r="AZ30" i="13" s="1"/>
  <c r="AC30" i="13"/>
  <c r="BA30" i="13" s="1"/>
  <c r="AD30" i="13"/>
  <c r="BB30" i="13" s="1"/>
  <c r="AE30" i="13"/>
  <c r="BC30" i="13" s="1"/>
  <c r="AF30" i="13"/>
  <c r="BD30" i="13" s="1"/>
  <c r="AG30" i="13"/>
  <c r="BE30" i="13" s="1"/>
  <c r="AH30" i="13"/>
  <c r="BF30" i="13" s="1"/>
  <c r="AI30" i="13"/>
  <c r="BG30" i="13" s="1"/>
  <c r="AA31" i="13"/>
  <c r="AY31" i="13" s="1"/>
  <c r="AB31" i="13"/>
  <c r="AZ31" i="13" s="1"/>
  <c r="AC31" i="13"/>
  <c r="BA31" i="13" s="1"/>
  <c r="AD31" i="13"/>
  <c r="BB31" i="13" s="1"/>
  <c r="AE31" i="13"/>
  <c r="BC31" i="13" s="1"/>
  <c r="AF31" i="13"/>
  <c r="BD31" i="13" s="1"/>
  <c r="AG31" i="13"/>
  <c r="BE31" i="13" s="1"/>
  <c r="AH31" i="13"/>
  <c r="BF31" i="13" s="1"/>
  <c r="AI31" i="13"/>
  <c r="BG31" i="13" s="1"/>
  <c r="AA32" i="13"/>
  <c r="AY32" i="13" s="1"/>
  <c r="AB32" i="13"/>
  <c r="AZ32" i="13" s="1"/>
  <c r="AC32" i="13"/>
  <c r="BA32" i="13" s="1"/>
  <c r="AD32" i="13"/>
  <c r="BB32" i="13" s="1"/>
  <c r="AE32" i="13"/>
  <c r="BC32" i="13" s="1"/>
  <c r="AF32" i="13"/>
  <c r="BD32" i="13" s="1"/>
  <c r="AG32" i="13"/>
  <c r="BE32" i="13" s="1"/>
  <c r="AH32" i="13"/>
  <c r="BF32" i="13" s="1"/>
  <c r="AI32" i="13"/>
  <c r="BG32" i="13" s="1"/>
  <c r="AA33" i="13"/>
  <c r="AY33" i="13" s="1"/>
  <c r="AB33" i="13"/>
  <c r="AZ33" i="13" s="1"/>
  <c r="AC33" i="13"/>
  <c r="BA33" i="13" s="1"/>
  <c r="AD33" i="13"/>
  <c r="BB33" i="13" s="1"/>
  <c r="AE33" i="13"/>
  <c r="BC33" i="13" s="1"/>
  <c r="AF33" i="13"/>
  <c r="BD33" i="13" s="1"/>
  <c r="AG33" i="13"/>
  <c r="BE33" i="13" s="1"/>
  <c r="AH33" i="13"/>
  <c r="BF33" i="13" s="1"/>
  <c r="AI33" i="13"/>
  <c r="BG33" i="13" s="1"/>
  <c r="AA34" i="13"/>
  <c r="AY34" i="13" s="1"/>
  <c r="AB34" i="13"/>
  <c r="AZ34" i="13" s="1"/>
  <c r="AC34" i="13"/>
  <c r="BA34" i="13" s="1"/>
  <c r="AD34" i="13"/>
  <c r="BB34" i="13" s="1"/>
  <c r="AE34" i="13"/>
  <c r="BC34" i="13" s="1"/>
  <c r="AF34" i="13"/>
  <c r="BD34" i="13" s="1"/>
  <c r="AG34" i="13"/>
  <c r="BE34" i="13" s="1"/>
  <c r="AH34" i="13"/>
  <c r="BF34" i="13" s="1"/>
  <c r="AI34" i="13"/>
  <c r="BG34" i="13" s="1"/>
  <c r="AA35" i="13"/>
  <c r="AY35" i="13" s="1"/>
  <c r="AB35" i="13"/>
  <c r="AZ35" i="13" s="1"/>
  <c r="AC35" i="13"/>
  <c r="BA35" i="13" s="1"/>
  <c r="AD35" i="13"/>
  <c r="BB35" i="13" s="1"/>
  <c r="AE35" i="13"/>
  <c r="BC35" i="13" s="1"/>
  <c r="AF35" i="13"/>
  <c r="BD35" i="13" s="1"/>
  <c r="AG35" i="13"/>
  <c r="BE35" i="13" s="1"/>
  <c r="AH35" i="13"/>
  <c r="BF35" i="13" s="1"/>
  <c r="AI35" i="13"/>
  <c r="BG35" i="13" s="1"/>
  <c r="AA36" i="13"/>
  <c r="AY36" i="13" s="1"/>
  <c r="AB36" i="13"/>
  <c r="AZ36" i="13" s="1"/>
  <c r="AC36" i="13"/>
  <c r="BA36" i="13" s="1"/>
  <c r="AD36" i="13"/>
  <c r="BB36" i="13" s="1"/>
  <c r="AE36" i="13"/>
  <c r="BC36" i="13" s="1"/>
  <c r="AF36" i="13"/>
  <c r="BD36" i="13" s="1"/>
  <c r="AG36" i="13"/>
  <c r="BE36" i="13" s="1"/>
  <c r="AH36" i="13"/>
  <c r="BF36" i="13" s="1"/>
  <c r="AI36" i="13"/>
  <c r="BG36" i="13" s="1"/>
  <c r="AA37" i="13"/>
  <c r="AY37" i="13" s="1"/>
  <c r="AB37" i="13"/>
  <c r="AZ37" i="13" s="1"/>
  <c r="AC37" i="13"/>
  <c r="BA37" i="13" s="1"/>
  <c r="AD37" i="13"/>
  <c r="BB37" i="13" s="1"/>
  <c r="AE37" i="13"/>
  <c r="BC37" i="13" s="1"/>
  <c r="AF37" i="13"/>
  <c r="BD37" i="13" s="1"/>
  <c r="AG37" i="13"/>
  <c r="BE37" i="13" s="1"/>
  <c r="AH37" i="13"/>
  <c r="BF37" i="13" s="1"/>
  <c r="AI37" i="13"/>
  <c r="BG37" i="13" s="1"/>
  <c r="AA38" i="13"/>
  <c r="AY38" i="13" s="1"/>
  <c r="AB38" i="13"/>
  <c r="AZ38" i="13" s="1"/>
  <c r="AC38" i="13"/>
  <c r="BA38" i="13" s="1"/>
  <c r="AD38" i="13"/>
  <c r="BB38" i="13" s="1"/>
  <c r="AE38" i="13"/>
  <c r="BC38" i="13" s="1"/>
  <c r="AF38" i="13"/>
  <c r="BD38" i="13" s="1"/>
  <c r="AG38" i="13"/>
  <c r="BE38" i="13" s="1"/>
  <c r="AH38" i="13"/>
  <c r="BF38" i="13" s="1"/>
  <c r="AI38" i="13"/>
  <c r="BG38" i="13" s="1"/>
  <c r="AA39" i="13"/>
  <c r="AY39" i="13" s="1"/>
  <c r="AB39" i="13"/>
  <c r="AZ39" i="13" s="1"/>
  <c r="AC39" i="13"/>
  <c r="BA39" i="13" s="1"/>
  <c r="AD39" i="13"/>
  <c r="BB39" i="13" s="1"/>
  <c r="AE39" i="13"/>
  <c r="BC39" i="13" s="1"/>
  <c r="AF39" i="13"/>
  <c r="BD39" i="13" s="1"/>
  <c r="AG39" i="13"/>
  <c r="BE39" i="13" s="1"/>
  <c r="AH39" i="13"/>
  <c r="BF39" i="13" s="1"/>
  <c r="AI39" i="13"/>
  <c r="BG39" i="13" s="1"/>
  <c r="AA40" i="13"/>
  <c r="AY40" i="13" s="1"/>
  <c r="AB40" i="13"/>
  <c r="AZ40" i="13" s="1"/>
  <c r="AC40" i="13"/>
  <c r="BA40" i="13" s="1"/>
  <c r="AD40" i="13"/>
  <c r="BB40" i="13" s="1"/>
  <c r="AE40" i="13"/>
  <c r="BC40" i="13" s="1"/>
  <c r="AF40" i="13"/>
  <c r="BD40" i="13" s="1"/>
  <c r="AG40" i="13"/>
  <c r="BE40" i="13" s="1"/>
  <c r="AH40" i="13"/>
  <c r="BF40" i="13" s="1"/>
  <c r="AI40" i="13"/>
  <c r="BG40" i="13" s="1"/>
  <c r="AA41" i="13"/>
  <c r="AY41" i="13" s="1"/>
  <c r="AB41" i="13"/>
  <c r="AZ41" i="13" s="1"/>
  <c r="AC41" i="13"/>
  <c r="BA41" i="13" s="1"/>
  <c r="AD41" i="13"/>
  <c r="BB41" i="13" s="1"/>
  <c r="AE41" i="13"/>
  <c r="BC41" i="13" s="1"/>
  <c r="AF41" i="13"/>
  <c r="BD41" i="13" s="1"/>
  <c r="AG41" i="13"/>
  <c r="BE41" i="13" s="1"/>
  <c r="AH41" i="13"/>
  <c r="BF41" i="13" s="1"/>
  <c r="AI41" i="13"/>
  <c r="BG41" i="13" s="1"/>
  <c r="AA42" i="13"/>
  <c r="AY42" i="13" s="1"/>
  <c r="AB42" i="13"/>
  <c r="AZ42" i="13" s="1"/>
  <c r="AC42" i="13"/>
  <c r="BA42" i="13" s="1"/>
  <c r="AD42" i="13"/>
  <c r="BB42" i="13" s="1"/>
  <c r="AE42" i="13"/>
  <c r="BC42" i="13" s="1"/>
  <c r="AF42" i="13"/>
  <c r="BD42" i="13" s="1"/>
  <c r="AG42" i="13"/>
  <c r="BE42" i="13" s="1"/>
  <c r="AH42" i="13"/>
  <c r="BF42" i="13" s="1"/>
  <c r="AI42" i="13"/>
  <c r="BG42" i="13" s="1"/>
  <c r="AA43" i="13"/>
  <c r="AY43" i="13" s="1"/>
  <c r="AB43" i="13"/>
  <c r="AZ43" i="13" s="1"/>
  <c r="AC43" i="13"/>
  <c r="BA43" i="13" s="1"/>
  <c r="AD43" i="13"/>
  <c r="BB43" i="13" s="1"/>
  <c r="AE43" i="13"/>
  <c r="BC43" i="13" s="1"/>
  <c r="AF43" i="13"/>
  <c r="BD43" i="13" s="1"/>
  <c r="AG43" i="13"/>
  <c r="BE43" i="13" s="1"/>
  <c r="AH43" i="13"/>
  <c r="BF43" i="13" s="1"/>
  <c r="AI43" i="13"/>
  <c r="BG43" i="13" s="1"/>
  <c r="AA44" i="13"/>
  <c r="AY44" i="13" s="1"/>
  <c r="AB44" i="13"/>
  <c r="AZ44" i="13" s="1"/>
  <c r="AC44" i="13"/>
  <c r="BA44" i="13" s="1"/>
  <c r="AD44" i="13"/>
  <c r="BB44" i="13" s="1"/>
  <c r="AE44" i="13"/>
  <c r="BC44" i="13" s="1"/>
  <c r="AF44" i="13"/>
  <c r="BD44" i="13" s="1"/>
  <c r="AG44" i="13"/>
  <c r="BE44" i="13" s="1"/>
  <c r="AH44" i="13"/>
  <c r="BF44" i="13" s="1"/>
  <c r="AI44" i="13"/>
  <c r="BG44" i="13" s="1"/>
  <c r="AA45" i="13"/>
  <c r="AY45" i="13" s="1"/>
  <c r="AB45" i="13"/>
  <c r="AZ45" i="13" s="1"/>
  <c r="AC45" i="13"/>
  <c r="BA45" i="13" s="1"/>
  <c r="AD45" i="13"/>
  <c r="BB45" i="13" s="1"/>
  <c r="AE45" i="13"/>
  <c r="BC45" i="13" s="1"/>
  <c r="AF45" i="13"/>
  <c r="BD45" i="13" s="1"/>
  <c r="AG45" i="13"/>
  <c r="BE45" i="13" s="1"/>
  <c r="AH45" i="13"/>
  <c r="BF45" i="13" s="1"/>
  <c r="AI45" i="13"/>
  <c r="BG45" i="13" s="1"/>
  <c r="AA46" i="13"/>
  <c r="AY46" i="13" s="1"/>
  <c r="AB46" i="13"/>
  <c r="AZ46" i="13" s="1"/>
  <c r="AC46" i="13"/>
  <c r="BA46" i="13" s="1"/>
  <c r="AD46" i="13"/>
  <c r="BB46" i="13" s="1"/>
  <c r="AE46" i="13"/>
  <c r="BC46" i="13" s="1"/>
  <c r="AF46" i="13"/>
  <c r="BD46" i="13" s="1"/>
  <c r="AG46" i="13"/>
  <c r="BE46" i="13" s="1"/>
  <c r="AH46" i="13"/>
  <c r="BF46" i="13" s="1"/>
  <c r="AI46" i="13"/>
  <c r="BG46" i="13" s="1"/>
  <c r="AA47" i="13"/>
  <c r="AY47" i="13" s="1"/>
  <c r="AB47" i="13"/>
  <c r="AZ47" i="13" s="1"/>
  <c r="AC47" i="13"/>
  <c r="BA47" i="13" s="1"/>
  <c r="AD47" i="13"/>
  <c r="BB47" i="13" s="1"/>
  <c r="AE47" i="13"/>
  <c r="BC47" i="13" s="1"/>
  <c r="AF47" i="13"/>
  <c r="BD47" i="13" s="1"/>
  <c r="AG47" i="13"/>
  <c r="BE47" i="13" s="1"/>
  <c r="AH47" i="13"/>
  <c r="BF47" i="13" s="1"/>
  <c r="AI47" i="13"/>
  <c r="BG47" i="13" s="1"/>
  <c r="AA48" i="13"/>
  <c r="AY48" i="13" s="1"/>
  <c r="AB48" i="13"/>
  <c r="AZ48" i="13" s="1"/>
  <c r="AC48" i="13"/>
  <c r="BA48" i="13" s="1"/>
  <c r="AD48" i="13"/>
  <c r="BB48" i="13" s="1"/>
  <c r="AE48" i="13"/>
  <c r="BC48" i="13" s="1"/>
  <c r="AF48" i="13"/>
  <c r="BD48" i="13" s="1"/>
  <c r="AG48" i="13"/>
  <c r="BE48" i="13" s="1"/>
  <c r="AH48" i="13"/>
  <c r="BF48" i="13" s="1"/>
  <c r="AI48" i="13"/>
  <c r="BG48" i="13" s="1"/>
  <c r="AA49" i="13"/>
  <c r="AY49" i="13" s="1"/>
  <c r="AB49" i="13"/>
  <c r="AZ49" i="13" s="1"/>
  <c r="AC49" i="13"/>
  <c r="BA49" i="13" s="1"/>
  <c r="AD49" i="13"/>
  <c r="BB49" i="13" s="1"/>
  <c r="AE49" i="13"/>
  <c r="BC49" i="13" s="1"/>
  <c r="AF49" i="13"/>
  <c r="BD49" i="13" s="1"/>
  <c r="AG49" i="13"/>
  <c r="BE49" i="13" s="1"/>
  <c r="AH49" i="13"/>
  <c r="BF49" i="13" s="1"/>
  <c r="AI49" i="13"/>
  <c r="BG49" i="13" s="1"/>
  <c r="AA50" i="13"/>
  <c r="AY50" i="13" s="1"/>
  <c r="AB50" i="13"/>
  <c r="AZ50" i="13" s="1"/>
  <c r="AC50" i="13"/>
  <c r="BA50" i="13" s="1"/>
  <c r="AD50" i="13"/>
  <c r="BB50" i="13" s="1"/>
  <c r="AE50" i="13"/>
  <c r="BC50" i="13" s="1"/>
  <c r="AF50" i="13"/>
  <c r="BD50" i="13" s="1"/>
  <c r="AG50" i="13"/>
  <c r="BE50" i="13" s="1"/>
  <c r="AH50" i="13"/>
  <c r="BF50" i="13" s="1"/>
  <c r="AI50" i="13"/>
  <c r="BG50" i="13" s="1"/>
  <c r="AA51" i="13"/>
  <c r="AY51" i="13" s="1"/>
  <c r="AB51" i="13"/>
  <c r="AZ51" i="13" s="1"/>
  <c r="AC51" i="13"/>
  <c r="BA51" i="13" s="1"/>
  <c r="AD51" i="13"/>
  <c r="BB51" i="13" s="1"/>
  <c r="AE51" i="13"/>
  <c r="BC51" i="13" s="1"/>
  <c r="AF51" i="13"/>
  <c r="BD51" i="13" s="1"/>
  <c r="AG51" i="13"/>
  <c r="BE51" i="13" s="1"/>
  <c r="AH51" i="13"/>
  <c r="BF51" i="13" s="1"/>
  <c r="AI51" i="13"/>
  <c r="BG51" i="13" s="1"/>
  <c r="AA52" i="13"/>
  <c r="AY52" i="13" s="1"/>
  <c r="AB52" i="13"/>
  <c r="AZ52" i="13" s="1"/>
  <c r="AC52" i="13"/>
  <c r="BA52" i="13" s="1"/>
  <c r="AD52" i="13"/>
  <c r="BB52" i="13" s="1"/>
  <c r="AE52" i="13"/>
  <c r="BC52" i="13" s="1"/>
  <c r="AF52" i="13"/>
  <c r="BD52" i="13" s="1"/>
  <c r="AG52" i="13"/>
  <c r="BE52" i="13" s="1"/>
  <c r="AH52" i="13"/>
  <c r="BF52" i="13" s="1"/>
  <c r="AI52" i="13"/>
  <c r="BG52" i="13" s="1"/>
  <c r="AA53" i="13"/>
  <c r="AY53" i="13" s="1"/>
  <c r="AB53" i="13"/>
  <c r="AZ53" i="13" s="1"/>
  <c r="AC53" i="13"/>
  <c r="BA53" i="13" s="1"/>
  <c r="AD53" i="13"/>
  <c r="BB53" i="13" s="1"/>
  <c r="AE53" i="13"/>
  <c r="BC53" i="13" s="1"/>
  <c r="AF53" i="13"/>
  <c r="BD53" i="13" s="1"/>
  <c r="AG53" i="13"/>
  <c r="BE53" i="13" s="1"/>
  <c r="AH53" i="13"/>
  <c r="BF53" i="13" s="1"/>
  <c r="AI53" i="13"/>
  <c r="BG53" i="13" s="1"/>
  <c r="AA54" i="13"/>
  <c r="AY54" i="13" s="1"/>
  <c r="AB54" i="13"/>
  <c r="AZ54" i="13" s="1"/>
  <c r="AC54" i="13"/>
  <c r="BA54" i="13" s="1"/>
  <c r="AD54" i="13"/>
  <c r="BB54" i="13" s="1"/>
  <c r="AE54" i="13"/>
  <c r="BC54" i="13" s="1"/>
  <c r="AF54" i="13"/>
  <c r="BD54" i="13" s="1"/>
  <c r="AG54" i="13"/>
  <c r="BE54" i="13" s="1"/>
  <c r="AH54" i="13"/>
  <c r="BF54" i="13" s="1"/>
  <c r="AI54" i="13"/>
  <c r="BG54" i="13" s="1"/>
  <c r="AA55" i="13"/>
  <c r="AY55" i="13" s="1"/>
  <c r="AB55" i="13"/>
  <c r="AZ55" i="13" s="1"/>
  <c r="AC55" i="13"/>
  <c r="BA55" i="13" s="1"/>
  <c r="AD55" i="13"/>
  <c r="BB55" i="13" s="1"/>
  <c r="AE55" i="13"/>
  <c r="BC55" i="13" s="1"/>
  <c r="AF55" i="13"/>
  <c r="BD55" i="13" s="1"/>
  <c r="AG55" i="13"/>
  <c r="BE55" i="13" s="1"/>
  <c r="AH55" i="13"/>
  <c r="BF55" i="13" s="1"/>
  <c r="AI55" i="13"/>
  <c r="BG55" i="13" s="1"/>
  <c r="AA56" i="13"/>
  <c r="AY56" i="13" s="1"/>
  <c r="AB56" i="13"/>
  <c r="AZ56" i="13" s="1"/>
  <c r="AC56" i="13"/>
  <c r="BA56" i="13" s="1"/>
  <c r="AD56" i="13"/>
  <c r="BB56" i="13" s="1"/>
  <c r="AE56" i="13"/>
  <c r="BC56" i="13" s="1"/>
  <c r="AF56" i="13"/>
  <c r="BD56" i="13" s="1"/>
  <c r="AG56" i="13"/>
  <c r="BE56" i="13" s="1"/>
  <c r="AH56" i="13"/>
  <c r="BF56" i="13" s="1"/>
  <c r="AI56" i="13"/>
  <c r="BG56" i="13" s="1"/>
  <c r="AA57" i="13"/>
  <c r="AY57" i="13" s="1"/>
  <c r="AB57" i="13"/>
  <c r="AZ57" i="13" s="1"/>
  <c r="AC57" i="13"/>
  <c r="BA57" i="13" s="1"/>
  <c r="AD57" i="13"/>
  <c r="BB57" i="13" s="1"/>
  <c r="AE57" i="13"/>
  <c r="AF57" i="13"/>
  <c r="BD57" i="13" s="1"/>
  <c r="AG57" i="13"/>
  <c r="AH57" i="13"/>
  <c r="BF57" i="13" s="1"/>
  <c r="AI57" i="13"/>
  <c r="AA58" i="13"/>
  <c r="AY58" i="13" s="1"/>
  <c r="AB58" i="13"/>
  <c r="AC58" i="13"/>
  <c r="BA58" i="13" s="1"/>
  <c r="AD58" i="13"/>
  <c r="AE58" i="13"/>
  <c r="BC58" i="13" s="1"/>
  <c r="AF58" i="13"/>
  <c r="AG58" i="13"/>
  <c r="BE58" i="13" s="1"/>
  <c r="AH58" i="13"/>
  <c r="AI58" i="13"/>
  <c r="BG58" i="13" s="1"/>
  <c r="AA59" i="13"/>
  <c r="AB59" i="13"/>
  <c r="AZ59" i="13" s="1"/>
  <c r="AC59" i="13"/>
  <c r="AD59" i="13"/>
  <c r="BB59" i="13" s="1"/>
  <c r="AE59" i="13"/>
  <c r="AF59" i="13"/>
  <c r="BD59" i="13" s="1"/>
  <c r="AG59" i="13"/>
  <c r="AH59" i="13"/>
  <c r="BF59" i="13" s="1"/>
  <c r="AI59" i="13"/>
  <c r="AA60" i="13"/>
  <c r="AY60" i="13" s="1"/>
  <c r="AB60" i="13"/>
  <c r="AC60" i="13"/>
  <c r="BA60" i="13" s="1"/>
  <c r="AD60" i="13"/>
  <c r="AE60" i="13"/>
  <c r="BC60" i="13" s="1"/>
  <c r="AF60" i="13"/>
  <c r="AG60" i="13"/>
  <c r="BE60" i="13" s="1"/>
  <c r="AH60" i="13"/>
  <c r="AI60" i="13"/>
  <c r="AA61" i="13"/>
  <c r="AB61" i="13"/>
  <c r="AC61" i="13"/>
  <c r="AD61" i="13"/>
  <c r="AE61" i="13"/>
  <c r="AF61" i="13"/>
  <c r="AG61" i="13"/>
  <c r="AH61" i="13"/>
  <c r="AI61" i="13"/>
  <c r="AA62" i="13"/>
  <c r="AB62" i="13"/>
  <c r="AC62" i="13"/>
  <c r="AD62" i="13"/>
  <c r="AE62" i="13"/>
  <c r="AF62" i="13"/>
  <c r="AG62" i="13"/>
  <c r="AH62" i="13"/>
  <c r="AI62" i="13"/>
  <c r="AA63" i="13"/>
  <c r="AB63" i="13"/>
  <c r="AC63" i="13"/>
  <c r="AD63" i="13"/>
  <c r="AE63" i="13"/>
  <c r="AF63" i="13"/>
  <c r="AG63" i="13"/>
  <c r="AH63" i="13"/>
  <c r="AI63" i="13"/>
  <c r="AA64" i="13"/>
  <c r="AB64" i="13"/>
  <c r="AC64" i="13"/>
  <c r="AD64" i="13"/>
  <c r="AE64" i="13"/>
  <c r="AF64" i="13"/>
  <c r="AG64" i="13"/>
  <c r="AH64" i="13"/>
  <c r="AI64" i="13"/>
  <c r="AA65" i="13"/>
  <c r="AB65" i="13"/>
  <c r="AC65" i="13"/>
  <c r="AD65" i="13"/>
  <c r="AE65" i="13"/>
  <c r="AF65" i="13"/>
  <c r="AG65" i="13"/>
  <c r="AH65" i="13"/>
  <c r="AI65" i="13"/>
  <c r="AA66" i="13"/>
  <c r="AB66" i="13"/>
  <c r="AC66" i="13"/>
  <c r="AD66" i="13"/>
  <c r="AE66" i="13"/>
  <c r="AF66" i="13"/>
  <c r="AG66" i="13"/>
  <c r="AH66" i="13"/>
  <c r="AI66" i="13"/>
  <c r="AA67" i="13"/>
  <c r="AB67" i="13"/>
  <c r="AC67" i="13"/>
  <c r="AD67" i="13"/>
  <c r="AE67" i="13"/>
  <c r="AF67" i="13"/>
  <c r="AG67" i="13"/>
  <c r="AH67" i="13"/>
  <c r="AI67" i="13"/>
  <c r="AA68" i="13"/>
  <c r="AB68" i="13"/>
  <c r="AC68" i="13"/>
  <c r="AD68" i="13"/>
  <c r="AE68" i="13"/>
  <c r="AF68" i="13"/>
  <c r="AG68" i="13"/>
  <c r="AH68" i="13"/>
  <c r="AI68" i="13"/>
  <c r="AA69" i="13"/>
  <c r="AB69" i="13"/>
  <c r="AC69" i="13"/>
  <c r="AD69" i="13"/>
  <c r="AE69" i="13"/>
  <c r="AF69" i="13"/>
  <c r="AG69" i="13"/>
  <c r="AH69" i="13"/>
  <c r="AI69" i="13"/>
  <c r="AA70" i="13"/>
  <c r="AB70" i="13"/>
  <c r="AC70" i="13"/>
  <c r="AD70" i="13"/>
  <c r="AE70" i="13"/>
  <c r="AF70" i="13"/>
  <c r="AG70" i="13"/>
  <c r="AH70" i="13"/>
  <c r="AI70" i="13"/>
  <c r="AA71" i="13"/>
  <c r="AB71" i="13"/>
  <c r="AC71" i="13"/>
  <c r="AD71" i="13"/>
  <c r="AE71" i="13"/>
  <c r="AF71" i="13"/>
  <c r="AG71" i="13"/>
  <c r="AH71" i="13"/>
  <c r="AI71" i="13"/>
  <c r="AA72" i="13"/>
  <c r="AB72" i="13"/>
  <c r="AC72" i="13"/>
  <c r="AD72" i="13"/>
  <c r="AE72" i="13"/>
  <c r="AF72" i="13"/>
  <c r="AG72" i="13"/>
  <c r="AH72" i="13"/>
  <c r="AI72" i="13"/>
  <c r="AA73" i="13"/>
  <c r="AB73" i="13"/>
  <c r="AC73" i="13"/>
  <c r="AD73" i="13"/>
  <c r="AE73" i="13"/>
  <c r="AF73" i="13"/>
  <c r="AG73" i="13"/>
  <c r="AH73" i="13"/>
  <c r="AI73" i="13"/>
  <c r="AA74" i="13"/>
  <c r="AB74" i="13"/>
  <c r="AC74" i="13"/>
  <c r="AD74" i="13"/>
  <c r="AE74" i="13"/>
  <c r="AF74" i="13"/>
  <c r="AG74" i="13"/>
  <c r="AH74" i="13"/>
  <c r="AI74" i="13"/>
  <c r="AA75" i="13"/>
  <c r="AB75" i="13"/>
  <c r="AC75" i="13"/>
  <c r="AD75" i="13"/>
  <c r="AE75" i="13"/>
  <c r="AF75" i="13"/>
  <c r="AG75" i="13"/>
  <c r="AH75" i="13"/>
  <c r="AI75" i="13"/>
  <c r="AA76" i="13"/>
  <c r="AB76" i="13"/>
  <c r="AC76" i="13"/>
  <c r="AD76" i="13"/>
  <c r="AE76" i="13"/>
  <c r="AF76" i="13"/>
  <c r="AG76" i="13"/>
  <c r="AH76" i="13"/>
  <c r="AI76" i="13"/>
  <c r="AA77" i="13"/>
  <c r="AB77" i="13"/>
  <c r="AC77" i="13"/>
  <c r="AD77" i="13"/>
  <c r="AE77" i="13"/>
  <c r="AF77" i="13"/>
  <c r="AG77" i="13"/>
  <c r="AH77" i="13"/>
  <c r="AI77" i="13"/>
  <c r="AA78" i="13"/>
  <c r="AB78" i="13"/>
  <c r="AC78" i="13"/>
  <c r="AD78" i="13"/>
  <c r="AE78" i="13"/>
  <c r="AF78" i="13"/>
  <c r="AG78" i="13"/>
  <c r="AH78" i="13"/>
  <c r="AI78" i="13"/>
  <c r="AA79" i="13"/>
  <c r="AB79" i="13"/>
  <c r="AC79" i="13"/>
  <c r="AD79" i="13"/>
  <c r="AE79" i="13"/>
  <c r="AF79" i="13"/>
  <c r="AG79" i="13"/>
  <c r="AH79" i="13"/>
  <c r="AI79" i="13"/>
  <c r="AA80" i="13"/>
  <c r="AB80" i="13"/>
  <c r="AC80" i="13"/>
  <c r="AD80" i="13"/>
  <c r="AE80" i="13"/>
  <c r="AF80" i="13"/>
  <c r="AG80" i="13"/>
  <c r="AH80" i="13"/>
  <c r="AI80" i="13"/>
  <c r="AA81" i="13"/>
  <c r="AB81" i="13"/>
  <c r="AC81" i="13"/>
  <c r="AD81" i="13"/>
  <c r="AE81" i="13"/>
  <c r="AF81" i="13"/>
  <c r="AG81" i="13"/>
  <c r="AH81" i="13"/>
  <c r="AI81" i="13"/>
  <c r="AA82" i="13"/>
  <c r="AB82" i="13"/>
  <c r="AC82" i="13"/>
  <c r="AD82" i="13"/>
  <c r="AE82" i="13"/>
  <c r="AF82" i="13"/>
  <c r="AG82" i="13"/>
  <c r="AH82" i="13"/>
  <c r="AI82" i="13"/>
  <c r="AA83" i="13"/>
  <c r="AB83" i="13"/>
  <c r="AC83" i="13"/>
  <c r="AD83" i="13"/>
  <c r="AE83" i="13"/>
  <c r="AF83" i="13"/>
  <c r="AG83" i="13"/>
  <c r="AH83" i="13"/>
  <c r="AI83" i="13"/>
  <c r="AA84" i="13"/>
  <c r="AB84" i="13"/>
  <c r="AC84" i="13"/>
  <c r="AD84" i="13"/>
  <c r="AE84" i="13"/>
  <c r="AF84" i="13"/>
  <c r="AG84" i="13"/>
  <c r="AH84" i="13"/>
  <c r="AI84" i="13"/>
  <c r="AA85" i="13"/>
  <c r="AB85" i="13"/>
  <c r="AC85" i="13"/>
  <c r="AD85" i="13"/>
  <c r="AE85" i="13"/>
  <c r="AF85" i="13"/>
  <c r="AG85" i="13"/>
  <c r="AH85" i="13"/>
  <c r="AI85" i="13"/>
  <c r="AA86" i="13"/>
  <c r="AB86" i="13"/>
  <c r="AC86" i="13"/>
  <c r="AD86" i="13"/>
  <c r="AE86" i="13"/>
  <c r="AF86" i="13"/>
  <c r="AG86" i="13"/>
  <c r="AH86" i="13"/>
  <c r="AI86" i="13"/>
  <c r="AA87" i="13"/>
  <c r="AB87" i="13"/>
  <c r="AC87" i="13"/>
  <c r="AD87" i="13"/>
  <c r="AE87" i="13"/>
  <c r="AF87" i="13"/>
  <c r="AG87" i="13"/>
  <c r="AH87" i="13"/>
  <c r="AI87" i="13"/>
  <c r="AA88" i="13"/>
  <c r="AB88" i="13"/>
  <c r="AC88" i="13"/>
  <c r="AD88" i="13"/>
  <c r="AE88" i="13"/>
  <c r="AF88" i="13"/>
  <c r="AG88" i="13"/>
  <c r="AH88" i="13"/>
  <c r="AI88" i="13"/>
  <c r="AA89" i="13"/>
  <c r="AB89" i="13"/>
  <c r="AC89" i="13"/>
  <c r="AD89" i="13"/>
  <c r="AE89" i="13"/>
  <c r="AF89" i="13"/>
  <c r="AG89" i="13"/>
  <c r="AH89" i="13"/>
  <c r="AI89" i="13"/>
  <c r="AA90" i="13"/>
  <c r="AB90" i="13"/>
  <c r="AC90" i="13"/>
  <c r="AD90" i="13"/>
  <c r="AE90" i="13"/>
  <c r="AF90" i="13"/>
  <c r="AG90" i="13"/>
  <c r="AH90" i="13"/>
  <c r="AI90" i="13"/>
  <c r="AA91" i="13"/>
  <c r="AB91" i="13"/>
  <c r="AC91" i="13"/>
  <c r="AD91" i="13"/>
  <c r="AE91" i="13"/>
  <c r="AF91" i="13"/>
  <c r="AG91" i="13"/>
  <c r="AH91" i="13"/>
  <c r="AI91" i="13"/>
  <c r="AA92" i="13"/>
  <c r="AB92" i="13"/>
  <c r="AC92" i="13"/>
  <c r="AD92" i="13"/>
  <c r="AE92" i="13"/>
  <c r="AF92" i="13"/>
  <c r="AG92" i="13"/>
  <c r="AH92" i="13"/>
  <c r="AI92" i="13"/>
  <c r="AA93" i="13"/>
  <c r="AB93" i="13"/>
  <c r="AC93" i="13"/>
  <c r="AD93" i="13"/>
  <c r="AE93" i="13"/>
  <c r="AF93" i="13"/>
  <c r="AG93" i="13"/>
  <c r="AH93" i="13"/>
  <c r="AI93" i="13"/>
  <c r="AA94" i="13"/>
  <c r="AB94" i="13"/>
  <c r="AC94" i="13"/>
  <c r="AD94" i="13"/>
  <c r="AE94" i="13"/>
  <c r="AF94" i="13"/>
  <c r="AG94" i="13"/>
  <c r="AH94" i="13"/>
  <c r="AI94" i="13"/>
  <c r="AA95" i="13"/>
  <c r="AB95" i="13"/>
  <c r="AC95" i="13"/>
  <c r="AD95" i="13"/>
  <c r="AE95" i="13"/>
  <c r="AF95" i="13"/>
  <c r="AG95" i="13"/>
  <c r="AH95" i="13"/>
  <c r="AI95" i="13"/>
  <c r="AA96" i="13"/>
  <c r="AB96" i="13"/>
  <c r="AC96" i="13"/>
  <c r="AD96" i="13"/>
  <c r="AE96" i="13"/>
  <c r="AF96" i="13"/>
  <c r="AG96" i="13"/>
  <c r="AH96" i="13"/>
  <c r="AI96" i="13"/>
  <c r="AA97" i="13"/>
  <c r="AB97" i="13"/>
  <c r="AC97" i="13"/>
  <c r="AD97" i="13"/>
  <c r="AE97" i="13"/>
  <c r="AF97" i="13"/>
  <c r="AG97" i="13"/>
  <c r="AH97" i="13"/>
  <c r="AI97" i="13"/>
  <c r="AA98" i="13"/>
  <c r="AB98" i="13"/>
  <c r="AC98" i="13"/>
  <c r="AD98" i="13"/>
  <c r="AE98" i="13"/>
  <c r="AF98" i="13"/>
  <c r="AG98" i="13"/>
  <c r="AH98" i="13"/>
  <c r="AI98" i="13"/>
  <c r="AA99" i="13"/>
  <c r="AB99" i="13"/>
  <c r="AC99" i="13"/>
  <c r="AD99" i="13"/>
  <c r="AE99" i="13"/>
  <c r="AF99" i="13"/>
  <c r="AG99" i="13"/>
  <c r="AH99" i="13"/>
  <c r="AI99" i="13"/>
  <c r="AA100" i="13"/>
  <c r="AB100" i="13"/>
  <c r="AC100" i="13"/>
  <c r="AD100" i="13"/>
  <c r="AE100" i="13"/>
  <c r="AF100" i="13"/>
  <c r="AG100" i="13"/>
  <c r="AH100" i="13"/>
  <c r="AI100" i="13"/>
  <c r="AA101" i="13"/>
  <c r="AB101" i="13"/>
  <c r="AC101" i="13"/>
  <c r="AD101" i="13"/>
  <c r="AE101" i="13"/>
  <c r="AF101" i="13"/>
  <c r="AG101" i="13"/>
  <c r="AH101" i="13"/>
  <c r="AI101" i="13"/>
  <c r="AA102" i="13"/>
  <c r="AB102" i="13"/>
  <c r="AC102" i="13"/>
  <c r="AD102" i="13"/>
  <c r="AE102" i="13"/>
  <c r="AF102" i="13"/>
  <c r="AG102" i="13"/>
  <c r="AH102" i="13"/>
  <c r="AI102" i="13"/>
  <c r="AA103" i="13"/>
  <c r="AB103" i="13"/>
  <c r="AC103" i="13"/>
  <c r="AD103" i="13"/>
  <c r="AE103" i="13"/>
  <c r="AF103" i="13"/>
  <c r="AG103" i="13"/>
  <c r="AH103" i="13"/>
  <c r="AI103" i="13"/>
  <c r="AA104" i="13"/>
  <c r="AB104" i="13"/>
  <c r="AC104" i="13"/>
  <c r="AD104" i="13"/>
  <c r="AE104" i="13"/>
  <c r="AF104" i="13"/>
  <c r="AG104" i="13"/>
  <c r="AH104" i="13"/>
  <c r="AI104" i="13"/>
  <c r="AA105" i="13"/>
  <c r="AB105" i="13"/>
  <c r="AC105" i="13"/>
  <c r="AD105" i="13"/>
  <c r="AE105" i="13"/>
  <c r="AF105" i="13"/>
  <c r="AG105" i="13"/>
  <c r="AH105" i="13"/>
  <c r="AI105" i="13"/>
  <c r="AA106" i="13"/>
  <c r="AB106" i="13"/>
  <c r="AC106" i="13"/>
  <c r="AD106" i="13"/>
  <c r="AE106" i="13"/>
  <c r="AF106" i="13"/>
  <c r="AG106" i="13"/>
  <c r="AH106" i="13"/>
  <c r="AI106" i="13"/>
  <c r="AA107" i="13"/>
  <c r="AB107" i="13"/>
  <c r="AC107" i="13"/>
  <c r="AD107" i="13"/>
  <c r="AE107" i="13"/>
  <c r="AF107" i="13"/>
  <c r="AG107" i="13"/>
  <c r="AH107" i="13"/>
  <c r="AI107" i="13"/>
  <c r="AA108" i="13"/>
  <c r="AB108" i="13"/>
  <c r="AC108" i="13"/>
  <c r="AD108" i="13"/>
  <c r="AE108" i="13"/>
  <c r="AF108" i="13"/>
  <c r="AG108" i="13"/>
  <c r="AH108" i="13"/>
  <c r="AI108" i="13"/>
  <c r="AA109" i="13"/>
  <c r="AB109" i="13"/>
  <c r="AC109" i="13"/>
  <c r="AD109" i="13"/>
  <c r="AE109" i="13"/>
  <c r="AF109" i="13"/>
  <c r="AG109" i="13"/>
  <c r="AH109" i="13"/>
  <c r="AI109" i="13"/>
  <c r="AA110" i="13"/>
  <c r="AB110" i="13"/>
  <c r="AC110" i="13"/>
  <c r="AD110" i="13"/>
  <c r="AE110" i="13"/>
  <c r="AF110" i="13"/>
  <c r="AG110" i="13"/>
  <c r="AH110" i="13"/>
  <c r="AI110" i="13"/>
  <c r="AA111" i="13"/>
  <c r="AB111" i="13"/>
  <c r="AC111" i="13"/>
  <c r="AD111" i="13"/>
  <c r="AE111" i="13"/>
  <c r="AF111" i="13"/>
  <c r="AG111" i="13"/>
  <c r="AH111" i="13"/>
  <c r="AI111" i="13"/>
  <c r="AA112" i="13"/>
  <c r="AB112" i="13"/>
  <c r="AC112" i="13"/>
  <c r="AD112" i="13"/>
  <c r="AE112" i="13"/>
  <c r="AF112" i="13"/>
  <c r="AG112" i="13"/>
  <c r="AH112" i="13"/>
  <c r="AI112" i="13"/>
  <c r="AA113" i="13"/>
  <c r="AB113" i="13"/>
  <c r="AC113" i="13"/>
  <c r="AD113" i="13"/>
  <c r="AE113" i="13"/>
  <c r="AF113" i="13"/>
  <c r="AG113" i="13"/>
  <c r="AH113" i="13"/>
  <c r="AI113" i="13"/>
  <c r="AA114" i="13"/>
  <c r="AB114" i="13"/>
  <c r="AC114" i="13"/>
  <c r="AD114" i="13"/>
  <c r="AE114" i="13"/>
  <c r="AF114" i="13"/>
  <c r="AG114" i="13"/>
  <c r="AH114" i="13"/>
  <c r="AI114" i="13"/>
  <c r="AA115" i="13"/>
  <c r="AB115" i="13"/>
  <c r="AC115" i="13"/>
  <c r="AD115" i="13"/>
  <c r="AE115" i="13"/>
  <c r="AF115" i="13"/>
  <c r="AG115" i="13"/>
  <c r="AH115" i="13"/>
  <c r="AI115" i="13"/>
  <c r="AA116" i="13"/>
  <c r="AB116" i="13"/>
  <c r="AC116" i="13"/>
  <c r="AD116" i="13"/>
  <c r="AE116" i="13"/>
  <c r="AF116" i="13"/>
  <c r="AG116" i="13"/>
  <c r="AH116" i="13"/>
  <c r="AI116" i="13"/>
  <c r="AA117" i="13"/>
  <c r="AB117" i="13"/>
  <c r="AC117" i="13"/>
  <c r="AD117" i="13"/>
  <c r="AE117" i="13"/>
  <c r="AF117" i="13"/>
  <c r="AG117" i="13"/>
  <c r="AH117" i="13"/>
  <c r="AI117" i="13"/>
  <c r="AA118" i="13"/>
  <c r="AB118" i="13"/>
  <c r="AC118" i="13"/>
  <c r="AD118" i="13"/>
  <c r="AE118" i="13"/>
  <c r="AF118" i="13"/>
  <c r="AG118" i="13"/>
  <c r="AH118" i="13"/>
  <c r="AI118" i="13"/>
  <c r="AA119" i="13"/>
  <c r="AB119" i="13"/>
  <c r="AC119" i="13"/>
  <c r="AD119" i="13"/>
  <c r="AE119" i="13"/>
  <c r="AF119" i="13"/>
  <c r="AG119" i="13"/>
  <c r="AH119" i="13"/>
  <c r="AI119" i="13"/>
  <c r="AA120" i="13"/>
  <c r="AB120" i="13"/>
  <c r="AC120" i="13"/>
  <c r="AD120" i="13"/>
  <c r="AE120" i="13"/>
  <c r="AF120" i="13"/>
  <c r="AG120" i="13"/>
  <c r="AH120" i="13"/>
  <c r="AI120" i="13"/>
  <c r="AA121" i="13"/>
  <c r="AB121" i="13"/>
  <c r="AC121" i="13"/>
  <c r="AD121" i="13"/>
  <c r="AE121" i="13"/>
  <c r="AF121" i="13"/>
  <c r="AG121" i="13"/>
  <c r="AH121" i="13"/>
  <c r="AI121" i="13"/>
  <c r="AA122" i="13"/>
  <c r="AB122" i="13"/>
  <c r="AC122" i="13"/>
  <c r="AD122" i="13"/>
  <c r="AE122" i="13"/>
  <c r="AF122" i="13"/>
  <c r="AG122" i="13"/>
  <c r="AH122" i="13"/>
  <c r="AI122" i="13"/>
  <c r="AA123" i="13"/>
  <c r="AB123" i="13"/>
  <c r="AC123" i="13"/>
  <c r="AD123" i="13"/>
  <c r="AE123" i="13"/>
  <c r="AF123" i="13"/>
  <c r="AG123" i="13"/>
  <c r="AH123" i="13"/>
  <c r="AI123" i="13"/>
  <c r="AA124" i="13"/>
  <c r="AB124" i="13"/>
  <c r="AC124" i="13"/>
  <c r="AD124" i="13"/>
  <c r="AE124" i="13"/>
  <c r="AF124" i="13"/>
  <c r="AG124" i="13"/>
  <c r="AH124" i="13"/>
  <c r="AI124" i="13"/>
  <c r="AA125" i="13"/>
  <c r="AB125" i="13"/>
  <c r="AC125" i="13"/>
  <c r="AD125" i="13"/>
  <c r="AE125" i="13"/>
  <c r="AF125" i="13"/>
  <c r="AG125" i="13"/>
  <c r="AH125" i="13"/>
  <c r="AI125" i="13"/>
  <c r="AA126" i="13"/>
  <c r="AB126" i="13"/>
  <c r="AC126" i="13"/>
  <c r="AD126" i="13"/>
  <c r="AE126" i="13"/>
  <c r="AF126" i="13"/>
  <c r="AG126" i="13"/>
  <c r="AH126" i="13"/>
  <c r="AI126" i="13"/>
  <c r="AA127" i="13"/>
  <c r="AB127" i="13"/>
  <c r="AC127" i="13"/>
  <c r="AD127" i="13"/>
  <c r="AE127" i="13"/>
  <c r="AF127" i="13"/>
  <c r="AG127" i="13"/>
  <c r="AH127" i="13"/>
  <c r="AI127" i="13"/>
  <c r="AA128" i="13"/>
  <c r="AB128" i="13"/>
  <c r="AC128" i="13"/>
  <c r="AD128" i="13"/>
  <c r="AE128" i="13"/>
  <c r="AF128" i="13"/>
  <c r="AG128" i="13"/>
  <c r="AH128" i="13"/>
  <c r="AI128" i="13"/>
  <c r="AA129" i="13"/>
  <c r="AB129" i="13"/>
  <c r="AC129" i="13"/>
  <c r="AD129" i="13"/>
  <c r="AE129" i="13"/>
  <c r="AF129" i="13"/>
  <c r="AG129" i="13"/>
  <c r="AH129" i="13"/>
  <c r="AI129" i="13"/>
  <c r="AA130" i="13"/>
  <c r="AB130" i="13"/>
  <c r="AC130" i="13"/>
  <c r="AD130" i="13"/>
  <c r="AE130" i="13"/>
  <c r="AF130" i="13"/>
  <c r="AG130" i="13"/>
  <c r="AH130" i="13"/>
  <c r="AI130" i="13"/>
  <c r="AA131" i="13"/>
  <c r="AB131" i="13"/>
  <c r="AC131" i="13"/>
  <c r="AD131" i="13"/>
  <c r="AE131" i="13"/>
  <c r="AF131" i="13"/>
  <c r="AG131" i="13"/>
  <c r="AH131" i="13"/>
  <c r="AI131" i="13"/>
  <c r="AA132" i="13"/>
  <c r="AB132" i="13"/>
  <c r="AC132" i="13"/>
  <c r="AD132" i="13"/>
  <c r="AE132" i="13"/>
  <c r="AF132" i="13"/>
  <c r="AG132" i="13"/>
  <c r="AH132" i="13"/>
  <c r="AI132" i="13"/>
  <c r="AA133" i="13"/>
  <c r="AB133" i="13"/>
  <c r="AC133" i="13"/>
  <c r="AD133" i="13"/>
  <c r="AE133" i="13"/>
  <c r="AF133" i="13"/>
  <c r="AG133" i="13"/>
  <c r="AH133" i="13"/>
  <c r="AI133" i="13"/>
  <c r="AA134" i="13"/>
  <c r="AB134" i="13"/>
  <c r="AC134" i="13"/>
  <c r="AD134" i="13"/>
  <c r="AE134" i="13"/>
  <c r="AF134" i="13"/>
  <c r="AG134" i="13"/>
  <c r="AH134" i="13"/>
  <c r="AI134" i="13"/>
  <c r="AA135" i="13"/>
  <c r="AB135" i="13"/>
  <c r="AC135" i="13"/>
  <c r="AD135" i="13"/>
  <c r="AE135" i="13"/>
  <c r="AF135" i="13"/>
  <c r="AG135" i="13"/>
  <c r="AH135" i="13"/>
  <c r="AI135" i="13"/>
  <c r="AA136" i="13"/>
  <c r="AB136" i="13"/>
  <c r="AC136" i="13"/>
  <c r="AD136" i="13"/>
  <c r="AE136" i="13"/>
  <c r="AF136" i="13"/>
  <c r="AG136" i="13"/>
  <c r="AH136" i="13"/>
  <c r="AI136" i="13"/>
  <c r="AA137" i="13"/>
  <c r="AB137" i="13"/>
  <c r="AC137" i="13"/>
  <c r="AD137" i="13"/>
  <c r="AE137" i="13"/>
  <c r="AF137" i="13"/>
  <c r="AG137" i="13"/>
  <c r="AH137" i="13"/>
  <c r="AI137" i="13"/>
  <c r="AA138" i="13"/>
  <c r="AB138" i="13"/>
  <c r="AC138" i="13"/>
  <c r="AD138" i="13"/>
  <c r="AE138" i="13"/>
  <c r="AF138" i="13"/>
  <c r="AG138" i="13"/>
  <c r="AH138" i="13"/>
  <c r="AI138" i="13"/>
  <c r="AA139" i="13"/>
  <c r="AB139" i="13"/>
  <c r="AC139" i="13"/>
  <c r="AD139" i="13"/>
  <c r="AE139" i="13"/>
  <c r="AF139" i="13"/>
  <c r="AG139" i="13"/>
  <c r="AH139" i="13"/>
  <c r="AI139" i="13"/>
  <c r="AA140" i="13"/>
  <c r="AB140" i="13"/>
  <c r="AC140" i="13"/>
  <c r="AD140" i="13"/>
  <c r="AE140" i="13"/>
  <c r="AF140" i="13"/>
  <c r="AG140" i="13"/>
  <c r="AH140" i="13"/>
  <c r="AI140" i="13"/>
  <c r="AA141" i="13"/>
  <c r="AB141" i="13"/>
  <c r="AC141" i="13"/>
  <c r="AD141" i="13"/>
  <c r="AE141" i="13"/>
  <c r="AF141" i="13"/>
  <c r="AG141" i="13"/>
  <c r="AH141" i="13"/>
  <c r="AI141" i="13"/>
  <c r="AA142" i="13"/>
  <c r="AB142" i="13"/>
  <c r="AC142" i="13"/>
  <c r="AD142" i="13"/>
  <c r="AE142" i="13"/>
  <c r="AF142" i="13"/>
  <c r="AG142" i="13"/>
  <c r="AH142" i="13"/>
  <c r="AI142" i="13"/>
  <c r="AA143" i="13"/>
  <c r="AB143" i="13"/>
  <c r="AC143" i="13"/>
  <c r="AD143" i="13"/>
  <c r="AE143" i="13"/>
  <c r="AF143" i="13"/>
  <c r="AG143" i="13"/>
  <c r="AH143" i="13"/>
  <c r="AI143" i="13"/>
  <c r="AA144" i="13"/>
  <c r="AB144" i="13"/>
  <c r="AC144" i="13"/>
  <c r="AD144" i="13"/>
  <c r="AE144" i="13"/>
  <c r="AF144" i="13"/>
  <c r="AG144" i="13"/>
  <c r="AH144" i="13"/>
  <c r="AI144" i="13"/>
  <c r="AA145" i="13"/>
  <c r="AB145" i="13"/>
  <c r="AC145" i="13"/>
  <c r="AD145" i="13"/>
  <c r="AE145" i="13"/>
  <c r="AF145" i="13"/>
  <c r="AG145" i="13"/>
  <c r="AH145" i="13"/>
  <c r="AI145" i="13"/>
  <c r="AA146" i="13"/>
  <c r="AB146" i="13"/>
  <c r="AC146" i="13"/>
  <c r="AD146" i="13"/>
  <c r="AE146" i="13"/>
  <c r="AF146" i="13"/>
  <c r="AG146" i="13"/>
  <c r="AH146" i="13"/>
  <c r="AI146" i="13"/>
  <c r="AA147" i="13"/>
  <c r="AB147" i="13"/>
  <c r="AC147" i="13"/>
  <c r="AD147" i="13"/>
  <c r="AE147" i="13"/>
  <c r="AF147" i="13"/>
  <c r="AG147" i="13"/>
  <c r="AH147" i="13"/>
  <c r="AI147" i="13"/>
  <c r="AA148" i="13"/>
  <c r="AB148" i="13"/>
  <c r="AC148" i="13"/>
  <c r="AD148" i="13"/>
  <c r="AE148" i="13"/>
  <c r="AF148" i="13"/>
  <c r="AG148" i="13"/>
  <c r="AH148" i="13"/>
  <c r="AI148" i="13"/>
  <c r="AA149" i="13"/>
  <c r="AB149" i="13"/>
  <c r="AC149" i="13"/>
  <c r="AD149" i="13"/>
  <c r="AE149" i="13"/>
  <c r="AF149" i="13"/>
  <c r="AG149" i="13"/>
  <c r="AH149" i="13"/>
  <c r="AI149" i="13"/>
  <c r="AA150" i="13"/>
  <c r="AB150" i="13"/>
  <c r="AC150" i="13"/>
  <c r="AD150" i="13"/>
  <c r="AE150" i="13"/>
  <c r="AF150" i="13"/>
  <c r="AG150" i="13"/>
  <c r="AH150" i="13"/>
  <c r="AI150" i="13"/>
  <c r="AA151" i="13"/>
  <c r="AB151" i="13"/>
  <c r="AC151" i="13"/>
  <c r="AD151" i="13"/>
  <c r="AE151" i="13"/>
  <c r="AF151" i="13"/>
  <c r="AG151" i="13"/>
  <c r="AH151" i="13"/>
  <c r="AI151" i="13"/>
  <c r="AA152" i="13"/>
  <c r="AB152" i="13"/>
  <c r="AC152" i="13"/>
  <c r="AD152" i="13"/>
  <c r="AE152" i="13"/>
  <c r="AF152" i="13"/>
  <c r="AG152" i="13"/>
  <c r="AH152" i="13"/>
  <c r="AI152" i="13"/>
  <c r="AA153" i="13"/>
  <c r="AB153" i="13"/>
  <c r="AC153" i="13"/>
  <c r="AD153" i="13"/>
  <c r="AE153" i="13"/>
  <c r="AF153" i="13"/>
  <c r="AG153" i="13"/>
  <c r="AH153" i="13"/>
  <c r="AI153" i="13"/>
  <c r="AA154" i="13"/>
  <c r="AB154" i="13"/>
  <c r="AC154" i="13"/>
  <c r="AD154" i="13"/>
  <c r="AE154" i="13"/>
  <c r="AF154" i="13"/>
  <c r="AG154" i="13"/>
  <c r="AH154" i="13"/>
  <c r="AI154" i="13"/>
  <c r="AA155" i="13"/>
  <c r="AB155" i="13"/>
  <c r="AC155" i="13"/>
  <c r="AD155" i="13"/>
  <c r="AE155" i="13"/>
  <c r="AF155" i="13"/>
  <c r="AG155" i="13"/>
  <c r="AH155" i="13"/>
  <c r="AI155" i="13"/>
  <c r="AA156" i="13"/>
  <c r="AB156" i="13"/>
  <c r="AC156" i="13"/>
  <c r="AD156" i="13"/>
  <c r="AE156" i="13"/>
  <c r="AF156" i="13"/>
  <c r="AG156" i="13"/>
  <c r="AH156" i="13"/>
  <c r="AI156" i="13"/>
  <c r="AA157" i="13"/>
  <c r="AB157" i="13"/>
  <c r="AC157" i="13"/>
  <c r="AD157" i="13"/>
  <c r="AE157" i="13"/>
  <c r="AF157" i="13"/>
  <c r="AG157" i="13"/>
  <c r="AH157" i="13"/>
  <c r="AI157" i="13"/>
  <c r="AA158" i="13"/>
  <c r="AB158" i="13"/>
  <c r="AC158" i="13"/>
  <c r="AD158" i="13"/>
  <c r="AE158" i="13"/>
  <c r="AF158" i="13"/>
  <c r="AG158" i="13"/>
  <c r="AH158" i="13"/>
  <c r="AI158" i="13"/>
  <c r="AA159" i="13"/>
  <c r="AB159" i="13"/>
  <c r="AC159" i="13"/>
  <c r="AD159" i="13"/>
  <c r="AE159" i="13"/>
  <c r="AF159" i="13"/>
  <c r="AG159" i="13"/>
  <c r="AH159" i="13"/>
  <c r="AI159" i="13"/>
  <c r="AA160" i="13"/>
  <c r="AB160" i="13"/>
  <c r="AC160" i="13"/>
  <c r="AD160" i="13"/>
  <c r="AE160" i="13"/>
  <c r="AF160" i="13"/>
  <c r="AG160" i="13"/>
  <c r="AH160" i="13"/>
  <c r="AI160" i="13"/>
  <c r="AA161" i="13"/>
  <c r="AB161" i="13"/>
  <c r="AC161" i="13"/>
  <c r="AD161" i="13"/>
  <c r="AE161" i="13"/>
  <c r="AF161" i="13"/>
  <c r="AG161" i="13"/>
  <c r="AH161" i="13"/>
  <c r="AI161" i="13"/>
  <c r="AA162" i="13"/>
  <c r="AB162" i="13"/>
  <c r="AC162" i="13"/>
  <c r="AD162" i="13"/>
  <c r="AE162" i="13"/>
  <c r="AF162" i="13"/>
  <c r="AG162" i="13"/>
  <c r="AH162" i="13"/>
  <c r="AI162" i="13"/>
  <c r="AA163" i="13"/>
  <c r="AB163" i="13"/>
  <c r="AC163" i="13"/>
  <c r="AD163" i="13"/>
  <c r="AE163" i="13"/>
  <c r="AF163" i="13"/>
  <c r="AG163" i="13"/>
  <c r="AH163" i="13"/>
  <c r="AI163" i="13"/>
  <c r="AA164" i="13"/>
  <c r="AB164" i="13"/>
  <c r="AC164" i="13"/>
  <c r="AD164" i="13"/>
  <c r="AE164" i="13"/>
  <c r="AF164" i="13"/>
  <c r="AG164" i="13"/>
  <c r="AH164" i="13"/>
  <c r="AI164" i="13"/>
  <c r="AA165" i="13"/>
  <c r="AB165" i="13"/>
  <c r="AC165" i="13"/>
  <c r="AD165" i="13"/>
  <c r="AE165" i="13"/>
  <c r="AF165" i="13"/>
  <c r="AG165" i="13"/>
  <c r="AH165" i="13"/>
  <c r="AI165" i="13"/>
  <c r="AA166" i="13"/>
  <c r="AB166" i="13"/>
  <c r="AC166" i="13"/>
  <c r="AD166" i="13"/>
  <c r="AE166" i="13"/>
  <c r="AF166" i="13"/>
  <c r="AG166" i="13"/>
  <c r="AH166" i="13"/>
  <c r="AI166" i="13"/>
  <c r="AA167" i="13"/>
  <c r="AB167" i="13"/>
  <c r="AC167" i="13"/>
  <c r="AD167" i="13"/>
  <c r="AE167" i="13"/>
  <c r="AF167" i="13"/>
  <c r="AG167" i="13"/>
  <c r="AH167" i="13"/>
  <c r="AI167" i="13"/>
  <c r="AA168" i="13"/>
  <c r="AB168" i="13"/>
  <c r="AC168" i="13"/>
  <c r="AD168" i="13"/>
  <c r="AE168" i="13"/>
  <c r="AF168" i="13"/>
  <c r="AG168" i="13"/>
  <c r="AH168" i="13"/>
  <c r="AI168" i="13"/>
  <c r="AA169" i="13"/>
  <c r="AB169" i="13"/>
  <c r="AC169" i="13"/>
  <c r="AD169" i="13"/>
  <c r="AE169" i="13"/>
  <c r="AF169" i="13"/>
  <c r="AG169" i="13"/>
  <c r="AH169" i="13"/>
  <c r="AI169" i="13"/>
  <c r="AA170" i="13"/>
  <c r="AB170" i="13"/>
  <c r="AC170" i="13"/>
  <c r="AD170" i="13"/>
  <c r="AE170" i="13"/>
  <c r="AF170" i="13"/>
  <c r="AG170" i="13"/>
  <c r="AH170" i="13"/>
  <c r="AI170" i="13"/>
  <c r="AA171" i="13"/>
  <c r="AB171" i="13"/>
  <c r="AC171" i="13"/>
  <c r="AD171" i="13"/>
  <c r="AE171" i="13"/>
  <c r="AF171" i="13"/>
  <c r="AG171" i="13"/>
  <c r="AH171" i="13"/>
  <c r="AI171" i="13"/>
  <c r="AA172" i="13"/>
  <c r="AB172" i="13"/>
  <c r="AC172" i="13"/>
  <c r="AD172" i="13"/>
  <c r="AE172" i="13"/>
  <c r="AF172" i="13"/>
  <c r="AG172" i="13"/>
  <c r="AH172" i="13"/>
  <c r="AI172" i="13"/>
  <c r="AA173" i="13"/>
  <c r="AB173" i="13"/>
  <c r="AC173" i="13"/>
  <c r="AD173" i="13"/>
  <c r="AE173" i="13"/>
  <c r="AF173" i="13"/>
  <c r="AG173" i="13"/>
  <c r="AH173" i="13"/>
  <c r="AI173" i="13"/>
  <c r="AA174" i="13"/>
  <c r="AB174" i="13"/>
  <c r="AC174" i="13"/>
  <c r="AD174" i="13"/>
  <c r="AE174" i="13"/>
  <c r="AF174" i="13"/>
  <c r="AG174" i="13"/>
  <c r="AH174" i="13"/>
  <c r="AI174" i="13"/>
  <c r="AA175" i="13"/>
  <c r="AB175" i="13"/>
  <c r="AC175" i="13"/>
  <c r="AD175" i="13"/>
  <c r="AE175" i="13"/>
  <c r="AF175" i="13"/>
  <c r="AG175" i="13"/>
  <c r="AH175" i="13"/>
  <c r="AI175" i="13"/>
  <c r="AA176" i="13"/>
  <c r="AB176" i="13"/>
  <c r="AC176" i="13"/>
  <c r="AD176" i="13"/>
  <c r="AE176" i="13"/>
  <c r="AF176" i="13"/>
  <c r="AG176" i="13"/>
  <c r="AH176" i="13"/>
  <c r="AI176" i="13"/>
  <c r="AA177" i="13"/>
  <c r="AB177" i="13"/>
  <c r="AC177" i="13"/>
  <c r="AD177" i="13"/>
  <c r="AE177" i="13"/>
  <c r="AF177" i="13"/>
  <c r="AG177" i="13"/>
  <c r="AH177" i="13"/>
  <c r="AI177" i="13"/>
  <c r="AA178" i="13"/>
  <c r="AB178" i="13"/>
  <c r="AC178" i="13"/>
  <c r="AD178" i="13"/>
  <c r="AE178" i="13"/>
  <c r="AF178" i="13"/>
  <c r="AG178" i="13"/>
  <c r="AH178" i="13"/>
  <c r="AI178" i="13"/>
  <c r="AA179" i="13"/>
  <c r="AB179" i="13"/>
  <c r="AC179" i="13"/>
  <c r="AD179" i="13"/>
  <c r="AE179" i="13"/>
  <c r="AF179" i="13"/>
  <c r="AG179" i="13"/>
  <c r="AH179" i="13"/>
  <c r="AI179" i="13"/>
  <c r="AA180" i="13"/>
  <c r="AB180" i="13"/>
  <c r="AC180" i="13"/>
  <c r="AD180" i="13"/>
  <c r="AE180" i="13"/>
  <c r="AF180" i="13"/>
  <c r="AG180" i="13"/>
  <c r="AH180" i="13"/>
  <c r="AI180" i="13"/>
  <c r="AA181" i="13"/>
  <c r="AB181" i="13"/>
  <c r="AC181" i="13"/>
  <c r="AD181" i="13"/>
  <c r="AE181" i="13"/>
  <c r="AF181" i="13"/>
  <c r="AG181" i="13"/>
  <c r="AH181" i="13"/>
  <c r="AI181" i="13"/>
  <c r="AA182" i="13"/>
  <c r="AB182" i="13"/>
  <c r="AC182" i="13"/>
  <c r="AD182" i="13"/>
  <c r="AE182" i="13"/>
  <c r="AF182" i="13"/>
  <c r="AG182" i="13"/>
  <c r="AH182" i="13"/>
  <c r="AI182" i="13"/>
  <c r="AA183" i="13"/>
  <c r="AB183" i="13"/>
  <c r="AC183" i="13"/>
  <c r="AD183" i="13"/>
  <c r="AE183" i="13"/>
  <c r="AF183" i="13"/>
  <c r="AG183" i="13"/>
  <c r="AH183" i="13"/>
  <c r="AI183" i="13"/>
  <c r="AA184" i="13"/>
  <c r="AB184" i="13"/>
  <c r="AC184" i="13"/>
  <c r="AD184" i="13"/>
  <c r="AE184" i="13"/>
  <c r="AF184" i="13"/>
  <c r="AG184" i="13"/>
  <c r="AH184" i="13"/>
  <c r="AI184" i="13"/>
  <c r="AA185" i="13"/>
  <c r="AB185" i="13"/>
  <c r="AC185" i="13"/>
  <c r="AD185" i="13"/>
  <c r="AE185" i="13"/>
  <c r="AF185" i="13"/>
  <c r="AG185" i="13"/>
  <c r="AH185" i="13"/>
  <c r="AI185" i="13"/>
  <c r="AA186" i="13"/>
  <c r="AB186" i="13"/>
  <c r="AC186" i="13"/>
  <c r="AD186" i="13"/>
  <c r="AE186" i="13"/>
  <c r="AF186" i="13"/>
  <c r="AG186" i="13"/>
  <c r="AH186" i="13"/>
  <c r="AI186" i="13"/>
  <c r="AA187" i="13"/>
  <c r="AB187" i="13"/>
  <c r="AC187" i="13"/>
  <c r="AD187" i="13"/>
  <c r="AE187" i="13"/>
  <c r="AF187" i="13"/>
  <c r="AG187" i="13"/>
  <c r="AH187" i="13"/>
  <c r="AI187" i="13"/>
  <c r="AA188" i="13"/>
  <c r="AB188" i="13"/>
  <c r="AC188" i="13"/>
  <c r="AD188" i="13"/>
  <c r="AE188" i="13"/>
  <c r="AF188" i="13"/>
  <c r="AG188" i="13"/>
  <c r="AH188" i="13"/>
  <c r="AI188" i="13"/>
  <c r="AA189" i="13"/>
  <c r="AB189" i="13"/>
  <c r="AC189" i="13"/>
  <c r="AD189" i="13"/>
  <c r="AE189" i="13"/>
  <c r="AF189" i="13"/>
  <c r="AG189" i="13"/>
  <c r="AH189" i="13"/>
  <c r="AI189" i="13"/>
  <c r="AA190" i="13"/>
  <c r="AB190" i="13"/>
  <c r="AC190" i="13"/>
  <c r="AD190" i="13"/>
  <c r="AE190" i="13"/>
  <c r="AF190" i="13"/>
  <c r="AG190" i="13"/>
  <c r="AH190" i="13"/>
  <c r="AI190" i="13"/>
  <c r="AA191" i="13"/>
  <c r="AB191" i="13"/>
  <c r="AC191" i="13"/>
  <c r="AD191" i="13"/>
  <c r="AE191" i="13"/>
  <c r="AF191" i="13"/>
  <c r="AG191" i="13"/>
  <c r="AH191" i="13"/>
  <c r="AI191" i="13"/>
  <c r="AA192" i="13"/>
  <c r="AB192" i="13"/>
  <c r="AC192" i="13"/>
  <c r="AD192" i="13"/>
  <c r="AE192" i="13"/>
  <c r="AF192" i="13"/>
  <c r="AG192" i="13"/>
  <c r="AH192" i="13"/>
  <c r="AI192" i="13"/>
  <c r="AA193" i="13"/>
  <c r="AB193" i="13"/>
  <c r="AC193" i="13"/>
  <c r="AD193" i="13"/>
  <c r="AE193" i="13"/>
  <c r="AF193" i="13"/>
  <c r="AG193" i="13"/>
  <c r="AH193" i="13"/>
  <c r="AI193" i="13"/>
  <c r="AA194" i="13"/>
  <c r="AB194" i="13"/>
  <c r="AC194" i="13"/>
  <c r="AD194" i="13"/>
  <c r="AE194" i="13"/>
  <c r="AF194" i="13"/>
  <c r="AG194" i="13"/>
  <c r="AH194" i="13"/>
  <c r="AI194" i="13"/>
  <c r="AA195" i="13"/>
  <c r="AB195" i="13"/>
  <c r="AC195" i="13"/>
  <c r="AD195" i="13"/>
  <c r="AE195" i="13"/>
  <c r="AF195" i="13"/>
  <c r="AG195" i="13"/>
  <c r="AH195" i="13"/>
  <c r="AI195" i="13"/>
  <c r="AA196" i="13"/>
  <c r="AB196" i="13"/>
  <c r="AC196" i="13"/>
  <c r="AD196" i="13"/>
  <c r="AE196" i="13"/>
  <c r="AF196" i="13"/>
  <c r="AG196" i="13"/>
  <c r="AH196" i="13"/>
  <c r="AI196" i="13"/>
  <c r="AA197" i="13"/>
  <c r="AB197" i="13"/>
  <c r="AC197" i="13"/>
  <c r="AD197" i="13"/>
  <c r="AE197" i="13"/>
  <c r="AF197" i="13"/>
  <c r="AG197" i="13"/>
  <c r="AH197" i="13"/>
  <c r="AI197" i="13"/>
  <c r="AA198" i="13"/>
  <c r="AB198" i="13"/>
  <c r="AC198" i="13"/>
  <c r="AD198" i="13"/>
  <c r="AE198" i="13"/>
  <c r="AF198" i="13"/>
  <c r="AG198" i="13"/>
  <c r="AH198" i="13"/>
  <c r="AI198" i="13"/>
  <c r="AA199" i="13"/>
  <c r="AB199" i="13"/>
  <c r="AC199" i="13"/>
  <c r="AD199" i="13"/>
  <c r="AE199" i="13"/>
  <c r="AF199" i="13"/>
  <c r="AG199" i="13"/>
  <c r="AH199" i="13"/>
  <c r="AI199" i="13"/>
  <c r="AA200" i="13"/>
  <c r="AB200" i="13"/>
  <c r="AC200" i="13"/>
  <c r="AD200" i="13"/>
  <c r="AE200" i="13"/>
  <c r="AF200" i="13"/>
  <c r="AG200" i="13"/>
  <c r="AH200" i="13"/>
  <c r="AI200" i="13"/>
  <c r="AA201" i="13"/>
  <c r="AB201" i="13"/>
  <c r="AC201" i="13"/>
  <c r="AD201" i="13"/>
  <c r="AE201" i="13"/>
  <c r="AF201" i="13"/>
  <c r="AG201" i="13"/>
  <c r="AH201" i="13"/>
  <c r="AI201" i="13"/>
  <c r="AA202" i="13"/>
  <c r="AB202" i="13"/>
  <c r="AC202" i="13"/>
  <c r="AD202" i="13"/>
  <c r="AE202" i="13"/>
  <c r="AF202" i="13"/>
  <c r="AG202" i="13"/>
  <c r="AH202" i="13"/>
  <c r="AI202" i="13"/>
  <c r="AA203" i="13"/>
  <c r="AB203" i="13"/>
  <c r="AC203" i="13"/>
  <c r="AD203" i="13"/>
  <c r="AE203" i="13"/>
  <c r="AF203" i="13"/>
  <c r="AG203" i="13"/>
  <c r="AH203" i="13"/>
  <c r="AI203" i="13"/>
  <c r="AA204" i="13"/>
  <c r="AB204" i="13"/>
  <c r="AC204" i="13"/>
  <c r="AD204" i="13"/>
  <c r="AE204" i="13"/>
  <c r="AF204" i="13"/>
  <c r="AG204" i="13"/>
  <c r="AH204" i="13"/>
  <c r="AI204" i="13"/>
  <c r="AA205" i="13"/>
  <c r="AB205" i="13"/>
  <c r="AC205" i="13"/>
  <c r="AD205" i="13"/>
  <c r="AE205" i="13"/>
  <c r="AF205" i="13"/>
  <c r="AG205" i="13"/>
  <c r="AH205" i="13"/>
  <c r="AI205" i="13"/>
  <c r="AA206" i="13"/>
  <c r="AB206" i="13"/>
  <c r="AC206" i="13"/>
  <c r="AD206" i="13"/>
  <c r="AE206" i="13"/>
  <c r="AF206" i="13"/>
  <c r="AG206" i="13"/>
  <c r="AH206" i="13"/>
  <c r="AI206" i="13"/>
  <c r="AA207" i="13"/>
  <c r="AB207" i="13"/>
  <c r="AC207" i="13"/>
  <c r="AD207" i="13"/>
  <c r="AE207" i="13"/>
  <c r="AF207" i="13"/>
  <c r="AG207" i="13"/>
  <c r="AH207" i="13"/>
  <c r="AI207" i="13"/>
  <c r="AA208" i="13"/>
  <c r="AB208" i="13"/>
  <c r="AC208" i="13"/>
  <c r="AD208" i="13"/>
  <c r="AE208" i="13"/>
  <c r="AF208" i="13"/>
  <c r="AG208" i="13"/>
  <c r="AH208" i="13"/>
  <c r="AI208" i="13"/>
  <c r="AA209" i="13"/>
  <c r="AB209" i="13"/>
  <c r="AC209" i="13"/>
  <c r="AD209" i="13"/>
  <c r="AE209" i="13"/>
  <c r="AF209" i="13"/>
  <c r="AG209" i="13"/>
  <c r="AH209" i="13"/>
  <c r="AI209" i="13"/>
  <c r="AA210" i="13"/>
  <c r="AB210" i="13"/>
  <c r="AC210" i="13"/>
  <c r="AD210" i="13"/>
  <c r="AE210" i="13"/>
  <c r="AF210" i="13"/>
  <c r="AG210" i="13"/>
  <c r="AH210" i="13"/>
  <c r="AI210" i="13"/>
  <c r="AA211" i="13"/>
  <c r="AB211" i="13"/>
  <c r="AC211" i="13"/>
  <c r="AD211" i="13"/>
  <c r="AE211" i="13"/>
  <c r="AF211" i="13"/>
  <c r="AG211" i="13"/>
  <c r="AH211" i="13"/>
  <c r="AI211" i="13"/>
  <c r="AA212" i="13"/>
  <c r="AB212" i="13"/>
  <c r="AC212" i="13"/>
  <c r="AD212" i="13"/>
  <c r="AE212" i="13"/>
  <c r="AF212" i="13"/>
  <c r="AG212" i="13"/>
  <c r="AH212" i="13"/>
  <c r="AI212" i="13"/>
  <c r="AA213" i="13"/>
  <c r="AB213" i="13"/>
  <c r="AC213" i="13"/>
  <c r="AD213" i="13"/>
  <c r="AE213" i="13"/>
  <c r="AF213" i="13"/>
  <c r="AG213" i="13"/>
  <c r="AH213" i="13"/>
  <c r="AI213" i="13"/>
  <c r="AA214" i="13"/>
  <c r="AB214" i="13"/>
  <c r="AC214" i="13"/>
  <c r="AD214" i="13"/>
  <c r="AE214" i="13"/>
  <c r="AF214" i="13"/>
  <c r="AG214" i="13"/>
  <c r="AH214" i="13"/>
  <c r="AI214" i="13"/>
  <c r="AA215" i="13"/>
  <c r="AB215" i="13"/>
  <c r="AC215" i="13"/>
  <c r="AD215" i="13"/>
  <c r="AE215" i="13"/>
  <c r="AF215" i="13"/>
  <c r="AG215" i="13"/>
  <c r="AH215" i="13"/>
  <c r="AI215" i="13"/>
  <c r="AA216" i="13"/>
  <c r="AB216" i="13"/>
  <c r="AC216" i="13"/>
  <c r="AD216" i="13"/>
  <c r="AE216" i="13"/>
  <c r="AF216" i="13"/>
  <c r="AG216" i="13"/>
  <c r="AH216" i="13"/>
  <c r="AI216" i="13"/>
  <c r="AA217" i="13"/>
  <c r="AB217" i="13"/>
  <c r="AC217" i="13"/>
  <c r="AD217" i="13"/>
  <c r="AE217" i="13"/>
  <c r="AF217" i="13"/>
  <c r="AG217" i="13"/>
  <c r="AH217" i="13"/>
  <c r="AI217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4" i="13"/>
  <c r="O4" i="13"/>
  <c r="P4" i="13"/>
  <c r="Q4" i="13"/>
  <c r="R4" i="13"/>
  <c r="S4" i="13"/>
  <c r="T4" i="13"/>
  <c r="U4" i="13"/>
  <c r="V4" i="13"/>
  <c r="W4" i="13"/>
  <c r="O5" i="13"/>
  <c r="P5" i="13"/>
  <c r="Q5" i="13"/>
  <c r="R5" i="13"/>
  <c r="S5" i="13"/>
  <c r="T5" i="13"/>
  <c r="U5" i="13"/>
  <c r="V5" i="13"/>
  <c r="W5" i="13"/>
  <c r="O6" i="13"/>
  <c r="P6" i="13"/>
  <c r="Q6" i="13"/>
  <c r="R6" i="13"/>
  <c r="S6" i="13"/>
  <c r="T6" i="13"/>
  <c r="U6" i="13"/>
  <c r="V6" i="13"/>
  <c r="W6" i="13"/>
  <c r="O7" i="13"/>
  <c r="P7" i="13"/>
  <c r="Q7" i="13"/>
  <c r="R7" i="13"/>
  <c r="S7" i="13"/>
  <c r="T7" i="13"/>
  <c r="U7" i="13"/>
  <c r="V7" i="13"/>
  <c r="W7" i="13"/>
  <c r="O8" i="13"/>
  <c r="P8" i="13"/>
  <c r="Q8" i="13"/>
  <c r="R8" i="13"/>
  <c r="S8" i="13"/>
  <c r="T8" i="13"/>
  <c r="U8" i="13"/>
  <c r="V8" i="13"/>
  <c r="W8" i="13"/>
  <c r="O9" i="13"/>
  <c r="P9" i="13"/>
  <c r="Q9" i="13"/>
  <c r="R9" i="13"/>
  <c r="S9" i="13"/>
  <c r="T9" i="13"/>
  <c r="U9" i="13"/>
  <c r="V9" i="13"/>
  <c r="W9" i="13"/>
  <c r="O10" i="13"/>
  <c r="P10" i="13"/>
  <c r="Q10" i="13"/>
  <c r="R10" i="13"/>
  <c r="S10" i="13"/>
  <c r="T10" i="13"/>
  <c r="U10" i="13"/>
  <c r="V10" i="13"/>
  <c r="W10" i="13"/>
  <c r="O11" i="13"/>
  <c r="P11" i="13"/>
  <c r="Q11" i="13"/>
  <c r="R11" i="13"/>
  <c r="S11" i="13"/>
  <c r="T11" i="13"/>
  <c r="U11" i="13"/>
  <c r="V11" i="13"/>
  <c r="W11" i="13"/>
  <c r="O12" i="13"/>
  <c r="P12" i="13"/>
  <c r="Q12" i="13"/>
  <c r="R12" i="13"/>
  <c r="S12" i="13"/>
  <c r="T12" i="13"/>
  <c r="U12" i="13"/>
  <c r="V12" i="13"/>
  <c r="W12" i="13"/>
  <c r="O13" i="13"/>
  <c r="P13" i="13"/>
  <c r="Q13" i="13"/>
  <c r="R13" i="13"/>
  <c r="S13" i="13"/>
  <c r="T13" i="13"/>
  <c r="U13" i="13"/>
  <c r="V13" i="13"/>
  <c r="W13" i="13"/>
  <c r="O14" i="13"/>
  <c r="P14" i="13"/>
  <c r="Q14" i="13"/>
  <c r="R14" i="13"/>
  <c r="S14" i="13"/>
  <c r="T14" i="13"/>
  <c r="U14" i="13"/>
  <c r="V14" i="13"/>
  <c r="W14" i="13"/>
  <c r="O15" i="13"/>
  <c r="P15" i="13"/>
  <c r="Q15" i="13"/>
  <c r="R15" i="13"/>
  <c r="S15" i="13"/>
  <c r="T15" i="13"/>
  <c r="U15" i="13"/>
  <c r="V15" i="13"/>
  <c r="W15" i="13"/>
  <c r="O16" i="13"/>
  <c r="P16" i="13"/>
  <c r="Q16" i="13"/>
  <c r="R16" i="13"/>
  <c r="S16" i="13"/>
  <c r="T16" i="13"/>
  <c r="U16" i="13"/>
  <c r="V16" i="13"/>
  <c r="W16" i="13"/>
  <c r="O17" i="13"/>
  <c r="P17" i="13"/>
  <c r="Q17" i="13"/>
  <c r="R17" i="13"/>
  <c r="S17" i="13"/>
  <c r="T17" i="13"/>
  <c r="U17" i="13"/>
  <c r="V17" i="13"/>
  <c r="W17" i="13"/>
  <c r="O18" i="13"/>
  <c r="P18" i="13"/>
  <c r="Q18" i="13"/>
  <c r="R18" i="13"/>
  <c r="S18" i="13"/>
  <c r="T18" i="13"/>
  <c r="U18" i="13"/>
  <c r="V18" i="13"/>
  <c r="W18" i="13"/>
  <c r="O19" i="13"/>
  <c r="P19" i="13"/>
  <c r="Q19" i="13"/>
  <c r="R19" i="13"/>
  <c r="S19" i="13"/>
  <c r="T19" i="13"/>
  <c r="U19" i="13"/>
  <c r="V19" i="13"/>
  <c r="W19" i="13"/>
  <c r="O20" i="13"/>
  <c r="P20" i="13"/>
  <c r="Q20" i="13"/>
  <c r="R20" i="13"/>
  <c r="S20" i="13"/>
  <c r="T20" i="13"/>
  <c r="U20" i="13"/>
  <c r="V20" i="13"/>
  <c r="W20" i="13"/>
  <c r="O21" i="13"/>
  <c r="P21" i="13"/>
  <c r="Q21" i="13"/>
  <c r="R21" i="13"/>
  <c r="S21" i="13"/>
  <c r="T21" i="13"/>
  <c r="U21" i="13"/>
  <c r="V21" i="13"/>
  <c r="W21" i="13"/>
  <c r="O22" i="13"/>
  <c r="P22" i="13"/>
  <c r="Q22" i="13"/>
  <c r="R22" i="13"/>
  <c r="S22" i="13"/>
  <c r="T22" i="13"/>
  <c r="U22" i="13"/>
  <c r="V22" i="13"/>
  <c r="W22" i="13"/>
  <c r="O23" i="13"/>
  <c r="P23" i="13"/>
  <c r="Q23" i="13"/>
  <c r="R23" i="13"/>
  <c r="S23" i="13"/>
  <c r="T23" i="13"/>
  <c r="U23" i="13"/>
  <c r="V23" i="13"/>
  <c r="W23" i="13"/>
  <c r="O24" i="13"/>
  <c r="P24" i="13"/>
  <c r="Q24" i="13"/>
  <c r="R24" i="13"/>
  <c r="S24" i="13"/>
  <c r="T24" i="13"/>
  <c r="U24" i="13"/>
  <c r="V24" i="13"/>
  <c r="W24" i="13"/>
  <c r="O25" i="13"/>
  <c r="P25" i="13"/>
  <c r="Q25" i="13"/>
  <c r="R25" i="13"/>
  <c r="S25" i="13"/>
  <c r="T25" i="13"/>
  <c r="U25" i="13"/>
  <c r="V25" i="13"/>
  <c r="W25" i="13"/>
  <c r="O26" i="13"/>
  <c r="P26" i="13"/>
  <c r="Q26" i="13"/>
  <c r="R26" i="13"/>
  <c r="S26" i="13"/>
  <c r="T26" i="13"/>
  <c r="U26" i="13"/>
  <c r="V26" i="13"/>
  <c r="W26" i="13"/>
  <c r="O27" i="13"/>
  <c r="P27" i="13"/>
  <c r="Q27" i="13"/>
  <c r="R27" i="13"/>
  <c r="S27" i="13"/>
  <c r="T27" i="13"/>
  <c r="U27" i="13"/>
  <c r="V27" i="13"/>
  <c r="W27" i="13"/>
  <c r="O28" i="13"/>
  <c r="P28" i="13"/>
  <c r="Q28" i="13"/>
  <c r="R28" i="13"/>
  <c r="S28" i="13"/>
  <c r="T28" i="13"/>
  <c r="U28" i="13"/>
  <c r="V28" i="13"/>
  <c r="W28" i="13"/>
  <c r="O29" i="13"/>
  <c r="P29" i="13"/>
  <c r="Q29" i="13"/>
  <c r="R29" i="13"/>
  <c r="S29" i="13"/>
  <c r="T29" i="13"/>
  <c r="U29" i="13"/>
  <c r="V29" i="13"/>
  <c r="W29" i="13"/>
  <c r="O30" i="13"/>
  <c r="P30" i="13"/>
  <c r="Q30" i="13"/>
  <c r="R30" i="13"/>
  <c r="S30" i="13"/>
  <c r="T30" i="13"/>
  <c r="U30" i="13"/>
  <c r="V30" i="13"/>
  <c r="W30" i="13"/>
  <c r="O31" i="13"/>
  <c r="P31" i="13"/>
  <c r="Q31" i="13"/>
  <c r="R31" i="13"/>
  <c r="S31" i="13"/>
  <c r="T31" i="13"/>
  <c r="U31" i="13"/>
  <c r="V31" i="13"/>
  <c r="W31" i="13"/>
  <c r="O32" i="13"/>
  <c r="P32" i="13"/>
  <c r="Q32" i="13"/>
  <c r="R32" i="13"/>
  <c r="S32" i="13"/>
  <c r="T32" i="13"/>
  <c r="U32" i="13"/>
  <c r="V32" i="13"/>
  <c r="W32" i="13"/>
  <c r="O33" i="13"/>
  <c r="P33" i="13"/>
  <c r="Q33" i="13"/>
  <c r="R33" i="13"/>
  <c r="S33" i="13"/>
  <c r="T33" i="13"/>
  <c r="U33" i="13"/>
  <c r="V33" i="13"/>
  <c r="W33" i="13"/>
  <c r="O34" i="13"/>
  <c r="P34" i="13"/>
  <c r="Q34" i="13"/>
  <c r="R34" i="13"/>
  <c r="S34" i="13"/>
  <c r="T34" i="13"/>
  <c r="U34" i="13"/>
  <c r="V34" i="13"/>
  <c r="W34" i="13"/>
  <c r="O35" i="13"/>
  <c r="P35" i="13"/>
  <c r="Q35" i="13"/>
  <c r="R35" i="13"/>
  <c r="S35" i="13"/>
  <c r="T35" i="13"/>
  <c r="U35" i="13"/>
  <c r="V35" i="13"/>
  <c r="W35" i="13"/>
  <c r="O36" i="13"/>
  <c r="P36" i="13"/>
  <c r="Q36" i="13"/>
  <c r="R36" i="13"/>
  <c r="S36" i="13"/>
  <c r="T36" i="13"/>
  <c r="U36" i="13"/>
  <c r="V36" i="13"/>
  <c r="W36" i="13"/>
  <c r="O37" i="13"/>
  <c r="P37" i="13"/>
  <c r="Q37" i="13"/>
  <c r="R37" i="13"/>
  <c r="S37" i="13"/>
  <c r="T37" i="13"/>
  <c r="U37" i="13"/>
  <c r="V37" i="13"/>
  <c r="W37" i="13"/>
  <c r="O38" i="13"/>
  <c r="P38" i="13"/>
  <c r="Q38" i="13"/>
  <c r="R38" i="13"/>
  <c r="S38" i="13"/>
  <c r="T38" i="13"/>
  <c r="U38" i="13"/>
  <c r="V38" i="13"/>
  <c r="W38" i="13"/>
  <c r="O39" i="13"/>
  <c r="P39" i="13"/>
  <c r="Q39" i="13"/>
  <c r="R39" i="13"/>
  <c r="S39" i="13"/>
  <c r="T39" i="13"/>
  <c r="U39" i="13"/>
  <c r="V39" i="13"/>
  <c r="W39" i="13"/>
  <c r="O40" i="13"/>
  <c r="P40" i="13"/>
  <c r="Q40" i="13"/>
  <c r="R40" i="13"/>
  <c r="S40" i="13"/>
  <c r="T40" i="13"/>
  <c r="U40" i="13"/>
  <c r="V40" i="13"/>
  <c r="W40" i="13"/>
  <c r="O41" i="13"/>
  <c r="P41" i="13"/>
  <c r="Q41" i="13"/>
  <c r="R41" i="13"/>
  <c r="S41" i="13"/>
  <c r="T41" i="13"/>
  <c r="U41" i="13"/>
  <c r="V41" i="13"/>
  <c r="W41" i="13"/>
  <c r="O42" i="13"/>
  <c r="P42" i="13"/>
  <c r="Q42" i="13"/>
  <c r="R42" i="13"/>
  <c r="S42" i="13"/>
  <c r="T42" i="13"/>
  <c r="U42" i="13"/>
  <c r="V42" i="13"/>
  <c r="W42" i="13"/>
  <c r="O43" i="13"/>
  <c r="P43" i="13"/>
  <c r="Q43" i="13"/>
  <c r="R43" i="13"/>
  <c r="S43" i="13"/>
  <c r="T43" i="13"/>
  <c r="U43" i="13"/>
  <c r="V43" i="13"/>
  <c r="W43" i="13"/>
  <c r="O44" i="13"/>
  <c r="P44" i="13"/>
  <c r="Q44" i="13"/>
  <c r="R44" i="13"/>
  <c r="S44" i="13"/>
  <c r="T44" i="13"/>
  <c r="U44" i="13"/>
  <c r="V44" i="13"/>
  <c r="W44" i="13"/>
  <c r="O45" i="13"/>
  <c r="P45" i="13"/>
  <c r="Q45" i="13"/>
  <c r="R45" i="13"/>
  <c r="S45" i="13"/>
  <c r="T45" i="13"/>
  <c r="U45" i="13"/>
  <c r="V45" i="13"/>
  <c r="W45" i="13"/>
  <c r="O46" i="13"/>
  <c r="P46" i="13"/>
  <c r="Q46" i="13"/>
  <c r="R46" i="13"/>
  <c r="S46" i="13"/>
  <c r="T46" i="13"/>
  <c r="U46" i="13"/>
  <c r="V46" i="13"/>
  <c r="W46" i="13"/>
  <c r="O47" i="13"/>
  <c r="P47" i="13"/>
  <c r="Q47" i="13"/>
  <c r="R47" i="13"/>
  <c r="S47" i="13"/>
  <c r="T47" i="13"/>
  <c r="U47" i="13"/>
  <c r="V47" i="13"/>
  <c r="W47" i="13"/>
  <c r="O48" i="13"/>
  <c r="P48" i="13"/>
  <c r="Q48" i="13"/>
  <c r="R48" i="13"/>
  <c r="S48" i="13"/>
  <c r="T48" i="13"/>
  <c r="U48" i="13"/>
  <c r="V48" i="13"/>
  <c r="W48" i="13"/>
  <c r="O49" i="13"/>
  <c r="P49" i="13"/>
  <c r="Q49" i="13"/>
  <c r="R49" i="13"/>
  <c r="S49" i="13"/>
  <c r="T49" i="13"/>
  <c r="U49" i="13"/>
  <c r="V49" i="13"/>
  <c r="W49" i="13"/>
  <c r="O50" i="13"/>
  <c r="P50" i="13"/>
  <c r="Q50" i="13"/>
  <c r="R50" i="13"/>
  <c r="S50" i="13"/>
  <c r="T50" i="13"/>
  <c r="U50" i="13"/>
  <c r="V50" i="13"/>
  <c r="W50" i="13"/>
  <c r="O51" i="13"/>
  <c r="P51" i="13"/>
  <c r="Q51" i="13"/>
  <c r="R51" i="13"/>
  <c r="S51" i="13"/>
  <c r="T51" i="13"/>
  <c r="U51" i="13"/>
  <c r="V51" i="13"/>
  <c r="W51" i="13"/>
  <c r="O52" i="13"/>
  <c r="P52" i="13"/>
  <c r="Q52" i="13"/>
  <c r="R52" i="13"/>
  <c r="S52" i="13"/>
  <c r="T52" i="13"/>
  <c r="U52" i="13"/>
  <c r="V52" i="13"/>
  <c r="W52" i="13"/>
  <c r="O53" i="13"/>
  <c r="P53" i="13"/>
  <c r="Q53" i="13"/>
  <c r="R53" i="13"/>
  <c r="S53" i="13"/>
  <c r="T53" i="13"/>
  <c r="U53" i="13"/>
  <c r="V53" i="13"/>
  <c r="W53" i="13"/>
  <c r="O54" i="13"/>
  <c r="P54" i="13"/>
  <c r="Q54" i="13"/>
  <c r="R54" i="13"/>
  <c r="S54" i="13"/>
  <c r="T54" i="13"/>
  <c r="U54" i="13"/>
  <c r="V54" i="13"/>
  <c r="W54" i="13"/>
  <c r="O55" i="13"/>
  <c r="P55" i="13"/>
  <c r="Q55" i="13"/>
  <c r="R55" i="13"/>
  <c r="S55" i="13"/>
  <c r="T55" i="13"/>
  <c r="U55" i="13"/>
  <c r="V55" i="13"/>
  <c r="W55" i="13"/>
  <c r="O56" i="13"/>
  <c r="P56" i="13"/>
  <c r="Q56" i="13"/>
  <c r="R56" i="13"/>
  <c r="S56" i="13"/>
  <c r="T56" i="13"/>
  <c r="U56" i="13"/>
  <c r="V56" i="13"/>
  <c r="W56" i="13"/>
  <c r="O57" i="13"/>
  <c r="P57" i="13"/>
  <c r="Q57" i="13"/>
  <c r="R57" i="13"/>
  <c r="S57" i="13"/>
  <c r="T57" i="13"/>
  <c r="U57" i="13"/>
  <c r="V57" i="13"/>
  <c r="W57" i="13"/>
  <c r="O58" i="13"/>
  <c r="P58" i="13"/>
  <c r="Q58" i="13"/>
  <c r="R58" i="13"/>
  <c r="S58" i="13"/>
  <c r="T58" i="13"/>
  <c r="U58" i="13"/>
  <c r="V58" i="13"/>
  <c r="W58" i="13"/>
  <c r="O59" i="13"/>
  <c r="P59" i="13"/>
  <c r="Q59" i="13"/>
  <c r="R59" i="13"/>
  <c r="S59" i="13"/>
  <c r="T59" i="13"/>
  <c r="U59" i="13"/>
  <c r="V59" i="13"/>
  <c r="W59" i="13"/>
  <c r="O60" i="13"/>
  <c r="P60" i="13"/>
  <c r="Q60" i="13"/>
  <c r="R60" i="13"/>
  <c r="S60" i="13"/>
  <c r="T60" i="13"/>
  <c r="U60" i="13"/>
  <c r="V60" i="13"/>
  <c r="W60" i="13"/>
  <c r="O61" i="13"/>
  <c r="P61" i="13"/>
  <c r="Q61" i="13"/>
  <c r="R61" i="13"/>
  <c r="S61" i="13"/>
  <c r="T61" i="13"/>
  <c r="U61" i="13"/>
  <c r="V61" i="13"/>
  <c r="W61" i="13"/>
  <c r="O62" i="13"/>
  <c r="P62" i="13"/>
  <c r="Q62" i="13"/>
  <c r="R62" i="13"/>
  <c r="S62" i="13"/>
  <c r="T62" i="13"/>
  <c r="U62" i="13"/>
  <c r="V62" i="13"/>
  <c r="W62" i="13"/>
  <c r="O63" i="13"/>
  <c r="P63" i="13"/>
  <c r="Q63" i="13"/>
  <c r="R63" i="13"/>
  <c r="S63" i="13"/>
  <c r="T63" i="13"/>
  <c r="U63" i="13"/>
  <c r="V63" i="13"/>
  <c r="W63" i="13"/>
  <c r="O64" i="13"/>
  <c r="P64" i="13"/>
  <c r="Q64" i="13"/>
  <c r="R64" i="13"/>
  <c r="S64" i="13"/>
  <c r="T64" i="13"/>
  <c r="U64" i="13"/>
  <c r="V64" i="13"/>
  <c r="W64" i="13"/>
  <c r="O65" i="13"/>
  <c r="P65" i="13"/>
  <c r="Q65" i="13"/>
  <c r="R65" i="13"/>
  <c r="S65" i="13"/>
  <c r="T65" i="13"/>
  <c r="U65" i="13"/>
  <c r="V65" i="13"/>
  <c r="W65" i="13"/>
  <c r="O66" i="13"/>
  <c r="P66" i="13"/>
  <c r="Q66" i="13"/>
  <c r="R66" i="13"/>
  <c r="S66" i="13"/>
  <c r="T66" i="13"/>
  <c r="U66" i="13"/>
  <c r="V66" i="13"/>
  <c r="W66" i="13"/>
  <c r="O67" i="13"/>
  <c r="P67" i="13"/>
  <c r="Q67" i="13"/>
  <c r="R67" i="13"/>
  <c r="S67" i="13"/>
  <c r="T67" i="13"/>
  <c r="U67" i="13"/>
  <c r="V67" i="13"/>
  <c r="W67" i="13"/>
  <c r="O68" i="13"/>
  <c r="P68" i="13"/>
  <c r="Q68" i="13"/>
  <c r="R68" i="13"/>
  <c r="S68" i="13"/>
  <c r="T68" i="13"/>
  <c r="U68" i="13"/>
  <c r="V68" i="13"/>
  <c r="W68" i="13"/>
  <c r="O69" i="13"/>
  <c r="P69" i="13"/>
  <c r="Q69" i="13"/>
  <c r="R69" i="13"/>
  <c r="S69" i="13"/>
  <c r="T69" i="13"/>
  <c r="U69" i="13"/>
  <c r="V69" i="13"/>
  <c r="W69" i="13"/>
  <c r="O70" i="13"/>
  <c r="P70" i="13"/>
  <c r="Q70" i="13"/>
  <c r="R70" i="13"/>
  <c r="S70" i="13"/>
  <c r="T70" i="13"/>
  <c r="U70" i="13"/>
  <c r="V70" i="13"/>
  <c r="W70" i="13"/>
  <c r="O71" i="13"/>
  <c r="P71" i="13"/>
  <c r="Q71" i="13"/>
  <c r="R71" i="13"/>
  <c r="S71" i="13"/>
  <c r="T71" i="13"/>
  <c r="U71" i="13"/>
  <c r="V71" i="13"/>
  <c r="W71" i="13"/>
  <c r="O72" i="13"/>
  <c r="P72" i="13"/>
  <c r="Q72" i="13"/>
  <c r="R72" i="13"/>
  <c r="S72" i="13"/>
  <c r="T72" i="13"/>
  <c r="U72" i="13"/>
  <c r="V72" i="13"/>
  <c r="W72" i="13"/>
  <c r="O73" i="13"/>
  <c r="P73" i="13"/>
  <c r="Q73" i="13"/>
  <c r="R73" i="13"/>
  <c r="S73" i="13"/>
  <c r="T73" i="13"/>
  <c r="U73" i="13"/>
  <c r="V73" i="13"/>
  <c r="W73" i="13"/>
  <c r="O74" i="13"/>
  <c r="P74" i="13"/>
  <c r="Q74" i="13"/>
  <c r="R74" i="13"/>
  <c r="S74" i="13"/>
  <c r="T74" i="13"/>
  <c r="U74" i="13"/>
  <c r="V74" i="13"/>
  <c r="W74" i="13"/>
  <c r="O75" i="13"/>
  <c r="P75" i="13"/>
  <c r="Q75" i="13"/>
  <c r="R75" i="13"/>
  <c r="S75" i="13"/>
  <c r="T75" i="13"/>
  <c r="U75" i="13"/>
  <c r="V75" i="13"/>
  <c r="W75" i="13"/>
  <c r="O76" i="13"/>
  <c r="P76" i="13"/>
  <c r="Q76" i="13"/>
  <c r="R76" i="13"/>
  <c r="S76" i="13"/>
  <c r="T76" i="13"/>
  <c r="U76" i="13"/>
  <c r="V76" i="13"/>
  <c r="W76" i="13"/>
  <c r="O77" i="13"/>
  <c r="P77" i="13"/>
  <c r="Q77" i="13"/>
  <c r="R77" i="13"/>
  <c r="S77" i="13"/>
  <c r="T77" i="13"/>
  <c r="U77" i="13"/>
  <c r="V77" i="13"/>
  <c r="W77" i="13"/>
  <c r="O78" i="13"/>
  <c r="P78" i="13"/>
  <c r="Q78" i="13"/>
  <c r="R78" i="13"/>
  <c r="S78" i="13"/>
  <c r="T78" i="13"/>
  <c r="U78" i="13"/>
  <c r="V78" i="13"/>
  <c r="W78" i="13"/>
  <c r="O79" i="13"/>
  <c r="P79" i="13"/>
  <c r="Q79" i="13"/>
  <c r="R79" i="13"/>
  <c r="S79" i="13"/>
  <c r="T79" i="13"/>
  <c r="U79" i="13"/>
  <c r="V79" i="13"/>
  <c r="W79" i="13"/>
  <c r="O80" i="13"/>
  <c r="P80" i="13"/>
  <c r="Q80" i="13"/>
  <c r="R80" i="13"/>
  <c r="S80" i="13"/>
  <c r="T80" i="13"/>
  <c r="U80" i="13"/>
  <c r="V80" i="13"/>
  <c r="W80" i="13"/>
  <c r="O81" i="13"/>
  <c r="P81" i="13"/>
  <c r="Q81" i="13"/>
  <c r="R81" i="13"/>
  <c r="S81" i="13"/>
  <c r="T81" i="13"/>
  <c r="U81" i="13"/>
  <c r="V81" i="13"/>
  <c r="W81" i="13"/>
  <c r="O82" i="13"/>
  <c r="P82" i="13"/>
  <c r="Q82" i="13"/>
  <c r="R82" i="13"/>
  <c r="S82" i="13"/>
  <c r="T82" i="13"/>
  <c r="U82" i="13"/>
  <c r="V82" i="13"/>
  <c r="W82" i="13"/>
  <c r="O83" i="13"/>
  <c r="P83" i="13"/>
  <c r="Q83" i="13"/>
  <c r="R83" i="13"/>
  <c r="S83" i="13"/>
  <c r="T83" i="13"/>
  <c r="U83" i="13"/>
  <c r="V83" i="13"/>
  <c r="W83" i="13"/>
  <c r="O84" i="13"/>
  <c r="P84" i="13"/>
  <c r="Q84" i="13"/>
  <c r="R84" i="13"/>
  <c r="S84" i="13"/>
  <c r="T84" i="13"/>
  <c r="U84" i="13"/>
  <c r="V84" i="13"/>
  <c r="W84" i="13"/>
  <c r="O85" i="13"/>
  <c r="P85" i="13"/>
  <c r="Q85" i="13"/>
  <c r="R85" i="13"/>
  <c r="S85" i="13"/>
  <c r="T85" i="13"/>
  <c r="U85" i="13"/>
  <c r="V85" i="13"/>
  <c r="W85" i="13"/>
  <c r="O86" i="13"/>
  <c r="P86" i="13"/>
  <c r="Q86" i="13"/>
  <c r="R86" i="13"/>
  <c r="S86" i="13"/>
  <c r="T86" i="13"/>
  <c r="U86" i="13"/>
  <c r="V86" i="13"/>
  <c r="W86" i="13"/>
  <c r="O87" i="13"/>
  <c r="P87" i="13"/>
  <c r="Q87" i="13"/>
  <c r="R87" i="13"/>
  <c r="S87" i="13"/>
  <c r="T87" i="13"/>
  <c r="U87" i="13"/>
  <c r="V87" i="13"/>
  <c r="W87" i="13"/>
  <c r="O88" i="13"/>
  <c r="P88" i="13"/>
  <c r="Q88" i="13"/>
  <c r="R88" i="13"/>
  <c r="S88" i="13"/>
  <c r="T88" i="13"/>
  <c r="U88" i="13"/>
  <c r="V88" i="13"/>
  <c r="W88" i="13"/>
  <c r="O89" i="13"/>
  <c r="P89" i="13"/>
  <c r="Q89" i="13"/>
  <c r="R89" i="13"/>
  <c r="S89" i="13"/>
  <c r="T89" i="13"/>
  <c r="U89" i="13"/>
  <c r="V89" i="13"/>
  <c r="W89" i="13"/>
  <c r="O90" i="13"/>
  <c r="P90" i="13"/>
  <c r="Q90" i="13"/>
  <c r="R90" i="13"/>
  <c r="S90" i="13"/>
  <c r="T90" i="13"/>
  <c r="U90" i="13"/>
  <c r="V90" i="13"/>
  <c r="W90" i="13"/>
  <c r="O91" i="13"/>
  <c r="P91" i="13"/>
  <c r="Q91" i="13"/>
  <c r="R91" i="13"/>
  <c r="S91" i="13"/>
  <c r="T91" i="13"/>
  <c r="U91" i="13"/>
  <c r="V91" i="13"/>
  <c r="W91" i="13"/>
  <c r="O92" i="13"/>
  <c r="P92" i="13"/>
  <c r="Q92" i="13"/>
  <c r="R92" i="13"/>
  <c r="S92" i="13"/>
  <c r="T92" i="13"/>
  <c r="U92" i="13"/>
  <c r="V92" i="13"/>
  <c r="W92" i="13"/>
  <c r="O93" i="13"/>
  <c r="P93" i="13"/>
  <c r="Q93" i="13"/>
  <c r="R93" i="13"/>
  <c r="S93" i="13"/>
  <c r="T93" i="13"/>
  <c r="U93" i="13"/>
  <c r="V93" i="13"/>
  <c r="W93" i="13"/>
  <c r="O94" i="13"/>
  <c r="P94" i="13"/>
  <c r="Q94" i="13"/>
  <c r="R94" i="13"/>
  <c r="S94" i="13"/>
  <c r="T94" i="13"/>
  <c r="U94" i="13"/>
  <c r="V94" i="13"/>
  <c r="W94" i="13"/>
  <c r="O95" i="13"/>
  <c r="P95" i="13"/>
  <c r="Q95" i="13"/>
  <c r="R95" i="13"/>
  <c r="S95" i="13"/>
  <c r="T95" i="13"/>
  <c r="U95" i="13"/>
  <c r="V95" i="13"/>
  <c r="W95" i="13"/>
  <c r="O96" i="13"/>
  <c r="P96" i="13"/>
  <c r="Q96" i="13"/>
  <c r="R96" i="13"/>
  <c r="S96" i="13"/>
  <c r="T96" i="13"/>
  <c r="U96" i="13"/>
  <c r="V96" i="13"/>
  <c r="W96" i="13"/>
  <c r="O97" i="13"/>
  <c r="P97" i="13"/>
  <c r="Q97" i="13"/>
  <c r="R97" i="13"/>
  <c r="S97" i="13"/>
  <c r="T97" i="13"/>
  <c r="U97" i="13"/>
  <c r="V97" i="13"/>
  <c r="W97" i="13"/>
  <c r="O98" i="13"/>
  <c r="P98" i="13"/>
  <c r="Q98" i="13"/>
  <c r="R98" i="13"/>
  <c r="S98" i="13"/>
  <c r="T98" i="13"/>
  <c r="U98" i="13"/>
  <c r="V98" i="13"/>
  <c r="W98" i="13"/>
  <c r="O99" i="13"/>
  <c r="P99" i="13"/>
  <c r="Q99" i="13"/>
  <c r="R99" i="13"/>
  <c r="S99" i="13"/>
  <c r="T99" i="13"/>
  <c r="U99" i="13"/>
  <c r="V99" i="13"/>
  <c r="W99" i="13"/>
  <c r="O100" i="13"/>
  <c r="P100" i="13"/>
  <c r="Q100" i="13"/>
  <c r="R100" i="13"/>
  <c r="S100" i="13"/>
  <c r="T100" i="13"/>
  <c r="U100" i="13"/>
  <c r="V100" i="13"/>
  <c r="W100" i="13"/>
  <c r="O101" i="13"/>
  <c r="P101" i="13"/>
  <c r="Q101" i="13"/>
  <c r="R101" i="13"/>
  <c r="S101" i="13"/>
  <c r="T101" i="13"/>
  <c r="U101" i="13"/>
  <c r="V101" i="13"/>
  <c r="W101" i="13"/>
  <c r="O102" i="13"/>
  <c r="P102" i="13"/>
  <c r="Q102" i="13"/>
  <c r="R102" i="13"/>
  <c r="S102" i="13"/>
  <c r="T102" i="13"/>
  <c r="U102" i="13"/>
  <c r="V102" i="13"/>
  <c r="W102" i="13"/>
  <c r="O103" i="13"/>
  <c r="P103" i="13"/>
  <c r="Q103" i="13"/>
  <c r="R103" i="13"/>
  <c r="S103" i="13"/>
  <c r="T103" i="13"/>
  <c r="U103" i="13"/>
  <c r="V103" i="13"/>
  <c r="W103" i="13"/>
  <c r="O104" i="13"/>
  <c r="P104" i="13"/>
  <c r="Q104" i="13"/>
  <c r="R104" i="13"/>
  <c r="S104" i="13"/>
  <c r="T104" i="13"/>
  <c r="U104" i="13"/>
  <c r="V104" i="13"/>
  <c r="W104" i="13"/>
  <c r="O105" i="13"/>
  <c r="P105" i="13"/>
  <c r="Q105" i="13"/>
  <c r="R105" i="13"/>
  <c r="S105" i="13"/>
  <c r="T105" i="13"/>
  <c r="U105" i="13"/>
  <c r="V105" i="13"/>
  <c r="W105" i="13"/>
  <c r="O106" i="13"/>
  <c r="P106" i="13"/>
  <c r="Q106" i="13"/>
  <c r="R106" i="13"/>
  <c r="S106" i="13"/>
  <c r="T106" i="13"/>
  <c r="U106" i="13"/>
  <c r="V106" i="13"/>
  <c r="W106" i="13"/>
  <c r="O107" i="13"/>
  <c r="P107" i="13"/>
  <c r="Q107" i="13"/>
  <c r="R107" i="13"/>
  <c r="S107" i="13"/>
  <c r="T107" i="13"/>
  <c r="U107" i="13"/>
  <c r="V107" i="13"/>
  <c r="W107" i="13"/>
  <c r="O108" i="13"/>
  <c r="P108" i="13"/>
  <c r="Q108" i="13"/>
  <c r="R108" i="13"/>
  <c r="S108" i="13"/>
  <c r="T108" i="13"/>
  <c r="U108" i="13"/>
  <c r="V108" i="13"/>
  <c r="W108" i="13"/>
  <c r="O109" i="13"/>
  <c r="P109" i="13"/>
  <c r="Q109" i="13"/>
  <c r="R109" i="13"/>
  <c r="S109" i="13"/>
  <c r="T109" i="13"/>
  <c r="U109" i="13"/>
  <c r="V109" i="13"/>
  <c r="W109" i="13"/>
  <c r="O110" i="13"/>
  <c r="P110" i="13"/>
  <c r="Q110" i="13"/>
  <c r="R110" i="13"/>
  <c r="S110" i="13"/>
  <c r="T110" i="13"/>
  <c r="U110" i="13"/>
  <c r="V110" i="13"/>
  <c r="W110" i="13"/>
  <c r="O111" i="13"/>
  <c r="P111" i="13"/>
  <c r="Q111" i="13"/>
  <c r="R111" i="13"/>
  <c r="S111" i="13"/>
  <c r="T111" i="13"/>
  <c r="U111" i="13"/>
  <c r="V111" i="13"/>
  <c r="W111" i="13"/>
  <c r="O112" i="13"/>
  <c r="P112" i="13"/>
  <c r="Q112" i="13"/>
  <c r="R112" i="13"/>
  <c r="S112" i="13"/>
  <c r="T112" i="13"/>
  <c r="U112" i="13"/>
  <c r="V112" i="13"/>
  <c r="W112" i="13"/>
  <c r="O113" i="13"/>
  <c r="P113" i="13"/>
  <c r="Q113" i="13"/>
  <c r="R113" i="13"/>
  <c r="S113" i="13"/>
  <c r="T113" i="13"/>
  <c r="U113" i="13"/>
  <c r="V113" i="13"/>
  <c r="W113" i="13"/>
  <c r="O114" i="13"/>
  <c r="P114" i="13"/>
  <c r="Q114" i="13"/>
  <c r="R114" i="13"/>
  <c r="S114" i="13"/>
  <c r="T114" i="13"/>
  <c r="U114" i="13"/>
  <c r="V114" i="13"/>
  <c r="W114" i="13"/>
  <c r="O115" i="13"/>
  <c r="P115" i="13"/>
  <c r="Q115" i="13"/>
  <c r="R115" i="13"/>
  <c r="S115" i="13"/>
  <c r="T115" i="13"/>
  <c r="U115" i="13"/>
  <c r="V115" i="13"/>
  <c r="W115" i="13"/>
  <c r="O116" i="13"/>
  <c r="P116" i="13"/>
  <c r="Q116" i="13"/>
  <c r="R116" i="13"/>
  <c r="S116" i="13"/>
  <c r="T116" i="13"/>
  <c r="U116" i="13"/>
  <c r="V116" i="13"/>
  <c r="W116" i="13"/>
  <c r="O117" i="13"/>
  <c r="P117" i="13"/>
  <c r="Q117" i="13"/>
  <c r="R117" i="13"/>
  <c r="S117" i="13"/>
  <c r="T117" i="13"/>
  <c r="U117" i="13"/>
  <c r="V117" i="13"/>
  <c r="W117" i="13"/>
  <c r="O118" i="13"/>
  <c r="P118" i="13"/>
  <c r="Q118" i="13"/>
  <c r="R118" i="13"/>
  <c r="S118" i="13"/>
  <c r="T118" i="13"/>
  <c r="U118" i="13"/>
  <c r="V118" i="13"/>
  <c r="W118" i="13"/>
  <c r="O119" i="13"/>
  <c r="P119" i="13"/>
  <c r="Q119" i="13"/>
  <c r="R119" i="13"/>
  <c r="S119" i="13"/>
  <c r="T119" i="13"/>
  <c r="U119" i="13"/>
  <c r="V119" i="13"/>
  <c r="W119" i="13"/>
  <c r="O120" i="13"/>
  <c r="P120" i="13"/>
  <c r="Q120" i="13"/>
  <c r="R120" i="13"/>
  <c r="S120" i="13"/>
  <c r="T120" i="13"/>
  <c r="U120" i="13"/>
  <c r="V120" i="13"/>
  <c r="W120" i="13"/>
  <c r="O121" i="13"/>
  <c r="P121" i="13"/>
  <c r="Q121" i="13"/>
  <c r="R121" i="13"/>
  <c r="S121" i="13"/>
  <c r="T121" i="13"/>
  <c r="U121" i="13"/>
  <c r="V121" i="13"/>
  <c r="W121" i="13"/>
  <c r="O122" i="13"/>
  <c r="P122" i="13"/>
  <c r="Q122" i="13"/>
  <c r="R122" i="13"/>
  <c r="S122" i="13"/>
  <c r="T122" i="13"/>
  <c r="U122" i="13"/>
  <c r="V122" i="13"/>
  <c r="W122" i="13"/>
  <c r="O123" i="13"/>
  <c r="P123" i="13"/>
  <c r="Q123" i="13"/>
  <c r="R123" i="13"/>
  <c r="S123" i="13"/>
  <c r="T123" i="13"/>
  <c r="U123" i="13"/>
  <c r="V123" i="13"/>
  <c r="W123" i="13"/>
  <c r="O124" i="13"/>
  <c r="P124" i="13"/>
  <c r="Q124" i="13"/>
  <c r="R124" i="13"/>
  <c r="S124" i="13"/>
  <c r="T124" i="13"/>
  <c r="U124" i="13"/>
  <c r="V124" i="13"/>
  <c r="W124" i="13"/>
  <c r="O125" i="13"/>
  <c r="P125" i="13"/>
  <c r="Q125" i="13"/>
  <c r="R125" i="13"/>
  <c r="S125" i="13"/>
  <c r="T125" i="13"/>
  <c r="U125" i="13"/>
  <c r="V125" i="13"/>
  <c r="W125" i="13"/>
  <c r="O126" i="13"/>
  <c r="P126" i="13"/>
  <c r="Q126" i="13"/>
  <c r="R126" i="13"/>
  <c r="S126" i="13"/>
  <c r="T126" i="13"/>
  <c r="U126" i="13"/>
  <c r="V126" i="13"/>
  <c r="W126" i="13"/>
  <c r="O127" i="13"/>
  <c r="P127" i="13"/>
  <c r="Q127" i="13"/>
  <c r="R127" i="13"/>
  <c r="S127" i="13"/>
  <c r="T127" i="13"/>
  <c r="U127" i="13"/>
  <c r="V127" i="13"/>
  <c r="W127" i="13"/>
  <c r="O128" i="13"/>
  <c r="P128" i="13"/>
  <c r="Q128" i="13"/>
  <c r="R128" i="13"/>
  <c r="S128" i="13"/>
  <c r="T128" i="13"/>
  <c r="U128" i="13"/>
  <c r="V128" i="13"/>
  <c r="W128" i="13"/>
  <c r="O129" i="13"/>
  <c r="P129" i="13"/>
  <c r="Q129" i="13"/>
  <c r="R129" i="13"/>
  <c r="S129" i="13"/>
  <c r="T129" i="13"/>
  <c r="U129" i="13"/>
  <c r="V129" i="13"/>
  <c r="W129" i="13"/>
  <c r="O130" i="13"/>
  <c r="P130" i="13"/>
  <c r="Q130" i="13"/>
  <c r="R130" i="13"/>
  <c r="S130" i="13"/>
  <c r="T130" i="13"/>
  <c r="U130" i="13"/>
  <c r="V130" i="13"/>
  <c r="W130" i="13"/>
  <c r="O131" i="13"/>
  <c r="P131" i="13"/>
  <c r="Q131" i="13"/>
  <c r="R131" i="13"/>
  <c r="S131" i="13"/>
  <c r="T131" i="13"/>
  <c r="U131" i="13"/>
  <c r="V131" i="13"/>
  <c r="W131" i="13"/>
  <c r="O132" i="13"/>
  <c r="P132" i="13"/>
  <c r="Q132" i="13"/>
  <c r="R132" i="13"/>
  <c r="S132" i="13"/>
  <c r="T132" i="13"/>
  <c r="U132" i="13"/>
  <c r="V132" i="13"/>
  <c r="W132" i="13"/>
  <c r="O133" i="13"/>
  <c r="P133" i="13"/>
  <c r="Q133" i="13"/>
  <c r="R133" i="13"/>
  <c r="S133" i="13"/>
  <c r="T133" i="13"/>
  <c r="U133" i="13"/>
  <c r="V133" i="13"/>
  <c r="W133" i="13"/>
  <c r="O134" i="13"/>
  <c r="P134" i="13"/>
  <c r="Q134" i="13"/>
  <c r="R134" i="13"/>
  <c r="S134" i="13"/>
  <c r="T134" i="13"/>
  <c r="U134" i="13"/>
  <c r="V134" i="13"/>
  <c r="W134" i="13"/>
  <c r="O135" i="13"/>
  <c r="P135" i="13"/>
  <c r="Q135" i="13"/>
  <c r="R135" i="13"/>
  <c r="S135" i="13"/>
  <c r="T135" i="13"/>
  <c r="U135" i="13"/>
  <c r="V135" i="13"/>
  <c r="W135" i="13"/>
  <c r="O136" i="13"/>
  <c r="P136" i="13"/>
  <c r="Q136" i="13"/>
  <c r="R136" i="13"/>
  <c r="S136" i="13"/>
  <c r="T136" i="13"/>
  <c r="U136" i="13"/>
  <c r="V136" i="13"/>
  <c r="W136" i="13"/>
  <c r="O137" i="13"/>
  <c r="P137" i="13"/>
  <c r="Q137" i="13"/>
  <c r="R137" i="13"/>
  <c r="S137" i="13"/>
  <c r="T137" i="13"/>
  <c r="U137" i="13"/>
  <c r="V137" i="13"/>
  <c r="W137" i="13"/>
  <c r="O138" i="13"/>
  <c r="P138" i="13"/>
  <c r="Q138" i="13"/>
  <c r="R138" i="13"/>
  <c r="S138" i="13"/>
  <c r="T138" i="13"/>
  <c r="U138" i="13"/>
  <c r="V138" i="13"/>
  <c r="W138" i="13"/>
  <c r="O139" i="13"/>
  <c r="P139" i="13"/>
  <c r="Q139" i="13"/>
  <c r="R139" i="13"/>
  <c r="S139" i="13"/>
  <c r="T139" i="13"/>
  <c r="U139" i="13"/>
  <c r="V139" i="13"/>
  <c r="W139" i="13"/>
  <c r="O140" i="13"/>
  <c r="P140" i="13"/>
  <c r="Q140" i="13"/>
  <c r="R140" i="13"/>
  <c r="S140" i="13"/>
  <c r="T140" i="13"/>
  <c r="U140" i="13"/>
  <c r="V140" i="13"/>
  <c r="W140" i="13"/>
  <c r="O141" i="13"/>
  <c r="P141" i="13"/>
  <c r="Q141" i="13"/>
  <c r="R141" i="13"/>
  <c r="S141" i="13"/>
  <c r="T141" i="13"/>
  <c r="U141" i="13"/>
  <c r="V141" i="13"/>
  <c r="W141" i="13"/>
  <c r="O142" i="13"/>
  <c r="P142" i="13"/>
  <c r="Q142" i="13"/>
  <c r="R142" i="13"/>
  <c r="S142" i="13"/>
  <c r="T142" i="13"/>
  <c r="U142" i="13"/>
  <c r="V142" i="13"/>
  <c r="W142" i="13"/>
  <c r="O143" i="13"/>
  <c r="P143" i="13"/>
  <c r="Q143" i="13"/>
  <c r="R143" i="13"/>
  <c r="S143" i="13"/>
  <c r="T143" i="13"/>
  <c r="U143" i="13"/>
  <c r="V143" i="13"/>
  <c r="W143" i="13"/>
  <c r="O144" i="13"/>
  <c r="P144" i="13"/>
  <c r="Q144" i="13"/>
  <c r="R144" i="13"/>
  <c r="S144" i="13"/>
  <c r="T144" i="13"/>
  <c r="U144" i="13"/>
  <c r="V144" i="13"/>
  <c r="W144" i="13"/>
  <c r="O145" i="13"/>
  <c r="P145" i="13"/>
  <c r="Q145" i="13"/>
  <c r="R145" i="13"/>
  <c r="S145" i="13"/>
  <c r="T145" i="13"/>
  <c r="U145" i="13"/>
  <c r="V145" i="13"/>
  <c r="W145" i="13"/>
  <c r="O146" i="13"/>
  <c r="P146" i="13"/>
  <c r="Q146" i="13"/>
  <c r="R146" i="13"/>
  <c r="S146" i="13"/>
  <c r="T146" i="13"/>
  <c r="U146" i="13"/>
  <c r="V146" i="13"/>
  <c r="W146" i="13"/>
  <c r="O147" i="13"/>
  <c r="P147" i="13"/>
  <c r="Q147" i="13"/>
  <c r="R147" i="13"/>
  <c r="S147" i="13"/>
  <c r="T147" i="13"/>
  <c r="U147" i="13"/>
  <c r="V147" i="13"/>
  <c r="W147" i="13"/>
  <c r="O148" i="13"/>
  <c r="P148" i="13"/>
  <c r="Q148" i="13"/>
  <c r="R148" i="13"/>
  <c r="S148" i="13"/>
  <c r="T148" i="13"/>
  <c r="U148" i="13"/>
  <c r="V148" i="13"/>
  <c r="W148" i="13"/>
  <c r="O149" i="13"/>
  <c r="P149" i="13"/>
  <c r="Q149" i="13"/>
  <c r="R149" i="13"/>
  <c r="S149" i="13"/>
  <c r="T149" i="13"/>
  <c r="U149" i="13"/>
  <c r="V149" i="13"/>
  <c r="W149" i="13"/>
  <c r="O150" i="13"/>
  <c r="P150" i="13"/>
  <c r="Q150" i="13"/>
  <c r="R150" i="13"/>
  <c r="S150" i="13"/>
  <c r="T150" i="13"/>
  <c r="U150" i="13"/>
  <c r="V150" i="13"/>
  <c r="W150" i="13"/>
  <c r="O151" i="13"/>
  <c r="P151" i="13"/>
  <c r="Q151" i="13"/>
  <c r="R151" i="13"/>
  <c r="S151" i="13"/>
  <c r="T151" i="13"/>
  <c r="U151" i="13"/>
  <c r="V151" i="13"/>
  <c r="W151" i="13"/>
  <c r="O152" i="13"/>
  <c r="P152" i="13"/>
  <c r="Q152" i="13"/>
  <c r="R152" i="13"/>
  <c r="S152" i="13"/>
  <c r="T152" i="13"/>
  <c r="U152" i="13"/>
  <c r="V152" i="13"/>
  <c r="W152" i="13"/>
  <c r="O153" i="13"/>
  <c r="P153" i="13"/>
  <c r="Q153" i="13"/>
  <c r="R153" i="13"/>
  <c r="S153" i="13"/>
  <c r="T153" i="13"/>
  <c r="U153" i="13"/>
  <c r="V153" i="13"/>
  <c r="W153" i="13"/>
  <c r="O154" i="13"/>
  <c r="P154" i="13"/>
  <c r="Q154" i="13"/>
  <c r="R154" i="13"/>
  <c r="S154" i="13"/>
  <c r="T154" i="13"/>
  <c r="U154" i="13"/>
  <c r="V154" i="13"/>
  <c r="W154" i="13"/>
  <c r="O155" i="13"/>
  <c r="P155" i="13"/>
  <c r="Q155" i="13"/>
  <c r="R155" i="13"/>
  <c r="S155" i="13"/>
  <c r="T155" i="13"/>
  <c r="U155" i="13"/>
  <c r="V155" i="13"/>
  <c r="W155" i="13"/>
  <c r="O156" i="13"/>
  <c r="P156" i="13"/>
  <c r="Q156" i="13"/>
  <c r="R156" i="13"/>
  <c r="S156" i="13"/>
  <c r="T156" i="13"/>
  <c r="U156" i="13"/>
  <c r="V156" i="13"/>
  <c r="W156" i="13"/>
  <c r="O157" i="13"/>
  <c r="P157" i="13"/>
  <c r="Q157" i="13"/>
  <c r="R157" i="13"/>
  <c r="S157" i="13"/>
  <c r="T157" i="13"/>
  <c r="U157" i="13"/>
  <c r="V157" i="13"/>
  <c r="W157" i="13"/>
  <c r="O158" i="13"/>
  <c r="P158" i="13"/>
  <c r="Q158" i="13"/>
  <c r="R158" i="13"/>
  <c r="S158" i="13"/>
  <c r="T158" i="13"/>
  <c r="U158" i="13"/>
  <c r="V158" i="13"/>
  <c r="W158" i="13"/>
  <c r="O159" i="13"/>
  <c r="P159" i="13"/>
  <c r="Q159" i="13"/>
  <c r="R159" i="13"/>
  <c r="S159" i="13"/>
  <c r="T159" i="13"/>
  <c r="U159" i="13"/>
  <c r="V159" i="13"/>
  <c r="W159" i="13"/>
  <c r="O160" i="13"/>
  <c r="P160" i="13"/>
  <c r="Q160" i="13"/>
  <c r="R160" i="13"/>
  <c r="S160" i="13"/>
  <c r="T160" i="13"/>
  <c r="U160" i="13"/>
  <c r="V160" i="13"/>
  <c r="W160" i="13"/>
  <c r="O161" i="13"/>
  <c r="P161" i="13"/>
  <c r="Q161" i="13"/>
  <c r="R161" i="13"/>
  <c r="S161" i="13"/>
  <c r="T161" i="13"/>
  <c r="U161" i="13"/>
  <c r="V161" i="13"/>
  <c r="W161" i="13"/>
  <c r="O162" i="13"/>
  <c r="P162" i="13"/>
  <c r="Q162" i="13"/>
  <c r="R162" i="13"/>
  <c r="S162" i="13"/>
  <c r="T162" i="13"/>
  <c r="U162" i="13"/>
  <c r="V162" i="13"/>
  <c r="W162" i="13"/>
  <c r="O163" i="13"/>
  <c r="P163" i="13"/>
  <c r="Q163" i="13"/>
  <c r="R163" i="13"/>
  <c r="S163" i="13"/>
  <c r="T163" i="13"/>
  <c r="U163" i="13"/>
  <c r="V163" i="13"/>
  <c r="W163" i="13"/>
  <c r="O164" i="13"/>
  <c r="P164" i="13"/>
  <c r="Q164" i="13"/>
  <c r="R164" i="13"/>
  <c r="S164" i="13"/>
  <c r="T164" i="13"/>
  <c r="U164" i="13"/>
  <c r="V164" i="13"/>
  <c r="W164" i="13"/>
  <c r="O165" i="13"/>
  <c r="P165" i="13"/>
  <c r="Q165" i="13"/>
  <c r="R165" i="13"/>
  <c r="S165" i="13"/>
  <c r="T165" i="13"/>
  <c r="U165" i="13"/>
  <c r="V165" i="13"/>
  <c r="W165" i="13"/>
  <c r="O166" i="13"/>
  <c r="P166" i="13"/>
  <c r="Q166" i="13"/>
  <c r="R166" i="13"/>
  <c r="S166" i="13"/>
  <c r="T166" i="13"/>
  <c r="U166" i="13"/>
  <c r="V166" i="13"/>
  <c r="W166" i="13"/>
  <c r="O167" i="13"/>
  <c r="P167" i="13"/>
  <c r="Q167" i="13"/>
  <c r="R167" i="13"/>
  <c r="S167" i="13"/>
  <c r="T167" i="13"/>
  <c r="U167" i="13"/>
  <c r="V167" i="13"/>
  <c r="W167" i="13"/>
  <c r="O168" i="13"/>
  <c r="P168" i="13"/>
  <c r="Q168" i="13"/>
  <c r="R168" i="13"/>
  <c r="S168" i="13"/>
  <c r="T168" i="13"/>
  <c r="U168" i="13"/>
  <c r="V168" i="13"/>
  <c r="W168" i="13"/>
  <c r="O169" i="13"/>
  <c r="P169" i="13"/>
  <c r="Q169" i="13"/>
  <c r="R169" i="13"/>
  <c r="S169" i="13"/>
  <c r="T169" i="13"/>
  <c r="U169" i="13"/>
  <c r="V169" i="13"/>
  <c r="W169" i="13"/>
  <c r="O170" i="13"/>
  <c r="P170" i="13"/>
  <c r="Q170" i="13"/>
  <c r="R170" i="13"/>
  <c r="S170" i="13"/>
  <c r="T170" i="13"/>
  <c r="U170" i="13"/>
  <c r="V170" i="13"/>
  <c r="W170" i="13"/>
  <c r="O171" i="13"/>
  <c r="P171" i="13"/>
  <c r="Q171" i="13"/>
  <c r="R171" i="13"/>
  <c r="S171" i="13"/>
  <c r="T171" i="13"/>
  <c r="U171" i="13"/>
  <c r="V171" i="13"/>
  <c r="W171" i="13"/>
  <c r="O172" i="13"/>
  <c r="P172" i="13"/>
  <c r="Q172" i="13"/>
  <c r="R172" i="13"/>
  <c r="S172" i="13"/>
  <c r="T172" i="13"/>
  <c r="U172" i="13"/>
  <c r="V172" i="13"/>
  <c r="W172" i="13"/>
  <c r="O173" i="13"/>
  <c r="P173" i="13"/>
  <c r="Q173" i="13"/>
  <c r="R173" i="13"/>
  <c r="S173" i="13"/>
  <c r="T173" i="13"/>
  <c r="U173" i="13"/>
  <c r="V173" i="13"/>
  <c r="W173" i="13"/>
  <c r="O174" i="13"/>
  <c r="P174" i="13"/>
  <c r="Q174" i="13"/>
  <c r="R174" i="13"/>
  <c r="S174" i="13"/>
  <c r="T174" i="13"/>
  <c r="U174" i="13"/>
  <c r="V174" i="13"/>
  <c r="W174" i="13"/>
  <c r="O175" i="13"/>
  <c r="P175" i="13"/>
  <c r="Q175" i="13"/>
  <c r="R175" i="13"/>
  <c r="S175" i="13"/>
  <c r="T175" i="13"/>
  <c r="U175" i="13"/>
  <c r="V175" i="13"/>
  <c r="W175" i="13"/>
  <c r="O176" i="13"/>
  <c r="P176" i="13"/>
  <c r="Q176" i="13"/>
  <c r="R176" i="13"/>
  <c r="S176" i="13"/>
  <c r="T176" i="13"/>
  <c r="U176" i="13"/>
  <c r="V176" i="13"/>
  <c r="W176" i="13"/>
  <c r="O177" i="13"/>
  <c r="P177" i="13"/>
  <c r="Q177" i="13"/>
  <c r="R177" i="13"/>
  <c r="S177" i="13"/>
  <c r="T177" i="13"/>
  <c r="U177" i="13"/>
  <c r="V177" i="13"/>
  <c r="W177" i="13"/>
  <c r="O178" i="13"/>
  <c r="P178" i="13"/>
  <c r="Q178" i="13"/>
  <c r="R178" i="13"/>
  <c r="S178" i="13"/>
  <c r="T178" i="13"/>
  <c r="U178" i="13"/>
  <c r="V178" i="13"/>
  <c r="W178" i="13"/>
  <c r="O179" i="13"/>
  <c r="P179" i="13"/>
  <c r="Q179" i="13"/>
  <c r="R179" i="13"/>
  <c r="S179" i="13"/>
  <c r="T179" i="13"/>
  <c r="U179" i="13"/>
  <c r="V179" i="13"/>
  <c r="W179" i="13"/>
  <c r="O180" i="13"/>
  <c r="P180" i="13"/>
  <c r="Q180" i="13"/>
  <c r="R180" i="13"/>
  <c r="S180" i="13"/>
  <c r="T180" i="13"/>
  <c r="U180" i="13"/>
  <c r="V180" i="13"/>
  <c r="W180" i="13"/>
  <c r="O181" i="13"/>
  <c r="P181" i="13"/>
  <c r="Q181" i="13"/>
  <c r="R181" i="13"/>
  <c r="S181" i="13"/>
  <c r="T181" i="13"/>
  <c r="U181" i="13"/>
  <c r="V181" i="13"/>
  <c r="W181" i="13"/>
  <c r="O182" i="13"/>
  <c r="P182" i="13"/>
  <c r="Q182" i="13"/>
  <c r="R182" i="13"/>
  <c r="S182" i="13"/>
  <c r="T182" i="13"/>
  <c r="U182" i="13"/>
  <c r="V182" i="13"/>
  <c r="W182" i="13"/>
  <c r="O183" i="13"/>
  <c r="P183" i="13"/>
  <c r="Q183" i="13"/>
  <c r="R183" i="13"/>
  <c r="S183" i="13"/>
  <c r="T183" i="13"/>
  <c r="U183" i="13"/>
  <c r="V183" i="13"/>
  <c r="W183" i="13"/>
  <c r="O184" i="13"/>
  <c r="P184" i="13"/>
  <c r="Q184" i="13"/>
  <c r="R184" i="13"/>
  <c r="S184" i="13"/>
  <c r="T184" i="13"/>
  <c r="U184" i="13"/>
  <c r="V184" i="13"/>
  <c r="W184" i="13"/>
  <c r="O185" i="13"/>
  <c r="P185" i="13"/>
  <c r="Q185" i="13"/>
  <c r="R185" i="13"/>
  <c r="S185" i="13"/>
  <c r="T185" i="13"/>
  <c r="U185" i="13"/>
  <c r="V185" i="13"/>
  <c r="W185" i="13"/>
  <c r="O186" i="13"/>
  <c r="P186" i="13"/>
  <c r="Q186" i="13"/>
  <c r="R186" i="13"/>
  <c r="S186" i="13"/>
  <c r="T186" i="13"/>
  <c r="U186" i="13"/>
  <c r="V186" i="13"/>
  <c r="W186" i="13"/>
  <c r="O187" i="13"/>
  <c r="P187" i="13"/>
  <c r="Q187" i="13"/>
  <c r="R187" i="13"/>
  <c r="S187" i="13"/>
  <c r="T187" i="13"/>
  <c r="U187" i="13"/>
  <c r="V187" i="13"/>
  <c r="W187" i="13"/>
  <c r="O188" i="13"/>
  <c r="P188" i="13"/>
  <c r="Q188" i="13"/>
  <c r="R188" i="13"/>
  <c r="S188" i="13"/>
  <c r="T188" i="13"/>
  <c r="U188" i="13"/>
  <c r="V188" i="13"/>
  <c r="W188" i="13"/>
  <c r="O189" i="13"/>
  <c r="P189" i="13"/>
  <c r="Q189" i="13"/>
  <c r="R189" i="13"/>
  <c r="S189" i="13"/>
  <c r="T189" i="13"/>
  <c r="U189" i="13"/>
  <c r="V189" i="13"/>
  <c r="W189" i="13"/>
  <c r="O190" i="13"/>
  <c r="P190" i="13"/>
  <c r="Q190" i="13"/>
  <c r="R190" i="13"/>
  <c r="S190" i="13"/>
  <c r="T190" i="13"/>
  <c r="U190" i="13"/>
  <c r="V190" i="13"/>
  <c r="W190" i="13"/>
  <c r="O191" i="13"/>
  <c r="P191" i="13"/>
  <c r="Q191" i="13"/>
  <c r="R191" i="13"/>
  <c r="S191" i="13"/>
  <c r="T191" i="13"/>
  <c r="U191" i="13"/>
  <c r="V191" i="13"/>
  <c r="W191" i="13"/>
  <c r="O192" i="13"/>
  <c r="P192" i="13"/>
  <c r="Q192" i="13"/>
  <c r="R192" i="13"/>
  <c r="S192" i="13"/>
  <c r="T192" i="13"/>
  <c r="U192" i="13"/>
  <c r="V192" i="13"/>
  <c r="W192" i="13"/>
  <c r="O193" i="13"/>
  <c r="P193" i="13"/>
  <c r="Q193" i="13"/>
  <c r="R193" i="13"/>
  <c r="S193" i="13"/>
  <c r="T193" i="13"/>
  <c r="U193" i="13"/>
  <c r="V193" i="13"/>
  <c r="W193" i="13"/>
  <c r="O194" i="13"/>
  <c r="P194" i="13"/>
  <c r="Q194" i="13"/>
  <c r="R194" i="13"/>
  <c r="S194" i="13"/>
  <c r="T194" i="13"/>
  <c r="U194" i="13"/>
  <c r="V194" i="13"/>
  <c r="W194" i="13"/>
  <c r="O195" i="13"/>
  <c r="P195" i="13"/>
  <c r="Q195" i="13"/>
  <c r="R195" i="13"/>
  <c r="S195" i="13"/>
  <c r="T195" i="13"/>
  <c r="U195" i="13"/>
  <c r="V195" i="13"/>
  <c r="W195" i="13"/>
  <c r="O196" i="13"/>
  <c r="P196" i="13"/>
  <c r="Q196" i="13"/>
  <c r="R196" i="13"/>
  <c r="S196" i="13"/>
  <c r="T196" i="13"/>
  <c r="U196" i="13"/>
  <c r="V196" i="13"/>
  <c r="W196" i="13"/>
  <c r="O197" i="13"/>
  <c r="P197" i="13"/>
  <c r="Q197" i="13"/>
  <c r="R197" i="13"/>
  <c r="S197" i="13"/>
  <c r="T197" i="13"/>
  <c r="U197" i="13"/>
  <c r="V197" i="13"/>
  <c r="W197" i="13"/>
  <c r="O198" i="13"/>
  <c r="P198" i="13"/>
  <c r="Q198" i="13"/>
  <c r="R198" i="13"/>
  <c r="S198" i="13"/>
  <c r="T198" i="13"/>
  <c r="U198" i="13"/>
  <c r="V198" i="13"/>
  <c r="W198" i="13"/>
  <c r="O199" i="13"/>
  <c r="P199" i="13"/>
  <c r="Q199" i="13"/>
  <c r="R199" i="13"/>
  <c r="S199" i="13"/>
  <c r="T199" i="13"/>
  <c r="U199" i="13"/>
  <c r="V199" i="13"/>
  <c r="W199" i="13"/>
  <c r="O200" i="13"/>
  <c r="P200" i="13"/>
  <c r="Q200" i="13"/>
  <c r="R200" i="13"/>
  <c r="S200" i="13"/>
  <c r="T200" i="13"/>
  <c r="U200" i="13"/>
  <c r="V200" i="13"/>
  <c r="W200" i="13"/>
  <c r="O201" i="13"/>
  <c r="P201" i="13"/>
  <c r="Q201" i="13"/>
  <c r="R201" i="13"/>
  <c r="S201" i="13"/>
  <c r="T201" i="13"/>
  <c r="U201" i="13"/>
  <c r="V201" i="13"/>
  <c r="W201" i="13"/>
  <c r="O202" i="13"/>
  <c r="P202" i="13"/>
  <c r="Q202" i="13"/>
  <c r="R202" i="13"/>
  <c r="S202" i="13"/>
  <c r="T202" i="13"/>
  <c r="U202" i="13"/>
  <c r="V202" i="13"/>
  <c r="W202" i="13"/>
  <c r="O203" i="13"/>
  <c r="P203" i="13"/>
  <c r="Q203" i="13"/>
  <c r="R203" i="13"/>
  <c r="S203" i="13"/>
  <c r="T203" i="13"/>
  <c r="U203" i="13"/>
  <c r="V203" i="13"/>
  <c r="W203" i="13"/>
  <c r="O204" i="13"/>
  <c r="P204" i="13"/>
  <c r="Q204" i="13"/>
  <c r="R204" i="13"/>
  <c r="S204" i="13"/>
  <c r="T204" i="13"/>
  <c r="U204" i="13"/>
  <c r="V204" i="13"/>
  <c r="W204" i="13"/>
  <c r="O205" i="13"/>
  <c r="P205" i="13"/>
  <c r="Q205" i="13"/>
  <c r="R205" i="13"/>
  <c r="S205" i="13"/>
  <c r="T205" i="13"/>
  <c r="U205" i="13"/>
  <c r="V205" i="13"/>
  <c r="W205" i="13"/>
  <c r="O206" i="13"/>
  <c r="P206" i="13"/>
  <c r="Q206" i="13"/>
  <c r="R206" i="13"/>
  <c r="S206" i="13"/>
  <c r="T206" i="13"/>
  <c r="U206" i="13"/>
  <c r="V206" i="13"/>
  <c r="W206" i="13"/>
  <c r="O207" i="13"/>
  <c r="P207" i="13"/>
  <c r="Q207" i="13"/>
  <c r="R207" i="13"/>
  <c r="S207" i="13"/>
  <c r="T207" i="13"/>
  <c r="U207" i="13"/>
  <c r="V207" i="13"/>
  <c r="W207" i="13"/>
  <c r="O208" i="13"/>
  <c r="P208" i="13"/>
  <c r="Q208" i="13"/>
  <c r="R208" i="13"/>
  <c r="S208" i="13"/>
  <c r="T208" i="13"/>
  <c r="U208" i="13"/>
  <c r="V208" i="13"/>
  <c r="W208" i="13"/>
  <c r="O209" i="13"/>
  <c r="P209" i="13"/>
  <c r="Q209" i="13"/>
  <c r="R209" i="13"/>
  <c r="S209" i="13"/>
  <c r="T209" i="13"/>
  <c r="U209" i="13"/>
  <c r="V209" i="13"/>
  <c r="W209" i="13"/>
  <c r="O210" i="13"/>
  <c r="P210" i="13"/>
  <c r="Q210" i="13"/>
  <c r="R210" i="13"/>
  <c r="S210" i="13"/>
  <c r="T210" i="13"/>
  <c r="U210" i="13"/>
  <c r="V210" i="13"/>
  <c r="W210" i="13"/>
  <c r="O211" i="13"/>
  <c r="P211" i="13"/>
  <c r="Q211" i="13"/>
  <c r="R211" i="13"/>
  <c r="S211" i="13"/>
  <c r="T211" i="13"/>
  <c r="U211" i="13"/>
  <c r="V211" i="13"/>
  <c r="W211" i="13"/>
  <c r="O212" i="13"/>
  <c r="P212" i="13"/>
  <c r="Q212" i="13"/>
  <c r="R212" i="13"/>
  <c r="S212" i="13"/>
  <c r="T212" i="13"/>
  <c r="U212" i="13"/>
  <c r="V212" i="13"/>
  <c r="W212" i="13"/>
  <c r="O213" i="13"/>
  <c r="P213" i="13"/>
  <c r="Q213" i="13"/>
  <c r="R213" i="13"/>
  <c r="S213" i="13"/>
  <c r="T213" i="13"/>
  <c r="U213" i="13"/>
  <c r="V213" i="13"/>
  <c r="W213" i="13"/>
  <c r="O214" i="13"/>
  <c r="P214" i="13"/>
  <c r="Q214" i="13"/>
  <c r="R214" i="13"/>
  <c r="S214" i="13"/>
  <c r="T214" i="13"/>
  <c r="U214" i="13"/>
  <c r="V214" i="13"/>
  <c r="W214" i="13"/>
  <c r="O215" i="13"/>
  <c r="P215" i="13"/>
  <c r="Q215" i="13"/>
  <c r="R215" i="13"/>
  <c r="S215" i="13"/>
  <c r="T215" i="13"/>
  <c r="U215" i="13"/>
  <c r="V215" i="13"/>
  <c r="W215" i="13"/>
  <c r="O216" i="13"/>
  <c r="P216" i="13"/>
  <c r="Q216" i="13"/>
  <c r="R216" i="13"/>
  <c r="S216" i="13"/>
  <c r="T216" i="13"/>
  <c r="U216" i="13"/>
  <c r="V216" i="13"/>
  <c r="W216" i="13"/>
  <c r="O217" i="13"/>
  <c r="P217" i="13"/>
  <c r="Q217" i="13"/>
  <c r="R217" i="13"/>
  <c r="S217" i="13"/>
  <c r="T217" i="13"/>
  <c r="U217" i="13"/>
  <c r="V217" i="13"/>
  <c r="W217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4" i="13"/>
  <c r="R21" i="11"/>
  <c r="R25" i="11" s="1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21" i="13"/>
  <c r="B24" i="10"/>
  <c r="C24" i="10"/>
  <c r="D24" i="10"/>
  <c r="E24" i="10" s="1"/>
  <c r="B4" i="10"/>
  <c r="D4" i="10" s="1"/>
  <c r="E4" i="10" s="1"/>
  <c r="C4" i="10"/>
  <c r="B5" i="10"/>
  <c r="C5" i="10"/>
  <c r="B6" i="10"/>
  <c r="C6" i="10"/>
  <c r="D6" i="10"/>
  <c r="E6" i="10" s="1"/>
  <c r="B7" i="10"/>
  <c r="C7" i="10"/>
  <c r="D7" i="10" s="1"/>
  <c r="E7" i="10" s="1"/>
  <c r="B8" i="10"/>
  <c r="D8" i="10" s="1"/>
  <c r="E8" i="10" s="1"/>
  <c r="C8" i="10"/>
  <c r="B9" i="10"/>
  <c r="C9" i="10"/>
  <c r="D9" i="10" s="1"/>
  <c r="E9" i="10" s="1"/>
  <c r="B10" i="10"/>
  <c r="C10" i="10"/>
  <c r="D10" i="10"/>
  <c r="E10" i="10" s="1"/>
  <c r="B11" i="10"/>
  <c r="C11" i="10"/>
  <c r="B12" i="10"/>
  <c r="C12" i="10"/>
  <c r="D12" i="10"/>
  <c r="E12" i="10" s="1"/>
  <c r="B13" i="10"/>
  <c r="C13" i="10"/>
  <c r="D13" i="10" s="1"/>
  <c r="E13" i="10" s="1"/>
  <c r="B14" i="10"/>
  <c r="D14" i="10" s="1"/>
  <c r="E14" i="10" s="1"/>
  <c r="C14" i="10"/>
  <c r="B15" i="10"/>
  <c r="C15" i="10"/>
  <c r="D15" i="10" s="1"/>
  <c r="E15" i="10" s="1"/>
  <c r="B16" i="10"/>
  <c r="C16" i="10"/>
  <c r="D16" i="10"/>
  <c r="E16" i="10" s="1"/>
  <c r="B17" i="10"/>
  <c r="C17" i="10"/>
  <c r="B18" i="10"/>
  <c r="C18" i="10"/>
  <c r="D18" i="10"/>
  <c r="E18" i="10" s="1"/>
  <c r="B19" i="10"/>
  <c r="C19" i="10"/>
  <c r="D19" i="10" s="1"/>
  <c r="E19" i="10" s="1"/>
  <c r="B20" i="10"/>
  <c r="D20" i="10" s="1"/>
  <c r="E20" i="10" s="1"/>
  <c r="C20" i="10"/>
  <c r="B21" i="10"/>
  <c r="C21" i="10"/>
  <c r="B22" i="10"/>
  <c r="C22" i="10"/>
  <c r="D22" i="10"/>
  <c r="E22" i="10" s="1"/>
  <c r="B23" i="10"/>
  <c r="C23" i="10"/>
  <c r="D23" i="10" s="1"/>
  <c r="E23" i="10" s="1"/>
  <c r="B25" i="10"/>
  <c r="D25" i="10" s="1"/>
  <c r="C25" i="10"/>
  <c r="B26" i="10"/>
  <c r="C26" i="10"/>
  <c r="D26" i="10" s="1"/>
  <c r="B27" i="10"/>
  <c r="C27" i="10"/>
  <c r="D27" i="10"/>
  <c r="B28" i="10"/>
  <c r="C28" i="10"/>
  <c r="B29" i="10"/>
  <c r="C29" i="10"/>
  <c r="D29" i="10"/>
  <c r="C3" i="10"/>
  <c r="B3" i="10"/>
  <c r="D3" i="10" s="1"/>
  <c r="E3" i="10" s="1"/>
  <c r="C3" i="7"/>
  <c r="D3" i="7"/>
  <c r="E3" i="7"/>
  <c r="F3" i="7"/>
  <c r="G3" i="7"/>
  <c r="H3" i="7"/>
  <c r="I3" i="7"/>
  <c r="J3" i="7"/>
  <c r="K3" i="7"/>
  <c r="L3" i="7"/>
  <c r="M3" i="7"/>
  <c r="N3" i="7"/>
  <c r="C4" i="7"/>
  <c r="D4" i="7"/>
  <c r="E4" i="7"/>
  <c r="F4" i="7"/>
  <c r="G4" i="7"/>
  <c r="H4" i="7"/>
  <c r="I4" i="7"/>
  <c r="J4" i="7"/>
  <c r="K4" i="7"/>
  <c r="L4" i="7"/>
  <c r="M4" i="7"/>
  <c r="N4" i="7"/>
  <c r="C5" i="7"/>
  <c r="D5" i="7"/>
  <c r="E5" i="7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C7" i="7"/>
  <c r="D7" i="7"/>
  <c r="E7" i="7"/>
  <c r="F7" i="7"/>
  <c r="G7" i="7"/>
  <c r="H7" i="7"/>
  <c r="I7" i="7"/>
  <c r="J7" i="7"/>
  <c r="K7" i="7"/>
  <c r="L7" i="7"/>
  <c r="M7" i="7"/>
  <c r="N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C12" i="7"/>
  <c r="D12" i="7"/>
  <c r="E12" i="7"/>
  <c r="F12" i="7"/>
  <c r="G12" i="7"/>
  <c r="H12" i="7"/>
  <c r="I12" i="7"/>
  <c r="J12" i="7"/>
  <c r="K12" i="7"/>
  <c r="L12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C14" i="7"/>
  <c r="D14" i="7"/>
  <c r="E14" i="7"/>
  <c r="F14" i="7"/>
  <c r="G14" i="7"/>
  <c r="H14" i="7"/>
  <c r="I14" i="7"/>
  <c r="J14" i="7"/>
  <c r="K14" i="7"/>
  <c r="L14" i="7"/>
  <c r="M14" i="7"/>
  <c r="N14" i="7"/>
  <c r="C15" i="7"/>
  <c r="D15" i="7"/>
  <c r="E15" i="7"/>
  <c r="F15" i="7"/>
  <c r="G15" i="7"/>
  <c r="H15" i="7"/>
  <c r="I15" i="7"/>
  <c r="J15" i="7"/>
  <c r="K15" i="7"/>
  <c r="L15" i="7"/>
  <c r="M15" i="7"/>
  <c r="N15" i="7"/>
  <c r="C16" i="7"/>
  <c r="D16" i="7"/>
  <c r="E16" i="7"/>
  <c r="F16" i="7"/>
  <c r="G16" i="7"/>
  <c r="H16" i="7"/>
  <c r="I16" i="7"/>
  <c r="J16" i="7"/>
  <c r="K16" i="7"/>
  <c r="L16" i="7"/>
  <c r="M16" i="7"/>
  <c r="N16" i="7"/>
  <c r="C17" i="7"/>
  <c r="D17" i="7"/>
  <c r="E17" i="7"/>
  <c r="F17" i="7"/>
  <c r="G17" i="7"/>
  <c r="H17" i="7"/>
  <c r="I17" i="7"/>
  <c r="J17" i="7"/>
  <c r="K17" i="7"/>
  <c r="L17" i="7"/>
  <c r="M17" i="7"/>
  <c r="N17" i="7"/>
  <c r="C18" i="7"/>
  <c r="D18" i="7"/>
  <c r="E18" i="7"/>
  <c r="F18" i="7"/>
  <c r="G18" i="7"/>
  <c r="H18" i="7"/>
  <c r="I18" i="7"/>
  <c r="J18" i="7"/>
  <c r="K18" i="7"/>
  <c r="L18" i="7"/>
  <c r="M18" i="7"/>
  <c r="N18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3" i="7"/>
  <c r="C3" i="5"/>
  <c r="D3" i="5"/>
  <c r="E3" i="5"/>
  <c r="F3" i="5"/>
  <c r="G3" i="5"/>
  <c r="H3" i="5"/>
  <c r="I3" i="5"/>
  <c r="J3" i="5"/>
  <c r="K3" i="5"/>
  <c r="L3" i="5"/>
  <c r="M3" i="5"/>
  <c r="N3" i="5"/>
  <c r="C4" i="5"/>
  <c r="D4" i="5"/>
  <c r="E4" i="5"/>
  <c r="F4" i="5"/>
  <c r="G4" i="5"/>
  <c r="H4" i="5"/>
  <c r="I4" i="5"/>
  <c r="J4" i="5"/>
  <c r="K4" i="5"/>
  <c r="L4" i="5"/>
  <c r="M4" i="5"/>
  <c r="N4" i="5"/>
  <c r="C5" i="5"/>
  <c r="D5" i="5"/>
  <c r="E5" i="5"/>
  <c r="F5" i="5"/>
  <c r="G5" i="5"/>
  <c r="H5" i="5"/>
  <c r="I5" i="5"/>
  <c r="J5" i="5"/>
  <c r="K5" i="5"/>
  <c r="L5" i="5"/>
  <c r="M5" i="5"/>
  <c r="N5" i="5"/>
  <c r="C6" i="5"/>
  <c r="D6" i="5"/>
  <c r="E6" i="5"/>
  <c r="F6" i="5"/>
  <c r="G6" i="5"/>
  <c r="H6" i="5"/>
  <c r="I6" i="5"/>
  <c r="J6" i="5"/>
  <c r="K6" i="5"/>
  <c r="L6" i="5"/>
  <c r="M6" i="5"/>
  <c r="N6" i="5"/>
  <c r="C7" i="5"/>
  <c r="D7" i="5"/>
  <c r="E7" i="5"/>
  <c r="F7" i="5"/>
  <c r="G7" i="5"/>
  <c r="H7" i="5"/>
  <c r="I7" i="5"/>
  <c r="J7" i="5"/>
  <c r="K7" i="5"/>
  <c r="L7" i="5"/>
  <c r="M7" i="5"/>
  <c r="N7" i="5"/>
  <c r="C8" i="5"/>
  <c r="D8" i="5"/>
  <c r="E8" i="5"/>
  <c r="F8" i="5"/>
  <c r="G8" i="5"/>
  <c r="H8" i="5"/>
  <c r="I8" i="5"/>
  <c r="J8" i="5"/>
  <c r="K8" i="5"/>
  <c r="L8" i="5"/>
  <c r="M8" i="5"/>
  <c r="N8" i="5"/>
  <c r="C9" i="5"/>
  <c r="D9" i="5"/>
  <c r="E9" i="5"/>
  <c r="F9" i="5"/>
  <c r="G9" i="5"/>
  <c r="H9" i="5"/>
  <c r="I9" i="5"/>
  <c r="J9" i="5"/>
  <c r="K9" i="5"/>
  <c r="L9" i="5"/>
  <c r="M9" i="5"/>
  <c r="N9" i="5"/>
  <c r="C10" i="5"/>
  <c r="D10" i="5"/>
  <c r="E10" i="5"/>
  <c r="F10" i="5"/>
  <c r="G10" i="5"/>
  <c r="H10" i="5"/>
  <c r="I10" i="5"/>
  <c r="J10" i="5"/>
  <c r="K10" i="5"/>
  <c r="L10" i="5"/>
  <c r="M10" i="5"/>
  <c r="N10" i="5"/>
  <c r="C11" i="5"/>
  <c r="D11" i="5"/>
  <c r="E11" i="5"/>
  <c r="F11" i="5"/>
  <c r="G11" i="5"/>
  <c r="H11" i="5"/>
  <c r="I11" i="5"/>
  <c r="J11" i="5"/>
  <c r="K11" i="5"/>
  <c r="L11" i="5"/>
  <c r="M11" i="5"/>
  <c r="N11" i="5"/>
  <c r="C12" i="5"/>
  <c r="D12" i="5"/>
  <c r="E12" i="5"/>
  <c r="F12" i="5"/>
  <c r="G12" i="5"/>
  <c r="H12" i="5"/>
  <c r="I12" i="5"/>
  <c r="J12" i="5"/>
  <c r="K12" i="5"/>
  <c r="L12" i="5"/>
  <c r="M12" i="5"/>
  <c r="N12" i="5"/>
  <c r="C13" i="5"/>
  <c r="D13" i="5"/>
  <c r="E13" i="5"/>
  <c r="F13" i="5"/>
  <c r="G13" i="5"/>
  <c r="H13" i="5"/>
  <c r="I13" i="5"/>
  <c r="J13" i="5"/>
  <c r="K13" i="5"/>
  <c r="L13" i="5"/>
  <c r="M13" i="5"/>
  <c r="N13" i="5"/>
  <c r="C14" i="5"/>
  <c r="D14" i="5"/>
  <c r="E14" i="5"/>
  <c r="F14" i="5"/>
  <c r="G14" i="5"/>
  <c r="H14" i="5"/>
  <c r="I14" i="5"/>
  <c r="J14" i="5"/>
  <c r="K14" i="5"/>
  <c r="L14" i="5"/>
  <c r="M14" i="5"/>
  <c r="N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C17" i="5"/>
  <c r="D17" i="5"/>
  <c r="E17" i="5"/>
  <c r="F17" i="5"/>
  <c r="G17" i="5"/>
  <c r="H17" i="5"/>
  <c r="I17" i="5"/>
  <c r="J17" i="5"/>
  <c r="K17" i="5"/>
  <c r="L17" i="5"/>
  <c r="M17" i="5"/>
  <c r="N17" i="5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C21" i="5"/>
  <c r="D21" i="5"/>
  <c r="E21" i="5"/>
  <c r="F21" i="5"/>
  <c r="G21" i="5"/>
  <c r="H21" i="5"/>
  <c r="I21" i="5"/>
  <c r="J21" i="5"/>
  <c r="K21" i="5"/>
  <c r="L21" i="5"/>
  <c r="M21" i="5"/>
  <c r="N21" i="5"/>
  <c r="C22" i="5"/>
  <c r="D22" i="5"/>
  <c r="E22" i="5"/>
  <c r="F22" i="5"/>
  <c r="G22" i="5"/>
  <c r="H22" i="5"/>
  <c r="I22" i="5"/>
  <c r="J22" i="5"/>
  <c r="K22" i="5"/>
  <c r="L22" i="5"/>
  <c r="M22" i="5"/>
  <c r="N22" i="5"/>
  <c r="C23" i="5"/>
  <c r="D23" i="5"/>
  <c r="E23" i="5"/>
  <c r="F23" i="5"/>
  <c r="G23" i="5"/>
  <c r="H23" i="5"/>
  <c r="I23" i="5"/>
  <c r="J23" i="5"/>
  <c r="K23" i="5"/>
  <c r="L23" i="5"/>
  <c r="M23" i="5"/>
  <c r="N23" i="5"/>
  <c r="C24" i="5"/>
  <c r="D24" i="5"/>
  <c r="E24" i="5"/>
  <c r="F24" i="5"/>
  <c r="G24" i="5"/>
  <c r="H24" i="5"/>
  <c r="I24" i="5"/>
  <c r="J24" i="5"/>
  <c r="K24" i="5"/>
  <c r="L24" i="5"/>
  <c r="M24" i="5"/>
  <c r="N24" i="5"/>
  <c r="C25" i="5"/>
  <c r="D25" i="5"/>
  <c r="E25" i="5"/>
  <c r="F25" i="5"/>
  <c r="G25" i="5"/>
  <c r="H25" i="5"/>
  <c r="I25" i="5"/>
  <c r="J25" i="5"/>
  <c r="K25" i="5"/>
  <c r="L25" i="5"/>
  <c r="M25" i="5"/>
  <c r="N25" i="5"/>
  <c r="C26" i="5"/>
  <c r="D26" i="5"/>
  <c r="E26" i="5"/>
  <c r="F26" i="5"/>
  <c r="G26" i="5"/>
  <c r="H26" i="5"/>
  <c r="I26" i="5"/>
  <c r="J26" i="5"/>
  <c r="K26" i="5"/>
  <c r="L26" i="5"/>
  <c r="M26" i="5"/>
  <c r="N26" i="5"/>
  <c r="C27" i="5"/>
  <c r="D27" i="5"/>
  <c r="E27" i="5"/>
  <c r="F27" i="5"/>
  <c r="G27" i="5"/>
  <c r="H27" i="5"/>
  <c r="I27" i="5"/>
  <c r="J27" i="5"/>
  <c r="K27" i="5"/>
  <c r="L27" i="5"/>
  <c r="M27" i="5"/>
  <c r="N27" i="5"/>
  <c r="C28" i="5"/>
  <c r="D28" i="5"/>
  <c r="E28" i="5"/>
  <c r="F28" i="5"/>
  <c r="G28" i="5"/>
  <c r="H28" i="5"/>
  <c r="I28" i="5"/>
  <c r="J28" i="5"/>
  <c r="K28" i="5"/>
  <c r="L28" i="5"/>
  <c r="M28" i="5"/>
  <c r="N28" i="5"/>
  <c r="C29" i="5"/>
  <c r="D29" i="5"/>
  <c r="E29" i="5"/>
  <c r="F29" i="5"/>
  <c r="G29" i="5"/>
  <c r="H29" i="5"/>
  <c r="I29" i="5"/>
  <c r="J29" i="5"/>
  <c r="K29" i="5"/>
  <c r="L29" i="5"/>
  <c r="M29" i="5"/>
  <c r="N29" i="5"/>
  <c r="C30" i="5"/>
  <c r="D30" i="5"/>
  <c r="E30" i="5"/>
  <c r="F30" i="5"/>
  <c r="G30" i="5"/>
  <c r="H30" i="5"/>
  <c r="I30" i="5"/>
  <c r="J30" i="5"/>
  <c r="K30" i="5"/>
  <c r="L30" i="5"/>
  <c r="M30" i="5"/>
  <c r="N30" i="5"/>
  <c r="C31" i="5"/>
  <c r="D31" i="5"/>
  <c r="E31" i="5"/>
  <c r="F31" i="5"/>
  <c r="G31" i="5"/>
  <c r="H31" i="5"/>
  <c r="I31" i="5"/>
  <c r="J31" i="5"/>
  <c r="K31" i="5"/>
  <c r="L31" i="5"/>
  <c r="M31" i="5"/>
  <c r="N31" i="5"/>
  <c r="C32" i="5"/>
  <c r="D32" i="5"/>
  <c r="E32" i="5"/>
  <c r="F32" i="5"/>
  <c r="G32" i="5"/>
  <c r="H32" i="5"/>
  <c r="I32" i="5"/>
  <c r="J32" i="5"/>
  <c r="K32" i="5"/>
  <c r="L32" i="5"/>
  <c r="M32" i="5"/>
  <c r="N32" i="5"/>
  <c r="C33" i="5"/>
  <c r="D33" i="5"/>
  <c r="E33" i="5"/>
  <c r="F33" i="5"/>
  <c r="G33" i="5"/>
  <c r="H33" i="5"/>
  <c r="I33" i="5"/>
  <c r="J33" i="5"/>
  <c r="K33" i="5"/>
  <c r="L33" i="5"/>
  <c r="M33" i="5"/>
  <c r="N33" i="5"/>
  <c r="C34" i="5"/>
  <c r="D34" i="5"/>
  <c r="E34" i="5"/>
  <c r="F34" i="5"/>
  <c r="G34" i="5"/>
  <c r="H34" i="5"/>
  <c r="I34" i="5"/>
  <c r="J34" i="5"/>
  <c r="K34" i="5"/>
  <c r="L34" i="5"/>
  <c r="M34" i="5"/>
  <c r="N34" i="5"/>
  <c r="C35" i="5"/>
  <c r="D35" i="5"/>
  <c r="E35" i="5"/>
  <c r="F35" i="5"/>
  <c r="G35" i="5"/>
  <c r="H35" i="5"/>
  <c r="I35" i="5"/>
  <c r="J35" i="5"/>
  <c r="K35" i="5"/>
  <c r="L35" i="5"/>
  <c r="M35" i="5"/>
  <c r="N35" i="5"/>
  <c r="C36" i="5"/>
  <c r="D36" i="5"/>
  <c r="E36" i="5"/>
  <c r="F36" i="5"/>
  <c r="G36" i="5"/>
  <c r="H36" i="5"/>
  <c r="I36" i="5"/>
  <c r="J36" i="5"/>
  <c r="K36" i="5"/>
  <c r="L36" i="5"/>
  <c r="M36" i="5"/>
  <c r="N36" i="5"/>
  <c r="C37" i="5"/>
  <c r="D37" i="5"/>
  <c r="E37" i="5"/>
  <c r="F37" i="5"/>
  <c r="G37" i="5"/>
  <c r="H37" i="5"/>
  <c r="I37" i="5"/>
  <c r="J37" i="5"/>
  <c r="K37" i="5"/>
  <c r="L37" i="5"/>
  <c r="M37" i="5"/>
  <c r="N37" i="5"/>
  <c r="C38" i="5"/>
  <c r="D38" i="5"/>
  <c r="E38" i="5"/>
  <c r="F38" i="5"/>
  <c r="G38" i="5"/>
  <c r="H38" i="5"/>
  <c r="I38" i="5"/>
  <c r="J38" i="5"/>
  <c r="K38" i="5"/>
  <c r="L38" i="5"/>
  <c r="M38" i="5"/>
  <c r="N38" i="5"/>
  <c r="C39" i="5"/>
  <c r="D39" i="5"/>
  <c r="E39" i="5"/>
  <c r="F39" i="5"/>
  <c r="G39" i="5"/>
  <c r="H39" i="5"/>
  <c r="I39" i="5"/>
  <c r="J39" i="5"/>
  <c r="K39" i="5"/>
  <c r="L39" i="5"/>
  <c r="M39" i="5"/>
  <c r="N39" i="5"/>
  <c r="C40" i="5"/>
  <c r="D40" i="5"/>
  <c r="E40" i="5"/>
  <c r="F40" i="5"/>
  <c r="G40" i="5"/>
  <c r="H40" i="5"/>
  <c r="I40" i="5"/>
  <c r="J40" i="5"/>
  <c r="K40" i="5"/>
  <c r="L40" i="5"/>
  <c r="M40" i="5"/>
  <c r="N40" i="5"/>
  <c r="C41" i="5"/>
  <c r="D41" i="5"/>
  <c r="E41" i="5"/>
  <c r="F41" i="5"/>
  <c r="G41" i="5"/>
  <c r="H41" i="5"/>
  <c r="I41" i="5"/>
  <c r="J41" i="5"/>
  <c r="K41" i="5"/>
  <c r="L41" i="5"/>
  <c r="M41" i="5"/>
  <c r="N41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3" i="5"/>
  <c r="C3" i="2"/>
  <c r="D3" i="2"/>
  <c r="E3" i="2"/>
  <c r="F3" i="2"/>
  <c r="G3" i="2"/>
  <c r="H3" i="2"/>
  <c r="I3" i="2"/>
  <c r="J3" i="2"/>
  <c r="K3" i="2"/>
  <c r="L3" i="2"/>
  <c r="M3" i="2"/>
  <c r="N3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3" i="2"/>
  <c r="C46" i="7"/>
  <c r="C89" i="7" s="1"/>
  <c r="C132" i="7" s="1"/>
  <c r="D46" i="7"/>
  <c r="D89" i="7" s="1"/>
  <c r="D132" i="7" s="1"/>
  <c r="E46" i="7"/>
  <c r="E89" i="7" s="1"/>
  <c r="E132" i="7" s="1"/>
  <c r="F46" i="7"/>
  <c r="F89" i="7" s="1"/>
  <c r="F132" i="7" s="1"/>
  <c r="G46" i="7"/>
  <c r="G89" i="7" s="1"/>
  <c r="G132" i="7" s="1"/>
  <c r="H46" i="7"/>
  <c r="H89" i="7" s="1"/>
  <c r="H132" i="7" s="1"/>
  <c r="I46" i="7"/>
  <c r="I89" i="7" s="1"/>
  <c r="I132" i="7" s="1"/>
  <c r="J46" i="7"/>
  <c r="J89" i="7" s="1"/>
  <c r="J132" i="7" s="1"/>
  <c r="K46" i="7"/>
  <c r="K89" i="7" s="1"/>
  <c r="K132" i="7" s="1"/>
  <c r="L46" i="7"/>
  <c r="L89" i="7" s="1"/>
  <c r="L132" i="7" s="1"/>
  <c r="M46" i="7"/>
  <c r="M89" i="7" s="1"/>
  <c r="M132" i="7" s="1"/>
  <c r="N46" i="7"/>
  <c r="N89" i="7" s="1"/>
  <c r="N132" i="7" s="1"/>
  <c r="C47" i="7"/>
  <c r="C90" i="7" s="1"/>
  <c r="C133" i="7" s="1"/>
  <c r="D47" i="7"/>
  <c r="D90" i="7" s="1"/>
  <c r="D133" i="7" s="1"/>
  <c r="E47" i="7"/>
  <c r="E90" i="7" s="1"/>
  <c r="E133" i="7" s="1"/>
  <c r="F47" i="7"/>
  <c r="F90" i="7" s="1"/>
  <c r="F133" i="7" s="1"/>
  <c r="G47" i="7"/>
  <c r="G90" i="7" s="1"/>
  <c r="G133" i="7" s="1"/>
  <c r="H47" i="7"/>
  <c r="H90" i="7" s="1"/>
  <c r="H133" i="7" s="1"/>
  <c r="I47" i="7"/>
  <c r="I90" i="7" s="1"/>
  <c r="I133" i="7" s="1"/>
  <c r="J47" i="7"/>
  <c r="J90" i="7" s="1"/>
  <c r="J133" i="7" s="1"/>
  <c r="K47" i="7"/>
  <c r="K90" i="7" s="1"/>
  <c r="K133" i="7" s="1"/>
  <c r="L47" i="7"/>
  <c r="L90" i="7" s="1"/>
  <c r="L133" i="7" s="1"/>
  <c r="M47" i="7"/>
  <c r="M90" i="7" s="1"/>
  <c r="M133" i="7" s="1"/>
  <c r="N47" i="7"/>
  <c r="N90" i="7" s="1"/>
  <c r="N133" i="7" s="1"/>
  <c r="C48" i="7"/>
  <c r="C91" i="7" s="1"/>
  <c r="C134" i="7" s="1"/>
  <c r="D48" i="7"/>
  <c r="D91" i="7" s="1"/>
  <c r="D134" i="7" s="1"/>
  <c r="E48" i="7"/>
  <c r="E91" i="7" s="1"/>
  <c r="E134" i="7" s="1"/>
  <c r="F48" i="7"/>
  <c r="F91" i="7" s="1"/>
  <c r="F134" i="7" s="1"/>
  <c r="G48" i="7"/>
  <c r="G91" i="7" s="1"/>
  <c r="G134" i="7" s="1"/>
  <c r="H48" i="7"/>
  <c r="H91" i="7" s="1"/>
  <c r="H134" i="7" s="1"/>
  <c r="I48" i="7"/>
  <c r="I91" i="7" s="1"/>
  <c r="I134" i="7" s="1"/>
  <c r="J48" i="7"/>
  <c r="J91" i="7" s="1"/>
  <c r="J134" i="7" s="1"/>
  <c r="K48" i="7"/>
  <c r="K91" i="7" s="1"/>
  <c r="K134" i="7" s="1"/>
  <c r="L48" i="7"/>
  <c r="L91" i="7" s="1"/>
  <c r="L134" i="7" s="1"/>
  <c r="M48" i="7"/>
  <c r="M91" i="7" s="1"/>
  <c r="M134" i="7" s="1"/>
  <c r="N48" i="7"/>
  <c r="N91" i="7" s="1"/>
  <c r="N134" i="7" s="1"/>
  <c r="C49" i="7"/>
  <c r="C92" i="7" s="1"/>
  <c r="C135" i="7" s="1"/>
  <c r="D49" i="7"/>
  <c r="D92" i="7" s="1"/>
  <c r="D135" i="7" s="1"/>
  <c r="E49" i="7"/>
  <c r="E92" i="7" s="1"/>
  <c r="E135" i="7" s="1"/>
  <c r="F49" i="7"/>
  <c r="F92" i="7" s="1"/>
  <c r="F135" i="7" s="1"/>
  <c r="G49" i="7"/>
  <c r="G92" i="7" s="1"/>
  <c r="G135" i="7" s="1"/>
  <c r="H49" i="7"/>
  <c r="H92" i="7" s="1"/>
  <c r="H135" i="7" s="1"/>
  <c r="I49" i="7"/>
  <c r="I92" i="7" s="1"/>
  <c r="I135" i="7" s="1"/>
  <c r="J49" i="7"/>
  <c r="J92" i="7" s="1"/>
  <c r="J135" i="7" s="1"/>
  <c r="K49" i="7"/>
  <c r="K92" i="7" s="1"/>
  <c r="K135" i="7" s="1"/>
  <c r="L49" i="7"/>
  <c r="L92" i="7" s="1"/>
  <c r="L135" i="7" s="1"/>
  <c r="M49" i="7"/>
  <c r="M92" i="7" s="1"/>
  <c r="M135" i="7" s="1"/>
  <c r="N49" i="7"/>
  <c r="N92" i="7" s="1"/>
  <c r="N135" i="7" s="1"/>
  <c r="C50" i="7"/>
  <c r="C93" i="7" s="1"/>
  <c r="C136" i="7" s="1"/>
  <c r="D50" i="7"/>
  <c r="D93" i="7" s="1"/>
  <c r="D136" i="7" s="1"/>
  <c r="E50" i="7"/>
  <c r="E93" i="7" s="1"/>
  <c r="E136" i="7" s="1"/>
  <c r="F50" i="7"/>
  <c r="F93" i="7" s="1"/>
  <c r="F136" i="7" s="1"/>
  <c r="G50" i="7"/>
  <c r="G93" i="7" s="1"/>
  <c r="G136" i="7" s="1"/>
  <c r="H50" i="7"/>
  <c r="H93" i="7" s="1"/>
  <c r="H136" i="7" s="1"/>
  <c r="I50" i="7"/>
  <c r="I93" i="7" s="1"/>
  <c r="I136" i="7" s="1"/>
  <c r="J50" i="7"/>
  <c r="J93" i="7" s="1"/>
  <c r="J136" i="7" s="1"/>
  <c r="K50" i="7"/>
  <c r="K93" i="7" s="1"/>
  <c r="K136" i="7" s="1"/>
  <c r="L50" i="7"/>
  <c r="L93" i="7" s="1"/>
  <c r="L136" i="7" s="1"/>
  <c r="M50" i="7"/>
  <c r="M93" i="7" s="1"/>
  <c r="M136" i="7" s="1"/>
  <c r="N50" i="7"/>
  <c r="N93" i="7" s="1"/>
  <c r="N136" i="7" s="1"/>
  <c r="C51" i="7"/>
  <c r="C94" i="7" s="1"/>
  <c r="C137" i="7" s="1"/>
  <c r="D51" i="7"/>
  <c r="D94" i="7" s="1"/>
  <c r="D137" i="7" s="1"/>
  <c r="E51" i="7"/>
  <c r="E94" i="7" s="1"/>
  <c r="E137" i="7" s="1"/>
  <c r="F51" i="7"/>
  <c r="F94" i="7" s="1"/>
  <c r="F137" i="7" s="1"/>
  <c r="G51" i="7"/>
  <c r="G94" i="7" s="1"/>
  <c r="G137" i="7" s="1"/>
  <c r="H51" i="7"/>
  <c r="H94" i="7" s="1"/>
  <c r="H137" i="7" s="1"/>
  <c r="I51" i="7"/>
  <c r="I94" i="7" s="1"/>
  <c r="I137" i="7" s="1"/>
  <c r="J51" i="7"/>
  <c r="J94" i="7" s="1"/>
  <c r="J137" i="7" s="1"/>
  <c r="K51" i="7"/>
  <c r="K94" i="7" s="1"/>
  <c r="K137" i="7" s="1"/>
  <c r="L51" i="7"/>
  <c r="L94" i="7" s="1"/>
  <c r="L137" i="7" s="1"/>
  <c r="M51" i="7"/>
  <c r="M94" i="7" s="1"/>
  <c r="M137" i="7" s="1"/>
  <c r="N51" i="7"/>
  <c r="N94" i="7" s="1"/>
  <c r="N137" i="7" s="1"/>
  <c r="C52" i="7"/>
  <c r="C95" i="7" s="1"/>
  <c r="C138" i="7" s="1"/>
  <c r="D52" i="7"/>
  <c r="D95" i="7" s="1"/>
  <c r="D138" i="7" s="1"/>
  <c r="E52" i="7"/>
  <c r="E95" i="7" s="1"/>
  <c r="E138" i="7" s="1"/>
  <c r="F52" i="7"/>
  <c r="F95" i="7" s="1"/>
  <c r="F138" i="7" s="1"/>
  <c r="G52" i="7"/>
  <c r="G95" i="7" s="1"/>
  <c r="G138" i="7" s="1"/>
  <c r="H52" i="7"/>
  <c r="H95" i="7" s="1"/>
  <c r="H138" i="7" s="1"/>
  <c r="I52" i="7"/>
  <c r="I95" i="7" s="1"/>
  <c r="I138" i="7" s="1"/>
  <c r="J52" i="7"/>
  <c r="J95" i="7" s="1"/>
  <c r="J138" i="7" s="1"/>
  <c r="K52" i="7"/>
  <c r="K95" i="7" s="1"/>
  <c r="K138" i="7" s="1"/>
  <c r="L52" i="7"/>
  <c r="L95" i="7" s="1"/>
  <c r="L138" i="7" s="1"/>
  <c r="M52" i="7"/>
  <c r="M95" i="7" s="1"/>
  <c r="M138" i="7" s="1"/>
  <c r="N52" i="7"/>
  <c r="N95" i="7" s="1"/>
  <c r="N138" i="7" s="1"/>
  <c r="C53" i="7"/>
  <c r="C96" i="7" s="1"/>
  <c r="C139" i="7" s="1"/>
  <c r="D53" i="7"/>
  <c r="D96" i="7" s="1"/>
  <c r="D139" i="7" s="1"/>
  <c r="E53" i="7"/>
  <c r="E96" i="7" s="1"/>
  <c r="E139" i="7" s="1"/>
  <c r="F53" i="7"/>
  <c r="F96" i="7" s="1"/>
  <c r="F139" i="7" s="1"/>
  <c r="G53" i="7"/>
  <c r="G96" i="7" s="1"/>
  <c r="G139" i="7" s="1"/>
  <c r="H53" i="7"/>
  <c r="H96" i="7" s="1"/>
  <c r="H139" i="7" s="1"/>
  <c r="I53" i="7"/>
  <c r="I96" i="7" s="1"/>
  <c r="I139" i="7" s="1"/>
  <c r="J53" i="7"/>
  <c r="J96" i="7" s="1"/>
  <c r="J139" i="7" s="1"/>
  <c r="K53" i="7"/>
  <c r="K96" i="7" s="1"/>
  <c r="K139" i="7" s="1"/>
  <c r="L53" i="7"/>
  <c r="L96" i="7" s="1"/>
  <c r="L139" i="7" s="1"/>
  <c r="M53" i="7"/>
  <c r="M96" i="7" s="1"/>
  <c r="M139" i="7" s="1"/>
  <c r="N53" i="7"/>
  <c r="N96" i="7" s="1"/>
  <c r="N139" i="7" s="1"/>
  <c r="C54" i="7"/>
  <c r="C97" i="7" s="1"/>
  <c r="C140" i="7" s="1"/>
  <c r="D54" i="7"/>
  <c r="D97" i="7" s="1"/>
  <c r="D140" i="7" s="1"/>
  <c r="E54" i="7"/>
  <c r="E97" i="7" s="1"/>
  <c r="E140" i="7" s="1"/>
  <c r="F54" i="7"/>
  <c r="F97" i="7" s="1"/>
  <c r="F140" i="7" s="1"/>
  <c r="G54" i="7"/>
  <c r="G97" i="7" s="1"/>
  <c r="G140" i="7" s="1"/>
  <c r="H54" i="7"/>
  <c r="H97" i="7" s="1"/>
  <c r="H140" i="7" s="1"/>
  <c r="I54" i="7"/>
  <c r="I97" i="7" s="1"/>
  <c r="I140" i="7" s="1"/>
  <c r="J54" i="7"/>
  <c r="J97" i="7" s="1"/>
  <c r="J140" i="7" s="1"/>
  <c r="K54" i="7"/>
  <c r="K97" i="7" s="1"/>
  <c r="K140" i="7" s="1"/>
  <c r="L54" i="7"/>
  <c r="L97" i="7" s="1"/>
  <c r="L140" i="7" s="1"/>
  <c r="M54" i="7"/>
  <c r="M97" i="7" s="1"/>
  <c r="M140" i="7" s="1"/>
  <c r="N54" i="7"/>
  <c r="N97" i="7" s="1"/>
  <c r="N140" i="7" s="1"/>
  <c r="C55" i="7"/>
  <c r="C98" i="7" s="1"/>
  <c r="C141" i="7" s="1"/>
  <c r="D55" i="7"/>
  <c r="D98" i="7" s="1"/>
  <c r="D141" i="7" s="1"/>
  <c r="E55" i="7"/>
  <c r="E98" i="7" s="1"/>
  <c r="E141" i="7" s="1"/>
  <c r="F55" i="7"/>
  <c r="F98" i="7" s="1"/>
  <c r="F141" i="7" s="1"/>
  <c r="G55" i="7"/>
  <c r="G98" i="7" s="1"/>
  <c r="G141" i="7" s="1"/>
  <c r="H55" i="7"/>
  <c r="H98" i="7" s="1"/>
  <c r="H141" i="7" s="1"/>
  <c r="I55" i="7"/>
  <c r="I98" i="7" s="1"/>
  <c r="I141" i="7" s="1"/>
  <c r="J55" i="7"/>
  <c r="J98" i="7" s="1"/>
  <c r="J141" i="7" s="1"/>
  <c r="K55" i="7"/>
  <c r="K98" i="7" s="1"/>
  <c r="K141" i="7" s="1"/>
  <c r="L55" i="7"/>
  <c r="L98" i="7" s="1"/>
  <c r="L141" i="7" s="1"/>
  <c r="M55" i="7"/>
  <c r="M98" i="7" s="1"/>
  <c r="M141" i="7" s="1"/>
  <c r="N55" i="7"/>
  <c r="N98" i="7" s="1"/>
  <c r="N141" i="7" s="1"/>
  <c r="C56" i="7"/>
  <c r="C99" i="7" s="1"/>
  <c r="C142" i="7" s="1"/>
  <c r="D56" i="7"/>
  <c r="D99" i="7" s="1"/>
  <c r="D142" i="7" s="1"/>
  <c r="E56" i="7"/>
  <c r="E99" i="7" s="1"/>
  <c r="E142" i="7" s="1"/>
  <c r="F56" i="7"/>
  <c r="F99" i="7" s="1"/>
  <c r="F142" i="7" s="1"/>
  <c r="G56" i="7"/>
  <c r="G99" i="7" s="1"/>
  <c r="G142" i="7" s="1"/>
  <c r="H56" i="7"/>
  <c r="H99" i="7" s="1"/>
  <c r="H142" i="7" s="1"/>
  <c r="I56" i="7"/>
  <c r="I99" i="7" s="1"/>
  <c r="I142" i="7" s="1"/>
  <c r="J56" i="7"/>
  <c r="J99" i="7" s="1"/>
  <c r="J142" i="7" s="1"/>
  <c r="K56" i="7"/>
  <c r="K99" i="7" s="1"/>
  <c r="K142" i="7" s="1"/>
  <c r="L56" i="7"/>
  <c r="L99" i="7" s="1"/>
  <c r="L142" i="7" s="1"/>
  <c r="M56" i="7"/>
  <c r="M99" i="7" s="1"/>
  <c r="M142" i="7" s="1"/>
  <c r="N56" i="7"/>
  <c r="N99" i="7" s="1"/>
  <c r="N142" i="7" s="1"/>
  <c r="C57" i="7"/>
  <c r="C100" i="7" s="1"/>
  <c r="C143" i="7" s="1"/>
  <c r="D57" i="7"/>
  <c r="D100" i="7" s="1"/>
  <c r="D143" i="7" s="1"/>
  <c r="E57" i="7"/>
  <c r="E100" i="7" s="1"/>
  <c r="E143" i="7" s="1"/>
  <c r="F57" i="7"/>
  <c r="F100" i="7" s="1"/>
  <c r="F143" i="7" s="1"/>
  <c r="G57" i="7"/>
  <c r="G100" i="7" s="1"/>
  <c r="G143" i="7" s="1"/>
  <c r="H57" i="7"/>
  <c r="H100" i="7" s="1"/>
  <c r="H143" i="7" s="1"/>
  <c r="I57" i="7"/>
  <c r="I100" i="7" s="1"/>
  <c r="I143" i="7" s="1"/>
  <c r="J57" i="7"/>
  <c r="J100" i="7" s="1"/>
  <c r="J143" i="7" s="1"/>
  <c r="K57" i="7"/>
  <c r="K100" i="7" s="1"/>
  <c r="K143" i="7" s="1"/>
  <c r="L57" i="7"/>
  <c r="L100" i="7" s="1"/>
  <c r="L143" i="7" s="1"/>
  <c r="M57" i="7"/>
  <c r="M100" i="7" s="1"/>
  <c r="M143" i="7" s="1"/>
  <c r="N57" i="7"/>
  <c r="N100" i="7" s="1"/>
  <c r="N143" i="7" s="1"/>
  <c r="C58" i="7"/>
  <c r="C101" i="7" s="1"/>
  <c r="C144" i="7" s="1"/>
  <c r="D58" i="7"/>
  <c r="D101" i="7" s="1"/>
  <c r="D144" i="7" s="1"/>
  <c r="E58" i="7"/>
  <c r="E101" i="7" s="1"/>
  <c r="E144" i="7" s="1"/>
  <c r="F58" i="7"/>
  <c r="F101" i="7" s="1"/>
  <c r="F144" i="7" s="1"/>
  <c r="G58" i="7"/>
  <c r="G101" i="7" s="1"/>
  <c r="G144" i="7" s="1"/>
  <c r="H58" i="7"/>
  <c r="H101" i="7" s="1"/>
  <c r="H144" i="7" s="1"/>
  <c r="I58" i="7"/>
  <c r="I101" i="7" s="1"/>
  <c r="I144" i="7" s="1"/>
  <c r="J58" i="7"/>
  <c r="J101" i="7" s="1"/>
  <c r="J144" i="7" s="1"/>
  <c r="K58" i="7"/>
  <c r="K101" i="7" s="1"/>
  <c r="K144" i="7" s="1"/>
  <c r="L58" i="7"/>
  <c r="L101" i="7" s="1"/>
  <c r="L144" i="7" s="1"/>
  <c r="M58" i="7"/>
  <c r="M101" i="7" s="1"/>
  <c r="M144" i="7" s="1"/>
  <c r="N58" i="7"/>
  <c r="N101" i="7" s="1"/>
  <c r="N144" i="7" s="1"/>
  <c r="C59" i="7"/>
  <c r="C102" i="7" s="1"/>
  <c r="C145" i="7" s="1"/>
  <c r="D59" i="7"/>
  <c r="D102" i="7" s="1"/>
  <c r="D145" i="7" s="1"/>
  <c r="E59" i="7"/>
  <c r="E102" i="7" s="1"/>
  <c r="E145" i="7" s="1"/>
  <c r="F59" i="7"/>
  <c r="F102" i="7" s="1"/>
  <c r="F145" i="7" s="1"/>
  <c r="G59" i="7"/>
  <c r="G102" i="7" s="1"/>
  <c r="G145" i="7" s="1"/>
  <c r="H59" i="7"/>
  <c r="H102" i="7" s="1"/>
  <c r="H145" i="7" s="1"/>
  <c r="I59" i="7"/>
  <c r="I102" i="7" s="1"/>
  <c r="I145" i="7" s="1"/>
  <c r="J59" i="7"/>
  <c r="J102" i="7" s="1"/>
  <c r="J145" i="7" s="1"/>
  <c r="K59" i="7"/>
  <c r="K102" i="7" s="1"/>
  <c r="K145" i="7" s="1"/>
  <c r="L59" i="7"/>
  <c r="L102" i="7" s="1"/>
  <c r="L145" i="7" s="1"/>
  <c r="M59" i="7"/>
  <c r="M102" i="7" s="1"/>
  <c r="M145" i="7" s="1"/>
  <c r="N59" i="7"/>
  <c r="N102" i="7" s="1"/>
  <c r="N145" i="7" s="1"/>
  <c r="C60" i="7"/>
  <c r="C103" i="7" s="1"/>
  <c r="C146" i="7" s="1"/>
  <c r="D60" i="7"/>
  <c r="D103" i="7" s="1"/>
  <c r="D146" i="7" s="1"/>
  <c r="E60" i="7"/>
  <c r="E103" i="7" s="1"/>
  <c r="E146" i="7" s="1"/>
  <c r="F60" i="7"/>
  <c r="F103" i="7" s="1"/>
  <c r="F146" i="7" s="1"/>
  <c r="G60" i="7"/>
  <c r="G103" i="7" s="1"/>
  <c r="G146" i="7" s="1"/>
  <c r="H60" i="7"/>
  <c r="H103" i="7" s="1"/>
  <c r="H146" i="7" s="1"/>
  <c r="I60" i="7"/>
  <c r="I103" i="7" s="1"/>
  <c r="I146" i="7" s="1"/>
  <c r="J60" i="7"/>
  <c r="J103" i="7" s="1"/>
  <c r="J146" i="7" s="1"/>
  <c r="K60" i="7"/>
  <c r="K103" i="7" s="1"/>
  <c r="K146" i="7" s="1"/>
  <c r="L60" i="7"/>
  <c r="L103" i="7" s="1"/>
  <c r="L146" i="7" s="1"/>
  <c r="M60" i="7"/>
  <c r="M103" i="7" s="1"/>
  <c r="M146" i="7" s="1"/>
  <c r="N60" i="7"/>
  <c r="N103" i="7" s="1"/>
  <c r="N146" i="7" s="1"/>
  <c r="C61" i="7"/>
  <c r="C104" i="7" s="1"/>
  <c r="C147" i="7" s="1"/>
  <c r="D61" i="7"/>
  <c r="D104" i="7" s="1"/>
  <c r="D147" i="7" s="1"/>
  <c r="E61" i="7"/>
  <c r="E104" i="7" s="1"/>
  <c r="E147" i="7" s="1"/>
  <c r="F61" i="7"/>
  <c r="F104" i="7" s="1"/>
  <c r="F147" i="7" s="1"/>
  <c r="G61" i="7"/>
  <c r="G104" i="7" s="1"/>
  <c r="G147" i="7" s="1"/>
  <c r="H61" i="7"/>
  <c r="H104" i="7" s="1"/>
  <c r="H147" i="7" s="1"/>
  <c r="I61" i="7"/>
  <c r="I104" i="7" s="1"/>
  <c r="I147" i="7" s="1"/>
  <c r="J61" i="7"/>
  <c r="J104" i="7" s="1"/>
  <c r="J147" i="7" s="1"/>
  <c r="K61" i="7"/>
  <c r="K104" i="7" s="1"/>
  <c r="K147" i="7" s="1"/>
  <c r="L61" i="7"/>
  <c r="L104" i="7" s="1"/>
  <c r="L147" i="7" s="1"/>
  <c r="M61" i="7"/>
  <c r="M104" i="7" s="1"/>
  <c r="M147" i="7" s="1"/>
  <c r="N61" i="7"/>
  <c r="N104" i="7" s="1"/>
  <c r="N147" i="7" s="1"/>
  <c r="C62" i="7"/>
  <c r="D62" i="7"/>
  <c r="E62" i="7"/>
  <c r="F62" i="7"/>
  <c r="G62" i="7"/>
  <c r="H62" i="7"/>
  <c r="I62" i="7"/>
  <c r="J62" i="7"/>
  <c r="K62" i="7"/>
  <c r="L62" i="7"/>
  <c r="M62" i="7"/>
  <c r="N62" i="7"/>
  <c r="C63" i="7"/>
  <c r="D63" i="7"/>
  <c r="E63" i="7"/>
  <c r="F63" i="7"/>
  <c r="G63" i="7"/>
  <c r="H63" i="7"/>
  <c r="I63" i="7"/>
  <c r="J63" i="7"/>
  <c r="K63" i="7"/>
  <c r="L63" i="7"/>
  <c r="M63" i="7"/>
  <c r="N63" i="7"/>
  <c r="C64" i="7"/>
  <c r="D64" i="7"/>
  <c r="E64" i="7"/>
  <c r="F64" i="7"/>
  <c r="G64" i="7"/>
  <c r="H64" i="7"/>
  <c r="I64" i="7"/>
  <c r="J64" i="7"/>
  <c r="K64" i="7"/>
  <c r="L64" i="7"/>
  <c r="M64" i="7"/>
  <c r="N64" i="7"/>
  <c r="C65" i="7"/>
  <c r="D65" i="7"/>
  <c r="E65" i="7"/>
  <c r="F65" i="7"/>
  <c r="G65" i="7"/>
  <c r="H65" i="7"/>
  <c r="I65" i="7"/>
  <c r="J65" i="7"/>
  <c r="K65" i="7"/>
  <c r="L65" i="7"/>
  <c r="M65" i="7"/>
  <c r="N65" i="7"/>
  <c r="C66" i="7"/>
  <c r="D66" i="7"/>
  <c r="E66" i="7"/>
  <c r="F66" i="7"/>
  <c r="G66" i="7"/>
  <c r="H66" i="7"/>
  <c r="I66" i="7"/>
  <c r="J66" i="7"/>
  <c r="K66" i="7"/>
  <c r="L66" i="7"/>
  <c r="M66" i="7"/>
  <c r="N66" i="7"/>
  <c r="C67" i="7"/>
  <c r="D67" i="7"/>
  <c r="E67" i="7"/>
  <c r="F67" i="7"/>
  <c r="G67" i="7"/>
  <c r="H67" i="7"/>
  <c r="I67" i="7"/>
  <c r="J67" i="7"/>
  <c r="K67" i="7"/>
  <c r="L67" i="7"/>
  <c r="M67" i="7"/>
  <c r="N67" i="7"/>
  <c r="C68" i="7"/>
  <c r="D68" i="7"/>
  <c r="E68" i="7"/>
  <c r="F68" i="7"/>
  <c r="G68" i="7"/>
  <c r="H68" i="7"/>
  <c r="I68" i="7"/>
  <c r="J68" i="7"/>
  <c r="K68" i="7"/>
  <c r="L68" i="7"/>
  <c r="M68" i="7"/>
  <c r="N68" i="7"/>
  <c r="C69" i="7"/>
  <c r="D69" i="7"/>
  <c r="E69" i="7"/>
  <c r="F69" i="7"/>
  <c r="G69" i="7"/>
  <c r="H69" i="7"/>
  <c r="I69" i="7"/>
  <c r="J69" i="7"/>
  <c r="K69" i="7"/>
  <c r="L69" i="7"/>
  <c r="M69" i="7"/>
  <c r="N69" i="7"/>
  <c r="C70" i="7"/>
  <c r="D70" i="7"/>
  <c r="E70" i="7"/>
  <c r="F70" i="7"/>
  <c r="G70" i="7"/>
  <c r="H70" i="7"/>
  <c r="I70" i="7"/>
  <c r="J70" i="7"/>
  <c r="K70" i="7"/>
  <c r="L70" i="7"/>
  <c r="M70" i="7"/>
  <c r="N70" i="7"/>
  <c r="C71" i="7"/>
  <c r="D71" i="7"/>
  <c r="E71" i="7"/>
  <c r="F71" i="7"/>
  <c r="G71" i="7"/>
  <c r="H71" i="7"/>
  <c r="I71" i="7"/>
  <c r="J71" i="7"/>
  <c r="K71" i="7"/>
  <c r="L71" i="7"/>
  <c r="M71" i="7"/>
  <c r="N71" i="7"/>
  <c r="C72" i="7"/>
  <c r="D72" i="7"/>
  <c r="E72" i="7"/>
  <c r="F72" i="7"/>
  <c r="G72" i="7"/>
  <c r="H72" i="7"/>
  <c r="I72" i="7"/>
  <c r="J72" i="7"/>
  <c r="K72" i="7"/>
  <c r="L72" i="7"/>
  <c r="M72" i="7"/>
  <c r="N72" i="7"/>
  <c r="C73" i="7"/>
  <c r="D73" i="7"/>
  <c r="E73" i="7"/>
  <c r="F73" i="7"/>
  <c r="G73" i="7"/>
  <c r="H73" i="7"/>
  <c r="I73" i="7"/>
  <c r="J73" i="7"/>
  <c r="K73" i="7"/>
  <c r="L73" i="7"/>
  <c r="M73" i="7"/>
  <c r="N73" i="7"/>
  <c r="C74" i="7"/>
  <c r="D74" i="7"/>
  <c r="E74" i="7"/>
  <c r="F74" i="7"/>
  <c r="G74" i="7"/>
  <c r="H74" i="7"/>
  <c r="I74" i="7"/>
  <c r="J74" i="7"/>
  <c r="K74" i="7"/>
  <c r="L74" i="7"/>
  <c r="M74" i="7"/>
  <c r="N74" i="7"/>
  <c r="C75" i="7"/>
  <c r="D75" i="7"/>
  <c r="E75" i="7"/>
  <c r="F75" i="7"/>
  <c r="G75" i="7"/>
  <c r="H75" i="7"/>
  <c r="I75" i="7"/>
  <c r="J75" i="7"/>
  <c r="K75" i="7"/>
  <c r="L75" i="7"/>
  <c r="M75" i="7"/>
  <c r="N75" i="7"/>
  <c r="C76" i="7"/>
  <c r="D76" i="7"/>
  <c r="E76" i="7"/>
  <c r="F76" i="7"/>
  <c r="G76" i="7"/>
  <c r="H76" i="7"/>
  <c r="I76" i="7"/>
  <c r="J76" i="7"/>
  <c r="K76" i="7"/>
  <c r="L76" i="7"/>
  <c r="M76" i="7"/>
  <c r="N76" i="7"/>
  <c r="C77" i="7"/>
  <c r="D77" i="7"/>
  <c r="E77" i="7"/>
  <c r="F77" i="7"/>
  <c r="G77" i="7"/>
  <c r="H77" i="7"/>
  <c r="I77" i="7"/>
  <c r="J77" i="7"/>
  <c r="K77" i="7"/>
  <c r="L77" i="7"/>
  <c r="M77" i="7"/>
  <c r="N77" i="7"/>
  <c r="C78" i="7"/>
  <c r="D78" i="7"/>
  <c r="E78" i="7"/>
  <c r="F78" i="7"/>
  <c r="G78" i="7"/>
  <c r="H78" i="7"/>
  <c r="I78" i="7"/>
  <c r="J78" i="7"/>
  <c r="K78" i="7"/>
  <c r="L78" i="7"/>
  <c r="M78" i="7"/>
  <c r="N78" i="7"/>
  <c r="C79" i="7"/>
  <c r="D79" i="7"/>
  <c r="E79" i="7"/>
  <c r="F79" i="7"/>
  <c r="G79" i="7"/>
  <c r="H79" i="7"/>
  <c r="I79" i="7"/>
  <c r="J79" i="7"/>
  <c r="K79" i="7"/>
  <c r="L79" i="7"/>
  <c r="M79" i="7"/>
  <c r="N79" i="7"/>
  <c r="C80" i="7"/>
  <c r="D80" i="7"/>
  <c r="E80" i="7"/>
  <c r="F80" i="7"/>
  <c r="G80" i="7"/>
  <c r="H80" i="7"/>
  <c r="I80" i="7"/>
  <c r="J80" i="7"/>
  <c r="K80" i="7"/>
  <c r="L80" i="7"/>
  <c r="M80" i="7"/>
  <c r="N80" i="7"/>
  <c r="C81" i="7"/>
  <c r="D81" i="7"/>
  <c r="E81" i="7"/>
  <c r="F81" i="7"/>
  <c r="G81" i="7"/>
  <c r="H81" i="7"/>
  <c r="I81" i="7"/>
  <c r="J81" i="7"/>
  <c r="K81" i="7"/>
  <c r="L81" i="7"/>
  <c r="M81" i="7"/>
  <c r="N81" i="7"/>
  <c r="C82" i="7"/>
  <c r="D82" i="7"/>
  <c r="E82" i="7"/>
  <c r="F82" i="7"/>
  <c r="G82" i="7"/>
  <c r="H82" i="7"/>
  <c r="I82" i="7"/>
  <c r="J82" i="7"/>
  <c r="K82" i="7"/>
  <c r="L82" i="7"/>
  <c r="M82" i="7"/>
  <c r="N82" i="7"/>
  <c r="C83" i="7"/>
  <c r="D83" i="7"/>
  <c r="E83" i="7"/>
  <c r="F83" i="7"/>
  <c r="G83" i="7"/>
  <c r="H83" i="7"/>
  <c r="I83" i="7"/>
  <c r="J83" i="7"/>
  <c r="K83" i="7"/>
  <c r="L83" i="7"/>
  <c r="M83" i="7"/>
  <c r="N83" i="7"/>
  <c r="C84" i="7"/>
  <c r="D84" i="7"/>
  <c r="E84" i="7"/>
  <c r="F84" i="7"/>
  <c r="G84" i="7"/>
  <c r="H84" i="7"/>
  <c r="I84" i="7"/>
  <c r="J84" i="7"/>
  <c r="K84" i="7"/>
  <c r="L84" i="7"/>
  <c r="M84" i="7"/>
  <c r="N84" i="7"/>
  <c r="B47" i="7"/>
  <c r="B90" i="7" s="1"/>
  <c r="B133" i="7" s="1"/>
  <c r="B48" i="7"/>
  <c r="B91" i="7" s="1"/>
  <c r="B134" i="7" s="1"/>
  <c r="B49" i="7"/>
  <c r="B92" i="7" s="1"/>
  <c r="B135" i="7" s="1"/>
  <c r="B50" i="7"/>
  <c r="B93" i="7" s="1"/>
  <c r="B136" i="7" s="1"/>
  <c r="B51" i="7"/>
  <c r="B94" i="7" s="1"/>
  <c r="B137" i="7" s="1"/>
  <c r="B52" i="7"/>
  <c r="B95" i="7" s="1"/>
  <c r="B138" i="7" s="1"/>
  <c r="B53" i="7"/>
  <c r="B96" i="7" s="1"/>
  <c r="B139" i="7" s="1"/>
  <c r="B54" i="7"/>
  <c r="B97" i="7" s="1"/>
  <c r="B140" i="7" s="1"/>
  <c r="B55" i="7"/>
  <c r="B98" i="7" s="1"/>
  <c r="B141" i="7" s="1"/>
  <c r="B56" i="7"/>
  <c r="B99" i="7" s="1"/>
  <c r="B142" i="7" s="1"/>
  <c r="B57" i="7"/>
  <c r="B100" i="7" s="1"/>
  <c r="B143" i="7" s="1"/>
  <c r="B58" i="7"/>
  <c r="B101" i="7" s="1"/>
  <c r="B144" i="7" s="1"/>
  <c r="B59" i="7"/>
  <c r="B102" i="7" s="1"/>
  <c r="B145" i="7" s="1"/>
  <c r="B60" i="7"/>
  <c r="B103" i="7" s="1"/>
  <c r="B146" i="7" s="1"/>
  <c r="B61" i="7"/>
  <c r="B104" i="7" s="1"/>
  <c r="B147" i="7" s="1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46" i="7"/>
  <c r="B89" i="7" s="1"/>
  <c r="B132" i="7" s="1"/>
  <c r="D17" i="10" l="1"/>
  <c r="E17" i="10" s="1"/>
  <c r="D21" i="10"/>
  <c r="E21" i="10" s="1"/>
  <c r="D5" i="10"/>
  <c r="E5" i="10" s="1"/>
  <c r="D28" i="10"/>
  <c r="D11" i="10"/>
  <c r="E11" i="10" s="1"/>
  <c r="R23" i="11"/>
  <c r="R24" i="11" s="1"/>
  <c r="R26" i="11"/>
  <c r="R27" i="11" s="1"/>
  <c r="R28" i="11" s="1"/>
  <c r="AX4" i="13"/>
  <c r="AL4" i="13"/>
  <c r="AX216" i="13"/>
  <c r="AL216" i="13"/>
  <c r="AX214" i="13"/>
  <c r="AL214" i="13"/>
  <c r="AX212" i="13"/>
  <c r="AL212" i="13"/>
  <c r="AX210" i="13"/>
  <c r="AL210" i="13"/>
  <c r="AX208" i="13"/>
  <c r="AL208" i="13"/>
  <c r="AX206" i="13"/>
  <c r="AL206" i="13"/>
  <c r="AX204" i="13"/>
  <c r="AL204" i="13"/>
  <c r="AX202" i="13"/>
  <c r="AL202" i="13"/>
  <c r="AX200" i="13"/>
  <c r="AL200" i="13"/>
  <c r="AX198" i="13"/>
  <c r="AL198" i="13"/>
  <c r="AX196" i="13"/>
  <c r="AL196" i="13"/>
  <c r="AX194" i="13"/>
  <c r="AL194" i="13"/>
  <c r="AX192" i="13"/>
  <c r="AL192" i="13"/>
  <c r="AX190" i="13"/>
  <c r="AL190" i="13"/>
  <c r="AX188" i="13"/>
  <c r="AL188" i="13"/>
  <c r="AX186" i="13"/>
  <c r="AL186" i="13"/>
  <c r="AX184" i="13"/>
  <c r="AL184" i="13"/>
  <c r="AX182" i="13"/>
  <c r="AL182" i="13"/>
  <c r="AX180" i="13"/>
  <c r="AL180" i="13"/>
  <c r="AX178" i="13"/>
  <c r="AL178" i="13"/>
  <c r="AX176" i="13"/>
  <c r="AL176" i="13"/>
  <c r="AX174" i="13"/>
  <c r="AL174" i="13"/>
  <c r="AX172" i="13"/>
  <c r="AL172" i="13"/>
  <c r="AX170" i="13"/>
  <c r="AL170" i="13"/>
  <c r="AX168" i="13"/>
  <c r="AL168" i="13"/>
  <c r="AX166" i="13"/>
  <c r="AL166" i="13"/>
  <c r="AX164" i="13"/>
  <c r="AL164" i="13"/>
  <c r="AX162" i="13"/>
  <c r="AL162" i="13"/>
  <c r="AX160" i="13"/>
  <c r="AL160" i="13"/>
  <c r="AX158" i="13"/>
  <c r="AL158" i="13"/>
  <c r="AX156" i="13"/>
  <c r="AL156" i="13"/>
  <c r="AX154" i="13"/>
  <c r="AL154" i="13"/>
  <c r="AX152" i="13"/>
  <c r="AL152" i="13"/>
  <c r="AX150" i="13"/>
  <c r="AL150" i="13"/>
  <c r="AX148" i="13"/>
  <c r="AL148" i="13"/>
  <c r="AX146" i="13"/>
  <c r="AL146" i="13"/>
  <c r="AX144" i="13"/>
  <c r="AL144" i="13"/>
  <c r="AX142" i="13"/>
  <c r="AL142" i="13"/>
  <c r="AX140" i="13"/>
  <c r="AL140" i="13"/>
  <c r="AX138" i="13"/>
  <c r="AL138" i="13"/>
  <c r="AX136" i="13"/>
  <c r="AL136" i="13"/>
  <c r="AX134" i="13"/>
  <c r="AL134" i="13"/>
  <c r="AX132" i="13"/>
  <c r="AL132" i="13"/>
  <c r="AX130" i="13"/>
  <c r="AL130" i="13"/>
  <c r="AX128" i="13"/>
  <c r="AL128" i="13"/>
  <c r="AX126" i="13"/>
  <c r="AL126" i="13"/>
  <c r="AX124" i="13"/>
  <c r="AL124" i="13"/>
  <c r="AX122" i="13"/>
  <c r="AL122" i="13"/>
  <c r="AX120" i="13"/>
  <c r="AL120" i="13"/>
  <c r="AX118" i="13"/>
  <c r="AL118" i="13"/>
  <c r="AX116" i="13"/>
  <c r="AL116" i="13"/>
  <c r="AX114" i="13"/>
  <c r="AL114" i="13"/>
  <c r="AX112" i="13"/>
  <c r="AL112" i="13"/>
  <c r="AX110" i="13"/>
  <c r="AL110" i="13"/>
  <c r="AX108" i="13"/>
  <c r="AL108" i="13"/>
  <c r="AX106" i="13"/>
  <c r="AL106" i="13"/>
  <c r="AX104" i="13"/>
  <c r="AL104" i="13"/>
  <c r="AX102" i="13"/>
  <c r="AL102" i="13"/>
  <c r="AX100" i="13"/>
  <c r="AL100" i="13"/>
  <c r="AX98" i="13"/>
  <c r="AL98" i="13"/>
  <c r="AX96" i="13"/>
  <c r="AL96" i="13"/>
  <c r="AX94" i="13"/>
  <c r="AL94" i="13"/>
  <c r="AX92" i="13"/>
  <c r="AL92" i="13"/>
  <c r="AX90" i="13"/>
  <c r="AL90" i="13"/>
  <c r="AX88" i="13"/>
  <c r="AL88" i="13"/>
  <c r="AX86" i="13"/>
  <c r="AL86" i="13"/>
  <c r="AX84" i="13"/>
  <c r="AL84" i="13"/>
  <c r="AX82" i="13"/>
  <c r="AL82" i="13"/>
  <c r="AX80" i="13"/>
  <c r="AL80" i="13"/>
  <c r="AX78" i="13"/>
  <c r="AL78" i="13"/>
  <c r="AX76" i="13"/>
  <c r="AL76" i="13"/>
  <c r="AX74" i="13"/>
  <c r="AL74" i="13"/>
  <c r="AX72" i="13"/>
  <c r="AL72" i="13"/>
  <c r="AX70" i="13"/>
  <c r="AL70" i="13"/>
  <c r="AX68" i="13"/>
  <c r="AL68" i="13"/>
  <c r="AX66" i="13"/>
  <c r="AL66" i="13"/>
  <c r="AX64" i="13"/>
  <c r="AL64" i="13"/>
  <c r="AX62" i="13"/>
  <c r="AL62" i="13"/>
  <c r="AX60" i="13"/>
  <c r="AL60" i="13"/>
  <c r="AX58" i="13"/>
  <c r="AL58" i="13"/>
  <c r="AX56" i="13"/>
  <c r="AL56" i="13"/>
  <c r="AX54" i="13"/>
  <c r="AL54" i="13"/>
  <c r="AX52" i="13"/>
  <c r="AL52" i="13"/>
  <c r="AX50" i="13"/>
  <c r="AL50" i="13"/>
  <c r="AX48" i="13"/>
  <c r="AL48" i="13"/>
  <c r="AX46" i="13"/>
  <c r="AL46" i="13"/>
  <c r="AX44" i="13"/>
  <c r="AL44" i="13"/>
  <c r="AX42" i="13"/>
  <c r="AL42" i="13"/>
  <c r="AX40" i="13"/>
  <c r="AL40" i="13"/>
  <c r="AX38" i="13"/>
  <c r="AL38" i="13"/>
  <c r="AX36" i="13"/>
  <c r="AL36" i="13"/>
  <c r="AX34" i="13"/>
  <c r="AL34" i="13"/>
  <c r="AX32" i="13"/>
  <c r="AL32" i="13"/>
  <c r="AX30" i="13"/>
  <c r="AL30" i="13"/>
  <c r="AX28" i="13"/>
  <c r="AL28" i="13"/>
  <c r="AX26" i="13"/>
  <c r="AL26" i="13"/>
  <c r="AX24" i="13"/>
  <c r="AL24" i="13"/>
  <c r="AX22" i="13"/>
  <c r="AL22" i="13"/>
  <c r="AX20" i="13"/>
  <c r="AL20" i="13"/>
  <c r="AX18" i="13"/>
  <c r="AL18" i="13"/>
  <c r="AX16" i="13"/>
  <c r="AL16" i="13"/>
  <c r="AX14" i="13"/>
  <c r="AL14" i="13"/>
  <c r="AX12" i="13"/>
  <c r="AL12" i="13"/>
  <c r="AX10" i="13"/>
  <c r="AL10" i="13"/>
  <c r="AX8" i="13"/>
  <c r="AL8" i="13"/>
  <c r="AX6" i="13"/>
  <c r="AL6" i="13"/>
  <c r="BG217" i="13"/>
  <c r="AU217" i="13"/>
  <c r="BE217" i="13"/>
  <c r="AS217" i="13"/>
  <c r="BC217" i="13"/>
  <c r="AQ217" i="13"/>
  <c r="BA217" i="13"/>
  <c r="AO217" i="13"/>
  <c r="AY217" i="13"/>
  <c r="AM217" i="13"/>
  <c r="BF216" i="13"/>
  <c r="AT216" i="13"/>
  <c r="BD216" i="13"/>
  <c r="AR216" i="13"/>
  <c r="BB216" i="13"/>
  <c r="AP216" i="13"/>
  <c r="AZ216" i="13"/>
  <c r="AN216" i="13"/>
  <c r="BG215" i="13"/>
  <c r="AU215" i="13"/>
  <c r="BE215" i="13"/>
  <c r="AS215" i="13"/>
  <c r="BC215" i="13"/>
  <c r="AQ215" i="13"/>
  <c r="BA215" i="13"/>
  <c r="AO215" i="13"/>
  <c r="AY215" i="13"/>
  <c r="AM215" i="13"/>
  <c r="BF214" i="13"/>
  <c r="AT214" i="13"/>
  <c r="BD214" i="13"/>
  <c r="AR214" i="13"/>
  <c r="BB214" i="13"/>
  <c r="AP214" i="13"/>
  <c r="AZ214" i="13"/>
  <c r="AN214" i="13"/>
  <c r="BG213" i="13"/>
  <c r="AU213" i="13"/>
  <c r="BE213" i="13"/>
  <c r="AS213" i="13"/>
  <c r="BC213" i="13"/>
  <c r="AQ213" i="13"/>
  <c r="BA213" i="13"/>
  <c r="AO213" i="13"/>
  <c r="AY213" i="13"/>
  <c r="AM213" i="13"/>
  <c r="BF212" i="13"/>
  <c r="AT212" i="13"/>
  <c r="BD212" i="13"/>
  <c r="AR212" i="13"/>
  <c r="BB212" i="13"/>
  <c r="AP212" i="13"/>
  <c r="AZ212" i="13"/>
  <c r="AN212" i="13"/>
  <c r="BG211" i="13"/>
  <c r="AU211" i="13"/>
  <c r="BE211" i="13"/>
  <c r="AS211" i="13"/>
  <c r="BC211" i="13"/>
  <c r="AQ211" i="13"/>
  <c r="BA211" i="13"/>
  <c r="AO211" i="13"/>
  <c r="AY211" i="13"/>
  <c r="AM211" i="13"/>
  <c r="BF210" i="13"/>
  <c r="AT210" i="13"/>
  <c r="BD210" i="13"/>
  <c r="AR210" i="13"/>
  <c r="BB210" i="13"/>
  <c r="AP210" i="13"/>
  <c r="AZ210" i="13"/>
  <c r="AN210" i="13"/>
  <c r="BG209" i="13"/>
  <c r="AU209" i="13"/>
  <c r="BE209" i="13"/>
  <c r="AS209" i="13"/>
  <c r="BC209" i="13"/>
  <c r="AQ209" i="13"/>
  <c r="BA209" i="13"/>
  <c r="AO209" i="13"/>
  <c r="AY209" i="13"/>
  <c r="AM209" i="13"/>
  <c r="BF208" i="13"/>
  <c r="AT208" i="13"/>
  <c r="BD208" i="13"/>
  <c r="AR208" i="13"/>
  <c r="BB208" i="13"/>
  <c r="AP208" i="13"/>
  <c r="AZ208" i="13"/>
  <c r="AN208" i="13"/>
  <c r="BG207" i="13"/>
  <c r="AU207" i="13"/>
  <c r="BE207" i="13"/>
  <c r="AS207" i="13"/>
  <c r="BC207" i="13"/>
  <c r="AQ207" i="13"/>
  <c r="BA207" i="13"/>
  <c r="AO207" i="13"/>
  <c r="AY207" i="13"/>
  <c r="AM207" i="13"/>
  <c r="BF206" i="13"/>
  <c r="AT206" i="13"/>
  <c r="BD206" i="13"/>
  <c r="AR206" i="13"/>
  <c r="BB206" i="13"/>
  <c r="AP206" i="13"/>
  <c r="AZ206" i="13"/>
  <c r="AN206" i="13"/>
  <c r="BG205" i="13"/>
  <c r="AU205" i="13"/>
  <c r="BE205" i="13"/>
  <c r="AS205" i="13"/>
  <c r="BC205" i="13"/>
  <c r="AQ205" i="13"/>
  <c r="BA205" i="13"/>
  <c r="AO205" i="13"/>
  <c r="AY205" i="13"/>
  <c r="AM205" i="13"/>
  <c r="BF204" i="13"/>
  <c r="AT204" i="13"/>
  <c r="BD204" i="13"/>
  <c r="AR204" i="13"/>
  <c r="BB204" i="13"/>
  <c r="AP204" i="13"/>
  <c r="AZ204" i="13"/>
  <c r="AN204" i="13"/>
  <c r="BG203" i="13"/>
  <c r="AU203" i="13"/>
  <c r="BE203" i="13"/>
  <c r="AS203" i="13"/>
  <c r="BC203" i="13"/>
  <c r="AQ203" i="13"/>
  <c r="BA203" i="13"/>
  <c r="AO203" i="13"/>
  <c r="AY203" i="13"/>
  <c r="AM203" i="13"/>
  <c r="BF202" i="13"/>
  <c r="AT202" i="13"/>
  <c r="BD202" i="13"/>
  <c r="AR202" i="13"/>
  <c r="BB202" i="13"/>
  <c r="AP202" i="13"/>
  <c r="AZ202" i="13"/>
  <c r="AN202" i="13"/>
  <c r="BG201" i="13"/>
  <c r="AU201" i="13"/>
  <c r="BE201" i="13"/>
  <c r="AS201" i="13"/>
  <c r="BC201" i="13"/>
  <c r="AQ201" i="13"/>
  <c r="BA201" i="13"/>
  <c r="AO201" i="13"/>
  <c r="AY201" i="13"/>
  <c r="AM201" i="13"/>
  <c r="BF200" i="13"/>
  <c r="AT200" i="13"/>
  <c r="BD200" i="13"/>
  <c r="AR200" i="13"/>
  <c r="BB200" i="13"/>
  <c r="AP200" i="13"/>
  <c r="B126" i="7"/>
  <c r="B169" i="7" s="1"/>
  <c r="B124" i="7"/>
  <c r="B167" i="7" s="1"/>
  <c r="B122" i="7"/>
  <c r="B165" i="7" s="1"/>
  <c r="B120" i="7"/>
  <c r="B163" i="7" s="1"/>
  <c r="B118" i="7"/>
  <c r="B161" i="7" s="1"/>
  <c r="B116" i="7"/>
  <c r="B159" i="7" s="1"/>
  <c r="B114" i="7"/>
  <c r="B157" i="7" s="1"/>
  <c r="B112" i="7"/>
  <c r="B155" i="7" s="1"/>
  <c r="B110" i="7"/>
  <c r="B153" i="7" s="1"/>
  <c r="B108" i="7"/>
  <c r="B151" i="7" s="1"/>
  <c r="B106" i="7"/>
  <c r="B149" i="7" s="1"/>
  <c r="M127" i="7"/>
  <c r="M170" i="7" s="1"/>
  <c r="K127" i="7"/>
  <c r="K170" i="7" s="1"/>
  <c r="I127" i="7"/>
  <c r="I170" i="7" s="1"/>
  <c r="G127" i="7"/>
  <c r="G170" i="7" s="1"/>
  <c r="E127" i="7"/>
  <c r="E170" i="7" s="1"/>
  <c r="C127" i="7"/>
  <c r="C170" i="7" s="1"/>
  <c r="M126" i="7"/>
  <c r="M169" i="7" s="1"/>
  <c r="K126" i="7"/>
  <c r="K169" i="7" s="1"/>
  <c r="I126" i="7"/>
  <c r="I169" i="7" s="1"/>
  <c r="G126" i="7"/>
  <c r="G169" i="7" s="1"/>
  <c r="E126" i="7"/>
  <c r="E169" i="7" s="1"/>
  <c r="C126" i="7"/>
  <c r="C169" i="7" s="1"/>
  <c r="M125" i="7"/>
  <c r="M168" i="7" s="1"/>
  <c r="K125" i="7"/>
  <c r="K168" i="7" s="1"/>
  <c r="I125" i="7"/>
  <c r="I168" i="7" s="1"/>
  <c r="G125" i="7"/>
  <c r="G168" i="7" s="1"/>
  <c r="E125" i="7"/>
  <c r="E168" i="7" s="1"/>
  <c r="C125" i="7"/>
  <c r="C168" i="7" s="1"/>
  <c r="M124" i="7"/>
  <c r="M167" i="7" s="1"/>
  <c r="K124" i="7"/>
  <c r="K167" i="7" s="1"/>
  <c r="I124" i="7"/>
  <c r="I167" i="7" s="1"/>
  <c r="G124" i="7"/>
  <c r="G167" i="7" s="1"/>
  <c r="E124" i="7"/>
  <c r="E167" i="7" s="1"/>
  <c r="C124" i="7"/>
  <c r="C167" i="7" s="1"/>
  <c r="M123" i="7"/>
  <c r="M166" i="7" s="1"/>
  <c r="K123" i="7"/>
  <c r="K166" i="7" s="1"/>
  <c r="I123" i="7"/>
  <c r="I166" i="7" s="1"/>
  <c r="G123" i="7"/>
  <c r="G166" i="7" s="1"/>
  <c r="E123" i="7"/>
  <c r="E166" i="7" s="1"/>
  <c r="C123" i="7"/>
  <c r="C166" i="7" s="1"/>
  <c r="M122" i="7"/>
  <c r="M165" i="7" s="1"/>
  <c r="K122" i="7"/>
  <c r="K165" i="7" s="1"/>
  <c r="I122" i="7"/>
  <c r="I165" i="7" s="1"/>
  <c r="G122" i="7"/>
  <c r="G165" i="7" s="1"/>
  <c r="E122" i="7"/>
  <c r="E165" i="7" s="1"/>
  <c r="C122" i="7"/>
  <c r="C165" i="7" s="1"/>
  <c r="M121" i="7"/>
  <c r="M164" i="7" s="1"/>
  <c r="K121" i="7"/>
  <c r="K164" i="7" s="1"/>
  <c r="I121" i="7"/>
  <c r="I164" i="7" s="1"/>
  <c r="G121" i="7"/>
  <c r="G164" i="7" s="1"/>
  <c r="E121" i="7"/>
  <c r="E164" i="7" s="1"/>
  <c r="C121" i="7"/>
  <c r="C164" i="7" s="1"/>
  <c r="M120" i="7"/>
  <c r="M163" i="7" s="1"/>
  <c r="K120" i="7"/>
  <c r="K163" i="7" s="1"/>
  <c r="I120" i="7"/>
  <c r="I163" i="7" s="1"/>
  <c r="G120" i="7"/>
  <c r="G163" i="7" s="1"/>
  <c r="E120" i="7"/>
  <c r="E163" i="7" s="1"/>
  <c r="C120" i="7"/>
  <c r="C163" i="7" s="1"/>
  <c r="M119" i="7"/>
  <c r="M162" i="7" s="1"/>
  <c r="K119" i="7"/>
  <c r="K162" i="7" s="1"/>
  <c r="I119" i="7"/>
  <c r="I162" i="7" s="1"/>
  <c r="G119" i="7"/>
  <c r="G162" i="7" s="1"/>
  <c r="E119" i="7"/>
  <c r="E162" i="7" s="1"/>
  <c r="C119" i="7"/>
  <c r="C162" i="7" s="1"/>
  <c r="M118" i="7"/>
  <c r="M161" i="7" s="1"/>
  <c r="K118" i="7"/>
  <c r="K161" i="7" s="1"/>
  <c r="I118" i="7"/>
  <c r="I161" i="7" s="1"/>
  <c r="G118" i="7"/>
  <c r="G161" i="7" s="1"/>
  <c r="E118" i="7"/>
  <c r="E161" i="7" s="1"/>
  <c r="C118" i="7"/>
  <c r="C161" i="7" s="1"/>
  <c r="M117" i="7"/>
  <c r="M160" i="7" s="1"/>
  <c r="K117" i="7"/>
  <c r="K160" i="7" s="1"/>
  <c r="I117" i="7"/>
  <c r="I160" i="7" s="1"/>
  <c r="G117" i="7"/>
  <c r="G160" i="7" s="1"/>
  <c r="E117" i="7"/>
  <c r="E160" i="7" s="1"/>
  <c r="C117" i="7"/>
  <c r="C160" i="7" s="1"/>
  <c r="M116" i="7"/>
  <c r="M159" i="7" s="1"/>
  <c r="K116" i="7"/>
  <c r="K159" i="7" s="1"/>
  <c r="I116" i="7"/>
  <c r="I159" i="7" s="1"/>
  <c r="G116" i="7"/>
  <c r="G159" i="7" s="1"/>
  <c r="E116" i="7"/>
  <c r="E159" i="7" s="1"/>
  <c r="C116" i="7"/>
  <c r="C159" i="7" s="1"/>
  <c r="M115" i="7"/>
  <c r="M158" i="7" s="1"/>
  <c r="K115" i="7"/>
  <c r="K158" i="7" s="1"/>
  <c r="I115" i="7"/>
  <c r="I158" i="7" s="1"/>
  <c r="G115" i="7"/>
  <c r="G158" i="7" s="1"/>
  <c r="E115" i="7"/>
  <c r="E158" i="7" s="1"/>
  <c r="C115" i="7"/>
  <c r="C158" i="7" s="1"/>
  <c r="M114" i="7"/>
  <c r="M157" i="7" s="1"/>
  <c r="K114" i="7"/>
  <c r="K157" i="7" s="1"/>
  <c r="I114" i="7"/>
  <c r="I157" i="7" s="1"/>
  <c r="G114" i="7"/>
  <c r="G157" i="7" s="1"/>
  <c r="E114" i="7"/>
  <c r="E157" i="7" s="1"/>
  <c r="C114" i="7"/>
  <c r="C157" i="7" s="1"/>
  <c r="M113" i="7"/>
  <c r="M156" i="7" s="1"/>
  <c r="K113" i="7"/>
  <c r="K156" i="7" s="1"/>
  <c r="I113" i="7"/>
  <c r="I156" i="7" s="1"/>
  <c r="G113" i="7"/>
  <c r="G156" i="7" s="1"/>
  <c r="E113" i="7"/>
  <c r="E156" i="7" s="1"/>
  <c r="C113" i="7"/>
  <c r="C156" i="7" s="1"/>
  <c r="M112" i="7"/>
  <c r="M155" i="7" s="1"/>
  <c r="K112" i="7"/>
  <c r="K155" i="7" s="1"/>
  <c r="I112" i="7"/>
  <c r="I155" i="7" s="1"/>
  <c r="G112" i="7"/>
  <c r="G155" i="7" s="1"/>
  <c r="E112" i="7"/>
  <c r="E155" i="7" s="1"/>
  <c r="C112" i="7"/>
  <c r="C155" i="7" s="1"/>
  <c r="M111" i="7"/>
  <c r="M154" i="7" s="1"/>
  <c r="K111" i="7"/>
  <c r="K154" i="7" s="1"/>
  <c r="I111" i="7"/>
  <c r="I154" i="7" s="1"/>
  <c r="G111" i="7"/>
  <c r="G154" i="7" s="1"/>
  <c r="E111" i="7"/>
  <c r="E154" i="7" s="1"/>
  <c r="C111" i="7"/>
  <c r="C154" i="7" s="1"/>
  <c r="M110" i="7"/>
  <c r="M153" i="7" s="1"/>
  <c r="K110" i="7"/>
  <c r="K153" i="7" s="1"/>
  <c r="I110" i="7"/>
  <c r="I153" i="7" s="1"/>
  <c r="G110" i="7"/>
  <c r="G153" i="7" s="1"/>
  <c r="E110" i="7"/>
  <c r="E153" i="7" s="1"/>
  <c r="C110" i="7"/>
  <c r="C153" i="7" s="1"/>
  <c r="M109" i="7"/>
  <c r="M152" i="7" s="1"/>
  <c r="K109" i="7"/>
  <c r="K152" i="7" s="1"/>
  <c r="I109" i="7"/>
  <c r="I152" i="7" s="1"/>
  <c r="G109" i="7"/>
  <c r="G152" i="7" s="1"/>
  <c r="E109" i="7"/>
  <c r="E152" i="7" s="1"/>
  <c r="C109" i="7"/>
  <c r="C152" i="7" s="1"/>
  <c r="M108" i="7"/>
  <c r="M151" i="7" s="1"/>
  <c r="K108" i="7"/>
  <c r="K151" i="7" s="1"/>
  <c r="I108" i="7"/>
  <c r="I151" i="7" s="1"/>
  <c r="G108" i="7"/>
  <c r="G151" i="7" s="1"/>
  <c r="E108" i="7"/>
  <c r="E151" i="7" s="1"/>
  <c r="C108" i="7"/>
  <c r="C151" i="7" s="1"/>
  <c r="M107" i="7"/>
  <c r="M150" i="7" s="1"/>
  <c r="K107" i="7"/>
  <c r="K150" i="7" s="1"/>
  <c r="I107" i="7"/>
  <c r="I150" i="7" s="1"/>
  <c r="G107" i="7"/>
  <c r="G150" i="7" s="1"/>
  <c r="E107" i="7"/>
  <c r="E150" i="7" s="1"/>
  <c r="C107" i="7"/>
  <c r="C150" i="7" s="1"/>
  <c r="M106" i="7"/>
  <c r="M149" i="7" s="1"/>
  <c r="K106" i="7"/>
  <c r="K149" i="7" s="1"/>
  <c r="I106" i="7"/>
  <c r="I149" i="7" s="1"/>
  <c r="G106" i="7"/>
  <c r="G149" i="7" s="1"/>
  <c r="E106" i="7"/>
  <c r="E149" i="7" s="1"/>
  <c r="C106" i="7"/>
  <c r="C149" i="7" s="1"/>
  <c r="M105" i="7"/>
  <c r="M148" i="7" s="1"/>
  <c r="K105" i="7"/>
  <c r="K148" i="7" s="1"/>
  <c r="I105" i="7"/>
  <c r="I148" i="7" s="1"/>
  <c r="G105" i="7"/>
  <c r="G148" i="7" s="1"/>
  <c r="E105" i="7"/>
  <c r="E148" i="7" s="1"/>
  <c r="C105" i="7"/>
  <c r="C148" i="7" s="1"/>
  <c r="AX217" i="13"/>
  <c r="AL217" i="13"/>
  <c r="AX215" i="13"/>
  <c r="AL215" i="13"/>
  <c r="AX213" i="13"/>
  <c r="AL213" i="13"/>
  <c r="AX211" i="13"/>
  <c r="AL211" i="13"/>
  <c r="AX209" i="13"/>
  <c r="AL209" i="13"/>
  <c r="AX207" i="13"/>
  <c r="AL207" i="13"/>
  <c r="AX205" i="13"/>
  <c r="AL205" i="13"/>
  <c r="AX203" i="13"/>
  <c r="AL203" i="13"/>
  <c r="AX201" i="13"/>
  <c r="AL201" i="13"/>
  <c r="AX199" i="13"/>
  <c r="AL199" i="13"/>
  <c r="AX197" i="13"/>
  <c r="AL197" i="13"/>
  <c r="AX195" i="13"/>
  <c r="AL195" i="13"/>
  <c r="AX193" i="13"/>
  <c r="AL193" i="13"/>
  <c r="AX191" i="13"/>
  <c r="AL191" i="13"/>
  <c r="AX189" i="13"/>
  <c r="AL189" i="13"/>
  <c r="AX187" i="13"/>
  <c r="AL187" i="13"/>
  <c r="AX185" i="13"/>
  <c r="AL185" i="13"/>
  <c r="AX183" i="13"/>
  <c r="AL183" i="13"/>
  <c r="AX181" i="13"/>
  <c r="AL181" i="13"/>
  <c r="AX179" i="13"/>
  <c r="AL179" i="13"/>
  <c r="AX177" i="13"/>
  <c r="AL177" i="13"/>
  <c r="B127" i="7"/>
  <c r="B170" i="7" s="1"/>
  <c r="B125" i="7"/>
  <c r="B168" i="7" s="1"/>
  <c r="B123" i="7"/>
  <c r="B166" i="7" s="1"/>
  <c r="B121" i="7"/>
  <c r="B164" i="7" s="1"/>
  <c r="B119" i="7"/>
  <c r="B162" i="7" s="1"/>
  <c r="B117" i="7"/>
  <c r="B160" i="7" s="1"/>
  <c r="B115" i="7"/>
  <c r="B158" i="7" s="1"/>
  <c r="B113" i="7"/>
  <c r="B156" i="7" s="1"/>
  <c r="B111" i="7"/>
  <c r="B154" i="7" s="1"/>
  <c r="B109" i="7"/>
  <c r="B152" i="7" s="1"/>
  <c r="B107" i="7"/>
  <c r="B150" i="7" s="1"/>
  <c r="B105" i="7"/>
  <c r="B148" i="7" s="1"/>
  <c r="N127" i="7"/>
  <c r="N170" i="7" s="1"/>
  <c r="L127" i="7"/>
  <c r="L170" i="7" s="1"/>
  <c r="J127" i="7"/>
  <c r="J170" i="7" s="1"/>
  <c r="H127" i="7"/>
  <c r="H170" i="7" s="1"/>
  <c r="F127" i="7"/>
  <c r="F170" i="7" s="1"/>
  <c r="D127" i="7"/>
  <c r="D170" i="7" s="1"/>
  <c r="N126" i="7"/>
  <c r="N169" i="7" s="1"/>
  <c r="L126" i="7"/>
  <c r="L169" i="7" s="1"/>
  <c r="J126" i="7"/>
  <c r="J169" i="7" s="1"/>
  <c r="H126" i="7"/>
  <c r="H169" i="7" s="1"/>
  <c r="F126" i="7"/>
  <c r="F169" i="7" s="1"/>
  <c r="D126" i="7"/>
  <c r="D169" i="7" s="1"/>
  <c r="N125" i="7"/>
  <c r="N168" i="7" s="1"/>
  <c r="L125" i="7"/>
  <c r="L168" i="7" s="1"/>
  <c r="J125" i="7"/>
  <c r="J168" i="7" s="1"/>
  <c r="H125" i="7"/>
  <c r="H168" i="7" s="1"/>
  <c r="F125" i="7"/>
  <c r="F168" i="7" s="1"/>
  <c r="D125" i="7"/>
  <c r="D168" i="7" s="1"/>
  <c r="N124" i="7"/>
  <c r="N167" i="7" s="1"/>
  <c r="L124" i="7"/>
  <c r="L167" i="7" s="1"/>
  <c r="J124" i="7"/>
  <c r="J167" i="7" s="1"/>
  <c r="H124" i="7"/>
  <c r="H167" i="7" s="1"/>
  <c r="F124" i="7"/>
  <c r="F167" i="7" s="1"/>
  <c r="D124" i="7"/>
  <c r="D167" i="7" s="1"/>
  <c r="N123" i="7"/>
  <c r="N166" i="7" s="1"/>
  <c r="L123" i="7"/>
  <c r="L166" i="7" s="1"/>
  <c r="J123" i="7"/>
  <c r="J166" i="7" s="1"/>
  <c r="H123" i="7"/>
  <c r="H166" i="7" s="1"/>
  <c r="F123" i="7"/>
  <c r="F166" i="7" s="1"/>
  <c r="D123" i="7"/>
  <c r="D166" i="7" s="1"/>
  <c r="N122" i="7"/>
  <c r="N165" i="7" s="1"/>
  <c r="L122" i="7"/>
  <c r="L165" i="7" s="1"/>
  <c r="J122" i="7"/>
  <c r="J165" i="7" s="1"/>
  <c r="H122" i="7"/>
  <c r="H165" i="7" s="1"/>
  <c r="F122" i="7"/>
  <c r="F165" i="7" s="1"/>
  <c r="D122" i="7"/>
  <c r="D165" i="7" s="1"/>
  <c r="N121" i="7"/>
  <c r="N164" i="7" s="1"/>
  <c r="L121" i="7"/>
  <c r="L164" i="7" s="1"/>
  <c r="J121" i="7"/>
  <c r="J164" i="7" s="1"/>
  <c r="H121" i="7"/>
  <c r="H164" i="7" s="1"/>
  <c r="F121" i="7"/>
  <c r="F164" i="7" s="1"/>
  <c r="D121" i="7"/>
  <c r="D164" i="7" s="1"/>
  <c r="N120" i="7"/>
  <c r="N163" i="7" s="1"/>
  <c r="L120" i="7"/>
  <c r="L163" i="7" s="1"/>
  <c r="J120" i="7"/>
  <c r="J163" i="7" s="1"/>
  <c r="H120" i="7"/>
  <c r="H163" i="7" s="1"/>
  <c r="F120" i="7"/>
  <c r="F163" i="7" s="1"/>
  <c r="D120" i="7"/>
  <c r="D163" i="7" s="1"/>
  <c r="N119" i="7"/>
  <c r="N162" i="7" s="1"/>
  <c r="L119" i="7"/>
  <c r="L162" i="7" s="1"/>
  <c r="J119" i="7"/>
  <c r="J162" i="7" s="1"/>
  <c r="H119" i="7"/>
  <c r="H162" i="7" s="1"/>
  <c r="F119" i="7"/>
  <c r="F162" i="7" s="1"/>
  <c r="D119" i="7"/>
  <c r="D162" i="7" s="1"/>
  <c r="N118" i="7"/>
  <c r="N161" i="7" s="1"/>
  <c r="L118" i="7"/>
  <c r="L161" i="7" s="1"/>
  <c r="J118" i="7"/>
  <c r="J161" i="7" s="1"/>
  <c r="H118" i="7"/>
  <c r="H161" i="7" s="1"/>
  <c r="F118" i="7"/>
  <c r="F161" i="7" s="1"/>
  <c r="D118" i="7"/>
  <c r="D161" i="7" s="1"/>
  <c r="N117" i="7"/>
  <c r="N160" i="7" s="1"/>
  <c r="L117" i="7"/>
  <c r="L160" i="7" s="1"/>
  <c r="J117" i="7"/>
  <c r="J160" i="7" s="1"/>
  <c r="H117" i="7"/>
  <c r="H160" i="7" s="1"/>
  <c r="F117" i="7"/>
  <c r="F160" i="7" s="1"/>
  <c r="D117" i="7"/>
  <c r="D160" i="7" s="1"/>
  <c r="N116" i="7"/>
  <c r="N159" i="7" s="1"/>
  <c r="L116" i="7"/>
  <c r="L159" i="7" s="1"/>
  <c r="J116" i="7"/>
  <c r="J159" i="7" s="1"/>
  <c r="H116" i="7"/>
  <c r="H159" i="7" s="1"/>
  <c r="F116" i="7"/>
  <c r="F159" i="7" s="1"/>
  <c r="D116" i="7"/>
  <c r="D159" i="7" s="1"/>
  <c r="N115" i="7"/>
  <c r="N158" i="7" s="1"/>
  <c r="L115" i="7"/>
  <c r="L158" i="7" s="1"/>
  <c r="J115" i="7"/>
  <c r="J158" i="7" s="1"/>
  <c r="H115" i="7"/>
  <c r="H158" i="7" s="1"/>
  <c r="F115" i="7"/>
  <c r="F158" i="7" s="1"/>
  <c r="D115" i="7"/>
  <c r="D158" i="7" s="1"/>
  <c r="N114" i="7"/>
  <c r="N157" i="7" s="1"/>
  <c r="L114" i="7"/>
  <c r="L157" i="7" s="1"/>
  <c r="J114" i="7"/>
  <c r="J157" i="7" s="1"/>
  <c r="H114" i="7"/>
  <c r="H157" i="7" s="1"/>
  <c r="F114" i="7"/>
  <c r="F157" i="7" s="1"/>
  <c r="D114" i="7"/>
  <c r="D157" i="7" s="1"/>
  <c r="N113" i="7"/>
  <c r="N156" i="7" s="1"/>
  <c r="L113" i="7"/>
  <c r="L156" i="7" s="1"/>
  <c r="J113" i="7"/>
  <c r="J156" i="7" s="1"/>
  <c r="H113" i="7"/>
  <c r="H156" i="7" s="1"/>
  <c r="F113" i="7"/>
  <c r="F156" i="7" s="1"/>
  <c r="D113" i="7"/>
  <c r="D156" i="7" s="1"/>
  <c r="N112" i="7"/>
  <c r="N155" i="7" s="1"/>
  <c r="L112" i="7"/>
  <c r="L155" i="7" s="1"/>
  <c r="J112" i="7"/>
  <c r="J155" i="7" s="1"/>
  <c r="H112" i="7"/>
  <c r="H155" i="7" s="1"/>
  <c r="F112" i="7"/>
  <c r="F155" i="7" s="1"/>
  <c r="D112" i="7"/>
  <c r="D155" i="7" s="1"/>
  <c r="N111" i="7"/>
  <c r="N154" i="7" s="1"/>
  <c r="L111" i="7"/>
  <c r="L154" i="7" s="1"/>
  <c r="J111" i="7"/>
  <c r="J154" i="7" s="1"/>
  <c r="H111" i="7"/>
  <c r="H154" i="7" s="1"/>
  <c r="F111" i="7"/>
  <c r="F154" i="7" s="1"/>
  <c r="D111" i="7"/>
  <c r="D154" i="7" s="1"/>
  <c r="N110" i="7"/>
  <c r="N153" i="7" s="1"/>
  <c r="L110" i="7"/>
  <c r="L153" i="7" s="1"/>
  <c r="J110" i="7"/>
  <c r="J153" i="7" s="1"/>
  <c r="H110" i="7"/>
  <c r="H153" i="7" s="1"/>
  <c r="F110" i="7"/>
  <c r="F153" i="7" s="1"/>
  <c r="D110" i="7"/>
  <c r="D153" i="7" s="1"/>
  <c r="N109" i="7"/>
  <c r="N152" i="7" s="1"/>
  <c r="L109" i="7"/>
  <c r="L152" i="7" s="1"/>
  <c r="J109" i="7"/>
  <c r="J152" i="7" s="1"/>
  <c r="H109" i="7"/>
  <c r="H152" i="7" s="1"/>
  <c r="F109" i="7"/>
  <c r="F152" i="7" s="1"/>
  <c r="D109" i="7"/>
  <c r="D152" i="7" s="1"/>
  <c r="N108" i="7"/>
  <c r="N151" i="7" s="1"/>
  <c r="L108" i="7"/>
  <c r="L151" i="7" s="1"/>
  <c r="J108" i="7"/>
  <c r="J151" i="7" s="1"/>
  <c r="H108" i="7"/>
  <c r="H151" i="7" s="1"/>
  <c r="F108" i="7"/>
  <c r="F151" i="7" s="1"/>
  <c r="D108" i="7"/>
  <c r="D151" i="7" s="1"/>
  <c r="N107" i="7"/>
  <c r="N150" i="7" s="1"/>
  <c r="L107" i="7"/>
  <c r="L150" i="7" s="1"/>
  <c r="J107" i="7"/>
  <c r="J150" i="7" s="1"/>
  <c r="H107" i="7"/>
  <c r="H150" i="7" s="1"/>
  <c r="F107" i="7"/>
  <c r="F150" i="7" s="1"/>
  <c r="D107" i="7"/>
  <c r="D150" i="7" s="1"/>
  <c r="N106" i="7"/>
  <c r="N149" i="7" s="1"/>
  <c r="L106" i="7"/>
  <c r="L149" i="7" s="1"/>
  <c r="J106" i="7"/>
  <c r="J149" i="7" s="1"/>
  <c r="H106" i="7"/>
  <c r="H149" i="7" s="1"/>
  <c r="F106" i="7"/>
  <c r="F149" i="7" s="1"/>
  <c r="D106" i="7"/>
  <c r="D149" i="7" s="1"/>
  <c r="N105" i="7"/>
  <c r="N148" i="7" s="1"/>
  <c r="L105" i="7"/>
  <c r="L148" i="7" s="1"/>
  <c r="J105" i="7"/>
  <c r="J148" i="7" s="1"/>
  <c r="H105" i="7"/>
  <c r="H148" i="7" s="1"/>
  <c r="F105" i="7"/>
  <c r="F148" i="7" s="1"/>
  <c r="D105" i="7"/>
  <c r="D148" i="7" s="1"/>
  <c r="AZ200" i="13"/>
  <c r="AN200" i="13"/>
  <c r="BG199" i="13"/>
  <c r="AU199" i="13"/>
  <c r="BE199" i="13"/>
  <c r="AS199" i="13"/>
  <c r="BC199" i="13"/>
  <c r="AQ199" i="13"/>
  <c r="BA199" i="13"/>
  <c r="AO199" i="13"/>
  <c r="AY199" i="13"/>
  <c r="AM199" i="13"/>
  <c r="BF198" i="13"/>
  <c r="AT198" i="13"/>
  <c r="BD198" i="13"/>
  <c r="AR198" i="13"/>
  <c r="BB198" i="13"/>
  <c r="AP198" i="13"/>
  <c r="AZ198" i="13"/>
  <c r="AN198" i="13"/>
  <c r="BG197" i="13"/>
  <c r="AU197" i="13"/>
  <c r="BE197" i="13"/>
  <c r="AS197" i="13"/>
  <c r="BC197" i="13"/>
  <c r="AQ197" i="13"/>
  <c r="BA197" i="13"/>
  <c r="AO197" i="13"/>
  <c r="AY197" i="13"/>
  <c r="AM197" i="13"/>
  <c r="BF196" i="13"/>
  <c r="AT196" i="13"/>
  <c r="BD196" i="13"/>
  <c r="AR196" i="13"/>
  <c r="BB196" i="13"/>
  <c r="AP196" i="13"/>
  <c r="AZ196" i="13"/>
  <c r="AN196" i="13"/>
  <c r="BG195" i="13"/>
  <c r="AU195" i="13"/>
  <c r="BE195" i="13"/>
  <c r="AS195" i="13"/>
  <c r="BC195" i="13"/>
  <c r="AQ195" i="13"/>
  <c r="BA195" i="13"/>
  <c r="AO195" i="13"/>
  <c r="AY195" i="13"/>
  <c r="AM195" i="13"/>
  <c r="BF194" i="13"/>
  <c r="AT194" i="13"/>
  <c r="BD194" i="13"/>
  <c r="AR194" i="13"/>
  <c r="BB194" i="13"/>
  <c r="AP194" i="13"/>
  <c r="AZ194" i="13"/>
  <c r="AN194" i="13"/>
  <c r="BG193" i="13"/>
  <c r="AU193" i="13"/>
  <c r="BE193" i="13"/>
  <c r="AS193" i="13"/>
  <c r="BC193" i="13"/>
  <c r="AQ193" i="13"/>
  <c r="BA193" i="13"/>
  <c r="AO193" i="13"/>
  <c r="AY193" i="13"/>
  <c r="AM193" i="13"/>
  <c r="BF192" i="13"/>
  <c r="AT192" i="13"/>
  <c r="BD192" i="13"/>
  <c r="AR192" i="13"/>
  <c r="BB192" i="13"/>
  <c r="AP192" i="13"/>
  <c r="AZ192" i="13"/>
  <c r="AN192" i="13"/>
  <c r="BG191" i="13"/>
  <c r="AU191" i="13"/>
  <c r="BE191" i="13"/>
  <c r="AS191" i="13"/>
  <c r="BC191" i="13"/>
  <c r="AQ191" i="13"/>
  <c r="BA191" i="13"/>
  <c r="AO191" i="13"/>
  <c r="AY191" i="13"/>
  <c r="AM191" i="13"/>
  <c r="BF190" i="13"/>
  <c r="AT190" i="13"/>
  <c r="BD190" i="13"/>
  <c r="AR190" i="13"/>
  <c r="BB190" i="13"/>
  <c r="AP190" i="13"/>
  <c r="AZ190" i="13"/>
  <c r="AN190" i="13"/>
  <c r="BG189" i="13"/>
  <c r="AU189" i="13"/>
  <c r="BE189" i="13"/>
  <c r="AS189" i="13"/>
  <c r="BC189" i="13"/>
  <c r="AQ189" i="13"/>
  <c r="BA189" i="13"/>
  <c r="AO189" i="13"/>
  <c r="AY189" i="13"/>
  <c r="AM189" i="13"/>
  <c r="BF188" i="13"/>
  <c r="AT188" i="13"/>
  <c r="BD188" i="13"/>
  <c r="AR188" i="13"/>
  <c r="BB188" i="13"/>
  <c r="AP188" i="13"/>
  <c r="AZ188" i="13"/>
  <c r="AN188" i="13"/>
  <c r="BG187" i="13"/>
  <c r="AU187" i="13"/>
  <c r="BE187" i="13"/>
  <c r="AS187" i="13"/>
  <c r="BC187" i="13"/>
  <c r="AQ187" i="13"/>
  <c r="BA187" i="13"/>
  <c r="AO187" i="13"/>
  <c r="AY187" i="13"/>
  <c r="AM187" i="13"/>
  <c r="BF186" i="13"/>
  <c r="AT186" i="13"/>
  <c r="BD186" i="13"/>
  <c r="AR186" i="13"/>
  <c r="BB186" i="13"/>
  <c r="AP186" i="13"/>
  <c r="AZ186" i="13"/>
  <c r="AN186" i="13"/>
  <c r="BG185" i="13"/>
  <c r="AU185" i="13"/>
  <c r="BE185" i="13"/>
  <c r="AS185" i="13"/>
  <c r="BC185" i="13"/>
  <c r="AQ185" i="13"/>
  <c r="BA185" i="13"/>
  <c r="AO185" i="13"/>
  <c r="AY185" i="13"/>
  <c r="AM185" i="13"/>
  <c r="BF184" i="13"/>
  <c r="AT184" i="13"/>
  <c r="BD184" i="13"/>
  <c r="AR184" i="13"/>
  <c r="BB184" i="13"/>
  <c r="AP184" i="13"/>
  <c r="AZ184" i="13"/>
  <c r="AN184" i="13"/>
  <c r="BG183" i="13"/>
  <c r="AU183" i="13"/>
  <c r="BE183" i="13"/>
  <c r="AS183" i="13"/>
  <c r="BC183" i="13"/>
  <c r="AQ183" i="13"/>
  <c r="BA183" i="13"/>
  <c r="AO183" i="13"/>
  <c r="AY183" i="13"/>
  <c r="AM183" i="13"/>
  <c r="BF182" i="13"/>
  <c r="AT182" i="13"/>
  <c r="BD182" i="13"/>
  <c r="AR182" i="13"/>
  <c r="BB182" i="13"/>
  <c r="AP182" i="13"/>
  <c r="AZ182" i="13"/>
  <c r="AN182" i="13"/>
  <c r="BG181" i="13"/>
  <c r="AU181" i="13"/>
  <c r="BE181" i="13"/>
  <c r="AS181" i="13"/>
  <c r="BC181" i="13"/>
  <c r="AQ181" i="13"/>
  <c r="BA181" i="13"/>
  <c r="AO181" i="13"/>
  <c r="AY181" i="13"/>
  <c r="AM181" i="13"/>
  <c r="BF180" i="13"/>
  <c r="AT180" i="13"/>
  <c r="BD180" i="13"/>
  <c r="AR180" i="13"/>
  <c r="BB180" i="13"/>
  <c r="AP180" i="13"/>
  <c r="AZ180" i="13"/>
  <c r="AN180" i="13"/>
  <c r="BG179" i="13"/>
  <c r="AU179" i="13"/>
  <c r="BE179" i="13"/>
  <c r="AS179" i="13"/>
  <c r="BC179" i="13"/>
  <c r="AQ179" i="13"/>
  <c r="BA179" i="13"/>
  <c r="AO179" i="13"/>
  <c r="AY179" i="13"/>
  <c r="AM179" i="13"/>
  <c r="BF178" i="13"/>
  <c r="AT178" i="13"/>
  <c r="BD178" i="13"/>
  <c r="AR178" i="13"/>
  <c r="BB178" i="13"/>
  <c r="AP178" i="13"/>
  <c r="AZ178" i="13"/>
  <c r="AN178" i="13"/>
  <c r="BG177" i="13"/>
  <c r="AU177" i="13"/>
  <c r="BE177" i="13"/>
  <c r="AS177" i="13"/>
  <c r="BC177" i="13"/>
  <c r="AQ177" i="13"/>
  <c r="BA177" i="13"/>
  <c r="AO177" i="13"/>
  <c r="AY177" i="13"/>
  <c r="AM177" i="13"/>
  <c r="BF176" i="13"/>
  <c r="AT176" i="13"/>
  <c r="BD176" i="13"/>
  <c r="AR176" i="13"/>
  <c r="BB176" i="13"/>
  <c r="AP176" i="13"/>
  <c r="AZ176" i="13"/>
  <c r="AN176" i="13"/>
  <c r="BG175" i="13"/>
  <c r="AU175" i="13"/>
  <c r="BE175" i="13"/>
  <c r="AS175" i="13"/>
  <c r="BC175" i="13"/>
  <c r="AQ175" i="13"/>
  <c r="BA175" i="13"/>
  <c r="AO175" i="13"/>
  <c r="AY175" i="13"/>
  <c r="AM175" i="13"/>
  <c r="BF174" i="13"/>
  <c r="AT174" i="13"/>
  <c r="BD174" i="13"/>
  <c r="AR174" i="13"/>
  <c r="BB174" i="13"/>
  <c r="AP174" i="13"/>
  <c r="AZ174" i="13"/>
  <c r="AN174" i="13"/>
  <c r="BG173" i="13"/>
  <c r="AU173" i="13"/>
  <c r="BE173" i="13"/>
  <c r="AS173" i="13"/>
  <c r="BC173" i="13"/>
  <c r="AQ173" i="13"/>
  <c r="BA173" i="13"/>
  <c r="AO173" i="13"/>
  <c r="AY173" i="13"/>
  <c r="AM173" i="13"/>
  <c r="BF172" i="13"/>
  <c r="AT172" i="13"/>
  <c r="BD172" i="13"/>
  <c r="AR172" i="13"/>
  <c r="BB172" i="13"/>
  <c r="AP172" i="13"/>
  <c r="AZ172" i="13"/>
  <c r="AN172" i="13"/>
  <c r="BG171" i="13"/>
  <c r="AU171" i="13"/>
  <c r="BE171" i="13"/>
  <c r="AS171" i="13"/>
  <c r="BC171" i="13"/>
  <c r="AQ171" i="13"/>
  <c r="BA171" i="13"/>
  <c r="AO171" i="13"/>
  <c r="AY171" i="13"/>
  <c r="AM171" i="13"/>
  <c r="BF170" i="13"/>
  <c r="AT170" i="13"/>
  <c r="BD170" i="13"/>
  <c r="AR170" i="13"/>
  <c r="BB170" i="13"/>
  <c r="AP170" i="13"/>
  <c r="AZ170" i="13"/>
  <c r="AN170" i="13"/>
  <c r="BG169" i="13"/>
  <c r="AU169" i="13"/>
  <c r="BE169" i="13"/>
  <c r="AS169" i="13"/>
  <c r="BC169" i="13"/>
  <c r="AQ169" i="13"/>
  <c r="BA169" i="13"/>
  <c r="AO169" i="13"/>
  <c r="AY169" i="13"/>
  <c r="AM169" i="13"/>
  <c r="BF168" i="13"/>
  <c r="AT168" i="13"/>
  <c r="BD168" i="13"/>
  <c r="AR168" i="13"/>
  <c r="BB168" i="13"/>
  <c r="AP168" i="13"/>
  <c r="AZ168" i="13"/>
  <c r="AN168" i="13"/>
  <c r="BG167" i="13"/>
  <c r="AU167" i="13"/>
  <c r="BE167" i="13"/>
  <c r="AS167" i="13"/>
  <c r="BC167" i="13"/>
  <c r="AQ167" i="13"/>
  <c r="BA167" i="13"/>
  <c r="AO167" i="13"/>
  <c r="AY167" i="13"/>
  <c r="AM167" i="13"/>
  <c r="BF166" i="13"/>
  <c r="AT166" i="13"/>
  <c r="BD166" i="13"/>
  <c r="AR166" i="13"/>
  <c r="BB166" i="13"/>
  <c r="AP166" i="13"/>
  <c r="AZ166" i="13"/>
  <c r="AN166" i="13"/>
  <c r="BG165" i="13"/>
  <c r="AU165" i="13"/>
  <c r="BE165" i="13"/>
  <c r="AS165" i="13"/>
  <c r="BC165" i="13"/>
  <c r="AQ165" i="13"/>
  <c r="BA165" i="13"/>
  <c r="AO165" i="13"/>
  <c r="AY165" i="13"/>
  <c r="AM165" i="13"/>
  <c r="BF164" i="13"/>
  <c r="AT164" i="13"/>
  <c r="BD164" i="13"/>
  <c r="AR164" i="13"/>
  <c r="BB164" i="13"/>
  <c r="AP164" i="13"/>
  <c r="AZ164" i="13"/>
  <c r="AN164" i="13"/>
  <c r="BG163" i="13"/>
  <c r="AU163" i="13"/>
  <c r="BE163" i="13"/>
  <c r="AS163" i="13"/>
  <c r="BC163" i="13"/>
  <c r="AQ163" i="13"/>
  <c r="BA163" i="13"/>
  <c r="AO163" i="13"/>
  <c r="AY163" i="13"/>
  <c r="AM163" i="13"/>
  <c r="BF162" i="13"/>
  <c r="AT162" i="13"/>
  <c r="BD162" i="13"/>
  <c r="AR162" i="13"/>
  <c r="BB162" i="13"/>
  <c r="AP162" i="13"/>
  <c r="AZ162" i="13"/>
  <c r="AN162" i="13"/>
  <c r="BG161" i="13"/>
  <c r="AU161" i="13"/>
  <c r="BE161" i="13"/>
  <c r="AS161" i="13"/>
  <c r="BC161" i="13"/>
  <c r="AQ161" i="13"/>
  <c r="BA161" i="13"/>
  <c r="AO161" i="13"/>
  <c r="AY161" i="13"/>
  <c r="AM161" i="13"/>
  <c r="BF160" i="13"/>
  <c r="AT160" i="13"/>
  <c r="BD160" i="13"/>
  <c r="AR160" i="13"/>
  <c r="BB160" i="13"/>
  <c r="AP160" i="13"/>
  <c r="AZ160" i="13"/>
  <c r="AN160" i="13"/>
  <c r="BG159" i="13"/>
  <c r="AU159" i="13"/>
  <c r="BE159" i="13"/>
  <c r="AS159" i="13"/>
  <c r="BC159" i="13"/>
  <c r="AQ159" i="13"/>
  <c r="BA159" i="13"/>
  <c r="AO159" i="13"/>
  <c r="AY159" i="13"/>
  <c r="AM159" i="13"/>
  <c r="BF158" i="13"/>
  <c r="AT158" i="13"/>
  <c r="BD158" i="13"/>
  <c r="AR158" i="13"/>
  <c r="BB158" i="13"/>
  <c r="AP158" i="13"/>
  <c r="AZ158" i="13"/>
  <c r="AN158" i="13"/>
  <c r="BG157" i="13"/>
  <c r="AU157" i="13"/>
  <c r="BE157" i="13"/>
  <c r="AS157" i="13"/>
  <c r="BC157" i="13"/>
  <c r="AQ157" i="13"/>
  <c r="BA157" i="13"/>
  <c r="AO157" i="13"/>
  <c r="AY157" i="13"/>
  <c r="AM157" i="13"/>
  <c r="BF156" i="13"/>
  <c r="AT156" i="13"/>
  <c r="BD156" i="13"/>
  <c r="AR156" i="13"/>
  <c r="BB156" i="13"/>
  <c r="AP156" i="13"/>
  <c r="AZ156" i="13"/>
  <c r="AN156" i="13"/>
  <c r="BG155" i="13"/>
  <c r="AU155" i="13"/>
  <c r="BE155" i="13"/>
  <c r="AS155" i="13"/>
  <c r="BC155" i="13"/>
  <c r="AQ155" i="13"/>
  <c r="BA155" i="13"/>
  <c r="AO155" i="13"/>
  <c r="AY155" i="13"/>
  <c r="AM155" i="13"/>
  <c r="BF154" i="13"/>
  <c r="AT154" i="13"/>
  <c r="BD154" i="13"/>
  <c r="AR154" i="13"/>
  <c r="BB154" i="13"/>
  <c r="AP154" i="13"/>
  <c r="AZ154" i="13"/>
  <c r="AN154" i="13"/>
  <c r="BG153" i="13"/>
  <c r="AU153" i="13"/>
  <c r="BE153" i="13"/>
  <c r="AS153" i="13"/>
  <c r="BC153" i="13"/>
  <c r="AQ153" i="13"/>
  <c r="BA153" i="13"/>
  <c r="AO153" i="13"/>
  <c r="AY153" i="13"/>
  <c r="AM153" i="13"/>
  <c r="BF152" i="13"/>
  <c r="AT152" i="13"/>
  <c r="BD152" i="13"/>
  <c r="AR152" i="13"/>
  <c r="BB152" i="13"/>
  <c r="AP152" i="13"/>
  <c r="AZ152" i="13"/>
  <c r="AN152" i="13"/>
  <c r="BG151" i="13"/>
  <c r="AU151" i="13"/>
  <c r="BE151" i="13"/>
  <c r="AS151" i="13"/>
  <c r="BC151" i="13"/>
  <c r="AQ151" i="13"/>
  <c r="BA151" i="13"/>
  <c r="AO151" i="13"/>
  <c r="AY151" i="13"/>
  <c r="AM151" i="13"/>
  <c r="BF150" i="13"/>
  <c r="AT150" i="13"/>
  <c r="BD150" i="13"/>
  <c r="AR150" i="13"/>
  <c r="BB150" i="13"/>
  <c r="AP150" i="13"/>
  <c r="AZ150" i="13"/>
  <c r="AN150" i="13"/>
  <c r="BG149" i="13"/>
  <c r="AU149" i="13"/>
  <c r="BE149" i="13"/>
  <c r="AS149" i="13"/>
  <c r="BC149" i="13"/>
  <c r="AQ149" i="13"/>
  <c r="BA149" i="13"/>
  <c r="AO149" i="13"/>
  <c r="AY149" i="13"/>
  <c r="AM149" i="13"/>
  <c r="BF148" i="13"/>
  <c r="AT148" i="13"/>
  <c r="BD148" i="13"/>
  <c r="AR148" i="13"/>
  <c r="BB148" i="13"/>
  <c r="AP148" i="13"/>
  <c r="AZ148" i="13"/>
  <c r="AN148" i="13"/>
  <c r="BG147" i="13"/>
  <c r="AU147" i="13"/>
  <c r="BE147" i="13"/>
  <c r="AS147" i="13"/>
  <c r="BC147" i="13"/>
  <c r="AQ147" i="13"/>
  <c r="BA147" i="13"/>
  <c r="AO147" i="13"/>
  <c r="AY147" i="13"/>
  <c r="AM147" i="13"/>
  <c r="BF146" i="13"/>
  <c r="AT146" i="13"/>
  <c r="BD146" i="13"/>
  <c r="AR146" i="13"/>
  <c r="BB146" i="13"/>
  <c r="AP146" i="13"/>
  <c r="AZ146" i="13"/>
  <c r="AN146" i="13"/>
  <c r="BG145" i="13"/>
  <c r="AU145" i="13"/>
  <c r="BE145" i="13"/>
  <c r="AS145" i="13"/>
  <c r="BC145" i="13"/>
  <c r="AQ145" i="13"/>
  <c r="BA145" i="13"/>
  <c r="AO145" i="13"/>
  <c r="AY145" i="13"/>
  <c r="AM145" i="13"/>
  <c r="BF144" i="13"/>
  <c r="AT144" i="13"/>
  <c r="BD144" i="13"/>
  <c r="AR144" i="13"/>
  <c r="BB144" i="13"/>
  <c r="AP144" i="13"/>
  <c r="AZ144" i="13"/>
  <c r="AN144" i="13"/>
  <c r="BG143" i="13"/>
  <c r="AU143" i="13"/>
  <c r="BE143" i="13"/>
  <c r="AS143" i="13"/>
  <c r="BC143" i="13"/>
  <c r="AQ143" i="13"/>
  <c r="BA143" i="13"/>
  <c r="AO143" i="13"/>
  <c r="AY143" i="13"/>
  <c r="AM143" i="13"/>
  <c r="BF142" i="13"/>
  <c r="AT142" i="13"/>
  <c r="BD142" i="13"/>
  <c r="AR142" i="13"/>
  <c r="BB142" i="13"/>
  <c r="AP142" i="13"/>
  <c r="AZ142" i="13"/>
  <c r="AN142" i="13"/>
  <c r="BG141" i="13"/>
  <c r="AU141" i="13"/>
  <c r="BE141" i="13"/>
  <c r="AS141" i="13"/>
  <c r="BC141" i="13"/>
  <c r="AQ141" i="13"/>
  <c r="BA141" i="13"/>
  <c r="AO141" i="13"/>
  <c r="AY141" i="13"/>
  <c r="AM141" i="13"/>
  <c r="BF140" i="13"/>
  <c r="AT140" i="13"/>
  <c r="BD140" i="13"/>
  <c r="AR140" i="13"/>
  <c r="BB140" i="13"/>
  <c r="AP140" i="13"/>
  <c r="AZ140" i="13"/>
  <c r="AN140" i="13"/>
  <c r="BG139" i="13"/>
  <c r="AU139" i="13"/>
  <c r="BE139" i="13"/>
  <c r="AS139" i="13"/>
  <c r="BC139" i="13"/>
  <c r="AQ139" i="13"/>
  <c r="BA139" i="13"/>
  <c r="AO139" i="13"/>
  <c r="AY139" i="13"/>
  <c r="AM139" i="13"/>
  <c r="BF138" i="13"/>
  <c r="AT138" i="13"/>
  <c r="BD138" i="13"/>
  <c r="AR138" i="13"/>
  <c r="BB138" i="13"/>
  <c r="AP138" i="13"/>
  <c r="AZ138" i="13"/>
  <c r="AN138" i="13"/>
  <c r="BG137" i="13"/>
  <c r="AU137" i="13"/>
  <c r="BE137" i="13"/>
  <c r="AS137" i="13"/>
  <c r="BC137" i="13"/>
  <c r="AQ137" i="13"/>
  <c r="BA137" i="13"/>
  <c r="AO137" i="13"/>
  <c r="AY137" i="13"/>
  <c r="AM137" i="13"/>
  <c r="BF136" i="13"/>
  <c r="AT136" i="13"/>
  <c r="BD136" i="13"/>
  <c r="AR136" i="13"/>
  <c r="BB136" i="13"/>
  <c r="AP136" i="13"/>
  <c r="AZ136" i="13"/>
  <c r="AN136" i="13"/>
  <c r="BG135" i="13"/>
  <c r="AU135" i="13"/>
  <c r="BE135" i="13"/>
  <c r="AS135" i="13"/>
  <c r="BC135" i="13"/>
  <c r="AQ135" i="13"/>
  <c r="BA135" i="13"/>
  <c r="AO135" i="13"/>
  <c r="AY135" i="13"/>
  <c r="AM135" i="13"/>
  <c r="BF134" i="13"/>
  <c r="AT134" i="13"/>
  <c r="BD134" i="13"/>
  <c r="AR134" i="13"/>
  <c r="BB134" i="13"/>
  <c r="AP134" i="13"/>
  <c r="AZ134" i="13"/>
  <c r="AN134" i="13"/>
  <c r="BG133" i="13"/>
  <c r="AU133" i="13"/>
  <c r="BE133" i="13"/>
  <c r="AS133" i="13"/>
  <c r="BC133" i="13"/>
  <c r="AQ133" i="13"/>
  <c r="BA133" i="13"/>
  <c r="AO133" i="13"/>
  <c r="AY133" i="13"/>
  <c r="AM133" i="13"/>
  <c r="BF132" i="13"/>
  <c r="AT132" i="13"/>
  <c r="BD132" i="13"/>
  <c r="AR132" i="13"/>
  <c r="BB132" i="13"/>
  <c r="AP132" i="13"/>
  <c r="AZ132" i="13"/>
  <c r="AN132" i="13"/>
  <c r="BG131" i="13"/>
  <c r="AU131" i="13"/>
  <c r="BE131" i="13"/>
  <c r="AS131" i="13"/>
  <c r="BC131" i="13"/>
  <c r="AQ131" i="13"/>
  <c r="BA131" i="13"/>
  <c r="AO131" i="13"/>
  <c r="AY131" i="13"/>
  <c r="AM131" i="13"/>
  <c r="BF130" i="13"/>
  <c r="AT130" i="13"/>
  <c r="BD130" i="13"/>
  <c r="AR130" i="13"/>
  <c r="BB130" i="13"/>
  <c r="AP130" i="13"/>
  <c r="AZ130" i="13"/>
  <c r="AN130" i="13"/>
  <c r="BG129" i="13"/>
  <c r="AU129" i="13"/>
  <c r="BE129" i="13"/>
  <c r="AS129" i="13"/>
  <c r="BC129" i="13"/>
  <c r="AQ129" i="13"/>
  <c r="BA129" i="13"/>
  <c r="AO129" i="13"/>
  <c r="AY129" i="13"/>
  <c r="AM129" i="13"/>
  <c r="BF128" i="13"/>
  <c r="AT128" i="13"/>
  <c r="BD128" i="13"/>
  <c r="AR128" i="13"/>
  <c r="BB128" i="13"/>
  <c r="AP128" i="13"/>
  <c r="AZ128" i="13"/>
  <c r="AN128" i="13"/>
  <c r="BG127" i="13"/>
  <c r="AU127" i="13"/>
  <c r="BE127" i="13"/>
  <c r="AS127" i="13"/>
  <c r="BC127" i="13"/>
  <c r="AQ127" i="13"/>
  <c r="BA127" i="13"/>
  <c r="AO127" i="13"/>
  <c r="AY127" i="13"/>
  <c r="AM127" i="13"/>
  <c r="BF126" i="13"/>
  <c r="AT126" i="13"/>
  <c r="BD126" i="13"/>
  <c r="AR126" i="13"/>
  <c r="BB126" i="13"/>
  <c r="AP126" i="13"/>
  <c r="AZ126" i="13"/>
  <c r="AN126" i="13"/>
  <c r="BG125" i="13"/>
  <c r="AU125" i="13"/>
  <c r="BE125" i="13"/>
  <c r="AS125" i="13"/>
  <c r="BC125" i="13"/>
  <c r="AQ125" i="13"/>
  <c r="BA125" i="13"/>
  <c r="AO125" i="13"/>
  <c r="AY125" i="13"/>
  <c r="AM125" i="13"/>
  <c r="BF124" i="13"/>
  <c r="AT124" i="13"/>
  <c r="BD124" i="13"/>
  <c r="AR124" i="13"/>
  <c r="BB124" i="13"/>
  <c r="AP124" i="13"/>
  <c r="AZ124" i="13"/>
  <c r="AN124" i="13"/>
  <c r="BG123" i="13"/>
  <c r="AU123" i="13"/>
  <c r="BE123" i="13"/>
  <c r="AS123" i="13"/>
  <c r="BC123" i="13"/>
  <c r="AQ123" i="13"/>
  <c r="BA123" i="13"/>
  <c r="AO123" i="13"/>
  <c r="AY123" i="13"/>
  <c r="AM123" i="13"/>
  <c r="BF122" i="13"/>
  <c r="AT122" i="13"/>
  <c r="BD122" i="13"/>
  <c r="AR122" i="13"/>
  <c r="BB122" i="13"/>
  <c r="AP122" i="13"/>
  <c r="AZ122" i="13"/>
  <c r="AN122" i="13"/>
  <c r="BG121" i="13"/>
  <c r="AU121" i="13"/>
  <c r="BE121" i="13"/>
  <c r="AS121" i="13"/>
  <c r="BC121" i="13"/>
  <c r="AQ121" i="13"/>
  <c r="BA121" i="13"/>
  <c r="AO121" i="13"/>
  <c r="AY121" i="13"/>
  <c r="AM121" i="13"/>
  <c r="BF120" i="13"/>
  <c r="AT120" i="13"/>
  <c r="BD120" i="13"/>
  <c r="AR120" i="13"/>
  <c r="BB120" i="13"/>
  <c r="AP120" i="13"/>
  <c r="AZ120" i="13"/>
  <c r="AN120" i="13"/>
  <c r="BG119" i="13"/>
  <c r="AU119" i="13"/>
  <c r="BE119" i="13"/>
  <c r="AS119" i="13"/>
  <c r="BC119" i="13"/>
  <c r="AQ119" i="13"/>
  <c r="BA119" i="13"/>
  <c r="AO119" i="13"/>
  <c r="AY119" i="13"/>
  <c r="AM119" i="13"/>
  <c r="BF118" i="13"/>
  <c r="AT118" i="13"/>
  <c r="BD118" i="13"/>
  <c r="AR118" i="13"/>
  <c r="BB118" i="13"/>
  <c r="AP118" i="13"/>
  <c r="AZ118" i="13"/>
  <c r="AN118" i="13"/>
  <c r="BG117" i="13"/>
  <c r="AU117" i="13"/>
  <c r="BE117" i="13"/>
  <c r="AS117" i="13"/>
  <c r="BC117" i="13"/>
  <c r="AQ117" i="13"/>
  <c r="BA117" i="13"/>
  <c r="AO117" i="13"/>
  <c r="AY117" i="13"/>
  <c r="AM117" i="13"/>
  <c r="BF116" i="13"/>
  <c r="AT116" i="13"/>
  <c r="BD116" i="13"/>
  <c r="AR116" i="13"/>
  <c r="BB116" i="13"/>
  <c r="AP116" i="13"/>
  <c r="AZ116" i="13"/>
  <c r="AN116" i="13"/>
  <c r="BG115" i="13"/>
  <c r="AU115" i="13"/>
  <c r="BE115" i="13"/>
  <c r="AS115" i="13"/>
  <c r="BC115" i="13"/>
  <c r="AQ115" i="13"/>
  <c r="BA115" i="13"/>
  <c r="AO115" i="13"/>
  <c r="AY115" i="13"/>
  <c r="AM115" i="13"/>
  <c r="BF114" i="13"/>
  <c r="AT114" i="13"/>
  <c r="BD114" i="13"/>
  <c r="AR114" i="13"/>
  <c r="BB114" i="13"/>
  <c r="AP114" i="13"/>
  <c r="AZ114" i="13"/>
  <c r="AN114" i="13"/>
  <c r="AX175" i="13"/>
  <c r="AL175" i="13"/>
  <c r="AX173" i="13"/>
  <c r="AL173" i="13"/>
  <c r="AX171" i="13"/>
  <c r="AL171" i="13"/>
  <c r="AX169" i="13"/>
  <c r="AL169" i="13"/>
  <c r="AX167" i="13"/>
  <c r="AL167" i="13"/>
  <c r="AX165" i="13"/>
  <c r="AL165" i="13"/>
  <c r="AX163" i="13"/>
  <c r="AL163" i="13"/>
  <c r="AX161" i="13"/>
  <c r="AL161" i="13"/>
  <c r="AX159" i="13"/>
  <c r="AL159" i="13"/>
  <c r="AX157" i="13"/>
  <c r="AL157" i="13"/>
  <c r="AX155" i="13"/>
  <c r="AL155" i="13"/>
  <c r="AX153" i="13"/>
  <c r="AL153" i="13"/>
  <c r="AX151" i="13"/>
  <c r="AL151" i="13"/>
  <c r="AX149" i="13"/>
  <c r="AL149" i="13"/>
  <c r="AX147" i="13"/>
  <c r="AL147" i="13"/>
  <c r="AX145" i="13"/>
  <c r="AL145" i="13"/>
  <c r="AX143" i="13"/>
  <c r="AL143" i="13"/>
  <c r="AX141" i="13"/>
  <c r="AL141" i="13"/>
  <c r="AX139" i="13"/>
  <c r="AL139" i="13"/>
  <c r="AX137" i="13"/>
  <c r="AL137" i="13"/>
  <c r="AX135" i="13"/>
  <c r="AL135" i="13"/>
  <c r="AX133" i="13"/>
  <c r="AL133" i="13"/>
  <c r="AX131" i="13"/>
  <c r="AL131" i="13"/>
  <c r="AX129" i="13"/>
  <c r="AL129" i="13"/>
  <c r="AX127" i="13"/>
  <c r="AL127" i="13"/>
  <c r="AX125" i="13"/>
  <c r="AL125" i="13"/>
  <c r="AX123" i="13"/>
  <c r="AL123" i="13"/>
  <c r="AX121" i="13"/>
  <c r="AL121" i="13"/>
  <c r="AX119" i="13"/>
  <c r="AL119" i="13"/>
  <c r="AX117" i="13"/>
  <c r="AL117" i="13"/>
  <c r="AX115" i="13"/>
  <c r="AL115" i="13"/>
  <c r="AX113" i="13"/>
  <c r="AL113" i="13"/>
  <c r="AX111" i="13"/>
  <c r="AL111" i="13"/>
  <c r="AX109" i="13"/>
  <c r="AL109" i="13"/>
  <c r="AX107" i="13"/>
  <c r="AL107" i="13"/>
  <c r="AX105" i="13"/>
  <c r="AL105" i="13"/>
  <c r="AX103" i="13"/>
  <c r="AL103" i="13"/>
  <c r="AX101" i="13"/>
  <c r="AL101" i="13"/>
  <c r="AX99" i="13"/>
  <c r="AL99" i="13"/>
  <c r="AX97" i="13"/>
  <c r="AL97" i="13"/>
  <c r="AX95" i="13"/>
  <c r="AL95" i="13"/>
  <c r="AX93" i="13"/>
  <c r="AL93" i="13"/>
  <c r="AX91" i="13"/>
  <c r="AL91" i="13"/>
  <c r="AX89" i="13"/>
  <c r="AL89" i="13"/>
  <c r="AX87" i="13"/>
  <c r="AL87" i="13"/>
  <c r="AX85" i="13"/>
  <c r="AL85" i="13"/>
  <c r="AX83" i="13"/>
  <c r="AL83" i="13"/>
  <c r="AX81" i="13"/>
  <c r="AL81" i="13"/>
  <c r="AX79" i="13"/>
  <c r="AL79" i="13"/>
  <c r="AX77" i="13"/>
  <c r="AL77" i="13"/>
  <c r="AX75" i="13"/>
  <c r="AL75" i="13"/>
  <c r="AX73" i="13"/>
  <c r="AL73" i="13"/>
  <c r="AX71" i="13"/>
  <c r="AL71" i="13"/>
  <c r="AX69" i="13"/>
  <c r="AL69" i="13"/>
  <c r="AX67" i="13"/>
  <c r="AL67" i="13"/>
  <c r="AX65" i="13"/>
  <c r="AL65" i="13"/>
  <c r="AX63" i="13"/>
  <c r="AL63" i="13"/>
  <c r="AX61" i="13"/>
  <c r="AL61" i="13"/>
  <c r="AX59" i="13"/>
  <c r="AL59" i="13"/>
  <c r="AX57" i="13"/>
  <c r="AL57" i="13"/>
  <c r="AX55" i="13"/>
  <c r="AL55" i="13"/>
  <c r="AX53" i="13"/>
  <c r="AL53" i="13"/>
  <c r="AX51" i="13"/>
  <c r="AL51" i="13"/>
  <c r="AX49" i="13"/>
  <c r="AL49" i="13"/>
  <c r="AX47" i="13"/>
  <c r="AL47" i="13"/>
  <c r="AX45" i="13"/>
  <c r="AL45" i="13"/>
  <c r="AX43" i="13"/>
  <c r="AL43" i="13"/>
  <c r="AX41" i="13"/>
  <c r="AL41" i="13"/>
  <c r="AX39" i="13"/>
  <c r="AL39" i="13"/>
  <c r="AX37" i="13"/>
  <c r="AL37" i="13"/>
  <c r="AX35" i="13"/>
  <c r="AL35" i="13"/>
  <c r="AX33" i="13"/>
  <c r="AL33" i="13"/>
  <c r="AX31" i="13"/>
  <c r="AL31" i="13"/>
  <c r="AX29" i="13"/>
  <c r="AL29" i="13"/>
  <c r="AX27" i="13"/>
  <c r="AL27" i="13"/>
  <c r="AX25" i="13"/>
  <c r="AL25" i="13"/>
  <c r="AX23" i="13"/>
  <c r="AL23" i="13"/>
  <c r="AX21" i="13"/>
  <c r="AL21" i="13"/>
  <c r="AX19" i="13"/>
  <c r="AL19" i="13"/>
  <c r="AX17" i="13"/>
  <c r="AL17" i="13"/>
  <c r="AX15" i="13"/>
  <c r="AL15" i="13"/>
  <c r="AX13" i="13"/>
  <c r="AL13" i="13"/>
  <c r="AX11" i="13"/>
  <c r="AL11" i="13"/>
  <c r="AX9" i="13"/>
  <c r="AL9" i="13"/>
  <c r="AX7" i="13"/>
  <c r="AL7" i="13"/>
  <c r="AX5" i="13"/>
  <c r="AL5" i="13"/>
  <c r="BF217" i="13"/>
  <c r="AT217" i="13"/>
  <c r="BD217" i="13"/>
  <c r="AR217" i="13"/>
  <c r="BB217" i="13"/>
  <c r="AP217" i="13"/>
  <c r="AZ217" i="13"/>
  <c r="AN217" i="13"/>
  <c r="BG216" i="13"/>
  <c r="AU216" i="13"/>
  <c r="BE216" i="13"/>
  <c r="AS216" i="13"/>
  <c r="BC216" i="13"/>
  <c r="AQ216" i="13"/>
  <c r="BA216" i="13"/>
  <c r="AO216" i="13"/>
  <c r="AY216" i="13"/>
  <c r="AM216" i="13"/>
  <c r="BF215" i="13"/>
  <c r="AT215" i="13"/>
  <c r="BD215" i="13"/>
  <c r="AR215" i="13"/>
  <c r="BB215" i="13"/>
  <c r="AP215" i="13"/>
  <c r="AZ215" i="13"/>
  <c r="AN215" i="13"/>
  <c r="BG214" i="13"/>
  <c r="AU214" i="13"/>
  <c r="BE214" i="13"/>
  <c r="AS214" i="13"/>
  <c r="BC214" i="13"/>
  <c r="AQ214" i="13"/>
  <c r="BA214" i="13"/>
  <c r="AO214" i="13"/>
  <c r="AY214" i="13"/>
  <c r="AM214" i="13"/>
  <c r="BF213" i="13"/>
  <c r="AT213" i="13"/>
  <c r="BD213" i="13"/>
  <c r="AR213" i="13"/>
  <c r="BB213" i="13"/>
  <c r="AP213" i="13"/>
  <c r="AZ213" i="13"/>
  <c r="AN213" i="13"/>
  <c r="BG212" i="13"/>
  <c r="AU212" i="13"/>
  <c r="BE212" i="13"/>
  <c r="AS212" i="13"/>
  <c r="BC212" i="13"/>
  <c r="AQ212" i="13"/>
  <c r="BA212" i="13"/>
  <c r="AO212" i="13"/>
  <c r="AY212" i="13"/>
  <c r="AM212" i="13"/>
  <c r="BF211" i="13"/>
  <c r="AT211" i="13"/>
  <c r="BD211" i="13"/>
  <c r="AR211" i="13"/>
  <c r="BB211" i="13"/>
  <c r="AP211" i="13"/>
  <c r="AZ211" i="13"/>
  <c r="AN211" i="13"/>
  <c r="BG210" i="13"/>
  <c r="AU210" i="13"/>
  <c r="BE210" i="13"/>
  <c r="AS210" i="13"/>
  <c r="BC210" i="13"/>
  <c r="AQ210" i="13"/>
  <c r="BA210" i="13"/>
  <c r="AO210" i="13"/>
  <c r="AY210" i="13"/>
  <c r="AM210" i="13"/>
  <c r="BF209" i="13"/>
  <c r="AT209" i="13"/>
  <c r="BD209" i="13"/>
  <c r="AR209" i="13"/>
  <c r="BB209" i="13"/>
  <c r="AP209" i="13"/>
  <c r="AZ209" i="13"/>
  <c r="AN209" i="13"/>
  <c r="BG208" i="13"/>
  <c r="AU208" i="13"/>
  <c r="BE208" i="13"/>
  <c r="AS208" i="13"/>
  <c r="BC208" i="13"/>
  <c r="AQ208" i="13"/>
  <c r="BA208" i="13"/>
  <c r="AO208" i="13"/>
  <c r="AY208" i="13"/>
  <c r="AM208" i="13"/>
  <c r="BF207" i="13"/>
  <c r="AT207" i="13"/>
  <c r="BD207" i="13"/>
  <c r="AR207" i="13"/>
  <c r="BB207" i="13"/>
  <c r="AP207" i="13"/>
  <c r="AZ207" i="13"/>
  <c r="AN207" i="13"/>
  <c r="BG206" i="13"/>
  <c r="AU206" i="13"/>
  <c r="BE206" i="13"/>
  <c r="AS206" i="13"/>
  <c r="BC206" i="13"/>
  <c r="AQ206" i="13"/>
  <c r="BA206" i="13"/>
  <c r="AO206" i="13"/>
  <c r="AY206" i="13"/>
  <c r="AM206" i="13"/>
  <c r="BF205" i="13"/>
  <c r="AT205" i="13"/>
  <c r="BD205" i="13"/>
  <c r="AR205" i="13"/>
  <c r="BB205" i="13"/>
  <c r="AP205" i="13"/>
  <c r="AZ205" i="13"/>
  <c r="AN205" i="13"/>
  <c r="BG204" i="13"/>
  <c r="AU204" i="13"/>
  <c r="BE204" i="13"/>
  <c r="AS204" i="13"/>
  <c r="BC204" i="13"/>
  <c r="AQ204" i="13"/>
  <c r="BA204" i="13"/>
  <c r="AO204" i="13"/>
  <c r="AY204" i="13"/>
  <c r="AM204" i="13"/>
  <c r="BF203" i="13"/>
  <c r="AT203" i="13"/>
  <c r="BD203" i="13"/>
  <c r="AR203" i="13"/>
  <c r="BB203" i="13"/>
  <c r="AP203" i="13"/>
  <c r="AZ203" i="13"/>
  <c r="AN203" i="13"/>
  <c r="BG202" i="13"/>
  <c r="AU202" i="13"/>
  <c r="BE202" i="13"/>
  <c r="AS202" i="13"/>
  <c r="BC202" i="13"/>
  <c r="AQ202" i="13"/>
  <c r="BA202" i="13"/>
  <c r="AO202" i="13"/>
  <c r="AY202" i="13"/>
  <c r="AM202" i="13"/>
  <c r="BF201" i="13"/>
  <c r="AT201" i="13"/>
  <c r="BD201" i="13"/>
  <c r="AR201" i="13"/>
  <c r="BB201" i="13"/>
  <c r="AP201" i="13"/>
  <c r="AZ201" i="13"/>
  <c r="AN201" i="13"/>
  <c r="BG200" i="13"/>
  <c r="AU200" i="13"/>
  <c r="BE200" i="13"/>
  <c r="AS200" i="13"/>
  <c r="BC200" i="13"/>
  <c r="AQ200" i="13"/>
  <c r="BA200" i="13"/>
  <c r="AO200" i="13"/>
  <c r="AY200" i="13"/>
  <c r="AM200" i="13"/>
  <c r="BF199" i="13"/>
  <c r="AT199" i="13"/>
  <c r="BD199" i="13"/>
  <c r="AR199" i="13"/>
  <c r="BB199" i="13"/>
  <c r="AP199" i="13"/>
  <c r="AZ199" i="13"/>
  <c r="AN199" i="13"/>
  <c r="BG198" i="13"/>
  <c r="AU198" i="13"/>
  <c r="BE198" i="13"/>
  <c r="AS198" i="13"/>
  <c r="BC198" i="13"/>
  <c r="AQ198" i="13"/>
  <c r="BA198" i="13"/>
  <c r="AO198" i="13"/>
  <c r="AY198" i="13"/>
  <c r="AM198" i="13"/>
  <c r="BF197" i="13"/>
  <c r="AT197" i="13"/>
  <c r="BD197" i="13"/>
  <c r="AR197" i="13"/>
  <c r="BB197" i="13"/>
  <c r="AP197" i="13"/>
  <c r="AZ197" i="13"/>
  <c r="AN197" i="13"/>
  <c r="BG196" i="13"/>
  <c r="AU196" i="13"/>
  <c r="BE196" i="13"/>
  <c r="AS196" i="13"/>
  <c r="BC196" i="13"/>
  <c r="AQ196" i="13"/>
  <c r="BA196" i="13"/>
  <c r="AO196" i="13"/>
  <c r="AY196" i="13"/>
  <c r="AM196" i="13"/>
  <c r="BF195" i="13"/>
  <c r="AT195" i="13"/>
  <c r="BD195" i="13"/>
  <c r="AR195" i="13"/>
  <c r="BB195" i="13"/>
  <c r="AP195" i="13"/>
  <c r="AZ195" i="13"/>
  <c r="AN195" i="13"/>
  <c r="BG194" i="13"/>
  <c r="AU194" i="13"/>
  <c r="BE194" i="13"/>
  <c r="AS194" i="13"/>
  <c r="BC194" i="13"/>
  <c r="AQ194" i="13"/>
  <c r="BA194" i="13"/>
  <c r="AO194" i="13"/>
  <c r="AY194" i="13"/>
  <c r="AM194" i="13"/>
  <c r="BF193" i="13"/>
  <c r="AT193" i="13"/>
  <c r="BD193" i="13"/>
  <c r="AR193" i="13"/>
  <c r="BB193" i="13"/>
  <c r="AP193" i="13"/>
  <c r="AZ193" i="13"/>
  <c r="AN193" i="13"/>
  <c r="BG192" i="13"/>
  <c r="AU192" i="13"/>
  <c r="BE192" i="13"/>
  <c r="AS192" i="13"/>
  <c r="BC192" i="13"/>
  <c r="AQ192" i="13"/>
  <c r="BA192" i="13"/>
  <c r="AO192" i="13"/>
  <c r="AY192" i="13"/>
  <c r="AM192" i="13"/>
  <c r="BF191" i="13"/>
  <c r="AT191" i="13"/>
  <c r="BD191" i="13"/>
  <c r="AR191" i="13"/>
  <c r="BB191" i="13"/>
  <c r="AP191" i="13"/>
  <c r="AZ191" i="13"/>
  <c r="AN191" i="13"/>
  <c r="BG190" i="13"/>
  <c r="AU190" i="13"/>
  <c r="BE190" i="13"/>
  <c r="AS190" i="13"/>
  <c r="BC190" i="13"/>
  <c r="AQ190" i="13"/>
  <c r="BA190" i="13"/>
  <c r="AO190" i="13"/>
  <c r="AY190" i="13"/>
  <c r="AM190" i="13"/>
  <c r="BF189" i="13"/>
  <c r="AT189" i="13"/>
  <c r="BD189" i="13"/>
  <c r="AR189" i="13"/>
  <c r="BB189" i="13"/>
  <c r="AP189" i="13"/>
  <c r="AZ189" i="13"/>
  <c r="AN189" i="13"/>
  <c r="BG188" i="13"/>
  <c r="AU188" i="13"/>
  <c r="BE188" i="13"/>
  <c r="AS188" i="13"/>
  <c r="BC188" i="13"/>
  <c r="AQ188" i="13"/>
  <c r="BA188" i="13"/>
  <c r="AO188" i="13"/>
  <c r="AY188" i="13"/>
  <c r="AM188" i="13"/>
  <c r="BF187" i="13"/>
  <c r="AT187" i="13"/>
  <c r="BD187" i="13"/>
  <c r="AR187" i="13"/>
  <c r="BB187" i="13"/>
  <c r="AP187" i="13"/>
  <c r="AZ187" i="13"/>
  <c r="AN187" i="13"/>
  <c r="BG186" i="13"/>
  <c r="AU186" i="13"/>
  <c r="BE186" i="13"/>
  <c r="AS186" i="13"/>
  <c r="BC186" i="13"/>
  <c r="AQ186" i="13"/>
  <c r="BA186" i="13"/>
  <c r="AO186" i="13"/>
  <c r="AY186" i="13"/>
  <c r="AM186" i="13"/>
  <c r="BF185" i="13"/>
  <c r="AT185" i="13"/>
  <c r="BD185" i="13"/>
  <c r="AR185" i="13"/>
  <c r="BB185" i="13"/>
  <c r="AP185" i="13"/>
  <c r="AZ185" i="13"/>
  <c r="AN185" i="13"/>
  <c r="BG184" i="13"/>
  <c r="AU184" i="13"/>
  <c r="BE184" i="13"/>
  <c r="AS184" i="13"/>
  <c r="BC184" i="13"/>
  <c r="AQ184" i="13"/>
  <c r="BA184" i="13"/>
  <c r="AO184" i="13"/>
  <c r="AY184" i="13"/>
  <c r="AM184" i="13"/>
  <c r="BF183" i="13"/>
  <c r="AT183" i="13"/>
  <c r="BD183" i="13"/>
  <c r="AR183" i="13"/>
  <c r="BB183" i="13"/>
  <c r="AP183" i="13"/>
  <c r="AZ183" i="13"/>
  <c r="AN183" i="13"/>
  <c r="BG182" i="13"/>
  <c r="AU182" i="13"/>
  <c r="BE182" i="13"/>
  <c r="AS182" i="13"/>
  <c r="BC182" i="13"/>
  <c r="AQ182" i="13"/>
  <c r="BA182" i="13"/>
  <c r="AO182" i="13"/>
  <c r="AY182" i="13"/>
  <c r="AM182" i="13"/>
  <c r="BF181" i="13"/>
  <c r="AT181" i="13"/>
  <c r="BD181" i="13"/>
  <c r="AR181" i="13"/>
  <c r="BB181" i="13"/>
  <c r="AP181" i="13"/>
  <c r="AZ181" i="13"/>
  <c r="AN181" i="13"/>
  <c r="BG180" i="13"/>
  <c r="AU180" i="13"/>
  <c r="BE180" i="13"/>
  <c r="AS180" i="13"/>
  <c r="BC180" i="13"/>
  <c r="AQ180" i="13"/>
  <c r="BA180" i="13"/>
  <c r="AO180" i="13"/>
  <c r="AY180" i="13"/>
  <c r="AM180" i="13"/>
  <c r="BF179" i="13"/>
  <c r="AT179" i="13"/>
  <c r="BD179" i="13"/>
  <c r="AR179" i="13"/>
  <c r="BB179" i="13"/>
  <c r="AP179" i="13"/>
  <c r="AZ179" i="13"/>
  <c r="AN179" i="13"/>
  <c r="BG178" i="13"/>
  <c r="AU178" i="13"/>
  <c r="BE178" i="13"/>
  <c r="AS178" i="13"/>
  <c r="BC178" i="13"/>
  <c r="AQ178" i="13"/>
  <c r="BA178" i="13"/>
  <c r="AO178" i="13"/>
  <c r="AY178" i="13"/>
  <c r="AM178" i="13"/>
  <c r="BF177" i="13"/>
  <c r="AT177" i="13"/>
  <c r="BD177" i="13"/>
  <c r="AR177" i="13"/>
  <c r="BB177" i="13"/>
  <c r="AP177" i="13"/>
  <c r="AZ177" i="13"/>
  <c r="AN177" i="13"/>
  <c r="BG176" i="13"/>
  <c r="AU176" i="13"/>
  <c r="BE176" i="13"/>
  <c r="AS176" i="13"/>
  <c r="BC176" i="13"/>
  <c r="AQ176" i="13"/>
  <c r="BA176" i="13"/>
  <c r="AO176" i="13"/>
  <c r="AY176" i="13"/>
  <c r="AM176" i="13"/>
  <c r="BF175" i="13"/>
  <c r="AT175" i="13"/>
  <c r="BD175" i="13"/>
  <c r="AR175" i="13"/>
  <c r="BB175" i="13"/>
  <c r="AP175" i="13"/>
  <c r="AZ175" i="13"/>
  <c r="AN175" i="13"/>
  <c r="BG174" i="13"/>
  <c r="AU174" i="13"/>
  <c r="BE174" i="13"/>
  <c r="AS174" i="13"/>
  <c r="BC174" i="13"/>
  <c r="AQ174" i="13"/>
  <c r="BA174" i="13"/>
  <c r="AO174" i="13"/>
  <c r="AY174" i="13"/>
  <c r="AM174" i="13"/>
  <c r="BF173" i="13"/>
  <c r="AT173" i="13"/>
  <c r="BD173" i="13"/>
  <c r="AR173" i="13"/>
  <c r="BB173" i="13"/>
  <c r="AP173" i="13"/>
  <c r="AZ173" i="13"/>
  <c r="AN173" i="13"/>
  <c r="BG172" i="13"/>
  <c r="AU172" i="13"/>
  <c r="BE172" i="13"/>
  <c r="AS172" i="13"/>
  <c r="BC172" i="13"/>
  <c r="AQ172" i="13"/>
  <c r="BA172" i="13"/>
  <c r="AO172" i="13"/>
  <c r="AY172" i="13"/>
  <c r="AM172" i="13"/>
  <c r="BF171" i="13"/>
  <c r="AT171" i="13"/>
  <c r="BD171" i="13"/>
  <c r="AR171" i="13"/>
  <c r="BB171" i="13"/>
  <c r="AP171" i="13"/>
  <c r="AZ171" i="13"/>
  <c r="AN171" i="13"/>
  <c r="BG170" i="13"/>
  <c r="AU170" i="13"/>
  <c r="BE170" i="13"/>
  <c r="AS170" i="13"/>
  <c r="BC170" i="13"/>
  <c r="AQ170" i="13"/>
  <c r="BA170" i="13"/>
  <c r="AO170" i="13"/>
  <c r="AY170" i="13"/>
  <c r="AM170" i="13"/>
  <c r="BF169" i="13"/>
  <c r="AT169" i="13"/>
  <c r="BD169" i="13"/>
  <c r="AR169" i="13"/>
  <c r="BB169" i="13"/>
  <c r="AP169" i="13"/>
  <c r="AZ169" i="13"/>
  <c r="AN169" i="13"/>
  <c r="BG168" i="13"/>
  <c r="AU168" i="13"/>
  <c r="BE168" i="13"/>
  <c r="AS168" i="13"/>
  <c r="BC168" i="13"/>
  <c r="AQ168" i="13"/>
  <c r="BA168" i="13"/>
  <c r="AO168" i="13"/>
  <c r="AY168" i="13"/>
  <c r="AM168" i="13"/>
  <c r="BF167" i="13"/>
  <c r="AT167" i="13"/>
  <c r="BD167" i="13"/>
  <c r="AR167" i="13"/>
  <c r="BB167" i="13"/>
  <c r="AP167" i="13"/>
  <c r="AZ167" i="13"/>
  <c r="AN167" i="13"/>
  <c r="BG166" i="13"/>
  <c r="AU166" i="13"/>
  <c r="BE166" i="13"/>
  <c r="AS166" i="13"/>
  <c r="BC166" i="13"/>
  <c r="AQ166" i="13"/>
  <c r="BA166" i="13"/>
  <c r="AO166" i="13"/>
  <c r="AY166" i="13"/>
  <c r="AM166" i="13"/>
  <c r="BF165" i="13"/>
  <c r="AT165" i="13"/>
  <c r="BD165" i="13"/>
  <c r="AR165" i="13"/>
  <c r="BB165" i="13"/>
  <c r="AP165" i="13"/>
  <c r="AZ165" i="13"/>
  <c r="AN165" i="13"/>
  <c r="BG164" i="13"/>
  <c r="AU164" i="13"/>
  <c r="BE164" i="13"/>
  <c r="AS164" i="13"/>
  <c r="BC164" i="13"/>
  <c r="AQ164" i="13"/>
  <c r="BA164" i="13"/>
  <c r="AO164" i="13"/>
  <c r="AY164" i="13"/>
  <c r="AM164" i="13"/>
  <c r="BF163" i="13"/>
  <c r="AT163" i="13"/>
  <c r="BD163" i="13"/>
  <c r="AR163" i="13"/>
  <c r="BB163" i="13"/>
  <c r="AP163" i="13"/>
  <c r="AZ163" i="13"/>
  <c r="AN163" i="13"/>
  <c r="BG162" i="13"/>
  <c r="AU162" i="13"/>
  <c r="BE162" i="13"/>
  <c r="AS162" i="13"/>
  <c r="BC162" i="13"/>
  <c r="AQ162" i="13"/>
  <c r="BA162" i="13"/>
  <c r="AO162" i="13"/>
  <c r="AY162" i="13"/>
  <c r="AM162" i="13"/>
  <c r="BF161" i="13"/>
  <c r="AT161" i="13"/>
  <c r="BD161" i="13"/>
  <c r="AR161" i="13"/>
  <c r="BB161" i="13"/>
  <c r="AP161" i="13"/>
  <c r="AZ161" i="13"/>
  <c r="AN161" i="13"/>
  <c r="BG160" i="13"/>
  <c r="AU160" i="13"/>
  <c r="BE160" i="13"/>
  <c r="AS160" i="13"/>
  <c r="BC160" i="13"/>
  <c r="AQ160" i="13"/>
  <c r="BA160" i="13"/>
  <c r="AO160" i="13"/>
  <c r="AY160" i="13"/>
  <c r="AM160" i="13"/>
  <c r="BF159" i="13"/>
  <c r="AT159" i="13"/>
  <c r="BD159" i="13"/>
  <c r="AR159" i="13"/>
  <c r="BB159" i="13"/>
  <c r="AP159" i="13"/>
  <c r="AZ159" i="13"/>
  <c r="AN159" i="13"/>
  <c r="BG158" i="13"/>
  <c r="AU158" i="13"/>
  <c r="BE158" i="13"/>
  <c r="AS158" i="13"/>
  <c r="BC158" i="13"/>
  <c r="AQ158" i="13"/>
  <c r="BA158" i="13"/>
  <c r="AO158" i="13"/>
  <c r="AY158" i="13"/>
  <c r="AM158" i="13"/>
  <c r="BF157" i="13"/>
  <c r="AT157" i="13"/>
  <c r="BD157" i="13"/>
  <c r="AR157" i="13"/>
  <c r="BB157" i="13"/>
  <c r="AP157" i="13"/>
  <c r="AZ157" i="13"/>
  <c r="AN157" i="13"/>
  <c r="BG156" i="13"/>
  <c r="AU156" i="13"/>
  <c r="BE156" i="13"/>
  <c r="AS156" i="13"/>
  <c r="BC156" i="13"/>
  <c r="AQ156" i="13"/>
  <c r="BA156" i="13"/>
  <c r="AO156" i="13"/>
  <c r="AY156" i="13"/>
  <c r="AM156" i="13"/>
  <c r="BF155" i="13"/>
  <c r="AT155" i="13"/>
  <c r="BD155" i="13"/>
  <c r="AR155" i="13"/>
  <c r="BB155" i="13"/>
  <c r="AP155" i="13"/>
  <c r="AZ155" i="13"/>
  <c r="AN155" i="13"/>
  <c r="BG154" i="13"/>
  <c r="AU154" i="13"/>
  <c r="BE154" i="13"/>
  <c r="AS154" i="13"/>
  <c r="BC154" i="13"/>
  <c r="AQ154" i="13"/>
  <c r="BA154" i="13"/>
  <c r="AO154" i="13"/>
  <c r="AY154" i="13"/>
  <c r="AM154" i="13"/>
  <c r="BF153" i="13"/>
  <c r="AT153" i="13"/>
  <c r="BD153" i="13"/>
  <c r="AR153" i="13"/>
  <c r="BB153" i="13"/>
  <c r="AP153" i="13"/>
  <c r="AZ153" i="13"/>
  <c r="AN153" i="13"/>
  <c r="BG152" i="13"/>
  <c r="AU152" i="13"/>
  <c r="BE152" i="13"/>
  <c r="AS152" i="13"/>
  <c r="BC152" i="13"/>
  <c r="AQ152" i="13"/>
  <c r="BA152" i="13"/>
  <c r="AO152" i="13"/>
  <c r="AY152" i="13"/>
  <c r="AM152" i="13"/>
  <c r="BF151" i="13"/>
  <c r="AT151" i="13"/>
  <c r="BD151" i="13"/>
  <c r="AR151" i="13"/>
  <c r="BB151" i="13"/>
  <c r="AP151" i="13"/>
  <c r="AZ151" i="13"/>
  <c r="AN151" i="13"/>
  <c r="BG150" i="13"/>
  <c r="AU150" i="13"/>
  <c r="BE150" i="13"/>
  <c r="AS150" i="13"/>
  <c r="BC150" i="13"/>
  <c r="AQ150" i="13"/>
  <c r="BA150" i="13"/>
  <c r="AO150" i="13"/>
  <c r="AY150" i="13"/>
  <c r="AM150" i="13"/>
  <c r="BF149" i="13"/>
  <c r="AT149" i="13"/>
  <c r="BD149" i="13"/>
  <c r="AR149" i="13"/>
  <c r="BB149" i="13"/>
  <c r="AP149" i="13"/>
  <c r="AZ149" i="13"/>
  <c r="AN149" i="13"/>
  <c r="BG148" i="13"/>
  <c r="AU148" i="13"/>
  <c r="BE148" i="13"/>
  <c r="AS148" i="13"/>
  <c r="BC148" i="13"/>
  <c r="AQ148" i="13"/>
  <c r="BA148" i="13"/>
  <c r="AO148" i="13"/>
  <c r="AY148" i="13"/>
  <c r="AM148" i="13"/>
  <c r="BF147" i="13"/>
  <c r="AT147" i="13"/>
  <c r="BD147" i="13"/>
  <c r="AR147" i="13"/>
  <c r="BB147" i="13"/>
  <c r="AP147" i="13"/>
  <c r="AZ147" i="13"/>
  <c r="AN147" i="13"/>
  <c r="BG146" i="13"/>
  <c r="AU146" i="13"/>
  <c r="BE146" i="13"/>
  <c r="AS146" i="13"/>
  <c r="BC146" i="13"/>
  <c r="AQ146" i="13"/>
  <c r="BA146" i="13"/>
  <c r="AO146" i="13"/>
  <c r="AY146" i="13"/>
  <c r="AM146" i="13"/>
  <c r="BF145" i="13"/>
  <c r="AT145" i="13"/>
  <c r="BD145" i="13"/>
  <c r="AR145" i="13"/>
  <c r="BB145" i="13"/>
  <c r="AP145" i="13"/>
  <c r="AZ145" i="13"/>
  <c r="AN145" i="13"/>
  <c r="BG144" i="13"/>
  <c r="AU144" i="13"/>
  <c r="BE144" i="13"/>
  <c r="AS144" i="13"/>
  <c r="BC144" i="13"/>
  <c r="AQ144" i="13"/>
  <c r="BA144" i="13"/>
  <c r="AO144" i="13"/>
  <c r="AY144" i="13"/>
  <c r="AM144" i="13"/>
  <c r="BF143" i="13"/>
  <c r="AT143" i="13"/>
  <c r="BD143" i="13"/>
  <c r="AR143" i="13"/>
  <c r="BB143" i="13"/>
  <c r="AP143" i="13"/>
  <c r="AZ143" i="13"/>
  <c r="AN143" i="13"/>
  <c r="BG142" i="13"/>
  <c r="AU142" i="13"/>
  <c r="BE142" i="13"/>
  <c r="AS142" i="13"/>
  <c r="BC142" i="13"/>
  <c r="AQ142" i="13"/>
  <c r="BA142" i="13"/>
  <c r="AO142" i="13"/>
  <c r="AY142" i="13"/>
  <c r="AM142" i="13"/>
  <c r="BF141" i="13"/>
  <c r="AT141" i="13"/>
  <c r="BD141" i="13"/>
  <c r="AR141" i="13"/>
  <c r="BB141" i="13"/>
  <c r="AP141" i="13"/>
  <c r="AZ141" i="13"/>
  <c r="AN141" i="13"/>
  <c r="BG140" i="13"/>
  <c r="AU140" i="13"/>
  <c r="BE140" i="13"/>
  <c r="AS140" i="13"/>
  <c r="BC140" i="13"/>
  <c r="AQ140" i="13"/>
  <c r="BA140" i="13"/>
  <c r="AO140" i="13"/>
  <c r="AY140" i="13"/>
  <c r="AM140" i="13"/>
  <c r="BF139" i="13"/>
  <c r="AT139" i="13"/>
  <c r="BD139" i="13"/>
  <c r="AR139" i="13"/>
  <c r="BB139" i="13"/>
  <c r="AP139" i="13"/>
  <c r="AZ139" i="13"/>
  <c r="AN139" i="13"/>
  <c r="BG138" i="13"/>
  <c r="AU138" i="13"/>
  <c r="BE138" i="13"/>
  <c r="AS138" i="13"/>
  <c r="BC138" i="13"/>
  <c r="AQ138" i="13"/>
  <c r="BA138" i="13"/>
  <c r="AO138" i="13"/>
  <c r="AY138" i="13"/>
  <c r="AM138" i="13"/>
  <c r="BF137" i="13"/>
  <c r="AT137" i="13"/>
  <c r="BD137" i="13"/>
  <c r="AR137" i="13"/>
  <c r="BB137" i="13"/>
  <c r="AP137" i="13"/>
  <c r="AZ137" i="13"/>
  <c r="AN137" i="13"/>
  <c r="BG136" i="13"/>
  <c r="AU136" i="13"/>
  <c r="BE136" i="13"/>
  <c r="AS136" i="13"/>
  <c r="BC136" i="13"/>
  <c r="AQ136" i="13"/>
  <c r="BA136" i="13"/>
  <c r="AO136" i="13"/>
  <c r="AY136" i="13"/>
  <c r="AM136" i="13"/>
  <c r="BF135" i="13"/>
  <c r="AT135" i="13"/>
  <c r="BD135" i="13"/>
  <c r="AR135" i="13"/>
  <c r="BB135" i="13"/>
  <c r="AP135" i="13"/>
  <c r="AZ135" i="13"/>
  <c r="AN135" i="13"/>
  <c r="BG134" i="13"/>
  <c r="AU134" i="13"/>
  <c r="BE134" i="13"/>
  <c r="AS134" i="13"/>
  <c r="BC134" i="13"/>
  <c r="AQ134" i="13"/>
  <c r="BA134" i="13"/>
  <c r="AO134" i="13"/>
  <c r="AY134" i="13"/>
  <c r="AM134" i="13"/>
  <c r="BF133" i="13"/>
  <c r="AT133" i="13"/>
  <c r="BD133" i="13"/>
  <c r="AR133" i="13"/>
  <c r="BB133" i="13"/>
  <c r="AP133" i="13"/>
  <c r="AZ133" i="13"/>
  <c r="AN133" i="13"/>
  <c r="BG132" i="13"/>
  <c r="AU132" i="13"/>
  <c r="BE132" i="13"/>
  <c r="AS132" i="13"/>
  <c r="BC132" i="13"/>
  <c r="AQ132" i="13"/>
  <c r="BA132" i="13"/>
  <c r="AO132" i="13"/>
  <c r="AY132" i="13"/>
  <c r="AM132" i="13"/>
  <c r="BF131" i="13"/>
  <c r="AT131" i="13"/>
  <c r="BD131" i="13"/>
  <c r="AR131" i="13"/>
  <c r="BB131" i="13"/>
  <c r="AP131" i="13"/>
  <c r="AZ131" i="13"/>
  <c r="AN131" i="13"/>
  <c r="BG130" i="13"/>
  <c r="AU130" i="13"/>
  <c r="BE130" i="13"/>
  <c r="AS130" i="13"/>
  <c r="BC130" i="13"/>
  <c r="AQ130" i="13"/>
  <c r="BA130" i="13"/>
  <c r="AO130" i="13"/>
  <c r="AY130" i="13"/>
  <c r="AM130" i="13"/>
  <c r="BF129" i="13"/>
  <c r="AT129" i="13"/>
  <c r="BD129" i="13"/>
  <c r="AR129" i="13"/>
  <c r="BB129" i="13"/>
  <c r="AP129" i="13"/>
  <c r="AZ129" i="13"/>
  <c r="AN129" i="13"/>
  <c r="BG128" i="13"/>
  <c r="AU128" i="13"/>
  <c r="BE128" i="13"/>
  <c r="AS128" i="13"/>
  <c r="BC128" i="13"/>
  <c r="AQ128" i="13"/>
  <c r="BA128" i="13"/>
  <c r="AO128" i="13"/>
  <c r="AY128" i="13"/>
  <c r="AM128" i="13"/>
  <c r="BF127" i="13"/>
  <c r="AT127" i="13"/>
  <c r="BD127" i="13"/>
  <c r="AR127" i="13"/>
  <c r="BB127" i="13"/>
  <c r="AP127" i="13"/>
  <c r="AZ127" i="13"/>
  <c r="AN127" i="13"/>
  <c r="BG126" i="13"/>
  <c r="AU126" i="13"/>
  <c r="BE126" i="13"/>
  <c r="AS126" i="13"/>
  <c r="BC126" i="13"/>
  <c r="AQ126" i="13"/>
  <c r="BA126" i="13"/>
  <c r="AO126" i="13"/>
  <c r="AY126" i="13"/>
  <c r="AM126" i="13"/>
  <c r="BF125" i="13"/>
  <c r="AT125" i="13"/>
  <c r="BD125" i="13"/>
  <c r="AR125" i="13"/>
  <c r="BB125" i="13"/>
  <c r="AP125" i="13"/>
  <c r="AZ125" i="13"/>
  <c r="AN125" i="13"/>
  <c r="BG124" i="13"/>
  <c r="AU124" i="13"/>
  <c r="BE124" i="13"/>
  <c r="AS124" i="13"/>
  <c r="BC124" i="13"/>
  <c r="AQ124" i="13"/>
  <c r="BA124" i="13"/>
  <c r="AO124" i="13"/>
  <c r="AY124" i="13"/>
  <c r="AM124" i="13"/>
  <c r="BF123" i="13"/>
  <c r="AT123" i="13"/>
  <c r="BD123" i="13"/>
  <c r="AR123" i="13"/>
  <c r="BB123" i="13"/>
  <c r="AP123" i="13"/>
  <c r="BG113" i="13"/>
  <c r="AU113" i="13"/>
  <c r="BE113" i="13"/>
  <c r="AS113" i="13"/>
  <c r="BC113" i="13"/>
  <c r="AQ113" i="13"/>
  <c r="BA113" i="13"/>
  <c r="AO113" i="13"/>
  <c r="AY113" i="13"/>
  <c r="AM113" i="13"/>
  <c r="BF112" i="13"/>
  <c r="AT112" i="13"/>
  <c r="BD112" i="13"/>
  <c r="AR112" i="13"/>
  <c r="BB112" i="13"/>
  <c r="AP112" i="13"/>
  <c r="AZ112" i="13"/>
  <c r="AN112" i="13"/>
  <c r="BG111" i="13"/>
  <c r="AU111" i="13"/>
  <c r="BE111" i="13"/>
  <c r="AS111" i="13"/>
  <c r="BC111" i="13"/>
  <c r="AQ111" i="13"/>
  <c r="BA111" i="13"/>
  <c r="AO111" i="13"/>
  <c r="AY111" i="13"/>
  <c r="AM111" i="13"/>
  <c r="BF110" i="13"/>
  <c r="AT110" i="13"/>
  <c r="BD110" i="13"/>
  <c r="AR110" i="13"/>
  <c r="BB110" i="13"/>
  <c r="AP110" i="13"/>
  <c r="AZ110" i="13"/>
  <c r="AN110" i="13"/>
  <c r="BG109" i="13"/>
  <c r="AU109" i="13"/>
  <c r="BE109" i="13"/>
  <c r="AS109" i="13"/>
  <c r="BC109" i="13"/>
  <c r="AQ109" i="13"/>
  <c r="BA109" i="13"/>
  <c r="AO109" i="13"/>
  <c r="AY109" i="13"/>
  <c r="AM109" i="13"/>
  <c r="BF108" i="13"/>
  <c r="AT108" i="13"/>
  <c r="BD108" i="13"/>
  <c r="AR108" i="13"/>
  <c r="BB108" i="13"/>
  <c r="AP108" i="13"/>
  <c r="AZ108" i="13"/>
  <c r="AN108" i="13"/>
  <c r="BG107" i="13"/>
  <c r="AU107" i="13"/>
  <c r="BE107" i="13"/>
  <c r="AS107" i="13"/>
  <c r="BC107" i="13"/>
  <c r="AQ107" i="13"/>
  <c r="BA107" i="13"/>
  <c r="AO107" i="13"/>
  <c r="AY107" i="13"/>
  <c r="AM107" i="13"/>
  <c r="BF106" i="13"/>
  <c r="AT106" i="13"/>
  <c r="BD106" i="13"/>
  <c r="AR106" i="13"/>
  <c r="BB106" i="13"/>
  <c r="AP106" i="13"/>
  <c r="AZ106" i="13"/>
  <c r="AN106" i="13"/>
  <c r="BG105" i="13"/>
  <c r="AU105" i="13"/>
  <c r="BE105" i="13"/>
  <c r="AS105" i="13"/>
  <c r="BC105" i="13"/>
  <c r="AQ105" i="13"/>
  <c r="BA105" i="13"/>
  <c r="AO105" i="13"/>
  <c r="AY105" i="13"/>
  <c r="AM105" i="13"/>
  <c r="BF104" i="13"/>
  <c r="AT104" i="13"/>
  <c r="BD104" i="13"/>
  <c r="AR104" i="13"/>
  <c r="BB104" i="13"/>
  <c r="AP104" i="13"/>
  <c r="AZ104" i="13"/>
  <c r="AN104" i="13"/>
  <c r="BG103" i="13"/>
  <c r="AU103" i="13"/>
  <c r="BE103" i="13"/>
  <c r="AS103" i="13"/>
  <c r="BC103" i="13"/>
  <c r="AQ103" i="13"/>
  <c r="BA103" i="13"/>
  <c r="AO103" i="13"/>
  <c r="AY103" i="13"/>
  <c r="AM103" i="13"/>
  <c r="BF102" i="13"/>
  <c r="AT102" i="13"/>
  <c r="BD102" i="13"/>
  <c r="AR102" i="13"/>
  <c r="BB102" i="13"/>
  <c r="AP102" i="13"/>
  <c r="AZ102" i="13"/>
  <c r="AN102" i="13"/>
  <c r="BG101" i="13"/>
  <c r="AU101" i="13"/>
  <c r="BE101" i="13"/>
  <c r="AS101" i="13"/>
  <c r="BC101" i="13"/>
  <c r="AQ101" i="13"/>
  <c r="BA101" i="13"/>
  <c r="AO101" i="13"/>
  <c r="AY101" i="13"/>
  <c r="AM101" i="13"/>
  <c r="BF100" i="13"/>
  <c r="AT100" i="13"/>
  <c r="BD100" i="13"/>
  <c r="AR100" i="13"/>
  <c r="BB100" i="13"/>
  <c r="AP100" i="13"/>
  <c r="AZ100" i="13"/>
  <c r="AN100" i="13"/>
  <c r="BG99" i="13"/>
  <c r="AU99" i="13"/>
  <c r="BE99" i="13"/>
  <c r="AS99" i="13"/>
  <c r="BC99" i="13"/>
  <c r="AQ99" i="13"/>
  <c r="BA99" i="13"/>
  <c r="AO99" i="13"/>
  <c r="AY99" i="13"/>
  <c r="AM99" i="13"/>
  <c r="BF98" i="13"/>
  <c r="AT98" i="13"/>
  <c r="BD98" i="13"/>
  <c r="AR98" i="13"/>
  <c r="BB98" i="13"/>
  <c r="AP98" i="13"/>
  <c r="AZ98" i="13"/>
  <c r="AN98" i="13"/>
  <c r="BG97" i="13"/>
  <c r="AU97" i="13"/>
  <c r="BE97" i="13"/>
  <c r="AS97" i="13"/>
  <c r="BC97" i="13"/>
  <c r="AQ97" i="13"/>
  <c r="BA97" i="13"/>
  <c r="AO97" i="13"/>
  <c r="AY97" i="13"/>
  <c r="AM97" i="13"/>
  <c r="BF96" i="13"/>
  <c r="AT96" i="13"/>
  <c r="BD96" i="13"/>
  <c r="AR96" i="13"/>
  <c r="BB96" i="13"/>
  <c r="AP96" i="13"/>
  <c r="AZ96" i="13"/>
  <c r="AN96" i="13"/>
  <c r="BG95" i="13"/>
  <c r="AU95" i="13"/>
  <c r="BE95" i="13"/>
  <c r="AS95" i="13"/>
  <c r="BC95" i="13"/>
  <c r="AQ95" i="13"/>
  <c r="BA95" i="13"/>
  <c r="AO95" i="13"/>
  <c r="AY95" i="13"/>
  <c r="AM95" i="13"/>
  <c r="BF94" i="13"/>
  <c r="AT94" i="13"/>
  <c r="BD94" i="13"/>
  <c r="AR94" i="13"/>
  <c r="BB94" i="13"/>
  <c r="AP94" i="13"/>
  <c r="AZ94" i="13"/>
  <c r="AN94" i="13"/>
  <c r="BG93" i="13"/>
  <c r="AU93" i="13"/>
  <c r="BE93" i="13"/>
  <c r="AS93" i="13"/>
  <c r="BC93" i="13"/>
  <c r="AQ93" i="13"/>
  <c r="BA93" i="13"/>
  <c r="AO93" i="13"/>
  <c r="AY93" i="13"/>
  <c r="AM93" i="13"/>
  <c r="BF92" i="13"/>
  <c r="AT92" i="13"/>
  <c r="BD92" i="13"/>
  <c r="AR92" i="13"/>
  <c r="BB92" i="13"/>
  <c r="AP92" i="13"/>
  <c r="AZ92" i="13"/>
  <c r="AN92" i="13"/>
  <c r="BG91" i="13"/>
  <c r="AU91" i="13"/>
  <c r="BE91" i="13"/>
  <c r="AS91" i="13"/>
  <c r="BC91" i="13"/>
  <c r="AQ91" i="13"/>
  <c r="BA91" i="13"/>
  <c r="AO91" i="13"/>
  <c r="AY91" i="13"/>
  <c r="AM91" i="13"/>
  <c r="BF90" i="13"/>
  <c r="AT90" i="13"/>
  <c r="BD90" i="13"/>
  <c r="AR90" i="13"/>
  <c r="BB90" i="13"/>
  <c r="AP90" i="13"/>
  <c r="AZ90" i="13"/>
  <c r="AN90" i="13"/>
  <c r="BG89" i="13"/>
  <c r="AU89" i="13"/>
  <c r="BE89" i="13"/>
  <c r="AS89" i="13"/>
  <c r="BC89" i="13"/>
  <c r="AQ89" i="13"/>
  <c r="BA89" i="13"/>
  <c r="AO89" i="13"/>
  <c r="AY89" i="13"/>
  <c r="AM89" i="13"/>
  <c r="BF88" i="13"/>
  <c r="AT88" i="13"/>
  <c r="BD88" i="13"/>
  <c r="AR88" i="13"/>
  <c r="BB88" i="13"/>
  <c r="AP88" i="13"/>
  <c r="AZ88" i="13"/>
  <c r="AN88" i="13"/>
  <c r="BG87" i="13"/>
  <c r="AU87" i="13"/>
  <c r="BE87" i="13"/>
  <c r="AS87" i="13"/>
  <c r="BC87" i="13"/>
  <c r="AQ87" i="13"/>
  <c r="BA87" i="13"/>
  <c r="AO87" i="13"/>
  <c r="AY87" i="13"/>
  <c r="AM87" i="13"/>
  <c r="BF86" i="13"/>
  <c r="AT86" i="13"/>
  <c r="BD86" i="13"/>
  <c r="AR86" i="13"/>
  <c r="BB86" i="13"/>
  <c r="AP86" i="13"/>
  <c r="AZ86" i="13"/>
  <c r="AN86" i="13"/>
  <c r="BG85" i="13"/>
  <c r="AU85" i="13"/>
  <c r="BE85" i="13"/>
  <c r="AS85" i="13"/>
  <c r="BC85" i="13"/>
  <c r="AQ85" i="13"/>
  <c r="BA85" i="13"/>
  <c r="AO85" i="13"/>
  <c r="AY85" i="13"/>
  <c r="AM85" i="13"/>
  <c r="BF84" i="13"/>
  <c r="AT84" i="13"/>
  <c r="BD84" i="13"/>
  <c r="AR84" i="13"/>
  <c r="BB84" i="13"/>
  <c r="AP84" i="13"/>
  <c r="AZ84" i="13"/>
  <c r="AN84" i="13"/>
  <c r="BG83" i="13"/>
  <c r="AU83" i="13"/>
  <c r="BE83" i="13"/>
  <c r="AS83" i="13"/>
  <c r="BC83" i="13"/>
  <c r="AQ83" i="13"/>
  <c r="BA83" i="13"/>
  <c r="AO83" i="13"/>
  <c r="AY83" i="13"/>
  <c r="AM83" i="13"/>
  <c r="BF82" i="13"/>
  <c r="AT82" i="13"/>
  <c r="BD82" i="13"/>
  <c r="AR82" i="13"/>
  <c r="BB82" i="13"/>
  <c r="AP82" i="13"/>
  <c r="AZ82" i="13"/>
  <c r="AN82" i="13"/>
  <c r="BG81" i="13"/>
  <c r="AU81" i="13"/>
  <c r="BE81" i="13"/>
  <c r="AS81" i="13"/>
  <c r="BC81" i="13"/>
  <c r="AQ81" i="13"/>
  <c r="BA81" i="13"/>
  <c r="AO81" i="13"/>
  <c r="AY81" i="13"/>
  <c r="AM81" i="13"/>
  <c r="BF80" i="13"/>
  <c r="AT80" i="13"/>
  <c r="BD80" i="13"/>
  <c r="AR80" i="13"/>
  <c r="BB80" i="13"/>
  <c r="AP80" i="13"/>
  <c r="AZ80" i="13"/>
  <c r="AN80" i="13"/>
  <c r="BG79" i="13"/>
  <c r="AU79" i="13"/>
  <c r="BE79" i="13"/>
  <c r="AS79" i="13"/>
  <c r="BC79" i="13"/>
  <c r="AQ79" i="13"/>
  <c r="BA79" i="13"/>
  <c r="AO79" i="13"/>
  <c r="AY79" i="13"/>
  <c r="AM79" i="13"/>
  <c r="BF78" i="13"/>
  <c r="AT78" i="13"/>
  <c r="BD78" i="13"/>
  <c r="AR78" i="13"/>
  <c r="BB78" i="13"/>
  <c r="AP78" i="13"/>
  <c r="AZ78" i="13"/>
  <c r="AN78" i="13"/>
  <c r="BG77" i="13"/>
  <c r="AU77" i="13"/>
  <c r="BE77" i="13"/>
  <c r="AS77" i="13"/>
  <c r="BC77" i="13"/>
  <c r="AQ77" i="13"/>
  <c r="BA77" i="13"/>
  <c r="AO77" i="13"/>
  <c r="AY77" i="13"/>
  <c r="AM77" i="13"/>
  <c r="BF76" i="13"/>
  <c r="AT76" i="13"/>
  <c r="BD76" i="13"/>
  <c r="AR76" i="13"/>
  <c r="BB76" i="13"/>
  <c r="AP76" i="13"/>
  <c r="AZ76" i="13"/>
  <c r="AN76" i="13"/>
  <c r="BG75" i="13"/>
  <c r="AU75" i="13"/>
  <c r="BE75" i="13"/>
  <c r="AS75" i="13"/>
  <c r="BC75" i="13"/>
  <c r="AQ75" i="13"/>
  <c r="BA75" i="13"/>
  <c r="AO75" i="13"/>
  <c r="AY75" i="13"/>
  <c r="AM75" i="13"/>
  <c r="BF74" i="13"/>
  <c r="AT74" i="13"/>
  <c r="BD74" i="13"/>
  <c r="AR74" i="13"/>
  <c r="BB74" i="13"/>
  <c r="AP74" i="13"/>
  <c r="AZ74" i="13"/>
  <c r="AN74" i="13"/>
  <c r="BG73" i="13"/>
  <c r="AU73" i="13"/>
  <c r="BE73" i="13"/>
  <c r="AS73" i="13"/>
  <c r="BC73" i="13"/>
  <c r="AQ73" i="13"/>
  <c r="BA73" i="13"/>
  <c r="AO73" i="13"/>
  <c r="AY73" i="13"/>
  <c r="AM73" i="13"/>
  <c r="BF72" i="13"/>
  <c r="AT72" i="13"/>
  <c r="BD72" i="13"/>
  <c r="AR72" i="13"/>
  <c r="BB72" i="13"/>
  <c r="AP72" i="13"/>
  <c r="AZ72" i="13"/>
  <c r="AN72" i="13"/>
  <c r="BG71" i="13"/>
  <c r="AU71" i="13"/>
  <c r="BE71" i="13"/>
  <c r="AS71" i="13"/>
  <c r="BC71" i="13"/>
  <c r="AQ71" i="13"/>
  <c r="BA71" i="13"/>
  <c r="AO71" i="13"/>
  <c r="AY71" i="13"/>
  <c r="AM71" i="13"/>
  <c r="BF70" i="13"/>
  <c r="AT70" i="13"/>
  <c r="BD70" i="13"/>
  <c r="AR70" i="13"/>
  <c r="BB70" i="13"/>
  <c r="AP70" i="13"/>
  <c r="AZ70" i="13"/>
  <c r="AN70" i="13"/>
  <c r="BG69" i="13"/>
  <c r="AU69" i="13"/>
  <c r="BE69" i="13"/>
  <c r="AS69" i="13"/>
  <c r="BC69" i="13"/>
  <c r="AQ69" i="13"/>
  <c r="BA69" i="13"/>
  <c r="AO69" i="13"/>
  <c r="AY69" i="13"/>
  <c r="AM69" i="13"/>
  <c r="BF68" i="13"/>
  <c r="AT68" i="13"/>
  <c r="BD68" i="13"/>
  <c r="AR68" i="13"/>
  <c r="BB68" i="13"/>
  <c r="AP68" i="13"/>
  <c r="AZ68" i="13"/>
  <c r="AN68" i="13"/>
  <c r="BG67" i="13"/>
  <c r="AU67" i="13"/>
  <c r="BE67" i="13"/>
  <c r="AS67" i="13"/>
  <c r="BC67" i="13"/>
  <c r="AQ67" i="13"/>
  <c r="BA67" i="13"/>
  <c r="AO67" i="13"/>
  <c r="AY67" i="13"/>
  <c r="AM67" i="13"/>
  <c r="BF66" i="13"/>
  <c r="AT66" i="13"/>
  <c r="BD66" i="13"/>
  <c r="AR66" i="13"/>
  <c r="BB66" i="13"/>
  <c r="AP66" i="13"/>
  <c r="AZ66" i="13"/>
  <c r="AN66" i="13"/>
  <c r="BG65" i="13"/>
  <c r="AU65" i="13"/>
  <c r="BE65" i="13"/>
  <c r="AS65" i="13"/>
  <c r="BC65" i="13"/>
  <c r="AQ65" i="13"/>
  <c r="BA65" i="13"/>
  <c r="AO65" i="13"/>
  <c r="AY65" i="13"/>
  <c r="AM65" i="13"/>
  <c r="BF64" i="13"/>
  <c r="AT64" i="13"/>
  <c r="BD64" i="13"/>
  <c r="AR64" i="13"/>
  <c r="BB64" i="13"/>
  <c r="AP64" i="13"/>
  <c r="AZ64" i="13"/>
  <c r="AN64" i="13"/>
  <c r="BG63" i="13"/>
  <c r="AU63" i="13"/>
  <c r="BE63" i="13"/>
  <c r="AS63" i="13"/>
  <c r="BC63" i="13"/>
  <c r="AQ63" i="13"/>
  <c r="BA63" i="13"/>
  <c r="AO63" i="13"/>
  <c r="AY63" i="13"/>
  <c r="AM63" i="13"/>
  <c r="BF62" i="13"/>
  <c r="AT62" i="13"/>
  <c r="BD62" i="13"/>
  <c r="AR62" i="13"/>
  <c r="BB62" i="13"/>
  <c r="AP62" i="13"/>
  <c r="AZ62" i="13"/>
  <c r="AN62" i="13"/>
  <c r="BG61" i="13"/>
  <c r="AU61" i="13"/>
  <c r="BE61" i="13"/>
  <c r="AS61" i="13"/>
  <c r="BC61" i="13"/>
  <c r="AQ61" i="13"/>
  <c r="BA61" i="13"/>
  <c r="AO61" i="13"/>
  <c r="AY61" i="13"/>
  <c r="AM61" i="13"/>
  <c r="BF60" i="13"/>
  <c r="AT60" i="13"/>
  <c r="BD60" i="13"/>
  <c r="AR60" i="13"/>
  <c r="BB60" i="13"/>
  <c r="AP60" i="13"/>
  <c r="AZ60" i="13"/>
  <c r="AN60" i="13"/>
  <c r="BG59" i="13"/>
  <c r="AU59" i="13"/>
  <c r="BE59" i="13"/>
  <c r="AS59" i="13"/>
  <c r="BC59" i="13"/>
  <c r="AQ59" i="13"/>
  <c r="BA59" i="13"/>
  <c r="AO59" i="13"/>
  <c r="AY59" i="13"/>
  <c r="AM59" i="13"/>
  <c r="BF58" i="13"/>
  <c r="AT58" i="13"/>
  <c r="BD58" i="13"/>
  <c r="AR58" i="13"/>
  <c r="BB58" i="13"/>
  <c r="AP58" i="13"/>
  <c r="AZ58" i="13"/>
  <c r="AN58" i="13"/>
  <c r="BG57" i="13"/>
  <c r="AU57" i="13"/>
  <c r="BE57" i="13"/>
  <c r="AS57" i="13"/>
  <c r="BC57" i="13"/>
  <c r="AQ57" i="13"/>
  <c r="E274" i="13"/>
  <c r="BM57" i="13"/>
  <c r="AZ123" i="13"/>
  <c r="AN123" i="13"/>
  <c r="BG122" i="13"/>
  <c r="AU122" i="13"/>
  <c r="BE122" i="13"/>
  <c r="AS122" i="13"/>
  <c r="BC122" i="13"/>
  <c r="AQ122" i="13"/>
  <c r="BA122" i="13"/>
  <c r="AO122" i="13"/>
  <c r="AY122" i="13"/>
  <c r="AM122" i="13"/>
  <c r="BF121" i="13"/>
  <c r="AT121" i="13"/>
  <c r="BD121" i="13"/>
  <c r="AR121" i="13"/>
  <c r="BB121" i="13"/>
  <c r="AP121" i="13"/>
  <c r="AZ121" i="13"/>
  <c r="AN121" i="13"/>
  <c r="BG120" i="13"/>
  <c r="AU120" i="13"/>
  <c r="BE120" i="13"/>
  <c r="AS120" i="13"/>
  <c r="BC120" i="13"/>
  <c r="AQ120" i="13"/>
  <c r="BA120" i="13"/>
  <c r="AO120" i="13"/>
  <c r="AY120" i="13"/>
  <c r="AM120" i="13"/>
  <c r="BF119" i="13"/>
  <c r="AT119" i="13"/>
  <c r="BD119" i="13"/>
  <c r="AR119" i="13"/>
  <c r="BB119" i="13"/>
  <c r="AP119" i="13"/>
  <c r="AZ119" i="13"/>
  <c r="AN119" i="13"/>
  <c r="BG118" i="13"/>
  <c r="AU118" i="13"/>
  <c r="BE118" i="13"/>
  <c r="AS118" i="13"/>
  <c r="BC118" i="13"/>
  <c r="AQ118" i="13"/>
  <c r="BA118" i="13"/>
  <c r="AO118" i="13"/>
  <c r="AY118" i="13"/>
  <c r="AM118" i="13"/>
  <c r="BF117" i="13"/>
  <c r="AT117" i="13"/>
  <c r="BD117" i="13"/>
  <c r="AR117" i="13"/>
  <c r="BB117" i="13"/>
  <c r="AP117" i="13"/>
  <c r="AZ117" i="13"/>
  <c r="AN117" i="13"/>
  <c r="BG116" i="13"/>
  <c r="AU116" i="13"/>
  <c r="BE116" i="13"/>
  <c r="AS116" i="13"/>
  <c r="BC116" i="13"/>
  <c r="AQ116" i="13"/>
  <c r="BA116" i="13"/>
  <c r="AO116" i="13"/>
  <c r="AY116" i="13"/>
  <c r="AM116" i="13"/>
  <c r="BF115" i="13"/>
  <c r="AT115" i="13"/>
  <c r="BD115" i="13"/>
  <c r="AR115" i="13"/>
  <c r="BB115" i="13"/>
  <c r="AP115" i="13"/>
  <c r="AZ115" i="13"/>
  <c r="AN115" i="13"/>
  <c r="BG114" i="13"/>
  <c r="AU114" i="13"/>
  <c r="BE114" i="13"/>
  <c r="AS114" i="13"/>
  <c r="BC114" i="13"/>
  <c r="AQ114" i="13"/>
  <c r="BA114" i="13"/>
  <c r="AO114" i="13"/>
  <c r="AY114" i="13"/>
  <c r="AM114" i="13"/>
  <c r="BF113" i="13"/>
  <c r="AT113" i="13"/>
  <c r="BD113" i="13"/>
  <c r="AR113" i="13"/>
  <c r="BB113" i="13"/>
  <c r="AP113" i="13"/>
  <c r="AZ113" i="13"/>
  <c r="AN113" i="13"/>
  <c r="BG112" i="13"/>
  <c r="AU112" i="13"/>
  <c r="BE112" i="13"/>
  <c r="AS112" i="13"/>
  <c r="BC112" i="13"/>
  <c r="AQ112" i="13"/>
  <c r="BA112" i="13"/>
  <c r="AO112" i="13"/>
  <c r="AY112" i="13"/>
  <c r="AM112" i="13"/>
  <c r="BF111" i="13"/>
  <c r="AT111" i="13"/>
  <c r="BD111" i="13"/>
  <c r="AR111" i="13"/>
  <c r="BB111" i="13"/>
  <c r="AP111" i="13"/>
  <c r="AZ111" i="13"/>
  <c r="AN111" i="13"/>
  <c r="BG110" i="13"/>
  <c r="AU110" i="13"/>
  <c r="BE110" i="13"/>
  <c r="AS110" i="13"/>
  <c r="BC110" i="13"/>
  <c r="AQ110" i="13"/>
  <c r="BA110" i="13"/>
  <c r="AO110" i="13"/>
  <c r="AY110" i="13"/>
  <c r="AM110" i="13"/>
  <c r="BF109" i="13"/>
  <c r="AT109" i="13"/>
  <c r="BD109" i="13"/>
  <c r="AR109" i="13"/>
  <c r="BB109" i="13"/>
  <c r="AP109" i="13"/>
  <c r="AZ109" i="13"/>
  <c r="AN109" i="13"/>
  <c r="BG108" i="13"/>
  <c r="AU108" i="13"/>
  <c r="BE108" i="13"/>
  <c r="AS108" i="13"/>
  <c r="BC108" i="13"/>
  <c r="AQ108" i="13"/>
  <c r="BA108" i="13"/>
  <c r="AO108" i="13"/>
  <c r="AY108" i="13"/>
  <c r="AM108" i="13"/>
  <c r="BF107" i="13"/>
  <c r="AT107" i="13"/>
  <c r="BD107" i="13"/>
  <c r="AR107" i="13"/>
  <c r="BB107" i="13"/>
  <c r="AP107" i="13"/>
  <c r="AZ107" i="13"/>
  <c r="AN107" i="13"/>
  <c r="BG106" i="13"/>
  <c r="AU106" i="13"/>
  <c r="BE106" i="13"/>
  <c r="AS106" i="13"/>
  <c r="BC106" i="13"/>
  <c r="AQ106" i="13"/>
  <c r="BA106" i="13"/>
  <c r="AO106" i="13"/>
  <c r="AY106" i="13"/>
  <c r="AM106" i="13"/>
  <c r="BF105" i="13"/>
  <c r="AT105" i="13"/>
  <c r="BD105" i="13"/>
  <c r="AR105" i="13"/>
  <c r="BB105" i="13"/>
  <c r="AP105" i="13"/>
  <c r="AZ105" i="13"/>
  <c r="AN105" i="13"/>
  <c r="BG104" i="13"/>
  <c r="AU104" i="13"/>
  <c r="BE104" i="13"/>
  <c r="AS104" i="13"/>
  <c r="BC104" i="13"/>
  <c r="AQ104" i="13"/>
  <c r="BA104" i="13"/>
  <c r="AO104" i="13"/>
  <c r="AY104" i="13"/>
  <c r="AM104" i="13"/>
  <c r="BF103" i="13"/>
  <c r="AT103" i="13"/>
  <c r="BD103" i="13"/>
  <c r="AR103" i="13"/>
  <c r="BB103" i="13"/>
  <c r="AP103" i="13"/>
  <c r="AZ103" i="13"/>
  <c r="AN103" i="13"/>
  <c r="BG102" i="13"/>
  <c r="AU102" i="13"/>
  <c r="BE102" i="13"/>
  <c r="AS102" i="13"/>
  <c r="BC102" i="13"/>
  <c r="AQ102" i="13"/>
  <c r="BA102" i="13"/>
  <c r="AO102" i="13"/>
  <c r="AY102" i="13"/>
  <c r="AM102" i="13"/>
  <c r="BF101" i="13"/>
  <c r="AT101" i="13"/>
  <c r="BD101" i="13"/>
  <c r="AR101" i="13"/>
  <c r="BB101" i="13"/>
  <c r="AP101" i="13"/>
  <c r="AZ101" i="13"/>
  <c r="AN101" i="13"/>
  <c r="BG100" i="13"/>
  <c r="AU100" i="13"/>
  <c r="BE100" i="13"/>
  <c r="AS100" i="13"/>
  <c r="BC100" i="13"/>
  <c r="AQ100" i="13"/>
  <c r="BA100" i="13"/>
  <c r="AO100" i="13"/>
  <c r="AY100" i="13"/>
  <c r="AM100" i="13"/>
  <c r="BF99" i="13"/>
  <c r="AT99" i="13"/>
  <c r="BD99" i="13"/>
  <c r="AR99" i="13"/>
  <c r="BB99" i="13"/>
  <c r="AP99" i="13"/>
  <c r="AZ99" i="13"/>
  <c r="AN99" i="13"/>
  <c r="BG98" i="13"/>
  <c r="AU98" i="13"/>
  <c r="BE98" i="13"/>
  <c r="AS98" i="13"/>
  <c r="BC98" i="13"/>
  <c r="AQ98" i="13"/>
  <c r="BA98" i="13"/>
  <c r="AO98" i="13"/>
  <c r="AY98" i="13"/>
  <c r="AM98" i="13"/>
  <c r="BF97" i="13"/>
  <c r="AT97" i="13"/>
  <c r="BD97" i="13"/>
  <c r="AR97" i="13"/>
  <c r="BB97" i="13"/>
  <c r="AP97" i="13"/>
  <c r="AZ97" i="13"/>
  <c r="AN97" i="13"/>
  <c r="BG96" i="13"/>
  <c r="AU96" i="13"/>
  <c r="BE96" i="13"/>
  <c r="AS96" i="13"/>
  <c r="BC96" i="13"/>
  <c r="AQ96" i="13"/>
  <c r="BA96" i="13"/>
  <c r="AO96" i="13"/>
  <c r="AY96" i="13"/>
  <c r="AM96" i="13"/>
  <c r="BF95" i="13"/>
  <c r="AT95" i="13"/>
  <c r="BD95" i="13"/>
  <c r="AR95" i="13"/>
  <c r="BB95" i="13"/>
  <c r="AP95" i="13"/>
  <c r="AZ95" i="13"/>
  <c r="AN95" i="13"/>
  <c r="BG94" i="13"/>
  <c r="AU94" i="13"/>
  <c r="BE94" i="13"/>
  <c r="AS94" i="13"/>
  <c r="BC94" i="13"/>
  <c r="AQ94" i="13"/>
  <c r="BA94" i="13"/>
  <c r="AO94" i="13"/>
  <c r="AY94" i="13"/>
  <c r="AM94" i="13"/>
  <c r="BF93" i="13"/>
  <c r="AT93" i="13"/>
  <c r="BD93" i="13"/>
  <c r="AR93" i="13"/>
  <c r="BB93" i="13"/>
  <c r="AP93" i="13"/>
  <c r="AZ93" i="13"/>
  <c r="AN93" i="13"/>
  <c r="BG92" i="13"/>
  <c r="AU92" i="13"/>
  <c r="BE92" i="13"/>
  <c r="AS92" i="13"/>
  <c r="BC92" i="13"/>
  <c r="AQ92" i="13"/>
  <c r="BA92" i="13"/>
  <c r="AO92" i="13"/>
  <c r="AY92" i="13"/>
  <c r="AM92" i="13"/>
  <c r="BF91" i="13"/>
  <c r="AT91" i="13"/>
  <c r="BD91" i="13"/>
  <c r="AR91" i="13"/>
  <c r="BB91" i="13"/>
  <c r="AP91" i="13"/>
  <c r="AZ91" i="13"/>
  <c r="AN91" i="13"/>
  <c r="BG90" i="13"/>
  <c r="AU90" i="13"/>
  <c r="BE90" i="13"/>
  <c r="AS90" i="13"/>
  <c r="BC90" i="13"/>
  <c r="AQ90" i="13"/>
  <c r="BA90" i="13"/>
  <c r="AO90" i="13"/>
  <c r="AY90" i="13"/>
  <c r="AM90" i="13"/>
  <c r="BF89" i="13"/>
  <c r="AT89" i="13"/>
  <c r="BD89" i="13"/>
  <c r="AR89" i="13"/>
  <c r="BB89" i="13"/>
  <c r="AP89" i="13"/>
  <c r="AZ89" i="13"/>
  <c r="AN89" i="13"/>
  <c r="BG88" i="13"/>
  <c r="AU88" i="13"/>
  <c r="BE88" i="13"/>
  <c r="AS88" i="13"/>
  <c r="BC88" i="13"/>
  <c r="AQ88" i="13"/>
  <c r="BA88" i="13"/>
  <c r="AO88" i="13"/>
  <c r="AY88" i="13"/>
  <c r="AM88" i="13"/>
  <c r="BF87" i="13"/>
  <c r="AT87" i="13"/>
  <c r="BD87" i="13"/>
  <c r="AR87" i="13"/>
  <c r="BB87" i="13"/>
  <c r="AP87" i="13"/>
  <c r="AZ87" i="13"/>
  <c r="AN87" i="13"/>
  <c r="BG86" i="13"/>
  <c r="AU86" i="13"/>
  <c r="BE86" i="13"/>
  <c r="AS86" i="13"/>
  <c r="BC86" i="13"/>
  <c r="AQ86" i="13"/>
  <c r="BA86" i="13"/>
  <c r="AO86" i="13"/>
  <c r="AY86" i="13"/>
  <c r="AM86" i="13"/>
  <c r="BF85" i="13"/>
  <c r="AT85" i="13"/>
  <c r="BD85" i="13"/>
  <c r="AR85" i="13"/>
  <c r="BB85" i="13"/>
  <c r="AP85" i="13"/>
  <c r="AZ85" i="13"/>
  <c r="AN85" i="13"/>
  <c r="BG84" i="13"/>
  <c r="AU84" i="13"/>
  <c r="BE84" i="13"/>
  <c r="AS84" i="13"/>
  <c r="BC84" i="13"/>
  <c r="AQ84" i="13"/>
  <c r="BA84" i="13"/>
  <c r="AO84" i="13"/>
  <c r="AY84" i="13"/>
  <c r="AM84" i="13"/>
  <c r="BF83" i="13"/>
  <c r="AT83" i="13"/>
  <c r="BD83" i="13"/>
  <c r="AR83" i="13"/>
  <c r="BB83" i="13"/>
  <c r="AP83" i="13"/>
  <c r="AZ83" i="13"/>
  <c r="AN83" i="13"/>
  <c r="BG82" i="13"/>
  <c r="AU82" i="13"/>
  <c r="BE82" i="13"/>
  <c r="AS82" i="13"/>
  <c r="BC82" i="13"/>
  <c r="AQ82" i="13"/>
  <c r="BA82" i="13"/>
  <c r="AO82" i="13"/>
  <c r="AY82" i="13"/>
  <c r="AM82" i="13"/>
  <c r="BF81" i="13"/>
  <c r="AT81" i="13"/>
  <c r="BD81" i="13"/>
  <c r="AR81" i="13"/>
  <c r="BB81" i="13"/>
  <c r="AP81" i="13"/>
  <c r="AZ81" i="13"/>
  <c r="AN81" i="13"/>
  <c r="BG80" i="13"/>
  <c r="AU80" i="13"/>
  <c r="BE80" i="13"/>
  <c r="AS80" i="13"/>
  <c r="BC80" i="13"/>
  <c r="AQ80" i="13"/>
  <c r="BA80" i="13"/>
  <c r="AO80" i="13"/>
  <c r="AY80" i="13"/>
  <c r="AM80" i="13"/>
  <c r="BF79" i="13"/>
  <c r="AT79" i="13"/>
  <c r="BD79" i="13"/>
  <c r="AR79" i="13"/>
  <c r="BB79" i="13"/>
  <c r="AP79" i="13"/>
  <c r="AZ79" i="13"/>
  <c r="AN79" i="13"/>
  <c r="BG78" i="13"/>
  <c r="AU78" i="13"/>
  <c r="BE78" i="13"/>
  <c r="AS78" i="13"/>
  <c r="BC78" i="13"/>
  <c r="AQ78" i="13"/>
  <c r="BA78" i="13"/>
  <c r="AO78" i="13"/>
  <c r="AY78" i="13"/>
  <c r="AM78" i="13"/>
  <c r="BF77" i="13"/>
  <c r="AT77" i="13"/>
  <c r="BD77" i="13"/>
  <c r="AR77" i="13"/>
  <c r="BB77" i="13"/>
  <c r="AP77" i="13"/>
  <c r="AZ77" i="13"/>
  <c r="AN77" i="13"/>
  <c r="BG76" i="13"/>
  <c r="AU76" i="13"/>
  <c r="BE76" i="13"/>
  <c r="AS76" i="13"/>
  <c r="BC76" i="13"/>
  <c r="AQ76" i="13"/>
  <c r="BA76" i="13"/>
  <c r="AO76" i="13"/>
  <c r="AY76" i="13"/>
  <c r="AM76" i="13"/>
  <c r="BF75" i="13"/>
  <c r="AT75" i="13"/>
  <c r="BD75" i="13"/>
  <c r="AR75" i="13"/>
  <c r="BB75" i="13"/>
  <c r="AP75" i="13"/>
  <c r="AZ75" i="13"/>
  <c r="AN75" i="13"/>
  <c r="BG74" i="13"/>
  <c r="AU74" i="13"/>
  <c r="BE74" i="13"/>
  <c r="AS74" i="13"/>
  <c r="BC74" i="13"/>
  <c r="AQ74" i="13"/>
  <c r="BA74" i="13"/>
  <c r="AO74" i="13"/>
  <c r="AY74" i="13"/>
  <c r="AM74" i="13"/>
  <c r="BF73" i="13"/>
  <c r="AT73" i="13"/>
  <c r="BD73" i="13"/>
  <c r="AR73" i="13"/>
  <c r="BB73" i="13"/>
  <c r="AP73" i="13"/>
  <c r="AZ73" i="13"/>
  <c r="AN73" i="13"/>
  <c r="BG72" i="13"/>
  <c r="AU72" i="13"/>
  <c r="BE72" i="13"/>
  <c r="AS72" i="13"/>
  <c r="BC72" i="13"/>
  <c r="AQ72" i="13"/>
  <c r="BA72" i="13"/>
  <c r="AO72" i="13"/>
  <c r="AY72" i="13"/>
  <c r="AM72" i="13"/>
  <c r="BF71" i="13"/>
  <c r="AT71" i="13"/>
  <c r="BD71" i="13"/>
  <c r="AR71" i="13"/>
  <c r="BB71" i="13"/>
  <c r="AP71" i="13"/>
  <c r="AZ71" i="13"/>
  <c r="AN71" i="13"/>
  <c r="BG70" i="13"/>
  <c r="AU70" i="13"/>
  <c r="BE70" i="13"/>
  <c r="AS70" i="13"/>
  <c r="BC70" i="13"/>
  <c r="AQ70" i="13"/>
  <c r="BA70" i="13"/>
  <c r="AO70" i="13"/>
  <c r="AY70" i="13"/>
  <c r="AM70" i="13"/>
  <c r="BF69" i="13"/>
  <c r="AT69" i="13"/>
  <c r="BD69" i="13"/>
  <c r="AR69" i="13"/>
  <c r="BB69" i="13"/>
  <c r="AP69" i="13"/>
  <c r="AZ69" i="13"/>
  <c r="AN69" i="13"/>
  <c r="BG68" i="13"/>
  <c r="AU68" i="13"/>
  <c r="BE68" i="13"/>
  <c r="AS68" i="13"/>
  <c r="BC68" i="13"/>
  <c r="AQ68" i="13"/>
  <c r="BA68" i="13"/>
  <c r="AO68" i="13"/>
  <c r="AY68" i="13"/>
  <c r="AM68" i="13"/>
  <c r="BF67" i="13"/>
  <c r="AT67" i="13"/>
  <c r="BD67" i="13"/>
  <c r="AR67" i="13"/>
  <c r="BB67" i="13"/>
  <c r="AP67" i="13"/>
  <c r="AZ67" i="13"/>
  <c r="AN67" i="13"/>
  <c r="BG66" i="13"/>
  <c r="AU66" i="13"/>
  <c r="BE66" i="13"/>
  <c r="AS66" i="13"/>
  <c r="BC66" i="13"/>
  <c r="AQ66" i="13"/>
  <c r="BA66" i="13"/>
  <c r="AO66" i="13"/>
  <c r="AY66" i="13"/>
  <c r="AM66" i="13"/>
  <c r="BF65" i="13"/>
  <c r="AT65" i="13"/>
  <c r="BD65" i="13"/>
  <c r="AR65" i="13"/>
  <c r="BB65" i="13"/>
  <c r="AP65" i="13"/>
  <c r="AZ65" i="13"/>
  <c r="AN65" i="13"/>
  <c r="BG64" i="13"/>
  <c r="AU64" i="13"/>
  <c r="BE64" i="13"/>
  <c r="AS64" i="13"/>
  <c r="BC64" i="13"/>
  <c r="AQ64" i="13"/>
  <c r="BA64" i="13"/>
  <c r="AO64" i="13"/>
  <c r="AY64" i="13"/>
  <c r="AM64" i="13"/>
  <c r="BF63" i="13"/>
  <c r="AT63" i="13"/>
  <c r="BD63" i="13"/>
  <c r="AR63" i="13"/>
  <c r="BB63" i="13"/>
  <c r="AP63" i="13"/>
  <c r="AZ63" i="13"/>
  <c r="AN63" i="13"/>
  <c r="BG62" i="13"/>
  <c r="AU62" i="13"/>
  <c r="BE62" i="13"/>
  <c r="AS62" i="13"/>
  <c r="BC62" i="13"/>
  <c r="AQ62" i="13"/>
  <c r="BA62" i="13"/>
  <c r="AO62" i="13"/>
  <c r="AY62" i="13"/>
  <c r="AM62" i="13"/>
  <c r="BF61" i="13"/>
  <c r="AT61" i="13"/>
  <c r="BD61" i="13"/>
  <c r="AR61" i="13"/>
  <c r="BB61" i="13"/>
  <c r="AP61" i="13"/>
  <c r="AZ61" i="13"/>
  <c r="AN61" i="13"/>
  <c r="BG60" i="13"/>
  <c r="AU60" i="13"/>
  <c r="C274" i="13"/>
  <c r="BK57" i="13"/>
  <c r="J273" i="13"/>
  <c r="BR56" i="13"/>
  <c r="H273" i="13"/>
  <c r="BP56" i="13"/>
  <c r="F273" i="13"/>
  <c r="BN56" i="13"/>
  <c r="D273" i="13"/>
  <c r="BL56" i="13"/>
  <c r="K272" i="13"/>
  <c r="BS55" i="13"/>
  <c r="I272" i="13"/>
  <c r="BQ55" i="13"/>
  <c r="G272" i="13"/>
  <c r="BO55" i="13"/>
  <c r="E272" i="13"/>
  <c r="BM55" i="13"/>
  <c r="C272" i="13"/>
  <c r="BK55" i="13"/>
  <c r="J271" i="13"/>
  <c r="BR54" i="13"/>
  <c r="H271" i="13"/>
  <c r="BP54" i="13"/>
  <c r="F271" i="13"/>
  <c r="BN54" i="13"/>
  <c r="D271" i="13"/>
  <c r="BL54" i="13"/>
  <c r="K270" i="13"/>
  <c r="BS53" i="13"/>
  <c r="I270" i="13"/>
  <c r="BQ53" i="13"/>
  <c r="G270" i="13"/>
  <c r="BO53" i="13"/>
  <c r="E270" i="13"/>
  <c r="BM53" i="13"/>
  <c r="C270" i="13"/>
  <c r="BK53" i="13"/>
  <c r="J269" i="13"/>
  <c r="BR52" i="13"/>
  <c r="H269" i="13"/>
  <c r="BP52" i="13"/>
  <c r="F269" i="13"/>
  <c r="BN52" i="13"/>
  <c r="D269" i="13"/>
  <c r="BL52" i="13"/>
  <c r="K268" i="13"/>
  <c r="BS51" i="13"/>
  <c r="I268" i="13"/>
  <c r="BQ51" i="13"/>
  <c r="G268" i="13"/>
  <c r="BO51" i="13"/>
  <c r="E268" i="13"/>
  <c r="BM51" i="13"/>
  <c r="C268" i="13"/>
  <c r="BK51" i="13"/>
  <c r="J267" i="13"/>
  <c r="BR50" i="13"/>
  <c r="H267" i="13"/>
  <c r="BP50" i="13"/>
  <c r="F267" i="13"/>
  <c r="BN50" i="13"/>
  <c r="D267" i="13"/>
  <c r="BL50" i="13"/>
  <c r="K266" i="13"/>
  <c r="BS49" i="13"/>
  <c r="I266" i="13"/>
  <c r="BQ49" i="13"/>
  <c r="G266" i="13"/>
  <c r="BO49" i="13"/>
  <c r="E266" i="13"/>
  <c r="BM49" i="13"/>
  <c r="C266" i="13"/>
  <c r="BK49" i="13"/>
  <c r="J265" i="13"/>
  <c r="BR48" i="13"/>
  <c r="H265" i="13"/>
  <c r="BP48" i="13"/>
  <c r="F265" i="13"/>
  <c r="BN48" i="13"/>
  <c r="D265" i="13"/>
  <c r="BL48" i="13"/>
  <c r="K264" i="13"/>
  <c r="BS47" i="13"/>
  <c r="I264" i="13"/>
  <c r="BQ47" i="13"/>
  <c r="G264" i="13"/>
  <c r="BO47" i="13"/>
  <c r="E264" i="13"/>
  <c r="BM47" i="13"/>
  <c r="C264" i="13"/>
  <c r="BK47" i="13"/>
  <c r="J263" i="13"/>
  <c r="BR46" i="13"/>
  <c r="H263" i="13"/>
  <c r="BP46" i="13"/>
  <c r="F263" i="13"/>
  <c r="BN46" i="13"/>
  <c r="D263" i="13"/>
  <c r="BL46" i="13"/>
  <c r="K262" i="13"/>
  <c r="BS45" i="13"/>
  <c r="I262" i="13"/>
  <c r="BQ45" i="13"/>
  <c r="G262" i="13"/>
  <c r="BO45" i="13"/>
  <c r="E262" i="13"/>
  <c r="BM45" i="13"/>
  <c r="C262" i="13"/>
  <c r="BK45" i="13"/>
  <c r="J261" i="13"/>
  <c r="BR44" i="13"/>
  <c r="H261" i="13"/>
  <c r="BP44" i="13"/>
  <c r="F261" i="13"/>
  <c r="BN44" i="13"/>
  <c r="D261" i="13"/>
  <c r="BL44" i="13"/>
  <c r="K260" i="13"/>
  <c r="BS43" i="13"/>
  <c r="I260" i="13"/>
  <c r="BQ43" i="13"/>
  <c r="G260" i="13"/>
  <c r="BO43" i="13"/>
  <c r="E260" i="13"/>
  <c r="BM43" i="13"/>
  <c r="C260" i="13"/>
  <c r="BK43" i="13"/>
  <c r="J259" i="13"/>
  <c r="BR42" i="13"/>
  <c r="H259" i="13"/>
  <c r="BP42" i="13"/>
  <c r="F259" i="13"/>
  <c r="BN42" i="13"/>
  <c r="D259" i="13"/>
  <c r="BL42" i="13"/>
  <c r="K258" i="13"/>
  <c r="BS41" i="13"/>
  <c r="I258" i="13"/>
  <c r="BQ41" i="13"/>
  <c r="G258" i="13"/>
  <c r="BO41" i="13"/>
  <c r="E258" i="13"/>
  <c r="BM41" i="13"/>
  <c r="C258" i="13"/>
  <c r="BK41" i="13"/>
  <c r="J257" i="13"/>
  <c r="BR40" i="13"/>
  <c r="H257" i="13"/>
  <c r="BP40" i="13"/>
  <c r="F257" i="13"/>
  <c r="BN40" i="13"/>
  <c r="D257" i="13"/>
  <c r="BL40" i="13"/>
  <c r="K256" i="13"/>
  <c r="BS39" i="13"/>
  <c r="I256" i="13"/>
  <c r="BQ39" i="13"/>
  <c r="G256" i="13"/>
  <c r="BO39" i="13"/>
  <c r="E256" i="13"/>
  <c r="BM39" i="13"/>
  <c r="C256" i="13"/>
  <c r="BK39" i="13"/>
  <c r="J255" i="13"/>
  <c r="BR38" i="13"/>
  <c r="H255" i="13"/>
  <c r="BP38" i="13"/>
  <c r="F255" i="13"/>
  <c r="BN38" i="13"/>
  <c r="D255" i="13"/>
  <c r="BL38" i="13"/>
  <c r="K254" i="13"/>
  <c r="BS37" i="13"/>
  <c r="I254" i="13"/>
  <c r="BQ37" i="13"/>
  <c r="G254" i="13"/>
  <c r="BO37" i="13"/>
  <c r="E254" i="13"/>
  <c r="BM37" i="13"/>
  <c r="C254" i="13"/>
  <c r="BK37" i="13"/>
  <c r="J253" i="13"/>
  <c r="BR36" i="13"/>
  <c r="H253" i="13"/>
  <c r="BP36" i="13"/>
  <c r="F253" i="13"/>
  <c r="BN36" i="13"/>
  <c r="D253" i="13"/>
  <c r="BL36" i="13"/>
  <c r="K252" i="13"/>
  <c r="BS35" i="13"/>
  <c r="I252" i="13"/>
  <c r="BQ35" i="13"/>
  <c r="G252" i="13"/>
  <c r="BO35" i="13"/>
  <c r="E252" i="13"/>
  <c r="BM35" i="13"/>
  <c r="C252" i="13"/>
  <c r="BK35" i="13"/>
  <c r="J251" i="13"/>
  <c r="BR34" i="13"/>
  <c r="H251" i="13"/>
  <c r="BP34" i="13"/>
  <c r="F251" i="13"/>
  <c r="BN34" i="13"/>
  <c r="D251" i="13"/>
  <c r="BL34" i="13"/>
  <c r="K250" i="13"/>
  <c r="BS33" i="13"/>
  <c r="I250" i="13"/>
  <c r="BQ33" i="13"/>
  <c r="G250" i="13"/>
  <c r="BO33" i="13"/>
  <c r="E250" i="13"/>
  <c r="BM33" i="13"/>
  <c r="C250" i="13"/>
  <c r="BK33" i="13"/>
  <c r="J249" i="13"/>
  <c r="BR32" i="13"/>
  <c r="H249" i="13"/>
  <c r="BP32" i="13"/>
  <c r="F249" i="13"/>
  <c r="BN32" i="13"/>
  <c r="D249" i="13"/>
  <c r="BL32" i="13"/>
  <c r="K248" i="13"/>
  <c r="BS31" i="13"/>
  <c r="I248" i="13"/>
  <c r="BQ31" i="13"/>
  <c r="G248" i="13"/>
  <c r="BO31" i="13"/>
  <c r="E248" i="13"/>
  <c r="BM31" i="13"/>
  <c r="C248" i="13"/>
  <c r="BK31" i="13"/>
  <c r="J247" i="13"/>
  <c r="BR30" i="13"/>
  <c r="H247" i="13"/>
  <c r="BP30" i="13"/>
  <c r="F247" i="13"/>
  <c r="BN30" i="13"/>
  <c r="D247" i="13"/>
  <c r="BL30" i="13"/>
  <c r="K246" i="13"/>
  <c r="BS29" i="13"/>
  <c r="I246" i="13"/>
  <c r="BQ29" i="13"/>
  <c r="G246" i="13"/>
  <c r="BO29" i="13"/>
  <c r="E246" i="13"/>
  <c r="BM29" i="13"/>
  <c r="C246" i="13"/>
  <c r="BK29" i="13"/>
  <c r="J245" i="13"/>
  <c r="BR28" i="13"/>
  <c r="H245" i="13"/>
  <c r="BP28" i="13"/>
  <c r="F245" i="13"/>
  <c r="BN28" i="13"/>
  <c r="D245" i="13"/>
  <c r="BL28" i="13"/>
  <c r="K244" i="13"/>
  <c r="BS27" i="13"/>
  <c r="I244" i="13"/>
  <c r="BQ27" i="13"/>
  <c r="G244" i="13"/>
  <c r="BO27" i="13"/>
  <c r="E244" i="13"/>
  <c r="BM27" i="13"/>
  <c r="C244" i="13"/>
  <c r="BK27" i="13"/>
  <c r="J243" i="13"/>
  <c r="BR26" i="13"/>
  <c r="H243" i="13"/>
  <c r="BP26" i="13"/>
  <c r="F243" i="13"/>
  <c r="BN26" i="13"/>
  <c r="D243" i="13"/>
  <c r="BL26" i="13"/>
  <c r="K242" i="13"/>
  <c r="BS25" i="13"/>
  <c r="I242" i="13"/>
  <c r="BQ25" i="13"/>
  <c r="G242" i="13"/>
  <c r="BO25" i="13"/>
  <c r="E242" i="13"/>
  <c r="BM25" i="13"/>
  <c r="C242" i="13"/>
  <c r="BK25" i="13"/>
  <c r="J241" i="13"/>
  <c r="BR24" i="13"/>
  <c r="H241" i="13"/>
  <c r="BP24" i="13"/>
  <c r="F241" i="13"/>
  <c r="BN24" i="13"/>
  <c r="D241" i="13"/>
  <c r="BL24" i="13"/>
  <c r="K240" i="13"/>
  <c r="BS23" i="13"/>
  <c r="I240" i="13"/>
  <c r="BQ23" i="13"/>
  <c r="G240" i="13"/>
  <c r="BO23" i="13"/>
  <c r="E240" i="13"/>
  <c r="BM23" i="13"/>
  <c r="C240" i="13"/>
  <c r="BK23" i="13"/>
  <c r="J239" i="13"/>
  <c r="BR22" i="13"/>
  <c r="H239" i="13"/>
  <c r="BP22" i="13"/>
  <c r="F239" i="13"/>
  <c r="BN22" i="13"/>
  <c r="D239" i="13"/>
  <c r="BL22" i="13"/>
  <c r="K238" i="13"/>
  <c r="BS21" i="13"/>
  <c r="I238" i="13"/>
  <c r="BQ21" i="13"/>
  <c r="G238" i="13"/>
  <c r="BO21" i="13"/>
  <c r="E238" i="13"/>
  <c r="BM21" i="13"/>
  <c r="C238" i="13"/>
  <c r="BK21" i="13"/>
  <c r="J237" i="13"/>
  <c r="BR20" i="13"/>
  <c r="H237" i="13"/>
  <c r="BP20" i="13"/>
  <c r="F237" i="13"/>
  <c r="BN20" i="13"/>
  <c r="D237" i="13"/>
  <c r="BL20" i="13"/>
  <c r="K236" i="13"/>
  <c r="BS19" i="13"/>
  <c r="I236" i="13"/>
  <c r="BQ19" i="13"/>
  <c r="G236" i="13"/>
  <c r="BO19" i="13"/>
  <c r="E236" i="13"/>
  <c r="BM19" i="13"/>
  <c r="C236" i="13"/>
  <c r="BK19" i="13"/>
  <c r="J235" i="13"/>
  <c r="BR18" i="13"/>
  <c r="H235" i="13"/>
  <c r="BP18" i="13"/>
  <c r="F235" i="13"/>
  <c r="BN18" i="13"/>
  <c r="D235" i="13"/>
  <c r="BL18" i="13"/>
  <c r="K234" i="13"/>
  <c r="BS17" i="13"/>
  <c r="I234" i="13"/>
  <c r="BQ17" i="13"/>
  <c r="G234" i="13"/>
  <c r="BO17" i="13"/>
  <c r="E234" i="13"/>
  <c r="BM17" i="13"/>
  <c r="C234" i="13"/>
  <c r="BK17" i="13"/>
  <c r="J233" i="13"/>
  <c r="BR16" i="13"/>
  <c r="H233" i="13"/>
  <c r="BP16" i="13"/>
  <c r="F233" i="13"/>
  <c r="BN16" i="13"/>
  <c r="D233" i="13"/>
  <c r="BL16" i="13"/>
  <c r="K232" i="13"/>
  <c r="BS15" i="13"/>
  <c r="I232" i="13"/>
  <c r="BQ15" i="13"/>
  <c r="G232" i="13"/>
  <c r="BO15" i="13"/>
  <c r="E232" i="13"/>
  <c r="BM15" i="13"/>
  <c r="C232" i="13"/>
  <c r="BK15" i="13"/>
  <c r="J231" i="13"/>
  <c r="BR14" i="13"/>
  <c r="H231" i="13"/>
  <c r="BP14" i="13"/>
  <c r="F231" i="13"/>
  <c r="BN14" i="13"/>
  <c r="D231" i="13"/>
  <c r="BL14" i="13"/>
  <c r="K230" i="13"/>
  <c r="BS13" i="13"/>
  <c r="I230" i="13"/>
  <c r="BQ13" i="13"/>
  <c r="G230" i="13"/>
  <c r="BO13" i="13"/>
  <c r="E230" i="13"/>
  <c r="BM13" i="13"/>
  <c r="C230" i="13"/>
  <c r="BK13" i="13"/>
  <c r="J229" i="13"/>
  <c r="BR12" i="13"/>
  <c r="H229" i="13"/>
  <c r="BP12" i="13"/>
  <c r="F229" i="13"/>
  <c r="BN12" i="13"/>
  <c r="D229" i="13"/>
  <c r="BL12" i="13"/>
  <c r="K228" i="13"/>
  <c r="BS11" i="13"/>
  <c r="I228" i="13"/>
  <c r="BQ11" i="13"/>
  <c r="G228" i="13"/>
  <c r="BO11" i="13"/>
  <c r="E228" i="13"/>
  <c r="BM11" i="13"/>
  <c r="C228" i="13"/>
  <c r="BK11" i="13"/>
  <c r="J227" i="13"/>
  <c r="BR10" i="13"/>
  <c r="H227" i="13"/>
  <c r="BP10" i="13"/>
  <c r="F227" i="13"/>
  <c r="BN10" i="13"/>
  <c r="D227" i="13"/>
  <c r="BL10" i="13"/>
  <c r="K226" i="13"/>
  <c r="BS9" i="13"/>
  <c r="I226" i="13"/>
  <c r="BQ9" i="13"/>
  <c r="G226" i="13"/>
  <c r="BO9" i="13"/>
  <c r="E226" i="13"/>
  <c r="BM9" i="13"/>
  <c r="C226" i="13"/>
  <c r="BK9" i="13"/>
  <c r="J225" i="13"/>
  <c r="BR8" i="13"/>
  <c r="H225" i="13"/>
  <c r="BP8" i="13"/>
  <c r="F225" i="13"/>
  <c r="BN8" i="13"/>
  <c r="D225" i="13"/>
  <c r="BL8" i="13"/>
  <c r="K224" i="13"/>
  <c r="BS7" i="13"/>
  <c r="I224" i="13"/>
  <c r="BQ7" i="13"/>
  <c r="G224" i="13"/>
  <c r="BO7" i="13"/>
  <c r="E224" i="13"/>
  <c r="BM7" i="13"/>
  <c r="C224" i="13"/>
  <c r="BK7" i="13"/>
  <c r="J223" i="13"/>
  <c r="BR6" i="13"/>
  <c r="H223" i="13"/>
  <c r="BP6" i="13"/>
  <c r="F223" i="13"/>
  <c r="BN6" i="13"/>
  <c r="D223" i="13"/>
  <c r="BL6" i="13"/>
  <c r="K222" i="13"/>
  <c r="BS5" i="13"/>
  <c r="I222" i="13"/>
  <c r="BQ5" i="13"/>
  <c r="G222" i="13"/>
  <c r="BO5" i="13"/>
  <c r="E222" i="13"/>
  <c r="BM5" i="13"/>
  <c r="C222" i="13"/>
  <c r="BK5" i="13"/>
  <c r="J221" i="13"/>
  <c r="BR4" i="13"/>
  <c r="H221" i="13"/>
  <c r="BP4" i="13"/>
  <c r="F221" i="13"/>
  <c r="BN4" i="13"/>
  <c r="D221" i="13"/>
  <c r="BL4" i="13"/>
  <c r="AO57" i="13"/>
  <c r="AM57" i="13"/>
  <c r="AT56" i="13"/>
  <c r="AR56" i="13"/>
  <c r="AP56" i="13"/>
  <c r="AN56" i="13"/>
  <c r="AU55" i="13"/>
  <c r="AS55" i="13"/>
  <c r="AQ55" i="13"/>
  <c r="AO55" i="13"/>
  <c r="AM55" i="13"/>
  <c r="AT54" i="13"/>
  <c r="AR54" i="13"/>
  <c r="AP54" i="13"/>
  <c r="AN54" i="13"/>
  <c r="AU53" i="13"/>
  <c r="AS53" i="13"/>
  <c r="AQ53" i="13"/>
  <c r="AO53" i="13"/>
  <c r="AM53" i="13"/>
  <c r="AT52" i="13"/>
  <c r="AR52" i="13"/>
  <c r="AP52" i="13"/>
  <c r="AN52" i="13"/>
  <c r="AU51" i="13"/>
  <c r="AS51" i="13"/>
  <c r="AQ51" i="13"/>
  <c r="AO51" i="13"/>
  <c r="AM51" i="13"/>
  <c r="AT50" i="13"/>
  <c r="AR50" i="13"/>
  <c r="AP50" i="13"/>
  <c r="AN50" i="13"/>
  <c r="AU49" i="13"/>
  <c r="AS49" i="13"/>
  <c r="AQ49" i="13"/>
  <c r="AO49" i="13"/>
  <c r="AM49" i="13"/>
  <c r="AT48" i="13"/>
  <c r="AR48" i="13"/>
  <c r="AP48" i="13"/>
  <c r="AN48" i="13"/>
  <c r="AU47" i="13"/>
  <c r="AS47" i="13"/>
  <c r="AQ47" i="13"/>
  <c r="AO47" i="13"/>
  <c r="AM47" i="13"/>
  <c r="AT46" i="13"/>
  <c r="AR46" i="13"/>
  <c r="AP46" i="13"/>
  <c r="AN46" i="13"/>
  <c r="AU45" i="13"/>
  <c r="AS45" i="13"/>
  <c r="AQ45" i="13"/>
  <c r="AO45" i="13"/>
  <c r="AM45" i="13"/>
  <c r="AT44" i="13"/>
  <c r="AR44" i="13"/>
  <c r="AP44" i="13"/>
  <c r="AN44" i="13"/>
  <c r="AU43" i="13"/>
  <c r="AS43" i="13"/>
  <c r="AQ43" i="13"/>
  <c r="AO43" i="13"/>
  <c r="AM43" i="13"/>
  <c r="AT42" i="13"/>
  <c r="AR42" i="13"/>
  <c r="AP42" i="13"/>
  <c r="AN42" i="13"/>
  <c r="AU41" i="13"/>
  <c r="AS41" i="13"/>
  <c r="AQ41" i="13"/>
  <c r="AO41" i="13"/>
  <c r="AM41" i="13"/>
  <c r="AT40" i="13"/>
  <c r="AR40" i="13"/>
  <c r="AP40" i="13"/>
  <c r="AN40" i="13"/>
  <c r="AU39" i="13"/>
  <c r="AS39" i="13"/>
  <c r="AQ39" i="13"/>
  <c r="AO39" i="13"/>
  <c r="AM39" i="13"/>
  <c r="AT38" i="13"/>
  <c r="AR38" i="13"/>
  <c r="AP38" i="13"/>
  <c r="AN38" i="13"/>
  <c r="AU37" i="13"/>
  <c r="AS37" i="13"/>
  <c r="AQ37" i="13"/>
  <c r="AO37" i="13"/>
  <c r="AM37" i="13"/>
  <c r="AT36" i="13"/>
  <c r="AR36" i="13"/>
  <c r="AP36" i="13"/>
  <c r="AN36" i="13"/>
  <c r="AU35" i="13"/>
  <c r="AS35" i="13"/>
  <c r="AQ35" i="13"/>
  <c r="AO35" i="13"/>
  <c r="AM35" i="13"/>
  <c r="AT34" i="13"/>
  <c r="AR34" i="13"/>
  <c r="AP34" i="13"/>
  <c r="AN34" i="13"/>
  <c r="AU33" i="13"/>
  <c r="AS33" i="13"/>
  <c r="AQ33" i="13"/>
  <c r="AO33" i="13"/>
  <c r="AM33" i="13"/>
  <c r="AT32" i="13"/>
  <c r="AR32" i="13"/>
  <c r="AP32" i="13"/>
  <c r="AN32" i="13"/>
  <c r="AU31" i="13"/>
  <c r="AS31" i="13"/>
  <c r="AQ31" i="13"/>
  <c r="AO31" i="13"/>
  <c r="AM31" i="13"/>
  <c r="AT30" i="13"/>
  <c r="AR30" i="13"/>
  <c r="AP30" i="13"/>
  <c r="AN30" i="13"/>
  <c r="AU29" i="13"/>
  <c r="AS29" i="13"/>
  <c r="AQ29" i="13"/>
  <c r="AO29" i="13"/>
  <c r="AM29" i="13"/>
  <c r="AT28" i="13"/>
  <c r="AR28" i="13"/>
  <c r="AP28" i="13"/>
  <c r="AN28" i="13"/>
  <c r="AU27" i="13"/>
  <c r="AS27" i="13"/>
  <c r="AQ27" i="13"/>
  <c r="AO27" i="13"/>
  <c r="AM27" i="13"/>
  <c r="AT26" i="13"/>
  <c r="AR26" i="13"/>
  <c r="AP26" i="13"/>
  <c r="AN26" i="13"/>
  <c r="AU25" i="13"/>
  <c r="AS25" i="13"/>
  <c r="AQ25" i="13"/>
  <c r="AO25" i="13"/>
  <c r="AM25" i="13"/>
  <c r="AT24" i="13"/>
  <c r="AR24" i="13"/>
  <c r="AP24" i="13"/>
  <c r="AN24" i="13"/>
  <c r="AU23" i="13"/>
  <c r="AS23" i="13"/>
  <c r="AQ23" i="13"/>
  <c r="AO23" i="13"/>
  <c r="AM23" i="13"/>
  <c r="AT22" i="13"/>
  <c r="AR22" i="13"/>
  <c r="AP22" i="13"/>
  <c r="AN22" i="13"/>
  <c r="AU21" i="13"/>
  <c r="AS21" i="13"/>
  <c r="AQ21" i="13"/>
  <c r="AO21" i="13"/>
  <c r="AM21" i="13"/>
  <c r="AT20" i="13"/>
  <c r="AR20" i="13"/>
  <c r="AP20" i="13"/>
  <c r="AN20" i="13"/>
  <c r="AU19" i="13"/>
  <c r="AS19" i="13"/>
  <c r="AQ19" i="13"/>
  <c r="AO19" i="13"/>
  <c r="AM19" i="13"/>
  <c r="AT18" i="13"/>
  <c r="AR18" i="13"/>
  <c r="AP18" i="13"/>
  <c r="AN18" i="13"/>
  <c r="AU17" i="13"/>
  <c r="AS17" i="13"/>
  <c r="AQ17" i="13"/>
  <c r="AO17" i="13"/>
  <c r="AM17" i="13"/>
  <c r="AT16" i="13"/>
  <c r="AR16" i="13"/>
  <c r="AP16" i="13"/>
  <c r="AN16" i="13"/>
  <c r="AU15" i="13"/>
  <c r="AS15" i="13"/>
  <c r="AQ15" i="13"/>
  <c r="AO15" i="13"/>
  <c r="AM15" i="13"/>
  <c r="AT14" i="13"/>
  <c r="AR14" i="13"/>
  <c r="AP14" i="13"/>
  <c r="AN14" i="13"/>
  <c r="AU13" i="13"/>
  <c r="AS13" i="13"/>
  <c r="AQ13" i="13"/>
  <c r="AO13" i="13"/>
  <c r="AM13" i="13"/>
  <c r="AT12" i="13"/>
  <c r="AR12" i="13"/>
  <c r="AP12" i="13"/>
  <c r="AN12" i="13"/>
  <c r="AU11" i="13"/>
  <c r="AS11" i="13"/>
  <c r="AQ11" i="13"/>
  <c r="AO11" i="13"/>
  <c r="AM11" i="13"/>
  <c r="AT10" i="13"/>
  <c r="AR10" i="13"/>
  <c r="AP10" i="13"/>
  <c r="AN10" i="13"/>
  <c r="AU9" i="13"/>
  <c r="AS9" i="13"/>
  <c r="AQ9" i="13"/>
  <c r="AO9" i="13"/>
  <c r="AM9" i="13"/>
  <c r="AT8" i="13"/>
  <c r="AR8" i="13"/>
  <c r="AP8" i="13"/>
  <c r="AN8" i="13"/>
  <c r="AU7" i="13"/>
  <c r="AS7" i="13"/>
  <c r="AQ7" i="13"/>
  <c r="AO7" i="13"/>
  <c r="AM7" i="13"/>
  <c r="AT6" i="13"/>
  <c r="AR6" i="13"/>
  <c r="AP6" i="13"/>
  <c r="AN6" i="13"/>
  <c r="AU5" i="13"/>
  <c r="AS5" i="13"/>
  <c r="AQ5" i="13"/>
  <c r="AO5" i="13"/>
  <c r="AM5" i="13"/>
  <c r="AT4" i="13"/>
  <c r="AR4" i="13"/>
  <c r="AP4" i="13"/>
  <c r="AN4" i="13"/>
  <c r="I277" i="13"/>
  <c r="BQ60" i="13"/>
  <c r="G277" i="13"/>
  <c r="BO60" i="13"/>
  <c r="E277" i="13"/>
  <c r="BM60" i="13"/>
  <c r="C277" i="13"/>
  <c r="BK60" i="13"/>
  <c r="J276" i="13"/>
  <c r="BR59" i="13"/>
  <c r="H276" i="13"/>
  <c r="BP59" i="13"/>
  <c r="F276" i="13"/>
  <c r="BN59" i="13"/>
  <c r="D276" i="13"/>
  <c r="BL59" i="13"/>
  <c r="K275" i="13"/>
  <c r="BS58" i="13"/>
  <c r="I275" i="13"/>
  <c r="BQ58" i="13"/>
  <c r="G275" i="13"/>
  <c r="BO58" i="13"/>
  <c r="E275" i="13"/>
  <c r="BM58" i="13"/>
  <c r="C275" i="13"/>
  <c r="BK58" i="13"/>
  <c r="J274" i="13"/>
  <c r="BR57" i="13"/>
  <c r="H274" i="13"/>
  <c r="BP57" i="13"/>
  <c r="F274" i="13"/>
  <c r="BN57" i="13"/>
  <c r="D274" i="13"/>
  <c r="BL57" i="13"/>
  <c r="K273" i="13"/>
  <c r="BS56" i="13"/>
  <c r="I273" i="13"/>
  <c r="BQ56" i="13"/>
  <c r="G273" i="13"/>
  <c r="BO56" i="13"/>
  <c r="E273" i="13"/>
  <c r="BM56" i="13"/>
  <c r="C273" i="13"/>
  <c r="BK56" i="13"/>
  <c r="J272" i="13"/>
  <c r="BR55" i="13"/>
  <c r="H272" i="13"/>
  <c r="BP55" i="13"/>
  <c r="F272" i="13"/>
  <c r="BN55" i="13"/>
  <c r="D272" i="13"/>
  <c r="BL55" i="13"/>
  <c r="K271" i="13"/>
  <c r="BS54" i="13"/>
  <c r="I271" i="13"/>
  <c r="BQ54" i="13"/>
  <c r="G271" i="13"/>
  <c r="BO54" i="13"/>
  <c r="E271" i="13"/>
  <c r="BM54" i="13"/>
  <c r="C271" i="13"/>
  <c r="BK54" i="13"/>
  <c r="J270" i="13"/>
  <c r="BR53" i="13"/>
  <c r="H270" i="13"/>
  <c r="BP53" i="13"/>
  <c r="F270" i="13"/>
  <c r="BN53" i="13"/>
  <c r="D270" i="13"/>
  <c r="BL53" i="13"/>
  <c r="K269" i="13"/>
  <c r="BS52" i="13"/>
  <c r="I269" i="13"/>
  <c r="BQ52" i="13"/>
  <c r="G269" i="13"/>
  <c r="BO52" i="13"/>
  <c r="E269" i="13"/>
  <c r="BM52" i="13"/>
  <c r="C269" i="13"/>
  <c r="BK52" i="13"/>
  <c r="J268" i="13"/>
  <c r="BR51" i="13"/>
  <c r="H268" i="13"/>
  <c r="BP51" i="13"/>
  <c r="F268" i="13"/>
  <c r="BN51" i="13"/>
  <c r="D268" i="13"/>
  <c r="BL51" i="13"/>
  <c r="K267" i="13"/>
  <c r="BS50" i="13"/>
  <c r="I267" i="13"/>
  <c r="BQ50" i="13"/>
  <c r="G267" i="13"/>
  <c r="BO50" i="13"/>
  <c r="E267" i="13"/>
  <c r="BM50" i="13"/>
  <c r="C267" i="13"/>
  <c r="BK50" i="13"/>
  <c r="J266" i="13"/>
  <c r="BR49" i="13"/>
  <c r="H266" i="13"/>
  <c r="BP49" i="13"/>
  <c r="F266" i="13"/>
  <c r="BN49" i="13"/>
  <c r="D266" i="13"/>
  <c r="BL49" i="13"/>
  <c r="K265" i="13"/>
  <c r="BS48" i="13"/>
  <c r="I265" i="13"/>
  <c r="BQ48" i="13"/>
  <c r="G265" i="13"/>
  <c r="BO48" i="13"/>
  <c r="E265" i="13"/>
  <c r="BM48" i="13"/>
  <c r="C265" i="13"/>
  <c r="BK48" i="13"/>
  <c r="J264" i="13"/>
  <c r="BR47" i="13"/>
  <c r="H264" i="13"/>
  <c r="BP47" i="13"/>
  <c r="F264" i="13"/>
  <c r="BN47" i="13"/>
  <c r="D264" i="13"/>
  <c r="BL47" i="13"/>
  <c r="K263" i="13"/>
  <c r="BS46" i="13"/>
  <c r="I263" i="13"/>
  <c r="BQ46" i="13"/>
  <c r="G263" i="13"/>
  <c r="BO46" i="13"/>
  <c r="E263" i="13"/>
  <c r="BM46" i="13"/>
  <c r="C263" i="13"/>
  <c r="BK46" i="13"/>
  <c r="J262" i="13"/>
  <c r="BR45" i="13"/>
  <c r="H262" i="13"/>
  <c r="BP45" i="13"/>
  <c r="F262" i="13"/>
  <c r="BN45" i="13"/>
  <c r="D262" i="13"/>
  <c r="BL45" i="13"/>
  <c r="K261" i="13"/>
  <c r="BS44" i="13"/>
  <c r="I261" i="13"/>
  <c r="BQ44" i="13"/>
  <c r="G261" i="13"/>
  <c r="BO44" i="13"/>
  <c r="E261" i="13"/>
  <c r="BM44" i="13"/>
  <c r="C261" i="13"/>
  <c r="BK44" i="13"/>
  <c r="J260" i="13"/>
  <c r="BR43" i="13"/>
  <c r="H260" i="13"/>
  <c r="BP43" i="13"/>
  <c r="F260" i="13"/>
  <c r="BN43" i="13"/>
  <c r="D260" i="13"/>
  <c r="BL43" i="13"/>
  <c r="K259" i="13"/>
  <c r="BS42" i="13"/>
  <c r="I259" i="13"/>
  <c r="BQ42" i="13"/>
  <c r="G259" i="13"/>
  <c r="BO42" i="13"/>
  <c r="E259" i="13"/>
  <c r="BM42" i="13"/>
  <c r="C259" i="13"/>
  <c r="BK42" i="13"/>
  <c r="J258" i="13"/>
  <c r="BR41" i="13"/>
  <c r="H258" i="13"/>
  <c r="BP41" i="13"/>
  <c r="F258" i="13"/>
  <c r="BN41" i="13"/>
  <c r="D258" i="13"/>
  <c r="BL41" i="13"/>
  <c r="K257" i="13"/>
  <c r="BS40" i="13"/>
  <c r="I257" i="13"/>
  <c r="BQ40" i="13"/>
  <c r="G257" i="13"/>
  <c r="BO40" i="13"/>
  <c r="E257" i="13"/>
  <c r="BM40" i="13"/>
  <c r="C257" i="13"/>
  <c r="BK40" i="13"/>
  <c r="J256" i="13"/>
  <c r="BR39" i="13"/>
  <c r="H256" i="13"/>
  <c r="BP39" i="13"/>
  <c r="F256" i="13"/>
  <c r="BN39" i="13"/>
  <c r="D256" i="13"/>
  <c r="BL39" i="13"/>
  <c r="K255" i="13"/>
  <c r="BS38" i="13"/>
  <c r="I255" i="13"/>
  <c r="BQ38" i="13"/>
  <c r="G255" i="13"/>
  <c r="BO38" i="13"/>
  <c r="E255" i="13"/>
  <c r="BM38" i="13"/>
  <c r="C255" i="13"/>
  <c r="BK38" i="13"/>
  <c r="J254" i="13"/>
  <c r="BR37" i="13"/>
  <c r="H254" i="13"/>
  <c r="BP37" i="13"/>
  <c r="F254" i="13"/>
  <c r="BN37" i="13"/>
  <c r="D254" i="13"/>
  <c r="BL37" i="13"/>
  <c r="K253" i="13"/>
  <c r="BS36" i="13"/>
  <c r="I253" i="13"/>
  <c r="BQ36" i="13"/>
  <c r="G253" i="13"/>
  <c r="BO36" i="13"/>
  <c r="E253" i="13"/>
  <c r="BM36" i="13"/>
  <c r="C253" i="13"/>
  <c r="BK36" i="13"/>
  <c r="J252" i="13"/>
  <c r="BR35" i="13"/>
  <c r="H252" i="13"/>
  <c r="BP35" i="13"/>
  <c r="F252" i="13"/>
  <c r="BN35" i="13"/>
  <c r="D252" i="13"/>
  <c r="BL35" i="13"/>
  <c r="K251" i="13"/>
  <c r="BS34" i="13"/>
  <c r="I251" i="13"/>
  <c r="BQ34" i="13"/>
  <c r="G251" i="13"/>
  <c r="BO34" i="13"/>
  <c r="E251" i="13"/>
  <c r="BM34" i="13"/>
  <c r="C251" i="13"/>
  <c r="BK34" i="13"/>
  <c r="J250" i="13"/>
  <c r="BR33" i="13"/>
  <c r="H250" i="13"/>
  <c r="BP33" i="13"/>
  <c r="F250" i="13"/>
  <c r="BN33" i="13"/>
  <c r="D250" i="13"/>
  <c r="BL33" i="13"/>
  <c r="K249" i="13"/>
  <c r="BS32" i="13"/>
  <c r="I249" i="13"/>
  <c r="BQ32" i="13"/>
  <c r="G249" i="13"/>
  <c r="BO32" i="13"/>
  <c r="E249" i="13"/>
  <c r="BM32" i="13"/>
  <c r="C249" i="13"/>
  <c r="BK32" i="13"/>
  <c r="J248" i="13"/>
  <c r="BR31" i="13"/>
  <c r="H248" i="13"/>
  <c r="BP31" i="13"/>
  <c r="F248" i="13"/>
  <c r="BN31" i="13"/>
  <c r="D248" i="13"/>
  <c r="BL31" i="13"/>
  <c r="K247" i="13"/>
  <c r="BS30" i="13"/>
  <c r="I247" i="13"/>
  <c r="BQ30" i="13"/>
  <c r="G247" i="13"/>
  <c r="BO30" i="13"/>
  <c r="E247" i="13"/>
  <c r="BM30" i="13"/>
  <c r="C247" i="13"/>
  <c r="BK30" i="13"/>
  <c r="J246" i="13"/>
  <c r="BR29" i="13"/>
  <c r="H246" i="13"/>
  <c r="BP29" i="13"/>
  <c r="F246" i="13"/>
  <c r="BN29" i="13"/>
  <c r="D246" i="13"/>
  <c r="BL29" i="13"/>
  <c r="K245" i="13"/>
  <c r="BS28" i="13"/>
  <c r="I245" i="13"/>
  <c r="BQ28" i="13"/>
  <c r="G245" i="13"/>
  <c r="BO28" i="13"/>
  <c r="E245" i="13"/>
  <c r="BM28" i="13"/>
  <c r="C245" i="13"/>
  <c r="BK28" i="13"/>
  <c r="J244" i="13"/>
  <c r="BR27" i="13"/>
  <c r="H244" i="13"/>
  <c r="BP27" i="13"/>
  <c r="F244" i="13"/>
  <c r="BN27" i="13"/>
  <c r="D244" i="13"/>
  <c r="BL27" i="13"/>
  <c r="K243" i="13"/>
  <c r="BS26" i="13"/>
  <c r="I243" i="13"/>
  <c r="BQ26" i="13"/>
  <c r="G243" i="13"/>
  <c r="BO26" i="13"/>
  <c r="E243" i="13"/>
  <c r="BM26" i="13"/>
  <c r="C243" i="13"/>
  <c r="BK26" i="13"/>
  <c r="J242" i="13"/>
  <c r="BR25" i="13"/>
  <c r="H242" i="13"/>
  <c r="BP25" i="13"/>
  <c r="F242" i="13"/>
  <c r="BN25" i="13"/>
  <c r="D242" i="13"/>
  <c r="BL25" i="13"/>
  <c r="K241" i="13"/>
  <c r="BS24" i="13"/>
  <c r="I241" i="13"/>
  <c r="BQ24" i="13"/>
  <c r="G241" i="13"/>
  <c r="BO24" i="13"/>
  <c r="E241" i="13"/>
  <c r="BM24" i="13"/>
  <c r="C241" i="13"/>
  <c r="BK24" i="13"/>
  <c r="J240" i="13"/>
  <c r="BR23" i="13"/>
  <c r="H240" i="13"/>
  <c r="BP23" i="13"/>
  <c r="F240" i="13"/>
  <c r="BN23" i="13"/>
  <c r="D240" i="13"/>
  <c r="BL23" i="13"/>
  <c r="K239" i="13"/>
  <c r="BS22" i="13"/>
  <c r="I239" i="13"/>
  <c r="BQ22" i="13"/>
  <c r="G239" i="13"/>
  <c r="BO22" i="13"/>
  <c r="E239" i="13"/>
  <c r="BM22" i="13"/>
  <c r="C239" i="13"/>
  <c r="BK22" i="13"/>
  <c r="J238" i="13"/>
  <c r="BR21" i="13"/>
  <c r="H238" i="13"/>
  <c r="BP21" i="13"/>
  <c r="F238" i="13"/>
  <c r="BN21" i="13"/>
  <c r="D238" i="13"/>
  <c r="BL21" i="13"/>
  <c r="K237" i="13"/>
  <c r="BS20" i="13"/>
  <c r="I237" i="13"/>
  <c r="BQ20" i="13"/>
  <c r="G237" i="13"/>
  <c r="BO20" i="13"/>
  <c r="E237" i="13"/>
  <c r="BM20" i="13"/>
  <c r="C237" i="13"/>
  <c r="BK20" i="13"/>
  <c r="J236" i="13"/>
  <c r="BR19" i="13"/>
  <c r="H236" i="13"/>
  <c r="BP19" i="13"/>
  <c r="F236" i="13"/>
  <c r="BN19" i="13"/>
  <c r="D236" i="13"/>
  <c r="BL19" i="13"/>
  <c r="K235" i="13"/>
  <c r="BS18" i="13"/>
  <c r="I235" i="13"/>
  <c r="BQ18" i="13"/>
  <c r="G235" i="13"/>
  <c r="BO18" i="13"/>
  <c r="E235" i="13"/>
  <c r="BM18" i="13"/>
  <c r="C235" i="13"/>
  <c r="BK18" i="13"/>
  <c r="J234" i="13"/>
  <c r="BR17" i="13"/>
  <c r="H234" i="13"/>
  <c r="BP17" i="13"/>
  <c r="F234" i="13"/>
  <c r="BN17" i="13"/>
  <c r="D234" i="13"/>
  <c r="BL17" i="13"/>
  <c r="K233" i="13"/>
  <c r="BS16" i="13"/>
  <c r="I233" i="13"/>
  <c r="BQ16" i="13"/>
  <c r="G233" i="13"/>
  <c r="BO16" i="13"/>
  <c r="E233" i="13"/>
  <c r="BM16" i="13"/>
  <c r="C233" i="13"/>
  <c r="BK16" i="13"/>
  <c r="J232" i="13"/>
  <c r="BR15" i="13"/>
  <c r="H232" i="13"/>
  <c r="BP15" i="13"/>
  <c r="F232" i="13"/>
  <c r="BN15" i="13"/>
  <c r="D232" i="13"/>
  <c r="BL15" i="13"/>
  <c r="K231" i="13"/>
  <c r="BS14" i="13"/>
  <c r="I231" i="13"/>
  <c r="BQ14" i="13"/>
  <c r="G231" i="13"/>
  <c r="BO14" i="13"/>
  <c r="E231" i="13"/>
  <c r="BM14" i="13"/>
  <c r="C231" i="13"/>
  <c r="BK14" i="13"/>
  <c r="J230" i="13"/>
  <c r="BR13" i="13"/>
  <c r="H230" i="13"/>
  <c r="BP13" i="13"/>
  <c r="F230" i="13"/>
  <c r="BN13" i="13"/>
  <c r="D230" i="13"/>
  <c r="BL13" i="13"/>
  <c r="K229" i="13"/>
  <c r="BS12" i="13"/>
  <c r="I229" i="13"/>
  <c r="BQ12" i="13"/>
  <c r="G229" i="13"/>
  <c r="BO12" i="13"/>
  <c r="E229" i="13"/>
  <c r="BM12" i="13"/>
  <c r="C229" i="13"/>
  <c r="BK12" i="13"/>
  <c r="J228" i="13"/>
  <c r="BR11" i="13"/>
  <c r="H228" i="13"/>
  <c r="BP11" i="13"/>
  <c r="F228" i="13"/>
  <c r="BN11" i="13"/>
  <c r="D228" i="13"/>
  <c r="BL11" i="13"/>
  <c r="K227" i="13"/>
  <c r="BS10" i="13"/>
  <c r="I227" i="13"/>
  <c r="BQ10" i="13"/>
  <c r="G227" i="13"/>
  <c r="BO10" i="13"/>
  <c r="E227" i="13"/>
  <c r="BM10" i="13"/>
  <c r="C227" i="13"/>
  <c r="BK10" i="13"/>
  <c r="J226" i="13"/>
  <c r="BR9" i="13"/>
  <c r="H226" i="13"/>
  <c r="BP9" i="13"/>
  <c r="F226" i="13"/>
  <c r="BN9" i="13"/>
  <c r="D226" i="13"/>
  <c r="BL9" i="13"/>
  <c r="K225" i="13"/>
  <c r="BS8" i="13"/>
  <c r="I225" i="13"/>
  <c r="BQ8" i="13"/>
  <c r="G225" i="13"/>
  <c r="BO8" i="13"/>
  <c r="E225" i="13"/>
  <c r="BM8" i="13"/>
  <c r="C225" i="13"/>
  <c r="BK8" i="13"/>
  <c r="J224" i="13"/>
  <c r="BR7" i="13"/>
  <c r="H224" i="13"/>
  <c r="BP7" i="13"/>
  <c r="F224" i="13"/>
  <c r="BN7" i="13"/>
  <c r="D224" i="13"/>
  <c r="BL7" i="13"/>
  <c r="K223" i="13"/>
  <c r="BS6" i="13"/>
  <c r="I223" i="13"/>
  <c r="BQ6" i="13"/>
  <c r="G223" i="13"/>
  <c r="BO6" i="13"/>
  <c r="E223" i="13"/>
  <c r="BM6" i="13"/>
  <c r="C223" i="13"/>
  <c r="BK6" i="13"/>
  <c r="J222" i="13"/>
  <c r="BR5" i="13"/>
  <c r="H222" i="13"/>
  <c r="BP5" i="13"/>
  <c r="F222" i="13"/>
  <c r="BN5" i="13"/>
  <c r="D222" i="13"/>
  <c r="BL5" i="13"/>
  <c r="K221" i="13"/>
  <c r="BS4" i="13"/>
  <c r="I221" i="13"/>
  <c r="BQ4" i="13"/>
  <c r="G221" i="13"/>
  <c r="BO4" i="13"/>
  <c r="E221" i="13"/>
  <c r="BM4" i="13"/>
  <c r="C221" i="13"/>
  <c r="BK4" i="13"/>
  <c r="AS60" i="13"/>
  <c r="AQ60" i="13"/>
  <c r="AO60" i="13"/>
  <c r="AM60" i="13"/>
  <c r="AT59" i="13"/>
  <c r="AR59" i="13"/>
  <c r="AP59" i="13"/>
  <c r="AN59" i="13"/>
  <c r="AU58" i="13"/>
  <c r="AS58" i="13"/>
  <c r="AQ58" i="13"/>
  <c r="AO58" i="13"/>
  <c r="AM58" i="13"/>
  <c r="AT57" i="13"/>
  <c r="AR57" i="13"/>
  <c r="AP57" i="13"/>
  <c r="AN57" i="13"/>
  <c r="AU56" i="13"/>
  <c r="AS56" i="13"/>
  <c r="AQ56" i="13"/>
  <c r="AO56" i="13"/>
  <c r="AM56" i="13"/>
  <c r="AT55" i="13"/>
  <c r="AR55" i="13"/>
  <c r="AP55" i="13"/>
  <c r="AN55" i="13"/>
  <c r="AU54" i="13"/>
  <c r="AS54" i="13"/>
  <c r="AQ54" i="13"/>
  <c r="AO54" i="13"/>
  <c r="AM54" i="13"/>
  <c r="AT53" i="13"/>
  <c r="AR53" i="13"/>
  <c r="AP53" i="13"/>
  <c r="AN53" i="13"/>
  <c r="AU52" i="13"/>
  <c r="AS52" i="13"/>
  <c r="AQ52" i="13"/>
  <c r="AO52" i="13"/>
  <c r="AM52" i="13"/>
  <c r="AT51" i="13"/>
  <c r="AR51" i="13"/>
  <c r="AP51" i="13"/>
  <c r="AN51" i="13"/>
  <c r="AU50" i="13"/>
  <c r="AS50" i="13"/>
  <c r="AQ50" i="13"/>
  <c r="AO50" i="13"/>
  <c r="AM50" i="13"/>
  <c r="AT49" i="13"/>
  <c r="AR49" i="13"/>
  <c r="AP49" i="13"/>
  <c r="AN49" i="13"/>
  <c r="AU48" i="13"/>
  <c r="AS48" i="13"/>
  <c r="AQ48" i="13"/>
  <c r="AO48" i="13"/>
  <c r="AM48" i="13"/>
  <c r="AT47" i="13"/>
  <c r="AR47" i="13"/>
  <c r="AP47" i="13"/>
  <c r="AN47" i="13"/>
  <c r="AU46" i="13"/>
  <c r="AS46" i="13"/>
  <c r="AQ46" i="13"/>
  <c r="AO46" i="13"/>
  <c r="AM46" i="13"/>
  <c r="AT45" i="13"/>
  <c r="AR45" i="13"/>
  <c r="AP45" i="13"/>
  <c r="AN45" i="13"/>
  <c r="AU44" i="13"/>
  <c r="AS44" i="13"/>
  <c r="AQ44" i="13"/>
  <c r="AO44" i="13"/>
  <c r="AM44" i="13"/>
  <c r="AT43" i="13"/>
  <c r="AR43" i="13"/>
  <c r="AP43" i="13"/>
  <c r="AN43" i="13"/>
  <c r="AU42" i="13"/>
  <c r="AS42" i="13"/>
  <c r="AQ42" i="13"/>
  <c r="AO42" i="13"/>
  <c r="AM42" i="13"/>
  <c r="AT41" i="13"/>
  <c r="AR41" i="13"/>
  <c r="AP41" i="13"/>
  <c r="AN41" i="13"/>
  <c r="AU40" i="13"/>
  <c r="AS40" i="13"/>
  <c r="AQ40" i="13"/>
  <c r="AO40" i="13"/>
  <c r="AM40" i="13"/>
  <c r="AT39" i="13"/>
  <c r="AR39" i="13"/>
  <c r="AP39" i="13"/>
  <c r="AN39" i="13"/>
  <c r="AU38" i="13"/>
  <c r="AS38" i="13"/>
  <c r="AQ38" i="13"/>
  <c r="AO38" i="13"/>
  <c r="AM38" i="13"/>
  <c r="AT37" i="13"/>
  <c r="AR37" i="13"/>
  <c r="AP37" i="13"/>
  <c r="AN37" i="13"/>
  <c r="AU36" i="13"/>
  <c r="AS36" i="13"/>
  <c r="AQ36" i="13"/>
  <c r="AO36" i="13"/>
  <c r="AM36" i="13"/>
  <c r="AT35" i="13"/>
  <c r="AR35" i="13"/>
  <c r="AP35" i="13"/>
  <c r="AN35" i="13"/>
  <c r="AU34" i="13"/>
  <c r="AS34" i="13"/>
  <c r="AQ34" i="13"/>
  <c r="AO34" i="13"/>
  <c r="AM34" i="13"/>
  <c r="AT33" i="13"/>
  <c r="AR33" i="13"/>
  <c r="AP33" i="13"/>
  <c r="AN33" i="13"/>
  <c r="AU32" i="13"/>
  <c r="AS32" i="13"/>
  <c r="AQ32" i="13"/>
  <c r="AO32" i="13"/>
  <c r="AM32" i="13"/>
  <c r="AT31" i="13"/>
  <c r="AR31" i="13"/>
  <c r="AP31" i="13"/>
  <c r="AN31" i="13"/>
  <c r="AU30" i="13"/>
  <c r="AS30" i="13"/>
  <c r="AQ30" i="13"/>
  <c r="AO30" i="13"/>
  <c r="AM30" i="13"/>
  <c r="AT29" i="13"/>
  <c r="AR29" i="13"/>
  <c r="AP29" i="13"/>
  <c r="AN29" i="13"/>
  <c r="AU28" i="13"/>
  <c r="AS28" i="13"/>
  <c r="AQ28" i="13"/>
  <c r="AO28" i="13"/>
  <c r="AM28" i="13"/>
  <c r="AT27" i="13"/>
  <c r="AR27" i="13"/>
  <c r="AP27" i="13"/>
  <c r="AN27" i="13"/>
  <c r="AU26" i="13"/>
  <c r="AS26" i="13"/>
  <c r="AQ26" i="13"/>
  <c r="AO26" i="13"/>
  <c r="AM26" i="13"/>
  <c r="AT25" i="13"/>
  <c r="AR25" i="13"/>
  <c r="AP25" i="13"/>
  <c r="AN25" i="13"/>
  <c r="AU24" i="13"/>
  <c r="AS24" i="13"/>
  <c r="AQ24" i="13"/>
  <c r="AO24" i="13"/>
  <c r="AM24" i="13"/>
  <c r="AT23" i="13"/>
  <c r="AR23" i="13"/>
  <c r="AP23" i="13"/>
  <c r="AN23" i="13"/>
  <c r="AU22" i="13"/>
  <c r="AS22" i="13"/>
  <c r="AQ22" i="13"/>
  <c r="AO22" i="13"/>
  <c r="AM22" i="13"/>
  <c r="AT21" i="13"/>
  <c r="AR21" i="13"/>
  <c r="AP21" i="13"/>
  <c r="AN21" i="13"/>
  <c r="AU20" i="13"/>
  <c r="AS20" i="13"/>
  <c r="AQ20" i="13"/>
  <c r="AO20" i="13"/>
  <c r="AM20" i="13"/>
  <c r="AT19" i="13"/>
  <c r="AR19" i="13"/>
  <c r="AP19" i="13"/>
  <c r="AN19" i="13"/>
  <c r="AU18" i="13"/>
  <c r="AS18" i="13"/>
  <c r="AQ18" i="13"/>
  <c r="AO18" i="13"/>
  <c r="AM18" i="13"/>
  <c r="AT17" i="13"/>
  <c r="AR17" i="13"/>
  <c r="AP17" i="13"/>
  <c r="AN17" i="13"/>
  <c r="AU16" i="13"/>
  <c r="AS16" i="13"/>
  <c r="AQ16" i="13"/>
  <c r="AO16" i="13"/>
  <c r="AM16" i="13"/>
  <c r="AT15" i="13"/>
  <c r="AR15" i="13"/>
  <c r="AP15" i="13"/>
  <c r="AN15" i="13"/>
  <c r="AU14" i="13"/>
  <c r="AS14" i="13"/>
  <c r="AQ14" i="13"/>
  <c r="AO14" i="13"/>
  <c r="AM14" i="13"/>
  <c r="AT13" i="13"/>
  <c r="AR13" i="13"/>
  <c r="AP13" i="13"/>
  <c r="AN13" i="13"/>
  <c r="AU12" i="13"/>
  <c r="AS12" i="13"/>
  <c r="AQ12" i="13"/>
  <c r="AO12" i="13"/>
  <c r="AM12" i="13"/>
  <c r="AT11" i="13"/>
  <c r="AR11" i="13"/>
  <c r="AP11" i="13"/>
  <c r="AN11" i="13"/>
  <c r="AU10" i="13"/>
  <c r="AS10" i="13"/>
  <c r="AQ10" i="13"/>
  <c r="AO10" i="13"/>
  <c r="AM10" i="13"/>
  <c r="AT9" i="13"/>
  <c r="AR9" i="13"/>
  <c r="AP9" i="13"/>
  <c r="AN9" i="13"/>
  <c r="AU8" i="13"/>
  <c r="AS8" i="13"/>
  <c r="AQ8" i="13"/>
  <c r="AO8" i="13"/>
  <c r="AM8" i="13"/>
  <c r="AT7" i="13"/>
  <c r="AR7" i="13"/>
  <c r="AP7" i="13"/>
  <c r="AN7" i="13"/>
  <c r="AU6" i="13"/>
  <c r="AS6" i="13"/>
  <c r="AQ6" i="13"/>
  <c r="AO6" i="13"/>
  <c r="AM6" i="13"/>
  <c r="AT5" i="13"/>
  <c r="AR5" i="13"/>
  <c r="AP5" i="13"/>
  <c r="AN5" i="13"/>
  <c r="AU4" i="13"/>
  <c r="AS4" i="13"/>
  <c r="AQ4" i="13"/>
  <c r="AO4" i="13"/>
  <c r="AM4" i="13"/>
  <c r="U7" i="6"/>
  <c r="AA9" i="6"/>
  <c r="AC9" i="6" s="1"/>
  <c r="AE9" i="6" s="1"/>
  <c r="V8" i="6"/>
  <c r="W8" i="6"/>
  <c r="X8" i="6"/>
  <c r="U20" i="6"/>
  <c r="V20" i="6" l="1"/>
  <c r="U21" i="6"/>
  <c r="V7" i="6"/>
  <c r="W7" i="6"/>
  <c r="X7" i="6"/>
  <c r="K277" i="13"/>
  <c r="BS60" i="13"/>
  <c r="D278" i="13"/>
  <c r="BL61" i="13"/>
  <c r="F278" i="13"/>
  <c r="BN61" i="13"/>
  <c r="H278" i="13"/>
  <c r="BP61" i="13"/>
  <c r="J278" i="13"/>
  <c r="BR61" i="13"/>
  <c r="C279" i="13"/>
  <c r="BK62" i="13"/>
  <c r="E279" i="13"/>
  <c r="BM62" i="13"/>
  <c r="G279" i="13"/>
  <c r="BO62" i="13"/>
  <c r="I279" i="13"/>
  <c r="BQ62" i="13"/>
  <c r="K279" i="13"/>
  <c r="BS62" i="13"/>
  <c r="D280" i="13"/>
  <c r="BL63" i="13"/>
  <c r="F280" i="13"/>
  <c r="BN63" i="13"/>
  <c r="H280" i="13"/>
  <c r="BP63" i="13"/>
  <c r="J280" i="13"/>
  <c r="BR63" i="13"/>
  <c r="C281" i="13"/>
  <c r="BK64" i="13"/>
  <c r="E281" i="13"/>
  <c r="BM64" i="13"/>
  <c r="G281" i="13"/>
  <c r="BO64" i="13"/>
  <c r="I281" i="13"/>
  <c r="BQ64" i="13"/>
  <c r="K281" i="13"/>
  <c r="BS64" i="13"/>
  <c r="D282" i="13"/>
  <c r="BL65" i="13"/>
  <c r="F282" i="13"/>
  <c r="BN65" i="13"/>
  <c r="H282" i="13"/>
  <c r="BP65" i="13"/>
  <c r="J282" i="13"/>
  <c r="BR65" i="13"/>
  <c r="C283" i="13"/>
  <c r="BK66" i="13"/>
  <c r="E283" i="13"/>
  <c r="BM66" i="13"/>
  <c r="G283" i="13"/>
  <c r="BO66" i="13"/>
  <c r="I283" i="13"/>
  <c r="BQ66" i="13"/>
  <c r="K283" i="13"/>
  <c r="BS66" i="13"/>
  <c r="D284" i="13"/>
  <c r="BL67" i="13"/>
  <c r="F284" i="13"/>
  <c r="BN67" i="13"/>
  <c r="H284" i="13"/>
  <c r="BP67" i="13"/>
  <c r="J284" i="13"/>
  <c r="BR67" i="13"/>
  <c r="C285" i="13"/>
  <c r="BK68" i="13"/>
  <c r="E285" i="13"/>
  <c r="BM68" i="13"/>
  <c r="G285" i="13"/>
  <c r="BO68" i="13"/>
  <c r="I285" i="13"/>
  <c r="BQ68" i="13"/>
  <c r="K285" i="13"/>
  <c r="BS68" i="13"/>
  <c r="D286" i="13"/>
  <c r="BL69" i="13"/>
  <c r="F286" i="13"/>
  <c r="BN69" i="13"/>
  <c r="H286" i="13"/>
  <c r="BP69" i="13"/>
  <c r="J286" i="13"/>
  <c r="BR69" i="13"/>
  <c r="C287" i="13"/>
  <c r="BK70" i="13"/>
  <c r="E287" i="13"/>
  <c r="BM70" i="13"/>
  <c r="G287" i="13"/>
  <c r="BO70" i="13"/>
  <c r="I287" i="13"/>
  <c r="BQ70" i="13"/>
  <c r="K287" i="13"/>
  <c r="BS70" i="13"/>
  <c r="D288" i="13"/>
  <c r="BL71" i="13"/>
  <c r="F288" i="13"/>
  <c r="BN71" i="13"/>
  <c r="H288" i="13"/>
  <c r="BP71" i="13"/>
  <c r="J288" i="13"/>
  <c r="BR71" i="13"/>
  <c r="C289" i="13"/>
  <c r="BK72" i="13"/>
  <c r="E289" i="13"/>
  <c r="BM72" i="13"/>
  <c r="G289" i="13"/>
  <c r="BO72" i="13"/>
  <c r="I289" i="13"/>
  <c r="BQ72" i="13"/>
  <c r="K289" i="13"/>
  <c r="BS72" i="13"/>
  <c r="D290" i="13"/>
  <c r="BL73" i="13"/>
  <c r="F290" i="13"/>
  <c r="BN73" i="13"/>
  <c r="H290" i="13"/>
  <c r="BP73" i="13"/>
  <c r="J290" i="13"/>
  <c r="BR73" i="13"/>
  <c r="C291" i="13"/>
  <c r="BK74" i="13"/>
  <c r="E291" i="13"/>
  <c r="BM74" i="13"/>
  <c r="G291" i="13"/>
  <c r="BO74" i="13"/>
  <c r="I291" i="13"/>
  <c r="BQ74" i="13"/>
  <c r="K291" i="13"/>
  <c r="BS74" i="13"/>
  <c r="D292" i="13"/>
  <c r="BL75" i="13"/>
  <c r="F292" i="13"/>
  <c r="BN75" i="13"/>
  <c r="H292" i="13"/>
  <c r="BP75" i="13"/>
  <c r="J292" i="13"/>
  <c r="BR75" i="13"/>
  <c r="C293" i="13"/>
  <c r="BK76" i="13"/>
  <c r="E293" i="13"/>
  <c r="BM76" i="13"/>
  <c r="G293" i="13"/>
  <c r="BO76" i="13"/>
  <c r="I293" i="13"/>
  <c r="BQ76" i="13"/>
  <c r="K293" i="13"/>
  <c r="BS76" i="13"/>
  <c r="D294" i="13"/>
  <c r="BL77" i="13"/>
  <c r="F294" i="13"/>
  <c r="BN77" i="13"/>
  <c r="H294" i="13"/>
  <c r="BP77" i="13"/>
  <c r="J294" i="13"/>
  <c r="BR77" i="13"/>
  <c r="C295" i="13"/>
  <c r="BK78" i="13"/>
  <c r="E295" i="13"/>
  <c r="BM78" i="13"/>
  <c r="G295" i="13"/>
  <c r="BO78" i="13"/>
  <c r="I295" i="13"/>
  <c r="BQ78" i="13"/>
  <c r="K295" i="13"/>
  <c r="BS78" i="13"/>
  <c r="D296" i="13"/>
  <c r="BL79" i="13"/>
  <c r="F296" i="13"/>
  <c r="BN79" i="13"/>
  <c r="H296" i="13"/>
  <c r="BP79" i="13"/>
  <c r="J296" i="13"/>
  <c r="BR79" i="13"/>
  <c r="C297" i="13"/>
  <c r="BK80" i="13"/>
  <c r="E297" i="13"/>
  <c r="BM80" i="13"/>
  <c r="G297" i="13"/>
  <c r="BO80" i="13"/>
  <c r="I297" i="13"/>
  <c r="BQ80" i="13"/>
  <c r="K297" i="13"/>
  <c r="BS80" i="13"/>
  <c r="D298" i="13"/>
  <c r="BL81" i="13"/>
  <c r="F298" i="13"/>
  <c r="BN81" i="13"/>
  <c r="H298" i="13"/>
  <c r="BP81" i="13"/>
  <c r="J298" i="13"/>
  <c r="BR81" i="13"/>
  <c r="C299" i="13"/>
  <c r="BK82" i="13"/>
  <c r="E299" i="13"/>
  <c r="BM82" i="13"/>
  <c r="G299" i="13"/>
  <c r="BO82" i="13"/>
  <c r="I299" i="13"/>
  <c r="BQ82" i="13"/>
  <c r="K299" i="13"/>
  <c r="BS82" i="13"/>
  <c r="D300" i="13"/>
  <c r="BL83" i="13"/>
  <c r="F300" i="13"/>
  <c r="BN83" i="13"/>
  <c r="H300" i="13"/>
  <c r="BP83" i="13"/>
  <c r="J300" i="13"/>
  <c r="BR83" i="13"/>
  <c r="C301" i="13"/>
  <c r="BK84" i="13"/>
  <c r="E301" i="13"/>
  <c r="BM84" i="13"/>
  <c r="G301" i="13"/>
  <c r="BO84" i="13"/>
  <c r="I301" i="13"/>
  <c r="BQ84" i="13"/>
  <c r="K301" i="13"/>
  <c r="BS84" i="13"/>
  <c r="D302" i="13"/>
  <c r="BL85" i="13"/>
  <c r="F302" i="13"/>
  <c r="BN85" i="13"/>
  <c r="H302" i="13"/>
  <c r="BP85" i="13"/>
  <c r="J302" i="13"/>
  <c r="BR85" i="13"/>
  <c r="C303" i="13"/>
  <c r="BK86" i="13"/>
  <c r="E303" i="13"/>
  <c r="BM86" i="13"/>
  <c r="G303" i="13"/>
  <c r="BO86" i="13"/>
  <c r="I303" i="13"/>
  <c r="BQ86" i="13"/>
  <c r="K303" i="13"/>
  <c r="BS86" i="13"/>
  <c r="D304" i="13"/>
  <c r="BL87" i="13"/>
  <c r="F304" i="13"/>
  <c r="BN87" i="13"/>
  <c r="H304" i="13"/>
  <c r="BP87" i="13"/>
  <c r="J304" i="13"/>
  <c r="BR87" i="13"/>
  <c r="C305" i="13"/>
  <c r="BK88" i="13"/>
  <c r="E305" i="13"/>
  <c r="BM88" i="13"/>
  <c r="G305" i="13"/>
  <c r="BO88" i="13"/>
  <c r="I305" i="13"/>
  <c r="BQ88" i="13"/>
  <c r="K305" i="13"/>
  <c r="BS88" i="13"/>
  <c r="D306" i="13"/>
  <c r="BL89" i="13"/>
  <c r="F306" i="13"/>
  <c r="BN89" i="13"/>
  <c r="H306" i="13"/>
  <c r="BP89" i="13"/>
  <c r="J306" i="13"/>
  <c r="BR89" i="13"/>
  <c r="C307" i="13"/>
  <c r="BK90" i="13"/>
  <c r="E307" i="13"/>
  <c r="BM90" i="13"/>
  <c r="G307" i="13"/>
  <c r="BO90" i="13"/>
  <c r="I307" i="13"/>
  <c r="BQ90" i="13"/>
  <c r="K307" i="13"/>
  <c r="BS90" i="13"/>
  <c r="D308" i="13"/>
  <c r="BL91" i="13"/>
  <c r="F308" i="13"/>
  <c r="BN91" i="13"/>
  <c r="H308" i="13"/>
  <c r="BP91" i="13"/>
  <c r="J308" i="13"/>
  <c r="BR91" i="13"/>
  <c r="C309" i="13"/>
  <c r="BK92" i="13"/>
  <c r="E309" i="13"/>
  <c r="BM92" i="13"/>
  <c r="G309" i="13"/>
  <c r="BO92" i="13"/>
  <c r="I309" i="13"/>
  <c r="BQ92" i="13"/>
  <c r="K309" i="13"/>
  <c r="BS92" i="13"/>
  <c r="D310" i="13"/>
  <c r="BL93" i="13"/>
  <c r="F310" i="13"/>
  <c r="BN93" i="13"/>
  <c r="H310" i="13"/>
  <c r="BP93" i="13"/>
  <c r="J310" i="13"/>
  <c r="BR93" i="13"/>
  <c r="C311" i="13"/>
  <c r="BK94" i="13"/>
  <c r="E311" i="13"/>
  <c r="BM94" i="13"/>
  <c r="G311" i="13"/>
  <c r="BO94" i="13"/>
  <c r="I311" i="13"/>
  <c r="BQ94" i="13"/>
  <c r="K311" i="13"/>
  <c r="BS94" i="13"/>
  <c r="D312" i="13"/>
  <c r="BL95" i="13"/>
  <c r="F312" i="13"/>
  <c r="BN95" i="13"/>
  <c r="H312" i="13"/>
  <c r="BP95" i="13"/>
  <c r="J312" i="13"/>
  <c r="BR95" i="13"/>
  <c r="C313" i="13"/>
  <c r="BK96" i="13"/>
  <c r="E313" i="13"/>
  <c r="BM96" i="13"/>
  <c r="G313" i="13"/>
  <c r="BO96" i="13"/>
  <c r="I313" i="13"/>
  <c r="BQ96" i="13"/>
  <c r="K313" i="13"/>
  <c r="BS96" i="13"/>
  <c r="D314" i="13"/>
  <c r="BL97" i="13"/>
  <c r="F314" i="13"/>
  <c r="BN97" i="13"/>
  <c r="H314" i="13"/>
  <c r="BP97" i="13"/>
  <c r="J314" i="13"/>
  <c r="BR97" i="13"/>
  <c r="C315" i="13"/>
  <c r="BK98" i="13"/>
  <c r="E315" i="13"/>
  <c r="BM98" i="13"/>
  <c r="G315" i="13"/>
  <c r="BO98" i="13"/>
  <c r="I315" i="13"/>
  <c r="BQ98" i="13"/>
  <c r="K315" i="13"/>
  <c r="BS98" i="13"/>
  <c r="D316" i="13"/>
  <c r="BL99" i="13"/>
  <c r="F316" i="13"/>
  <c r="BN99" i="13"/>
  <c r="H316" i="13"/>
  <c r="BP99" i="13"/>
  <c r="J316" i="13"/>
  <c r="BR99" i="13"/>
  <c r="C317" i="13"/>
  <c r="BK100" i="13"/>
  <c r="E317" i="13"/>
  <c r="BM100" i="13"/>
  <c r="G317" i="13"/>
  <c r="BO100" i="13"/>
  <c r="I317" i="13"/>
  <c r="BQ100" i="13"/>
  <c r="K317" i="13"/>
  <c r="BS100" i="13"/>
  <c r="D318" i="13"/>
  <c r="BL101" i="13"/>
  <c r="F318" i="13"/>
  <c r="BN101" i="13"/>
  <c r="H318" i="13"/>
  <c r="BP101" i="13"/>
  <c r="J318" i="13"/>
  <c r="BR101" i="13"/>
  <c r="C319" i="13"/>
  <c r="BK102" i="13"/>
  <c r="E319" i="13"/>
  <c r="BM102" i="13"/>
  <c r="G319" i="13"/>
  <c r="BO102" i="13"/>
  <c r="I319" i="13"/>
  <c r="BQ102" i="13"/>
  <c r="K319" i="13"/>
  <c r="BS102" i="13"/>
  <c r="D320" i="13"/>
  <c r="BL103" i="13"/>
  <c r="F320" i="13"/>
  <c r="BN103" i="13"/>
  <c r="H320" i="13"/>
  <c r="BP103" i="13"/>
  <c r="J320" i="13"/>
  <c r="BR103" i="13"/>
  <c r="C321" i="13"/>
  <c r="BK104" i="13"/>
  <c r="E321" i="13"/>
  <c r="BM104" i="13"/>
  <c r="G321" i="13"/>
  <c r="BO104" i="13"/>
  <c r="I321" i="13"/>
  <c r="BQ104" i="13"/>
  <c r="K321" i="13"/>
  <c r="BS104" i="13"/>
  <c r="D322" i="13"/>
  <c r="BL105" i="13"/>
  <c r="F322" i="13"/>
  <c r="BN105" i="13"/>
  <c r="H322" i="13"/>
  <c r="BP105" i="13"/>
  <c r="J322" i="13"/>
  <c r="BR105" i="13"/>
  <c r="C323" i="13"/>
  <c r="BK106" i="13"/>
  <c r="E323" i="13"/>
  <c r="BM106" i="13"/>
  <c r="G323" i="13"/>
  <c r="BO106" i="13"/>
  <c r="I323" i="13"/>
  <c r="BQ106" i="13"/>
  <c r="K323" i="13"/>
  <c r="BS106" i="13"/>
  <c r="D324" i="13"/>
  <c r="BL107" i="13"/>
  <c r="F324" i="13"/>
  <c r="BN107" i="13"/>
  <c r="H324" i="13"/>
  <c r="BP107" i="13"/>
  <c r="J324" i="13"/>
  <c r="BR107" i="13"/>
  <c r="C325" i="13"/>
  <c r="BK108" i="13"/>
  <c r="E325" i="13"/>
  <c r="BM108" i="13"/>
  <c r="G325" i="13"/>
  <c r="BO108" i="13"/>
  <c r="I325" i="13"/>
  <c r="BQ108" i="13"/>
  <c r="K325" i="13"/>
  <c r="BS108" i="13"/>
  <c r="D326" i="13"/>
  <c r="BL109" i="13"/>
  <c r="F326" i="13"/>
  <c r="BN109" i="13"/>
  <c r="H326" i="13"/>
  <c r="BP109" i="13"/>
  <c r="J326" i="13"/>
  <c r="BR109" i="13"/>
  <c r="C327" i="13"/>
  <c r="BK110" i="13"/>
  <c r="E327" i="13"/>
  <c r="BM110" i="13"/>
  <c r="G327" i="13"/>
  <c r="BO110" i="13"/>
  <c r="I327" i="13"/>
  <c r="BQ110" i="13"/>
  <c r="K327" i="13"/>
  <c r="BS110" i="13"/>
  <c r="D328" i="13"/>
  <c r="BL111" i="13"/>
  <c r="F328" i="13"/>
  <c r="BN111" i="13"/>
  <c r="H328" i="13"/>
  <c r="BP111" i="13"/>
  <c r="J328" i="13"/>
  <c r="BR111" i="13"/>
  <c r="C329" i="13"/>
  <c r="BK112" i="13"/>
  <c r="E329" i="13"/>
  <c r="BM112" i="13"/>
  <c r="G329" i="13"/>
  <c r="BO112" i="13"/>
  <c r="I329" i="13"/>
  <c r="BQ112" i="13"/>
  <c r="K329" i="13"/>
  <c r="BS112" i="13"/>
  <c r="D330" i="13"/>
  <c r="BL113" i="13"/>
  <c r="F330" i="13"/>
  <c r="BN113" i="13"/>
  <c r="H330" i="13"/>
  <c r="BP113" i="13"/>
  <c r="J330" i="13"/>
  <c r="BR113" i="13"/>
  <c r="C331" i="13"/>
  <c r="BK114" i="13"/>
  <c r="E331" i="13"/>
  <c r="BM114" i="13"/>
  <c r="G331" i="13"/>
  <c r="BO114" i="13"/>
  <c r="I331" i="13"/>
  <c r="BQ114" i="13"/>
  <c r="K331" i="13"/>
  <c r="BS114" i="13"/>
  <c r="D332" i="13"/>
  <c r="BL115" i="13"/>
  <c r="F332" i="13"/>
  <c r="BN115" i="13"/>
  <c r="H332" i="13"/>
  <c r="BP115" i="13"/>
  <c r="J332" i="13"/>
  <c r="BR115" i="13"/>
  <c r="C333" i="13"/>
  <c r="BK116" i="13"/>
  <c r="E333" i="13"/>
  <c r="BM116" i="13"/>
  <c r="G333" i="13"/>
  <c r="BO116" i="13"/>
  <c r="I333" i="13"/>
  <c r="BQ116" i="13"/>
  <c r="K333" i="13"/>
  <c r="BS116" i="13"/>
  <c r="D334" i="13"/>
  <c r="BL117" i="13"/>
  <c r="F334" i="13"/>
  <c r="BN117" i="13"/>
  <c r="H334" i="13"/>
  <c r="BP117" i="13"/>
  <c r="J334" i="13"/>
  <c r="BR117" i="13"/>
  <c r="C335" i="13"/>
  <c r="BK118" i="13"/>
  <c r="E335" i="13"/>
  <c r="BM118" i="13"/>
  <c r="G335" i="13"/>
  <c r="BO118" i="13"/>
  <c r="I335" i="13"/>
  <c r="BQ118" i="13"/>
  <c r="K335" i="13"/>
  <c r="BS118" i="13"/>
  <c r="D336" i="13"/>
  <c r="BL119" i="13"/>
  <c r="F336" i="13"/>
  <c r="BN119" i="13"/>
  <c r="H336" i="13"/>
  <c r="BP119" i="13"/>
  <c r="J336" i="13"/>
  <c r="BR119" i="13"/>
  <c r="C337" i="13"/>
  <c r="BK120" i="13"/>
  <c r="E337" i="13"/>
  <c r="BM120" i="13"/>
  <c r="G337" i="13"/>
  <c r="BO120" i="13"/>
  <c r="I337" i="13"/>
  <c r="BQ120" i="13"/>
  <c r="K337" i="13"/>
  <c r="BS120" i="13"/>
  <c r="D338" i="13"/>
  <c r="BL121" i="13"/>
  <c r="F338" i="13"/>
  <c r="BN121" i="13"/>
  <c r="H338" i="13"/>
  <c r="BP121" i="13"/>
  <c r="J338" i="13"/>
  <c r="BR121" i="13"/>
  <c r="C339" i="13"/>
  <c r="BK122" i="13"/>
  <c r="E339" i="13"/>
  <c r="BM122" i="13"/>
  <c r="G339" i="13"/>
  <c r="BO122" i="13"/>
  <c r="I339" i="13"/>
  <c r="BQ122" i="13"/>
  <c r="K339" i="13"/>
  <c r="BS122" i="13"/>
  <c r="D340" i="13"/>
  <c r="BL123" i="13"/>
  <c r="G274" i="13"/>
  <c r="BO57" i="13"/>
  <c r="I274" i="13"/>
  <c r="BQ57" i="13"/>
  <c r="K274" i="13"/>
  <c r="BS57" i="13"/>
  <c r="D275" i="13"/>
  <c r="BL58" i="13"/>
  <c r="F275" i="13"/>
  <c r="BN58" i="13"/>
  <c r="H275" i="13"/>
  <c r="BP58" i="13"/>
  <c r="J275" i="13"/>
  <c r="BR58" i="13"/>
  <c r="C276" i="13"/>
  <c r="BK59" i="13"/>
  <c r="E276" i="13"/>
  <c r="BM59" i="13"/>
  <c r="G276" i="13"/>
  <c r="BO59" i="13"/>
  <c r="I276" i="13"/>
  <c r="BQ59" i="13"/>
  <c r="K276" i="13"/>
  <c r="BS59" i="13"/>
  <c r="D277" i="13"/>
  <c r="BL60" i="13"/>
  <c r="F277" i="13"/>
  <c r="BN60" i="13"/>
  <c r="H277" i="13"/>
  <c r="BP60" i="13"/>
  <c r="J277" i="13"/>
  <c r="BR60" i="13"/>
  <c r="C278" i="13"/>
  <c r="BK61" i="13"/>
  <c r="E278" i="13"/>
  <c r="BM61" i="13"/>
  <c r="G278" i="13"/>
  <c r="BO61" i="13"/>
  <c r="I278" i="13"/>
  <c r="BQ61" i="13"/>
  <c r="K278" i="13"/>
  <c r="BS61" i="13"/>
  <c r="D279" i="13"/>
  <c r="BL62" i="13"/>
  <c r="F279" i="13"/>
  <c r="BN62" i="13"/>
  <c r="H279" i="13"/>
  <c r="BP62" i="13"/>
  <c r="J279" i="13"/>
  <c r="BR62" i="13"/>
  <c r="C280" i="13"/>
  <c r="BK63" i="13"/>
  <c r="E280" i="13"/>
  <c r="BM63" i="13"/>
  <c r="G280" i="13"/>
  <c r="BO63" i="13"/>
  <c r="I280" i="13"/>
  <c r="BQ63" i="13"/>
  <c r="K280" i="13"/>
  <c r="BS63" i="13"/>
  <c r="D281" i="13"/>
  <c r="BL64" i="13"/>
  <c r="F281" i="13"/>
  <c r="BN64" i="13"/>
  <c r="H281" i="13"/>
  <c r="BP64" i="13"/>
  <c r="J281" i="13"/>
  <c r="BR64" i="13"/>
  <c r="C282" i="13"/>
  <c r="BK65" i="13"/>
  <c r="E282" i="13"/>
  <c r="BM65" i="13"/>
  <c r="G282" i="13"/>
  <c r="BO65" i="13"/>
  <c r="I282" i="13"/>
  <c r="BQ65" i="13"/>
  <c r="K282" i="13"/>
  <c r="BS65" i="13"/>
  <c r="D283" i="13"/>
  <c r="BL66" i="13"/>
  <c r="F283" i="13"/>
  <c r="BN66" i="13"/>
  <c r="H283" i="13"/>
  <c r="BP66" i="13"/>
  <c r="J283" i="13"/>
  <c r="BR66" i="13"/>
  <c r="C284" i="13"/>
  <c r="BK67" i="13"/>
  <c r="E284" i="13"/>
  <c r="BM67" i="13"/>
  <c r="G284" i="13"/>
  <c r="BO67" i="13"/>
  <c r="I284" i="13"/>
  <c r="BQ67" i="13"/>
  <c r="K284" i="13"/>
  <c r="BS67" i="13"/>
  <c r="D285" i="13"/>
  <c r="BL68" i="13"/>
  <c r="F285" i="13"/>
  <c r="BN68" i="13"/>
  <c r="H285" i="13"/>
  <c r="BP68" i="13"/>
  <c r="J285" i="13"/>
  <c r="BR68" i="13"/>
  <c r="C286" i="13"/>
  <c r="BK69" i="13"/>
  <c r="E286" i="13"/>
  <c r="BM69" i="13"/>
  <c r="G286" i="13"/>
  <c r="BO69" i="13"/>
  <c r="I286" i="13"/>
  <c r="BQ69" i="13"/>
  <c r="K286" i="13"/>
  <c r="BS69" i="13"/>
  <c r="D287" i="13"/>
  <c r="BL70" i="13"/>
  <c r="F287" i="13"/>
  <c r="BN70" i="13"/>
  <c r="H287" i="13"/>
  <c r="BP70" i="13"/>
  <c r="J287" i="13"/>
  <c r="BR70" i="13"/>
  <c r="C288" i="13"/>
  <c r="BK71" i="13"/>
  <c r="E288" i="13"/>
  <c r="BM71" i="13"/>
  <c r="G288" i="13"/>
  <c r="BO71" i="13"/>
  <c r="I288" i="13"/>
  <c r="BQ71" i="13"/>
  <c r="K288" i="13"/>
  <c r="BS71" i="13"/>
  <c r="D289" i="13"/>
  <c r="BL72" i="13"/>
  <c r="F289" i="13"/>
  <c r="BN72" i="13"/>
  <c r="H289" i="13"/>
  <c r="BP72" i="13"/>
  <c r="J289" i="13"/>
  <c r="BR72" i="13"/>
  <c r="C290" i="13"/>
  <c r="BK73" i="13"/>
  <c r="E290" i="13"/>
  <c r="BM73" i="13"/>
  <c r="G290" i="13"/>
  <c r="BO73" i="13"/>
  <c r="I290" i="13"/>
  <c r="BQ73" i="13"/>
  <c r="K290" i="13"/>
  <c r="BS73" i="13"/>
  <c r="D291" i="13"/>
  <c r="BL74" i="13"/>
  <c r="F291" i="13"/>
  <c r="BN74" i="13"/>
  <c r="H291" i="13"/>
  <c r="BP74" i="13"/>
  <c r="J291" i="13"/>
  <c r="BR74" i="13"/>
  <c r="C292" i="13"/>
  <c r="BK75" i="13"/>
  <c r="E292" i="13"/>
  <c r="BM75" i="13"/>
  <c r="G292" i="13"/>
  <c r="BO75" i="13"/>
  <c r="I292" i="13"/>
  <c r="BQ75" i="13"/>
  <c r="K292" i="13"/>
  <c r="BS75" i="13"/>
  <c r="D293" i="13"/>
  <c r="BL76" i="13"/>
  <c r="F293" i="13"/>
  <c r="BN76" i="13"/>
  <c r="H293" i="13"/>
  <c r="BP76" i="13"/>
  <c r="J293" i="13"/>
  <c r="BR76" i="13"/>
  <c r="C294" i="13"/>
  <c r="BK77" i="13"/>
  <c r="E294" i="13"/>
  <c r="BM77" i="13"/>
  <c r="G294" i="13"/>
  <c r="BO77" i="13"/>
  <c r="I294" i="13"/>
  <c r="BQ77" i="13"/>
  <c r="K294" i="13"/>
  <c r="BS77" i="13"/>
  <c r="D295" i="13"/>
  <c r="BL78" i="13"/>
  <c r="F295" i="13"/>
  <c r="BN78" i="13"/>
  <c r="H295" i="13"/>
  <c r="BP78" i="13"/>
  <c r="J295" i="13"/>
  <c r="BR78" i="13"/>
  <c r="C296" i="13"/>
  <c r="BK79" i="13"/>
  <c r="E296" i="13"/>
  <c r="BM79" i="13"/>
  <c r="G296" i="13"/>
  <c r="BO79" i="13"/>
  <c r="I296" i="13"/>
  <c r="BQ79" i="13"/>
  <c r="K296" i="13"/>
  <c r="BS79" i="13"/>
  <c r="D297" i="13"/>
  <c r="BL80" i="13"/>
  <c r="F297" i="13"/>
  <c r="BN80" i="13"/>
  <c r="H297" i="13"/>
  <c r="BP80" i="13"/>
  <c r="J297" i="13"/>
  <c r="BR80" i="13"/>
  <c r="C298" i="13"/>
  <c r="BK81" i="13"/>
  <c r="E298" i="13"/>
  <c r="BM81" i="13"/>
  <c r="G298" i="13"/>
  <c r="BO81" i="13"/>
  <c r="I298" i="13"/>
  <c r="BQ81" i="13"/>
  <c r="K298" i="13"/>
  <c r="BS81" i="13"/>
  <c r="D299" i="13"/>
  <c r="BL82" i="13"/>
  <c r="F299" i="13"/>
  <c r="BN82" i="13"/>
  <c r="H299" i="13"/>
  <c r="BP82" i="13"/>
  <c r="J299" i="13"/>
  <c r="BR82" i="13"/>
  <c r="C300" i="13"/>
  <c r="BK83" i="13"/>
  <c r="E300" i="13"/>
  <c r="BM83" i="13"/>
  <c r="G300" i="13"/>
  <c r="BO83" i="13"/>
  <c r="I300" i="13"/>
  <c r="BQ83" i="13"/>
  <c r="K300" i="13"/>
  <c r="BS83" i="13"/>
  <c r="D301" i="13"/>
  <c r="BL84" i="13"/>
  <c r="F301" i="13"/>
  <c r="BN84" i="13"/>
  <c r="H301" i="13"/>
  <c r="BP84" i="13"/>
  <c r="J301" i="13"/>
  <c r="BR84" i="13"/>
  <c r="C302" i="13"/>
  <c r="BK85" i="13"/>
  <c r="E302" i="13"/>
  <c r="BM85" i="13"/>
  <c r="G302" i="13"/>
  <c r="BO85" i="13"/>
  <c r="I302" i="13"/>
  <c r="BQ85" i="13"/>
  <c r="K302" i="13"/>
  <c r="BS85" i="13"/>
  <c r="D303" i="13"/>
  <c r="BL86" i="13"/>
  <c r="F303" i="13"/>
  <c r="BN86" i="13"/>
  <c r="H303" i="13"/>
  <c r="BP86" i="13"/>
  <c r="J303" i="13"/>
  <c r="BR86" i="13"/>
  <c r="C304" i="13"/>
  <c r="BK87" i="13"/>
  <c r="E304" i="13"/>
  <c r="BM87" i="13"/>
  <c r="G304" i="13"/>
  <c r="BO87" i="13"/>
  <c r="I304" i="13"/>
  <c r="BQ87" i="13"/>
  <c r="K304" i="13"/>
  <c r="BS87" i="13"/>
  <c r="D305" i="13"/>
  <c r="BL88" i="13"/>
  <c r="F305" i="13"/>
  <c r="BN88" i="13"/>
  <c r="H305" i="13"/>
  <c r="BP88" i="13"/>
  <c r="J305" i="13"/>
  <c r="BR88" i="13"/>
  <c r="C306" i="13"/>
  <c r="BK89" i="13"/>
  <c r="E306" i="13"/>
  <c r="BM89" i="13"/>
  <c r="G306" i="13"/>
  <c r="BO89" i="13"/>
  <c r="I306" i="13"/>
  <c r="BQ89" i="13"/>
  <c r="K306" i="13"/>
  <c r="BS89" i="13"/>
  <c r="D307" i="13"/>
  <c r="BL90" i="13"/>
  <c r="F307" i="13"/>
  <c r="BN90" i="13"/>
  <c r="H307" i="13"/>
  <c r="BP90" i="13"/>
  <c r="J307" i="13"/>
  <c r="BR90" i="13"/>
  <c r="C308" i="13"/>
  <c r="BK91" i="13"/>
  <c r="E308" i="13"/>
  <c r="BM91" i="13"/>
  <c r="G308" i="13"/>
  <c r="BO91" i="13"/>
  <c r="I308" i="13"/>
  <c r="BQ91" i="13"/>
  <c r="K308" i="13"/>
  <c r="BS91" i="13"/>
  <c r="D309" i="13"/>
  <c r="BL92" i="13"/>
  <c r="F309" i="13"/>
  <c r="BN92" i="13"/>
  <c r="H309" i="13"/>
  <c r="BP92" i="13"/>
  <c r="J309" i="13"/>
  <c r="BR92" i="13"/>
  <c r="C310" i="13"/>
  <c r="BK93" i="13"/>
  <c r="E310" i="13"/>
  <c r="BM93" i="13"/>
  <c r="G310" i="13"/>
  <c r="BO93" i="13"/>
  <c r="I310" i="13"/>
  <c r="BQ93" i="13"/>
  <c r="K310" i="13"/>
  <c r="BS93" i="13"/>
  <c r="D311" i="13"/>
  <c r="BL94" i="13"/>
  <c r="F311" i="13"/>
  <c r="BN94" i="13"/>
  <c r="H311" i="13"/>
  <c r="BP94" i="13"/>
  <c r="J311" i="13"/>
  <c r="BR94" i="13"/>
  <c r="C312" i="13"/>
  <c r="BK95" i="13"/>
  <c r="E312" i="13"/>
  <c r="BM95" i="13"/>
  <c r="G312" i="13"/>
  <c r="BO95" i="13"/>
  <c r="I312" i="13"/>
  <c r="BQ95" i="13"/>
  <c r="K312" i="13"/>
  <c r="BS95" i="13"/>
  <c r="D313" i="13"/>
  <c r="BL96" i="13"/>
  <c r="F313" i="13"/>
  <c r="BN96" i="13"/>
  <c r="H313" i="13"/>
  <c r="BP96" i="13"/>
  <c r="J313" i="13"/>
  <c r="BR96" i="13"/>
  <c r="C314" i="13"/>
  <c r="BK97" i="13"/>
  <c r="E314" i="13"/>
  <c r="BM97" i="13"/>
  <c r="G314" i="13"/>
  <c r="BO97" i="13"/>
  <c r="I314" i="13"/>
  <c r="BQ97" i="13"/>
  <c r="K314" i="13"/>
  <c r="BS97" i="13"/>
  <c r="D315" i="13"/>
  <c r="BL98" i="13"/>
  <c r="F315" i="13"/>
  <c r="BN98" i="13"/>
  <c r="H315" i="13"/>
  <c r="BP98" i="13"/>
  <c r="J315" i="13"/>
  <c r="BR98" i="13"/>
  <c r="C316" i="13"/>
  <c r="BK99" i="13"/>
  <c r="E316" i="13"/>
  <c r="BM99" i="13"/>
  <c r="G316" i="13"/>
  <c r="BO99" i="13"/>
  <c r="I316" i="13"/>
  <c r="BQ99" i="13"/>
  <c r="K316" i="13"/>
  <c r="BS99" i="13"/>
  <c r="D317" i="13"/>
  <c r="BL100" i="13"/>
  <c r="F317" i="13"/>
  <c r="BN100" i="13"/>
  <c r="H317" i="13"/>
  <c r="BP100" i="13"/>
  <c r="J317" i="13"/>
  <c r="BR100" i="13"/>
  <c r="C318" i="13"/>
  <c r="BK101" i="13"/>
  <c r="E318" i="13"/>
  <c r="BM101" i="13"/>
  <c r="G318" i="13"/>
  <c r="BO101" i="13"/>
  <c r="I318" i="13"/>
  <c r="BQ101" i="13"/>
  <c r="K318" i="13"/>
  <c r="BS101" i="13"/>
  <c r="D319" i="13"/>
  <c r="BL102" i="13"/>
  <c r="F319" i="13"/>
  <c r="BN102" i="13"/>
  <c r="H319" i="13"/>
  <c r="BP102" i="13"/>
  <c r="J319" i="13"/>
  <c r="BR102" i="13"/>
  <c r="C320" i="13"/>
  <c r="BK103" i="13"/>
  <c r="E320" i="13"/>
  <c r="BM103" i="13"/>
  <c r="G320" i="13"/>
  <c r="BO103" i="13"/>
  <c r="I320" i="13"/>
  <c r="BQ103" i="13"/>
  <c r="K320" i="13"/>
  <c r="BS103" i="13"/>
  <c r="D321" i="13"/>
  <c r="BL104" i="13"/>
  <c r="F321" i="13"/>
  <c r="BN104" i="13"/>
  <c r="H321" i="13"/>
  <c r="BP104" i="13"/>
  <c r="J321" i="13"/>
  <c r="BR104" i="13"/>
  <c r="C322" i="13"/>
  <c r="BK105" i="13"/>
  <c r="E322" i="13"/>
  <c r="BM105" i="13"/>
  <c r="G322" i="13"/>
  <c r="BO105" i="13"/>
  <c r="I322" i="13"/>
  <c r="BQ105" i="13"/>
  <c r="K322" i="13"/>
  <c r="BS105" i="13"/>
  <c r="D323" i="13"/>
  <c r="BL106" i="13"/>
  <c r="F323" i="13"/>
  <c r="BN106" i="13"/>
  <c r="H323" i="13"/>
  <c r="BP106" i="13"/>
  <c r="J323" i="13"/>
  <c r="BR106" i="13"/>
  <c r="C324" i="13"/>
  <c r="BK107" i="13"/>
  <c r="E324" i="13"/>
  <c r="BM107" i="13"/>
  <c r="G324" i="13"/>
  <c r="BO107" i="13"/>
  <c r="I324" i="13"/>
  <c r="BQ107" i="13"/>
  <c r="K324" i="13"/>
  <c r="BS107" i="13"/>
  <c r="D325" i="13"/>
  <c r="BL108" i="13"/>
  <c r="F325" i="13"/>
  <c r="BN108" i="13"/>
  <c r="H325" i="13"/>
  <c r="BP108" i="13"/>
  <c r="J325" i="13"/>
  <c r="BR108" i="13"/>
  <c r="C326" i="13"/>
  <c r="BK109" i="13"/>
  <c r="E326" i="13"/>
  <c r="BM109" i="13"/>
  <c r="G326" i="13"/>
  <c r="BO109" i="13"/>
  <c r="I326" i="13"/>
  <c r="BQ109" i="13"/>
  <c r="K326" i="13"/>
  <c r="BS109" i="13"/>
  <c r="D327" i="13"/>
  <c r="BL110" i="13"/>
  <c r="F327" i="13"/>
  <c r="BN110" i="13"/>
  <c r="H327" i="13"/>
  <c r="BP110" i="13"/>
  <c r="J327" i="13"/>
  <c r="BR110" i="13"/>
  <c r="C328" i="13"/>
  <c r="BK111" i="13"/>
  <c r="E328" i="13"/>
  <c r="BM111" i="13"/>
  <c r="G328" i="13"/>
  <c r="BO111" i="13"/>
  <c r="I328" i="13"/>
  <c r="BQ111" i="13"/>
  <c r="K328" i="13"/>
  <c r="BS111" i="13"/>
  <c r="D329" i="13"/>
  <c r="BL112" i="13"/>
  <c r="F329" i="13"/>
  <c r="BN112" i="13"/>
  <c r="H329" i="13"/>
  <c r="BP112" i="13"/>
  <c r="J329" i="13"/>
  <c r="BR112" i="13"/>
  <c r="C330" i="13"/>
  <c r="BK113" i="13"/>
  <c r="E330" i="13"/>
  <c r="BM113" i="13"/>
  <c r="G330" i="13"/>
  <c r="BO113" i="13"/>
  <c r="I330" i="13"/>
  <c r="BQ113" i="13"/>
  <c r="K330" i="13"/>
  <c r="BS113" i="13"/>
  <c r="F340" i="13"/>
  <c r="BN123" i="13"/>
  <c r="H340" i="13"/>
  <c r="BP123" i="13"/>
  <c r="J340" i="13"/>
  <c r="BR123" i="13"/>
  <c r="C341" i="13"/>
  <c r="BK124" i="13"/>
  <c r="E341" i="13"/>
  <c r="BM124" i="13"/>
  <c r="G341" i="13"/>
  <c r="BO124" i="13"/>
  <c r="I341" i="13"/>
  <c r="BQ124" i="13"/>
  <c r="K341" i="13"/>
  <c r="BS124" i="13"/>
  <c r="D342" i="13"/>
  <c r="BL125" i="13"/>
  <c r="F342" i="13"/>
  <c r="BN125" i="13"/>
  <c r="H342" i="13"/>
  <c r="BP125" i="13"/>
  <c r="J342" i="13"/>
  <c r="BR125" i="13"/>
  <c r="C343" i="13"/>
  <c r="BK126" i="13"/>
  <c r="E343" i="13"/>
  <c r="BM126" i="13"/>
  <c r="G343" i="13"/>
  <c r="BO126" i="13"/>
  <c r="I343" i="13"/>
  <c r="BQ126" i="13"/>
  <c r="K343" i="13"/>
  <c r="BS126" i="13"/>
  <c r="D344" i="13"/>
  <c r="BL127" i="13"/>
  <c r="F344" i="13"/>
  <c r="BN127" i="13"/>
  <c r="H344" i="13"/>
  <c r="BP127" i="13"/>
  <c r="J344" i="13"/>
  <c r="BR127" i="13"/>
  <c r="C345" i="13"/>
  <c r="BK128" i="13"/>
  <c r="E345" i="13"/>
  <c r="BM128" i="13"/>
  <c r="G345" i="13"/>
  <c r="BO128" i="13"/>
  <c r="I345" i="13"/>
  <c r="BQ128" i="13"/>
  <c r="K345" i="13"/>
  <c r="BS128" i="13"/>
  <c r="D346" i="13"/>
  <c r="BL129" i="13"/>
  <c r="F346" i="13"/>
  <c r="BN129" i="13"/>
  <c r="H346" i="13"/>
  <c r="BP129" i="13"/>
  <c r="J346" i="13"/>
  <c r="BR129" i="13"/>
  <c r="C347" i="13"/>
  <c r="BK130" i="13"/>
  <c r="E347" i="13"/>
  <c r="BM130" i="13"/>
  <c r="G347" i="13"/>
  <c r="BO130" i="13"/>
  <c r="I347" i="13"/>
  <c r="BQ130" i="13"/>
  <c r="K347" i="13"/>
  <c r="BS130" i="13"/>
  <c r="D348" i="13"/>
  <c r="BL131" i="13"/>
  <c r="F348" i="13"/>
  <c r="BN131" i="13"/>
  <c r="H348" i="13"/>
  <c r="BP131" i="13"/>
  <c r="J348" i="13"/>
  <c r="BR131" i="13"/>
  <c r="C349" i="13"/>
  <c r="BK132" i="13"/>
  <c r="E349" i="13"/>
  <c r="BM132" i="13"/>
  <c r="G349" i="13"/>
  <c r="BO132" i="13"/>
  <c r="I349" i="13"/>
  <c r="BQ132" i="13"/>
  <c r="K349" i="13"/>
  <c r="BS132" i="13"/>
  <c r="D350" i="13"/>
  <c r="BL133" i="13"/>
  <c r="F350" i="13"/>
  <c r="BN133" i="13"/>
  <c r="H350" i="13"/>
  <c r="BP133" i="13"/>
  <c r="J350" i="13"/>
  <c r="BR133" i="13"/>
  <c r="C351" i="13"/>
  <c r="BK134" i="13"/>
  <c r="E351" i="13"/>
  <c r="BM134" i="13"/>
  <c r="G351" i="13"/>
  <c r="BO134" i="13"/>
  <c r="I351" i="13"/>
  <c r="BQ134" i="13"/>
  <c r="K351" i="13"/>
  <c r="BS134" i="13"/>
  <c r="D352" i="13"/>
  <c r="BL135" i="13"/>
  <c r="F352" i="13"/>
  <c r="BN135" i="13"/>
  <c r="H352" i="13"/>
  <c r="BP135" i="13"/>
  <c r="J352" i="13"/>
  <c r="BR135" i="13"/>
  <c r="C353" i="13"/>
  <c r="BK136" i="13"/>
  <c r="E353" i="13"/>
  <c r="BM136" i="13"/>
  <c r="G353" i="13"/>
  <c r="BO136" i="13"/>
  <c r="I353" i="13"/>
  <c r="BQ136" i="13"/>
  <c r="K353" i="13"/>
  <c r="BS136" i="13"/>
  <c r="D354" i="13"/>
  <c r="BL137" i="13"/>
  <c r="U9" i="6"/>
  <c r="B394" i="13"/>
  <c r="BJ177" i="13"/>
  <c r="B396" i="13"/>
  <c r="BJ179" i="13"/>
  <c r="B398" i="13"/>
  <c r="BJ181" i="13"/>
  <c r="B400" i="13"/>
  <c r="BJ183" i="13"/>
  <c r="B402" i="13"/>
  <c r="BJ185" i="13"/>
  <c r="B404" i="13"/>
  <c r="BJ187" i="13"/>
  <c r="B406" i="13"/>
  <c r="BJ189" i="13"/>
  <c r="B408" i="13"/>
  <c r="BJ191" i="13"/>
  <c r="B410" i="13"/>
  <c r="BJ193" i="13"/>
  <c r="B412" i="13"/>
  <c r="BJ195" i="13"/>
  <c r="B414" i="13"/>
  <c r="BJ197" i="13"/>
  <c r="B416" i="13"/>
  <c r="BJ199" i="13"/>
  <c r="B418" i="13"/>
  <c r="BJ201" i="13"/>
  <c r="B420" i="13"/>
  <c r="BJ203" i="13"/>
  <c r="B422" i="13"/>
  <c r="BJ205" i="13"/>
  <c r="B424" i="13"/>
  <c r="BJ207" i="13"/>
  <c r="B426" i="13"/>
  <c r="BJ209" i="13"/>
  <c r="B428" i="13"/>
  <c r="BJ211" i="13"/>
  <c r="B430" i="13"/>
  <c r="BJ213" i="13"/>
  <c r="B432" i="13"/>
  <c r="BJ215" i="13"/>
  <c r="B434" i="13"/>
  <c r="BJ217" i="13"/>
  <c r="C19" i="7"/>
  <c r="G19" i="7"/>
  <c r="K19" i="7"/>
  <c r="C20" i="7"/>
  <c r="G20" i="7"/>
  <c r="K20" i="7"/>
  <c r="C21" i="7"/>
  <c r="G21" i="7"/>
  <c r="K21" i="7"/>
  <c r="C22" i="7"/>
  <c r="G22" i="7"/>
  <c r="K22" i="7"/>
  <c r="C23" i="7"/>
  <c r="G23" i="7"/>
  <c r="K23" i="7"/>
  <c r="C24" i="7"/>
  <c r="G24" i="7"/>
  <c r="K24" i="7"/>
  <c r="C25" i="7"/>
  <c r="G25" i="7"/>
  <c r="K25" i="7"/>
  <c r="C26" i="7"/>
  <c r="G26" i="7"/>
  <c r="K26" i="7"/>
  <c r="C27" i="7"/>
  <c r="G27" i="7"/>
  <c r="K27" i="7"/>
  <c r="C28" i="7"/>
  <c r="G28" i="7"/>
  <c r="K28" i="7"/>
  <c r="C29" i="7"/>
  <c r="G29" i="7"/>
  <c r="K29" i="7"/>
  <c r="C30" i="7"/>
  <c r="G30" i="7"/>
  <c r="K30" i="7"/>
  <c r="C31" i="7"/>
  <c r="G31" i="7"/>
  <c r="K31" i="7"/>
  <c r="C32" i="7"/>
  <c r="G32" i="7"/>
  <c r="K32" i="7"/>
  <c r="C33" i="7"/>
  <c r="G33" i="7"/>
  <c r="K33" i="7"/>
  <c r="C34" i="7"/>
  <c r="G34" i="7"/>
  <c r="K34" i="7"/>
  <c r="C35" i="7"/>
  <c r="G35" i="7"/>
  <c r="K35" i="7"/>
  <c r="C36" i="7"/>
  <c r="G36" i="7"/>
  <c r="K36" i="7"/>
  <c r="C37" i="7"/>
  <c r="G37" i="7"/>
  <c r="K37" i="7"/>
  <c r="C38" i="7"/>
  <c r="G38" i="7"/>
  <c r="K38" i="7"/>
  <c r="C39" i="7"/>
  <c r="G39" i="7"/>
  <c r="K39" i="7"/>
  <c r="C40" i="7"/>
  <c r="G40" i="7"/>
  <c r="K40" i="7"/>
  <c r="C41" i="7"/>
  <c r="G41" i="7"/>
  <c r="K41" i="7"/>
  <c r="B20" i="7"/>
  <c r="B26" i="7"/>
  <c r="B34" i="7"/>
  <c r="D19" i="7"/>
  <c r="H19" i="7"/>
  <c r="L19" i="7"/>
  <c r="D20" i="7"/>
  <c r="H20" i="7"/>
  <c r="L20" i="7"/>
  <c r="D21" i="7"/>
  <c r="H21" i="7"/>
  <c r="L21" i="7"/>
  <c r="D22" i="7"/>
  <c r="H22" i="7"/>
  <c r="L22" i="7"/>
  <c r="D23" i="7"/>
  <c r="H23" i="7"/>
  <c r="L23" i="7"/>
  <c r="D24" i="7"/>
  <c r="H24" i="7"/>
  <c r="L24" i="7"/>
  <c r="D25" i="7"/>
  <c r="H25" i="7"/>
  <c r="L25" i="7"/>
  <c r="D26" i="7"/>
  <c r="H26" i="7"/>
  <c r="L26" i="7"/>
  <c r="D27" i="7"/>
  <c r="H27" i="7"/>
  <c r="L27" i="7"/>
  <c r="D28" i="7"/>
  <c r="H28" i="7"/>
  <c r="L28" i="7"/>
  <c r="D29" i="7"/>
  <c r="H29" i="7"/>
  <c r="L29" i="7"/>
  <c r="D30" i="7"/>
  <c r="H30" i="7"/>
  <c r="L30" i="7"/>
  <c r="D31" i="7"/>
  <c r="H31" i="7"/>
  <c r="L31" i="7"/>
  <c r="D32" i="7"/>
  <c r="H32" i="7"/>
  <c r="L32" i="7"/>
  <c r="D33" i="7"/>
  <c r="H33" i="7"/>
  <c r="L33" i="7"/>
  <c r="D34" i="7"/>
  <c r="H34" i="7"/>
  <c r="L34" i="7"/>
  <c r="D35" i="7"/>
  <c r="H35" i="7"/>
  <c r="L35" i="7"/>
  <c r="D36" i="7"/>
  <c r="H36" i="7"/>
  <c r="L36" i="7"/>
  <c r="D37" i="7"/>
  <c r="H37" i="7"/>
  <c r="L37" i="7"/>
  <c r="D38" i="7"/>
  <c r="H38" i="7"/>
  <c r="L38" i="7"/>
  <c r="D39" i="7"/>
  <c r="H39" i="7"/>
  <c r="L39" i="7"/>
  <c r="D40" i="7"/>
  <c r="H40" i="7"/>
  <c r="L40" i="7"/>
  <c r="D41" i="7"/>
  <c r="H41" i="7"/>
  <c r="L41" i="7"/>
  <c r="B19" i="7"/>
  <c r="B23" i="7"/>
  <c r="B27" i="7"/>
  <c r="B31" i="7"/>
  <c r="B35" i="7"/>
  <c r="B39" i="7"/>
  <c r="B24" i="7"/>
  <c r="B32" i="7"/>
  <c r="B40" i="7"/>
  <c r="F354" i="13"/>
  <c r="BN137" i="13"/>
  <c r="H354" i="13"/>
  <c r="BP137" i="13"/>
  <c r="J354" i="13"/>
  <c r="BR137" i="13"/>
  <c r="C355" i="13"/>
  <c r="BK138" i="13"/>
  <c r="E355" i="13"/>
  <c r="BM138" i="13"/>
  <c r="G355" i="13"/>
  <c r="BO138" i="13"/>
  <c r="I355" i="13"/>
  <c r="BQ138" i="13"/>
  <c r="K355" i="13"/>
  <c r="BS138" i="13"/>
  <c r="D356" i="13"/>
  <c r="BL139" i="13"/>
  <c r="F356" i="13"/>
  <c r="BN139" i="13"/>
  <c r="H356" i="13"/>
  <c r="BP139" i="13"/>
  <c r="J356" i="13"/>
  <c r="BR139" i="13"/>
  <c r="C357" i="13"/>
  <c r="BK140" i="13"/>
  <c r="E357" i="13"/>
  <c r="BM140" i="13"/>
  <c r="G357" i="13"/>
  <c r="BO140" i="13"/>
  <c r="I357" i="13"/>
  <c r="BQ140" i="13"/>
  <c r="K357" i="13"/>
  <c r="BS140" i="13"/>
  <c r="D358" i="13"/>
  <c r="BL141" i="13"/>
  <c r="F358" i="13"/>
  <c r="BN141" i="13"/>
  <c r="H358" i="13"/>
  <c r="BP141" i="13"/>
  <c r="J358" i="13"/>
  <c r="BR141" i="13"/>
  <c r="C359" i="13"/>
  <c r="BK142" i="13"/>
  <c r="E359" i="13"/>
  <c r="BM142" i="13"/>
  <c r="G359" i="13"/>
  <c r="BO142" i="13"/>
  <c r="I359" i="13"/>
  <c r="BQ142" i="13"/>
  <c r="K359" i="13"/>
  <c r="BS142" i="13"/>
  <c r="D360" i="13"/>
  <c r="BL143" i="13"/>
  <c r="F360" i="13"/>
  <c r="BN143" i="13"/>
  <c r="H360" i="13"/>
  <c r="BP143" i="13"/>
  <c r="J360" i="13"/>
  <c r="BR143" i="13"/>
  <c r="C361" i="13"/>
  <c r="BK144" i="13"/>
  <c r="E361" i="13"/>
  <c r="BM144" i="13"/>
  <c r="G361" i="13"/>
  <c r="BO144" i="13"/>
  <c r="I361" i="13"/>
  <c r="BQ144" i="13"/>
  <c r="K361" i="13"/>
  <c r="BS144" i="13"/>
  <c r="D362" i="13"/>
  <c r="BL145" i="13"/>
  <c r="F362" i="13"/>
  <c r="BN145" i="13"/>
  <c r="H362" i="13"/>
  <c r="BP145" i="13"/>
  <c r="J362" i="13"/>
  <c r="BR145" i="13"/>
  <c r="C363" i="13"/>
  <c r="BK146" i="13"/>
  <c r="E363" i="13"/>
  <c r="BM146" i="13"/>
  <c r="G363" i="13"/>
  <c r="BO146" i="13"/>
  <c r="I363" i="13"/>
  <c r="BQ146" i="13"/>
  <c r="K363" i="13"/>
  <c r="BS146" i="13"/>
  <c r="D364" i="13"/>
  <c r="BL147" i="13"/>
  <c r="F364" i="13"/>
  <c r="BN147" i="13"/>
  <c r="H364" i="13"/>
  <c r="BP147" i="13"/>
  <c r="J364" i="13"/>
  <c r="BR147" i="13"/>
  <c r="C365" i="13"/>
  <c r="BK148" i="13"/>
  <c r="E365" i="13"/>
  <c r="BM148" i="13"/>
  <c r="G365" i="13"/>
  <c r="BO148" i="13"/>
  <c r="I365" i="13"/>
  <c r="BQ148" i="13"/>
  <c r="K365" i="13"/>
  <c r="BS148" i="13"/>
  <c r="D366" i="13"/>
  <c r="BL149" i="13"/>
  <c r="F366" i="13"/>
  <c r="BN149" i="13"/>
  <c r="H366" i="13"/>
  <c r="BP149" i="13"/>
  <c r="J366" i="13"/>
  <c r="BR149" i="13"/>
  <c r="C367" i="13"/>
  <c r="BK150" i="13"/>
  <c r="E367" i="13"/>
  <c r="BM150" i="13"/>
  <c r="G367" i="13"/>
  <c r="BO150" i="13"/>
  <c r="I367" i="13"/>
  <c r="BQ150" i="13"/>
  <c r="K367" i="13"/>
  <c r="BS150" i="13"/>
  <c r="D368" i="13"/>
  <c r="BL151" i="13"/>
  <c r="F368" i="13"/>
  <c r="BN151" i="13"/>
  <c r="H368" i="13"/>
  <c r="BP151" i="13"/>
  <c r="J368" i="13"/>
  <c r="BR151" i="13"/>
  <c r="C369" i="13"/>
  <c r="BK152" i="13"/>
  <c r="E369" i="13"/>
  <c r="BM152" i="13"/>
  <c r="G369" i="13"/>
  <c r="BO152" i="13"/>
  <c r="I369" i="13"/>
  <c r="BQ152" i="13"/>
  <c r="K369" i="13"/>
  <c r="BS152" i="13"/>
  <c r="D370" i="13"/>
  <c r="BL153" i="13"/>
  <c r="F370" i="13"/>
  <c r="BN153" i="13"/>
  <c r="H370" i="13"/>
  <c r="BP153" i="13"/>
  <c r="J370" i="13"/>
  <c r="BR153" i="13"/>
  <c r="C371" i="13"/>
  <c r="BK154" i="13"/>
  <c r="E371" i="13"/>
  <c r="BM154" i="13"/>
  <c r="G371" i="13"/>
  <c r="BO154" i="13"/>
  <c r="I371" i="13"/>
  <c r="BQ154" i="13"/>
  <c r="K371" i="13"/>
  <c r="BS154" i="13"/>
  <c r="D372" i="13"/>
  <c r="BL155" i="13"/>
  <c r="F372" i="13"/>
  <c r="BN155" i="13"/>
  <c r="H372" i="13"/>
  <c r="BP155" i="13"/>
  <c r="J372" i="13"/>
  <c r="BR155" i="13"/>
  <c r="C373" i="13"/>
  <c r="BK156" i="13"/>
  <c r="E373" i="13"/>
  <c r="BM156" i="13"/>
  <c r="G373" i="13"/>
  <c r="BO156" i="13"/>
  <c r="I373" i="13"/>
  <c r="BQ156" i="13"/>
  <c r="K373" i="13"/>
  <c r="BS156" i="13"/>
  <c r="D374" i="13"/>
  <c r="BL157" i="13"/>
  <c r="F374" i="13"/>
  <c r="BN157" i="13"/>
  <c r="H374" i="13"/>
  <c r="BP157" i="13"/>
  <c r="J374" i="13"/>
  <c r="BR157" i="13"/>
  <c r="C375" i="13"/>
  <c r="BK158" i="13"/>
  <c r="E375" i="13"/>
  <c r="BM158" i="13"/>
  <c r="G375" i="13"/>
  <c r="BO158" i="13"/>
  <c r="I375" i="13"/>
  <c r="BQ158" i="13"/>
  <c r="K375" i="13"/>
  <c r="BS158" i="13"/>
  <c r="D376" i="13"/>
  <c r="BL159" i="13"/>
  <c r="F376" i="13"/>
  <c r="BN159" i="13"/>
  <c r="H376" i="13"/>
  <c r="BP159" i="13"/>
  <c r="J376" i="13"/>
  <c r="BR159" i="13"/>
  <c r="C377" i="13"/>
  <c r="BK160" i="13"/>
  <c r="E377" i="13"/>
  <c r="BM160" i="13"/>
  <c r="G377" i="13"/>
  <c r="BO160" i="13"/>
  <c r="I377" i="13"/>
  <c r="BQ160" i="13"/>
  <c r="K377" i="13"/>
  <c r="BS160" i="13"/>
  <c r="D378" i="13"/>
  <c r="BL161" i="13"/>
  <c r="F378" i="13"/>
  <c r="BN161" i="13"/>
  <c r="H378" i="13"/>
  <c r="BP161" i="13"/>
  <c r="J378" i="13"/>
  <c r="BR161" i="13"/>
  <c r="C379" i="13"/>
  <c r="BK162" i="13"/>
  <c r="E379" i="13"/>
  <c r="BM162" i="13"/>
  <c r="G379" i="13"/>
  <c r="BO162" i="13"/>
  <c r="I379" i="13"/>
  <c r="BQ162" i="13"/>
  <c r="K379" i="13"/>
  <c r="BS162" i="13"/>
  <c r="D380" i="13"/>
  <c r="BL163" i="13"/>
  <c r="F380" i="13"/>
  <c r="BN163" i="13"/>
  <c r="H380" i="13"/>
  <c r="BP163" i="13"/>
  <c r="J380" i="13"/>
  <c r="BR163" i="13"/>
  <c r="C381" i="13"/>
  <c r="BK164" i="13"/>
  <c r="E381" i="13"/>
  <c r="BM164" i="13"/>
  <c r="G381" i="13"/>
  <c r="BO164" i="13"/>
  <c r="I381" i="13"/>
  <c r="BQ164" i="13"/>
  <c r="K381" i="13"/>
  <c r="BS164" i="13"/>
  <c r="D382" i="13"/>
  <c r="BL165" i="13"/>
  <c r="F382" i="13"/>
  <c r="BN165" i="13"/>
  <c r="H382" i="13"/>
  <c r="BP165" i="13"/>
  <c r="J382" i="13"/>
  <c r="BR165" i="13"/>
  <c r="C383" i="13"/>
  <c r="BK166" i="13"/>
  <c r="E383" i="13"/>
  <c r="BM166" i="13"/>
  <c r="G383" i="13"/>
  <c r="BO166" i="13"/>
  <c r="I383" i="13"/>
  <c r="BQ166" i="13"/>
  <c r="K383" i="13"/>
  <c r="BS166" i="13"/>
  <c r="D384" i="13"/>
  <c r="BL167" i="13"/>
  <c r="F384" i="13"/>
  <c r="BN167" i="13"/>
  <c r="H384" i="13"/>
  <c r="BP167" i="13"/>
  <c r="J384" i="13"/>
  <c r="BR167" i="13"/>
  <c r="C385" i="13"/>
  <c r="BK168" i="13"/>
  <c r="E385" i="13"/>
  <c r="BM168" i="13"/>
  <c r="G385" i="13"/>
  <c r="BO168" i="13"/>
  <c r="I385" i="13"/>
  <c r="BQ168" i="13"/>
  <c r="K385" i="13"/>
  <c r="BS168" i="13"/>
  <c r="D386" i="13"/>
  <c r="BL169" i="13"/>
  <c r="F386" i="13"/>
  <c r="BN169" i="13"/>
  <c r="H386" i="13"/>
  <c r="BP169" i="13"/>
  <c r="J386" i="13"/>
  <c r="BR169" i="13"/>
  <c r="C387" i="13"/>
  <c r="BK170" i="13"/>
  <c r="E387" i="13"/>
  <c r="BM170" i="13"/>
  <c r="G387" i="13"/>
  <c r="BO170" i="13"/>
  <c r="I387" i="13"/>
  <c r="BQ170" i="13"/>
  <c r="K387" i="13"/>
  <c r="BS170" i="13"/>
  <c r="D388" i="13"/>
  <c r="BL171" i="13"/>
  <c r="F388" i="13"/>
  <c r="BN171" i="13"/>
  <c r="H388" i="13"/>
  <c r="BP171" i="13"/>
  <c r="J388" i="13"/>
  <c r="BR171" i="13"/>
  <c r="C389" i="13"/>
  <c r="BK172" i="13"/>
  <c r="E389" i="13"/>
  <c r="BM172" i="13"/>
  <c r="G389" i="13"/>
  <c r="BO172" i="13"/>
  <c r="I389" i="13"/>
  <c r="BQ172" i="13"/>
  <c r="K389" i="13"/>
  <c r="BS172" i="13"/>
  <c r="D390" i="13"/>
  <c r="BL173" i="13"/>
  <c r="F390" i="13"/>
  <c r="BN173" i="13"/>
  <c r="H390" i="13"/>
  <c r="BP173" i="13"/>
  <c r="J390" i="13"/>
  <c r="BR173" i="13"/>
  <c r="C391" i="13"/>
  <c r="BK174" i="13"/>
  <c r="E391" i="13"/>
  <c r="BM174" i="13"/>
  <c r="G391" i="13"/>
  <c r="BO174" i="13"/>
  <c r="I391" i="13"/>
  <c r="BQ174" i="13"/>
  <c r="K391" i="13"/>
  <c r="BS174" i="13"/>
  <c r="D392" i="13"/>
  <c r="BL175" i="13"/>
  <c r="F392" i="13"/>
  <c r="BN175" i="13"/>
  <c r="H392" i="13"/>
  <c r="BP175" i="13"/>
  <c r="J392" i="13"/>
  <c r="BR175" i="13"/>
  <c r="C393" i="13"/>
  <c r="BK176" i="13"/>
  <c r="E393" i="13"/>
  <c r="BM176" i="13"/>
  <c r="G393" i="13"/>
  <c r="BO176" i="13"/>
  <c r="I393" i="13"/>
  <c r="BQ176" i="13"/>
  <c r="K393" i="13"/>
  <c r="BS176" i="13"/>
  <c r="D394" i="13"/>
  <c r="BL177" i="13"/>
  <c r="F394" i="13"/>
  <c r="BN177" i="13"/>
  <c r="H394" i="13"/>
  <c r="BP177" i="13"/>
  <c r="J394" i="13"/>
  <c r="BR177" i="13"/>
  <c r="C395" i="13"/>
  <c r="BK178" i="13"/>
  <c r="E395" i="13"/>
  <c r="BM178" i="13"/>
  <c r="G395" i="13"/>
  <c r="BO178" i="13"/>
  <c r="I395" i="13"/>
  <c r="BQ178" i="13"/>
  <c r="K395" i="13"/>
  <c r="BS178" i="13"/>
  <c r="D396" i="13"/>
  <c r="BL179" i="13"/>
  <c r="F396" i="13"/>
  <c r="BN179" i="13"/>
  <c r="H396" i="13"/>
  <c r="BP179" i="13"/>
  <c r="J396" i="13"/>
  <c r="BR179" i="13"/>
  <c r="C397" i="13"/>
  <c r="BK180" i="13"/>
  <c r="E397" i="13"/>
  <c r="BM180" i="13"/>
  <c r="G397" i="13"/>
  <c r="BO180" i="13"/>
  <c r="I397" i="13"/>
  <c r="BQ180" i="13"/>
  <c r="K397" i="13"/>
  <c r="BS180" i="13"/>
  <c r="D398" i="13"/>
  <c r="BL181" i="13"/>
  <c r="F398" i="13"/>
  <c r="BN181" i="13"/>
  <c r="H398" i="13"/>
  <c r="BP181" i="13"/>
  <c r="J398" i="13"/>
  <c r="BR181" i="13"/>
  <c r="C399" i="13"/>
  <c r="BK182" i="13"/>
  <c r="E399" i="13"/>
  <c r="BM182" i="13"/>
  <c r="G399" i="13"/>
  <c r="BO182" i="13"/>
  <c r="I399" i="13"/>
  <c r="BQ182" i="13"/>
  <c r="K399" i="13"/>
  <c r="BS182" i="13"/>
  <c r="D400" i="13"/>
  <c r="BL183" i="13"/>
  <c r="F400" i="13"/>
  <c r="BN183" i="13"/>
  <c r="H400" i="13"/>
  <c r="BP183" i="13"/>
  <c r="J400" i="13"/>
  <c r="BR183" i="13"/>
  <c r="C401" i="13"/>
  <c r="BK184" i="13"/>
  <c r="E401" i="13"/>
  <c r="BM184" i="13"/>
  <c r="G401" i="13"/>
  <c r="BO184" i="13"/>
  <c r="I401" i="13"/>
  <c r="BQ184" i="13"/>
  <c r="K401" i="13"/>
  <c r="BS184" i="13"/>
  <c r="D402" i="13"/>
  <c r="BL185" i="13"/>
  <c r="F402" i="13"/>
  <c r="BN185" i="13"/>
  <c r="H402" i="13"/>
  <c r="BP185" i="13"/>
  <c r="J402" i="13"/>
  <c r="BR185" i="13"/>
  <c r="C403" i="13"/>
  <c r="BK186" i="13"/>
  <c r="E403" i="13"/>
  <c r="BM186" i="13"/>
  <c r="G403" i="13"/>
  <c r="BO186" i="13"/>
  <c r="I403" i="13"/>
  <c r="BQ186" i="13"/>
  <c r="K403" i="13"/>
  <c r="BS186" i="13"/>
  <c r="D404" i="13"/>
  <c r="BL187" i="13"/>
  <c r="F404" i="13"/>
  <c r="BN187" i="13"/>
  <c r="H404" i="13"/>
  <c r="BP187" i="13"/>
  <c r="J404" i="13"/>
  <c r="BR187" i="13"/>
  <c r="C405" i="13"/>
  <c r="BK188" i="13"/>
  <c r="E405" i="13"/>
  <c r="BM188" i="13"/>
  <c r="G405" i="13"/>
  <c r="BO188" i="13"/>
  <c r="I405" i="13"/>
  <c r="BQ188" i="13"/>
  <c r="K405" i="13"/>
  <c r="BS188" i="13"/>
  <c r="D406" i="13"/>
  <c r="BL189" i="13"/>
  <c r="F406" i="13"/>
  <c r="BN189" i="13"/>
  <c r="H406" i="13"/>
  <c r="BP189" i="13"/>
  <c r="J406" i="13"/>
  <c r="BR189" i="13"/>
  <c r="C407" i="13"/>
  <c r="BK190" i="13"/>
  <c r="E407" i="13"/>
  <c r="BM190" i="13"/>
  <c r="G407" i="13"/>
  <c r="BO190" i="13"/>
  <c r="I407" i="13"/>
  <c r="BQ190" i="13"/>
  <c r="K407" i="13"/>
  <c r="BS190" i="13"/>
  <c r="D408" i="13"/>
  <c r="BL191" i="13"/>
  <c r="F408" i="13"/>
  <c r="BN191" i="13"/>
  <c r="H408" i="13"/>
  <c r="BP191" i="13"/>
  <c r="J408" i="13"/>
  <c r="BR191" i="13"/>
  <c r="C409" i="13"/>
  <c r="BK192" i="13"/>
  <c r="E409" i="13"/>
  <c r="BM192" i="13"/>
  <c r="G409" i="13"/>
  <c r="BO192" i="13"/>
  <c r="I409" i="13"/>
  <c r="BQ192" i="13"/>
  <c r="K409" i="13"/>
  <c r="BS192" i="13"/>
  <c r="D410" i="13"/>
  <c r="BL193" i="13"/>
  <c r="F410" i="13"/>
  <c r="BN193" i="13"/>
  <c r="H410" i="13"/>
  <c r="BP193" i="13"/>
  <c r="J410" i="13"/>
  <c r="BR193" i="13"/>
  <c r="C411" i="13"/>
  <c r="BK194" i="13"/>
  <c r="E411" i="13"/>
  <c r="BM194" i="13"/>
  <c r="G411" i="13"/>
  <c r="BO194" i="13"/>
  <c r="I411" i="13"/>
  <c r="BQ194" i="13"/>
  <c r="K411" i="13"/>
  <c r="BS194" i="13"/>
  <c r="D412" i="13"/>
  <c r="BL195" i="13"/>
  <c r="F412" i="13"/>
  <c r="BN195" i="13"/>
  <c r="H412" i="13"/>
  <c r="BP195" i="13"/>
  <c r="J412" i="13"/>
  <c r="BR195" i="13"/>
  <c r="C413" i="13"/>
  <c r="BK196" i="13"/>
  <c r="E413" i="13"/>
  <c r="BM196" i="13"/>
  <c r="G413" i="13"/>
  <c r="BO196" i="13"/>
  <c r="I413" i="13"/>
  <c r="BQ196" i="13"/>
  <c r="K413" i="13"/>
  <c r="BS196" i="13"/>
  <c r="D414" i="13"/>
  <c r="BL197" i="13"/>
  <c r="F414" i="13"/>
  <c r="BN197" i="13"/>
  <c r="H414" i="13"/>
  <c r="BP197" i="13"/>
  <c r="J414" i="13"/>
  <c r="BR197" i="13"/>
  <c r="C415" i="13"/>
  <c r="BK198" i="13"/>
  <c r="E415" i="13"/>
  <c r="BM198" i="13"/>
  <c r="G415" i="13"/>
  <c r="BO198" i="13"/>
  <c r="I415" i="13"/>
  <c r="BQ198" i="13"/>
  <c r="K415" i="13"/>
  <c r="BS198" i="13"/>
  <c r="D416" i="13"/>
  <c r="BL199" i="13"/>
  <c r="F416" i="13"/>
  <c r="BN199" i="13"/>
  <c r="H416" i="13"/>
  <c r="BP199" i="13"/>
  <c r="J416" i="13"/>
  <c r="BR199" i="13"/>
  <c r="C417" i="13"/>
  <c r="BK200" i="13"/>
  <c r="E417" i="13"/>
  <c r="BM200" i="13"/>
  <c r="G417" i="13"/>
  <c r="BO200" i="13"/>
  <c r="I417" i="13"/>
  <c r="BQ200" i="13"/>
  <c r="K417" i="13"/>
  <c r="BS200" i="13"/>
  <c r="D418" i="13"/>
  <c r="BL201" i="13"/>
  <c r="F418" i="13"/>
  <c r="BN201" i="13"/>
  <c r="H418" i="13"/>
  <c r="BP201" i="13"/>
  <c r="J418" i="13"/>
  <c r="BR201" i="13"/>
  <c r="C419" i="13"/>
  <c r="BK202" i="13"/>
  <c r="E419" i="13"/>
  <c r="BM202" i="13"/>
  <c r="G419" i="13"/>
  <c r="BO202" i="13"/>
  <c r="I419" i="13"/>
  <c r="BQ202" i="13"/>
  <c r="K419" i="13"/>
  <c r="BS202" i="13"/>
  <c r="D420" i="13"/>
  <c r="BL203" i="13"/>
  <c r="F420" i="13"/>
  <c r="BN203" i="13"/>
  <c r="H420" i="13"/>
  <c r="BP203" i="13"/>
  <c r="J420" i="13"/>
  <c r="BR203" i="13"/>
  <c r="C421" i="13"/>
  <c r="BK204" i="13"/>
  <c r="E421" i="13"/>
  <c r="BM204" i="13"/>
  <c r="G421" i="13"/>
  <c r="BO204" i="13"/>
  <c r="I421" i="13"/>
  <c r="BQ204" i="13"/>
  <c r="K421" i="13"/>
  <c r="BS204" i="13"/>
  <c r="D422" i="13"/>
  <c r="BL205" i="13"/>
  <c r="F422" i="13"/>
  <c r="BN205" i="13"/>
  <c r="H422" i="13"/>
  <c r="BP205" i="13"/>
  <c r="J422" i="13"/>
  <c r="BR205" i="13"/>
  <c r="C423" i="13"/>
  <c r="BK206" i="13"/>
  <c r="E423" i="13"/>
  <c r="BM206" i="13"/>
  <c r="G423" i="13"/>
  <c r="BO206" i="13"/>
  <c r="I423" i="13"/>
  <c r="BQ206" i="13"/>
  <c r="K423" i="13"/>
  <c r="BS206" i="13"/>
  <c r="D424" i="13"/>
  <c r="BL207" i="13"/>
  <c r="F424" i="13"/>
  <c r="BN207" i="13"/>
  <c r="H424" i="13"/>
  <c r="BP207" i="13"/>
  <c r="J424" i="13"/>
  <c r="BR207" i="13"/>
  <c r="C425" i="13"/>
  <c r="BK208" i="13"/>
  <c r="E425" i="13"/>
  <c r="BM208" i="13"/>
  <c r="G425" i="13"/>
  <c r="BO208" i="13"/>
  <c r="I425" i="13"/>
  <c r="BQ208" i="13"/>
  <c r="K425" i="13"/>
  <c r="BS208" i="13"/>
  <c r="D426" i="13"/>
  <c r="BL209" i="13"/>
  <c r="F426" i="13"/>
  <c r="BN209" i="13"/>
  <c r="H426" i="13"/>
  <c r="BP209" i="13"/>
  <c r="J426" i="13"/>
  <c r="BR209" i="13"/>
  <c r="C427" i="13"/>
  <c r="BK210" i="13"/>
  <c r="E427" i="13"/>
  <c r="BM210" i="13"/>
  <c r="G427" i="13"/>
  <c r="BO210" i="13"/>
  <c r="I427" i="13"/>
  <c r="BQ210" i="13"/>
  <c r="K427" i="13"/>
  <c r="BS210" i="13"/>
  <c r="D428" i="13"/>
  <c r="BL211" i="13"/>
  <c r="F428" i="13"/>
  <c r="BN211" i="13"/>
  <c r="H428" i="13"/>
  <c r="BP211" i="13"/>
  <c r="J428" i="13"/>
  <c r="BR211" i="13"/>
  <c r="C429" i="13"/>
  <c r="BK212" i="13"/>
  <c r="E429" i="13"/>
  <c r="BM212" i="13"/>
  <c r="G429" i="13"/>
  <c r="BO212" i="13"/>
  <c r="I429" i="13"/>
  <c r="BQ212" i="13"/>
  <c r="K429" i="13"/>
  <c r="BS212" i="13"/>
  <c r="D430" i="13"/>
  <c r="BL213" i="13"/>
  <c r="F430" i="13"/>
  <c r="BN213" i="13"/>
  <c r="H430" i="13"/>
  <c r="BP213" i="13"/>
  <c r="J430" i="13"/>
  <c r="BR213" i="13"/>
  <c r="C431" i="13"/>
  <c r="BK214" i="13"/>
  <c r="E431" i="13"/>
  <c r="BM214" i="13"/>
  <c r="G431" i="13"/>
  <c r="BO214" i="13"/>
  <c r="I431" i="13"/>
  <c r="BQ214" i="13"/>
  <c r="K431" i="13"/>
  <c r="BS214" i="13"/>
  <c r="D432" i="13"/>
  <c r="BL215" i="13"/>
  <c r="F432" i="13"/>
  <c r="BN215" i="13"/>
  <c r="H432" i="13"/>
  <c r="BP215" i="13"/>
  <c r="J432" i="13"/>
  <c r="BR215" i="13"/>
  <c r="C433" i="13"/>
  <c r="BK216" i="13"/>
  <c r="E433" i="13"/>
  <c r="BM216" i="13"/>
  <c r="G433" i="13"/>
  <c r="BO216" i="13"/>
  <c r="I433" i="13"/>
  <c r="BQ216" i="13"/>
  <c r="K433" i="13"/>
  <c r="BS216" i="13"/>
  <c r="D434" i="13"/>
  <c r="BL217" i="13"/>
  <c r="F434" i="13"/>
  <c r="BN217" i="13"/>
  <c r="H434" i="13"/>
  <c r="BP217" i="13"/>
  <c r="J434" i="13"/>
  <c r="BR217" i="13"/>
  <c r="B222" i="13"/>
  <c r="BJ5" i="13"/>
  <c r="B224" i="13"/>
  <c r="BJ7" i="13"/>
  <c r="B226" i="13"/>
  <c r="BJ9" i="13"/>
  <c r="B228" i="13"/>
  <c r="BJ11" i="13"/>
  <c r="B230" i="13"/>
  <c r="BJ13" i="13"/>
  <c r="B232" i="13"/>
  <c r="BJ15" i="13"/>
  <c r="B234" i="13"/>
  <c r="BJ17" i="13"/>
  <c r="B236" i="13"/>
  <c r="BJ19" i="13"/>
  <c r="B238" i="13"/>
  <c r="BJ21" i="13"/>
  <c r="B240" i="13"/>
  <c r="BJ23" i="13"/>
  <c r="B242" i="13"/>
  <c r="BJ25" i="13"/>
  <c r="B244" i="13"/>
  <c r="BJ27" i="13"/>
  <c r="B246" i="13"/>
  <c r="BJ29" i="13"/>
  <c r="B248" i="13"/>
  <c r="BJ31" i="13"/>
  <c r="B250" i="13"/>
  <c r="BJ33" i="13"/>
  <c r="B252" i="13"/>
  <c r="BJ35" i="13"/>
  <c r="B254" i="13"/>
  <c r="BJ37" i="13"/>
  <c r="B256" i="13"/>
  <c r="BJ39" i="13"/>
  <c r="B258" i="13"/>
  <c r="BJ41" i="13"/>
  <c r="B260" i="13"/>
  <c r="BJ43" i="13"/>
  <c r="B262" i="13"/>
  <c r="BJ45" i="13"/>
  <c r="B264" i="13"/>
  <c r="BJ47" i="13"/>
  <c r="B266" i="13"/>
  <c r="BJ49" i="13"/>
  <c r="B268" i="13"/>
  <c r="BJ51" i="13"/>
  <c r="B270" i="13"/>
  <c r="BJ53" i="13"/>
  <c r="B272" i="13"/>
  <c r="BJ55" i="13"/>
  <c r="B274" i="13"/>
  <c r="BJ57" i="13"/>
  <c r="B276" i="13"/>
  <c r="BJ59" i="13"/>
  <c r="B278" i="13"/>
  <c r="BJ61" i="13"/>
  <c r="B280" i="13"/>
  <c r="BJ63" i="13"/>
  <c r="B282" i="13"/>
  <c r="BJ65" i="13"/>
  <c r="B284" i="13"/>
  <c r="BJ67" i="13"/>
  <c r="B286" i="13"/>
  <c r="BJ69" i="13"/>
  <c r="B288" i="13"/>
  <c r="BJ71" i="13"/>
  <c r="B290" i="13"/>
  <c r="BJ73" i="13"/>
  <c r="B292" i="13"/>
  <c r="BJ75" i="13"/>
  <c r="B294" i="13"/>
  <c r="BJ77" i="13"/>
  <c r="B296" i="13"/>
  <c r="BJ79" i="13"/>
  <c r="B298" i="13"/>
  <c r="BJ81" i="13"/>
  <c r="B300" i="13"/>
  <c r="BJ83" i="13"/>
  <c r="B302" i="13"/>
  <c r="BJ85" i="13"/>
  <c r="B304" i="13"/>
  <c r="BJ87" i="13"/>
  <c r="B306" i="13"/>
  <c r="BJ89" i="13"/>
  <c r="B308" i="13"/>
  <c r="BJ91" i="13"/>
  <c r="B310" i="13"/>
  <c r="BJ93" i="13"/>
  <c r="B312" i="13"/>
  <c r="BJ95" i="13"/>
  <c r="B314" i="13"/>
  <c r="BJ97" i="13"/>
  <c r="B316" i="13"/>
  <c r="BJ99" i="13"/>
  <c r="B318" i="13"/>
  <c r="BJ101" i="13"/>
  <c r="B320" i="13"/>
  <c r="BJ103" i="13"/>
  <c r="B322" i="13"/>
  <c r="BJ105" i="13"/>
  <c r="B324" i="13"/>
  <c r="BJ107" i="13"/>
  <c r="B326" i="13"/>
  <c r="BJ109" i="13"/>
  <c r="B328" i="13"/>
  <c r="BJ111" i="13"/>
  <c r="B330" i="13"/>
  <c r="BJ113" i="13"/>
  <c r="B332" i="13"/>
  <c r="BJ115" i="13"/>
  <c r="B334" i="13"/>
  <c r="BJ117" i="13"/>
  <c r="B336" i="13"/>
  <c r="BJ119" i="13"/>
  <c r="B338" i="13"/>
  <c r="BJ121" i="13"/>
  <c r="B340" i="13"/>
  <c r="BJ123" i="13"/>
  <c r="B342" i="13"/>
  <c r="BJ125" i="13"/>
  <c r="B344" i="13"/>
  <c r="BJ127" i="13"/>
  <c r="B346" i="13"/>
  <c r="BJ129" i="13"/>
  <c r="B348" i="13"/>
  <c r="BJ131" i="13"/>
  <c r="B350" i="13"/>
  <c r="BJ133" i="13"/>
  <c r="B352" i="13"/>
  <c r="BJ135" i="13"/>
  <c r="B354" i="13"/>
  <c r="BJ137" i="13"/>
  <c r="B356" i="13"/>
  <c r="BJ139" i="13"/>
  <c r="B358" i="13"/>
  <c r="BJ141" i="13"/>
  <c r="B360" i="13"/>
  <c r="BJ143" i="13"/>
  <c r="B362" i="13"/>
  <c r="BJ145" i="13"/>
  <c r="B364" i="13"/>
  <c r="BJ147" i="13"/>
  <c r="B366" i="13"/>
  <c r="BJ149" i="13"/>
  <c r="B368" i="13"/>
  <c r="BJ151" i="13"/>
  <c r="B370" i="13"/>
  <c r="BJ153" i="13"/>
  <c r="B372" i="13"/>
  <c r="BJ155" i="13"/>
  <c r="B374" i="13"/>
  <c r="BJ157" i="13"/>
  <c r="B376" i="13"/>
  <c r="BJ159" i="13"/>
  <c r="B378" i="13"/>
  <c r="BJ161" i="13"/>
  <c r="B380" i="13"/>
  <c r="BJ163" i="13"/>
  <c r="B382" i="13"/>
  <c r="BJ165" i="13"/>
  <c r="B384" i="13"/>
  <c r="BJ167" i="13"/>
  <c r="B386" i="13"/>
  <c r="BJ169" i="13"/>
  <c r="B388" i="13"/>
  <c r="BJ171" i="13"/>
  <c r="B390" i="13"/>
  <c r="BJ173" i="13"/>
  <c r="B392" i="13"/>
  <c r="BJ175" i="13"/>
  <c r="D331" i="13"/>
  <c r="BL114" i="13"/>
  <c r="F331" i="13"/>
  <c r="BN114" i="13"/>
  <c r="H331" i="13"/>
  <c r="BP114" i="13"/>
  <c r="J331" i="13"/>
  <c r="BR114" i="13"/>
  <c r="C332" i="13"/>
  <c r="BK115" i="13"/>
  <c r="E332" i="13"/>
  <c r="BM115" i="13"/>
  <c r="G332" i="13"/>
  <c r="BO115" i="13"/>
  <c r="I332" i="13"/>
  <c r="BQ115" i="13"/>
  <c r="K332" i="13"/>
  <c r="BS115" i="13"/>
  <c r="D333" i="13"/>
  <c r="BL116" i="13"/>
  <c r="F333" i="13"/>
  <c r="BN116" i="13"/>
  <c r="H333" i="13"/>
  <c r="BP116" i="13"/>
  <c r="J333" i="13"/>
  <c r="BR116" i="13"/>
  <c r="C334" i="13"/>
  <c r="BK117" i="13"/>
  <c r="E334" i="13"/>
  <c r="BM117" i="13"/>
  <c r="G334" i="13"/>
  <c r="BO117" i="13"/>
  <c r="I334" i="13"/>
  <c r="BQ117" i="13"/>
  <c r="K334" i="13"/>
  <c r="BS117" i="13"/>
  <c r="D335" i="13"/>
  <c r="BL118" i="13"/>
  <c r="F335" i="13"/>
  <c r="BN118" i="13"/>
  <c r="H335" i="13"/>
  <c r="BP118" i="13"/>
  <c r="J335" i="13"/>
  <c r="BR118" i="13"/>
  <c r="C336" i="13"/>
  <c r="BK119" i="13"/>
  <c r="E336" i="13"/>
  <c r="BM119" i="13"/>
  <c r="G336" i="13"/>
  <c r="BO119" i="13"/>
  <c r="I336" i="13"/>
  <c r="BQ119" i="13"/>
  <c r="K336" i="13"/>
  <c r="BS119" i="13"/>
  <c r="D337" i="13"/>
  <c r="BL120" i="13"/>
  <c r="F337" i="13"/>
  <c r="BN120" i="13"/>
  <c r="H337" i="13"/>
  <c r="BP120" i="13"/>
  <c r="J337" i="13"/>
  <c r="BR120" i="13"/>
  <c r="C338" i="13"/>
  <c r="BK121" i="13"/>
  <c r="E338" i="13"/>
  <c r="BM121" i="13"/>
  <c r="G338" i="13"/>
  <c r="BO121" i="13"/>
  <c r="I338" i="13"/>
  <c r="BQ121" i="13"/>
  <c r="K338" i="13"/>
  <c r="BS121" i="13"/>
  <c r="D339" i="13"/>
  <c r="BL122" i="13"/>
  <c r="F339" i="13"/>
  <c r="BN122" i="13"/>
  <c r="H339" i="13"/>
  <c r="BP122" i="13"/>
  <c r="J339" i="13"/>
  <c r="BR122" i="13"/>
  <c r="C340" i="13"/>
  <c r="BK123" i="13"/>
  <c r="E340" i="13"/>
  <c r="BM123" i="13"/>
  <c r="G340" i="13"/>
  <c r="BO123" i="13"/>
  <c r="I340" i="13"/>
  <c r="BQ123" i="13"/>
  <c r="K340" i="13"/>
  <c r="BS123" i="13"/>
  <c r="D341" i="13"/>
  <c r="BL124" i="13"/>
  <c r="F341" i="13"/>
  <c r="BN124" i="13"/>
  <c r="H341" i="13"/>
  <c r="BP124" i="13"/>
  <c r="J341" i="13"/>
  <c r="BR124" i="13"/>
  <c r="C342" i="13"/>
  <c r="BK125" i="13"/>
  <c r="E342" i="13"/>
  <c r="BM125" i="13"/>
  <c r="G342" i="13"/>
  <c r="BO125" i="13"/>
  <c r="I342" i="13"/>
  <c r="BQ125" i="13"/>
  <c r="K342" i="13"/>
  <c r="BS125" i="13"/>
  <c r="D343" i="13"/>
  <c r="BL126" i="13"/>
  <c r="F343" i="13"/>
  <c r="BN126" i="13"/>
  <c r="H343" i="13"/>
  <c r="BP126" i="13"/>
  <c r="J343" i="13"/>
  <c r="BR126" i="13"/>
  <c r="C344" i="13"/>
  <c r="BK127" i="13"/>
  <c r="E344" i="13"/>
  <c r="BM127" i="13"/>
  <c r="G344" i="13"/>
  <c r="BO127" i="13"/>
  <c r="I344" i="13"/>
  <c r="BQ127" i="13"/>
  <c r="K344" i="13"/>
  <c r="BS127" i="13"/>
  <c r="D345" i="13"/>
  <c r="BL128" i="13"/>
  <c r="F345" i="13"/>
  <c r="BN128" i="13"/>
  <c r="H345" i="13"/>
  <c r="BP128" i="13"/>
  <c r="J345" i="13"/>
  <c r="BR128" i="13"/>
  <c r="C346" i="13"/>
  <c r="BK129" i="13"/>
  <c r="E346" i="13"/>
  <c r="BM129" i="13"/>
  <c r="G346" i="13"/>
  <c r="BO129" i="13"/>
  <c r="I346" i="13"/>
  <c r="BQ129" i="13"/>
  <c r="K346" i="13"/>
  <c r="BS129" i="13"/>
  <c r="D347" i="13"/>
  <c r="BL130" i="13"/>
  <c r="F347" i="13"/>
  <c r="BN130" i="13"/>
  <c r="H347" i="13"/>
  <c r="BP130" i="13"/>
  <c r="J347" i="13"/>
  <c r="BR130" i="13"/>
  <c r="C348" i="13"/>
  <c r="BK131" i="13"/>
  <c r="E348" i="13"/>
  <c r="BM131" i="13"/>
  <c r="G348" i="13"/>
  <c r="BO131" i="13"/>
  <c r="I348" i="13"/>
  <c r="BQ131" i="13"/>
  <c r="K348" i="13"/>
  <c r="BS131" i="13"/>
  <c r="D349" i="13"/>
  <c r="BL132" i="13"/>
  <c r="F349" i="13"/>
  <c r="BN132" i="13"/>
  <c r="H349" i="13"/>
  <c r="BP132" i="13"/>
  <c r="J349" i="13"/>
  <c r="BR132" i="13"/>
  <c r="C350" i="13"/>
  <c r="BK133" i="13"/>
  <c r="E350" i="13"/>
  <c r="BM133" i="13"/>
  <c r="G350" i="13"/>
  <c r="BO133" i="13"/>
  <c r="I350" i="13"/>
  <c r="BQ133" i="13"/>
  <c r="K350" i="13"/>
  <c r="BS133" i="13"/>
  <c r="D351" i="13"/>
  <c r="BL134" i="13"/>
  <c r="F351" i="13"/>
  <c r="BN134" i="13"/>
  <c r="H351" i="13"/>
  <c r="BP134" i="13"/>
  <c r="J351" i="13"/>
  <c r="BR134" i="13"/>
  <c r="C352" i="13"/>
  <c r="BK135" i="13"/>
  <c r="E352" i="13"/>
  <c r="BM135" i="13"/>
  <c r="G352" i="13"/>
  <c r="BO135" i="13"/>
  <c r="I352" i="13"/>
  <c r="BQ135" i="13"/>
  <c r="K352" i="13"/>
  <c r="BS135" i="13"/>
  <c r="D353" i="13"/>
  <c r="BL136" i="13"/>
  <c r="F353" i="13"/>
  <c r="BN136" i="13"/>
  <c r="H353" i="13"/>
  <c r="BP136" i="13"/>
  <c r="J353" i="13"/>
  <c r="BR136" i="13"/>
  <c r="C354" i="13"/>
  <c r="BK137" i="13"/>
  <c r="E354" i="13"/>
  <c r="BM137" i="13"/>
  <c r="G354" i="13"/>
  <c r="BO137" i="13"/>
  <c r="I354" i="13"/>
  <c r="BQ137" i="13"/>
  <c r="K354" i="13"/>
  <c r="BS137" i="13"/>
  <c r="D355" i="13"/>
  <c r="BL138" i="13"/>
  <c r="F355" i="13"/>
  <c r="BN138" i="13"/>
  <c r="H355" i="13"/>
  <c r="BP138" i="13"/>
  <c r="J355" i="13"/>
  <c r="BR138" i="13"/>
  <c r="C356" i="13"/>
  <c r="BK139" i="13"/>
  <c r="E356" i="13"/>
  <c r="BM139" i="13"/>
  <c r="G356" i="13"/>
  <c r="BO139" i="13"/>
  <c r="I356" i="13"/>
  <c r="BQ139" i="13"/>
  <c r="K356" i="13"/>
  <c r="BS139" i="13"/>
  <c r="D357" i="13"/>
  <c r="BL140" i="13"/>
  <c r="F357" i="13"/>
  <c r="BN140" i="13"/>
  <c r="H357" i="13"/>
  <c r="BP140" i="13"/>
  <c r="J357" i="13"/>
  <c r="BR140" i="13"/>
  <c r="C358" i="13"/>
  <c r="BK141" i="13"/>
  <c r="E358" i="13"/>
  <c r="BM141" i="13"/>
  <c r="G358" i="13"/>
  <c r="BO141" i="13"/>
  <c r="I358" i="13"/>
  <c r="BQ141" i="13"/>
  <c r="K358" i="13"/>
  <c r="BS141" i="13"/>
  <c r="D359" i="13"/>
  <c r="BL142" i="13"/>
  <c r="F359" i="13"/>
  <c r="BN142" i="13"/>
  <c r="H359" i="13"/>
  <c r="BP142" i="13"/>
  <c r="J359" i="13"/>
  <c r="BR142" i="13"/>
  <c r="C360" i="13"/>
  <c r="BK143" i="13"/>
  <c r="E360" i="13"/>
  <c r="BM143" i="13"/>
  <c r="G360" i="13"/>
  <c r="BO143" i="13"/>
  <c r="I360" i="13"/>
  <c r="BQ143" i="13"/>
  <c r="K360" i="13"/>
  <c r="BS143" i="13"/>
  <c r="D361" i="13"/>
  <c r="BL144" i="13"/>
  <c r="F361" i="13"/>
  <c r="BN144" i="13"/>
  <c r="H361" i="13"/>
  <c r="BP144" i="13"/>
  <c r="J361" i="13"/>
  <c r="BR144" i="13"/>
  <c r="C362" i="13"/>
  <c r="BK145" i="13"/>
  <c r="E362" i="13"/>
  <c r="BM145" i="13"/>
  <c r="G362" i="13"/>
  <c r="BO145" i="13"/>
  <c r="I362" i="13"/>
  <c r="BQ145" i="13"/>
  <c r="K362" i="13"/>
  <c r="BS145" i="13"/>
  <c r="D363" i="13"/>
  <c r="BL146" i="13"/>
  <c r="F363" i="13"/>
  <c r="BN146" i="13"/>
  <c r="H363" i="13"/>
  <c r="BP146" i="13"/>
  <c r="J363" i="13"/>
  <c r="BR146" i="13"/>
  <c r="C364" i="13"/>
  <c r="BK147" i="13"/>
  <c r="E364" i="13"/>
  <c r="BM147" i="13"/>
  <c r="G364" i="13"/>
  <c r="BO147" i="13"/>
  <c r="I364" i="13"/>
  <c r="BQ147" i="13"/>
  <c r="K364" i="13"/>
  <c r="BS147" i="13"/>
  <c r="D365" i="13"/>
  <c r="BL148" i="13"/>
  <c r="F365" i="13"/>
  <c r="BN148" i="13"/>
  <c r="H365" i="13"/>
  <c r="BP148" i="13"/>
  <c r="J365" i="13"/>
  <c r="BR148" i="13"/>
  <c r="C366" i="13"/>
  <c r="BK149" i="13"/>
  <c r="E366" i="13"/>
  <c r="BM149" i="13"/>
  <c r="G366" i="13"/>
  <c r="BO149" i="13"/>
  <c r="I366" i="13"/>
  <c r="BQ149" i="13"/>
  <c r="K366" i="13"/>
  <c r="BS149" i="13"/>
  <c r="D367" i="13"/>
  <c r="BL150" i="13"/>
  <c r="F367" i="13"/>
  <c r="BN150" i="13"/>
  <c r="H367" i="13"/>
  <c r="BP150" i="13"/>
  <c r="J367" i="13"/>
  <c r="BR150" i="13"/>
  <c r="C368" i="13"/>
  <c r="BK151" i="13"/>
  <c r="E368" i="13"/>
  <c r="BM151" i="13"/>
  <c r="G368" i="13"/>
  <c r="BO151" i="13"/>
  <c r="I368" i="13"/>
  <c r="BQ151" i="13"/>
  <c r="K368" i="13"/>
  <c r="BS151" i="13"/>
  <c r="D369" i="13"/>
  <c r="BL152" i="13"/>
  <c r="F369" i="13"/>
  <c r="BN152" i="13"/>
  <c r="H369" i="13"/>
  <c r="BP152" i="13"/>
  <c r="J369" i="13"/>
  <c r="BR152" i="13"/>
  <c r="C370" i="13"/>
  <c r="BK153" i="13"/>
  <c r="E370" i="13"/>
  <c r="BM153" i="13"/>
  <c r="G370" i="13"/>
  <c r="BO153" i="13"/>
  <c r="I370" i="13"/>
  <c r="BQ153" i="13"/>
  <c r="K370" i="13"/>
  <c r="BS153" i="13"/>
  <c r="D371" i="13"/>
  <c r="BL154" i="13"/>
  <c r="F371" i="13"/>
  <c r="BN154" i="13"/>
  <c r="H371" i="13"/>
  <c r="BP154" i="13"/>
  <c r="J371" i="13"/>
  <c r="BR154" i="13"/>
  <c r="C372" i="13"/>
  <c r="BK155" i="13"/>
  <c r="E372" i="13"/>
  <c r="BM155" i="13"/>
  <c r="G372" i="13"/>
  <c r="BO155" i="13"/>
  <c r="I372" i="13"/>
  <c r="BQ155" i="13"/>
  <c r="K372" i="13"/>
  <c r="BS155" i="13"/>
  <c r="D373" i="13"/>
  <c r="BL156" i="13"/>
  <c r="F373" i="13"/>
  <c r="BN156" i="13"/>
  <c r="H373" i="13"/>
  <c r="BP156" i="13"/>
  <c r="J373" i="13"/>
  <c r="BR156" i="13"/>
  <c r="C374" i="13"/>
  <c r="BK157" i="13"/>
  <c r="E374" i="13"/>
  <c r="BM157" i="13"/>
  <c r="G374" i="13"/>
  <c r="BO157" i="13"/>
  <c r="I374" i="13"/>
  <c r="BQ157" i="13"/>
  <c r="K374" i="13"/>
  <c r="BS157" i="13"/>
  <c r="D375" i="13"/>
  <c r="BL158" i="13"/>
  <c r="F375" i="13"/>
  <c r="BN158" i="13"/>
  <c r="H375" i="13"/>
  <c r="BP158" i="13"/>
  <c r="J375" i="13"/>
  <c r="BR158" i="13"/>
  <c r="C376" i="13"/>
  <c r="BK159" i="13"/>
  <c r="E376" i="13"/>
  <c r="BM159" i="13"/>
  <c r="G376" i="13"/>
  <c r="BO159" i="13"/>
  <c r="I376" i="13"/>
  <c r="BQ159" i="13"/>
  <c r="K376" i="13"/>
  <c r="BS159" i="13"/>
  <c r="D377" i="13"/>
  <c r="BL160" i="13"/>
  <c r="F377" i="13"/>
  <c r="BN160" i="13"/>
  <c r="H377" i="13"/>
  <c r="BP160" i="13"/>
  <c r="J377" i="13"/>
  <c r="BR160" i="13"/>
  <c r="C378" i="13"/>
  <c r="BK161" i="13"/>
  <c r="E378" i="13"/>
  <c r="BM161" i="13"/>
  <c r="G378" i="13"/>
  <c r="BO161" i="13"/>
  <c r="I378" i="13"/>
  <c r="BQ161" i="13"/>
  <c r="K378" i="13"/>
  <c r="BS161" i="13"/>
  <c r="D379" i="13"/>
  <c r="BL162" i="13"/>
  <c r="F379" i="13"/>
  <c r="BN162" i="13"/>
  <c r="H379" i="13"/>
  <c r="BP162" i="13"/>
  <c r="J379" i="13"/>
  <c r="BR162" i="13"/>
  <c r="C380" i="13"/>
  <c r="BK163" i="13"/>
  <c r="E380" i="13"/>
  <c r="BM163" i="13"/>
  <c r="G380" i="13"/>
  <c r="BO163" i="13"/>
  <c r="I380" i="13"/>
  <c r="BQ163" i="13"/>
  <c r="K380" i="13"/>
  <c r="BS163" i="13"/>
  <c r="D381" i="13"/>
  <c r="BL164" i="13"/>
  <c r="F381" i="13"/>
  <c r="BN164" i="13"/>
  <c r="H381" i="13"/>
  <c r="BP164" i="13"/>
  <c r="J381" i="13"/>
  <c r="BR164" i="13"/>
  <c r="C382" i="13"/>
  <c r="BK165" i="13"/>
  <c r="E382" i="13"/>
  <c r="BM165" i="13"/>
  <c r="G382" i="13"/>
  <c r="BO165" i="13"/>
  <c r="I382" i="13"/>
  <c r="BQ165" i="13"/>
  <c r="K382" i="13"/>
  <c r="BS165" i="13"/>
  <c r="D383" i="13"/>
  <c r="BL166" i="13"/>
  <c r="F383" i="13"/>
  <c r="BN166" i="13"/>
  <c r="H383" i="13"/>
  <c r="BP166" i="13"/>
  <c r="J383" i="13"/>
  <c r="BR166" i="13"/>
  <c r="C384" i="13"/>
  <c r="BK167" i="13"/>
  <c r="E384" i="13"/>
  <c r="BM167" i="13"/>
  <c r="G384" i="13"/>
  <c r="BO167" i="13"/>
  <c r="I384" i="13"/>
  <c r="BQ167" i="13"/>
  <c r="K384" i="13"/>
  <c r="BS167" i="13"/>
  <c r="D385" i="13"/>
  <c r="BL168" i="13"/>
  <c r="F385" i="13"/>
  <c r="BN168" i="13"/>
  <c r="H385" i="13"/>
  <c r="BP168" i="13"/>
  <c r="J385" i="13"/>
  <c r="BR168" i="13"/>
  <c r="C386" i="13"/>
  <c r="BK169" i="13"/>
  <c r="E386" i="13"/>
  <c r="BM169" i="13"/>
  <c r="G386" i="13"/>
  <c r="BO169" i="13"/>
  <c r="I386" i="13"/>
  <c r="BQ169" i="13"/>
  <c r="K386" i="13"/>
  <c r="BS169" i="13"/>
  <c r="D387" i="13"/>
  <c r="BL170" i="13"/>
  <c r="F387" i="13"/>
  <c r="BN170" i="13"/>
  <c r="H387" i="13"/>
  <c r="BP170" i="13"/>
  <c r="J387" i="13"/>
  <c r="BR170" i="13"/>
  <c r="C388" i="13"/>
  <c r="BK171" i="13"/>
  <c r="E388" i="13"/>
  <c r="BM171" i="13"/>
  <c r="G388" i="13"/>
  <c r="BO171" i="13"/>
  <c r="I388" i="13"/>
  <c r="BQ171" i="13"/>
  <c r="K388" i="13"/>
  <c r="BS171" i="13"/>
  <c r="D389" i="13"/>
  <c r="BL172" i="13"/>
  <c r="F389" i="13"/>
  <c r="BN172" i="13"/>
  <c r="H389" i="13"/>
  <c r="BP172" i="13"/>
  <c r="J389" i="13"/>
  <c r="BR172" i="13"/>
  <c r="C390" i="13"/>
  <c r="BK173" i="13"/>
  <c r="E390" i="13"/>
  <c r="BM173" i="13"/>
  <c r="G390" i="13"/>
  <c r="BO173" i="13"/>
  <c r="I390" i="13"/>
  <c r="BQ173" i="13"/>
  <c r="K390" i="13"/>
  <c r="BS173" i="13"/>
  <c r="D391" i="13"/>
  <c r="BL174" i="13"/>
  <c r="F391" i="13"/>
  <c r="BN174" i="13"/>
  <c r="H391" i="13"/>
  <c r="BP174" i="13"/>
  <c r="J391" i="13"/>
  <c r="BR174" i="13"/>
  <c r="C392" i="13"/>
  <c r="BK175" i="13"/>
  <c r="E392" i="13"/>
  <c r="BM175" i="13"/>
  <c r="G392" i="13"/>
  <c r="BO175" i="13"/>
  <c r="I392" i="13"/>
  <c r="BQ175" i="13"/>
  <c r="K392" i="13"/>
  <c r="BS175" i="13"/>
  <c r="D393" i="13"/>
  <c r="BL176" i="13"/>
  <c r="F393" i="13"/>
  <c r="BN176" i="13"/>
  <c r="H393" i="13"/>
  <c r="BP176" i="13"/>
  <c r="J393" i="13"/>
  <c r="BR176" i="13"/>
  <c r="C394" i="13"/>
  <c r="BK177" i="13"/>
  <c r="E394" i="13"/>
  <c r="BM177" i="13"/>
  <c r="G394" i="13"/>
  <c r="BO177" i="13"/>
  <c r="I394" i="13"/>
  <c r="BQ177" i="13"/>
  <c r="K394" i="13"/>
  <c r="BS177" i="13"/>
  <c r="D395" i="13"/>
  <c r="BL178" i="13"/>
  <c r="F395" i="13"/>
  <c r="BN178" i="13"/>
  <c r="H395" i="13"/>
  <c r="BP178" i="13"/>
  <c r="J395" i="13"/>
  <c r="BR178" i="13"/>
  <c r="C396" i="13"/>
  <c r="BK179" i="13"/>
  <c r="E396" i="13"/>
  <c r="BM179" i="13"/>
  <c r="G396" i="13"/>
  <c r="BO179" i="13"/>
  <c r="I396" i="13"/>
  <c r="BQ179" i="13"/>
  <c r="K396" i="13"/>
  <c r="BS179" i="13"/>
  <c r="D397" i="13"/>
  <c r="BL180" i="13"/>
  <c r="F397" i="13"/>
  <c r="BN180" i="13"/>
  <c r="H397" i="13"/>
  <c r="BP180" i="13"/>
  <c r="J397" i="13"/>
  <c r="BR180" i="13"/>
  <c r="C398" i="13"/>
  <c r="BK181" i="13"/>
  <c r="E398" i="13"/>
  <c r="BM181" i="13"/>
  <c r="G398" i="13"/>
  <c r="BO181" i="13"/>
  <c r="I398" i="13"/>
  <c r="BQ181" i="13"/>
  <c r="K398" i="13"/>
  <c r="BS181" i="13"/>
  <c r="D399" i="13"/>
  <c r="BL182" i="13"/>
  <c r="F399" i="13"/>
  <c r="BN182" i="13"/>
  <c r="H399" i="13"/>
  <c r="BP182" i="13"/>
  <c r="J399" i="13"/>
  <c r="BR182" i="13"/>
  <c r="C400" i="13"/>
  <c r="BK183" i="13"/>
  <c r="E400" i="13"/>
  <c r="BM183" i="13"/>
  <c r="G400" i="13"/>
  <c r="BO183" i="13"/>
  <c r="I400" i="13"/>
  <c r="BQ183" i="13"/>
  <c r="K400" i="13"/>
  <c r="BS183" i="13"/>
  <c r="D401" i="13"/>
  <c r="BL184" i="13"/>
  <c r="F401" i="13"/>
  <c r="BN184" i="13"/>
  <c r="H401" i="13"/>
  <c r="BP184" i="13"/>
  <c r="J401" i="13"/>
  <c r="BR184" i="13"/>
  <c r="C402" i="13"/>
  <c r="BK185" i="13"/>
  <c r="E402" i="13"/>
  <c r="BM185" i="13"/>
  <c r="G402" i="13"/>
  <c r="BO185" i="13"/>
  <c r="I402" i="13"/>
  <c r="BQ185" i="13"/>
  <c r="K402" i="13"/>
  <c r="BS185" i="13"/>
  <c r="D403" i="13"/>
  <c r="BL186" i="13"/>
  <c r="F403" i="13"/>
  <c r="BN186" i="13"/>
  <c r="H403" i="13"/>
  <c r="BP186" i="13"/>
  <c r="J403" i="13"/>
  <c r="BR186" i="13"/>
  <c r="C404" i="13"/>
  <c r="BK187" i="13"/>
  <c r="E404" i="13"/>
  <c r="BM187" i="13"/>
  <c r="G404" i="13"/>
  <c r="BO187" i="13"/>
  <c r="I404" i="13"/>
  <c r="BQ187" i="13"/>
  <c r="K404" i="13"/>
  <c r="BS187" i="13"/>
  <c r="D405" i="13"/>
  <c r="BL188" i="13"/>
  <c r="F405" i="13"/>
  <c r="BN188" i="13"/>
  <c r="H405" i="13"/>
  <c r="BP188" i="13"/>
  <c r="J405" i="13"/>
  <c r="BR188" i="13"/>
  <c r="C406" i="13"/>
  <c r="BK189" i="13"/>
  <c r="E406" i="13"/>
  <c r="BM189" i="13"/>
  <c r="G406" i="13"/>
  <c r="BO189" i="13"/>
  <c r="I406" i="13"/>
  <c r="BQ189" i="13"/>
  <c r="K406" i="13"/>
  <c r="BS189" i="13"/>
  <c r="D407" i="13"/>
  <c r="BL190" i="13"/>
  <c r="F407" i="13"/>
  <c r="BN190" i="13"/>
  <c r="H407" i="13"/>
  <c r="BP190" i="13"/>
  <c r="J407" i="13"/>
  <c r="BR190" i="13"/>
  <c r="C408" i="13"/>
  <c r="BK191" i="13"/>
  <c r="E408" i="13"/>
  <c r="BM191" i="13"/>
  <c r="G408" i="13"/>
  <c r="BO191" i="13"/>
  <c r="I408" i="13"/>
  <c r="BQ191" i="13"/>
  <c r="K408" i="13"/>
  <c r="BS191" i="13"/>
  <c r="D409" i="13"/>
  <c r="BL192" i="13"/>
  <c r="F409" i="13"/>
  <c r="BN192" i="13"/>
  <c r="H409" i="13"/>
  <c r="BP192" i="13"/>
  <c r="J409" i="13"/>
  <c r="BR192" i="13"/>
  <c r="C410" i="13"/>
  <c r="BK193" i="13"/>
  <c r="E410" i="13"/>
  <c r="BM193" i="13"/>
  <c r="G410" i="13"/>
  <c r="BO193" i="13"/>
  <c r="I410" i="13"/>
  <c r="BQ193" i="13"/>
  <c r="K410" i="13"/>
  <c r="BS193" i="13"/>
  <c r="D411" i="13"/>
  <c r="BL194" i="13"/>
  <c r="F411" i="13"/>
  <c r="BN194" i="13"/>
  <c r="H411" i="13"/>
  <c r="BP194" i="13"/>
  <c r="J411" i="13"/>
  <c r="BR194" i="13"/>
  <c r="C412" i="13"/>
  <c r="BK195" i="13"/>
  <c r="E412" i="13"/>
  <c r="BM195" i="13"/>
  <c r="G412" i="13"/>
  <c r="BO195" i="13"/>
  <c r="I412" i="13"/>
  <c r="BQ195" i="13"/>
  <c r="K412" i="13"/>
  <c r="BS195" i="13"/>
  <c r="D413" i="13"/>
  <c r="BL196" i="13"/>
  <c r="F413" i="13"/>
  <c r="BN196" i="13"/>
  <c r="H413" i="13"/>
  <c r="BP196" i="13"/>
  <c r="J413" i="13"/>
  <c r="BR196" i="13"/>
  <c r="C414" i="13"/>
  <c r="BK197" i="13"/>
  <c r="E414" i="13"/>
  <c r="BM197" i="13"/>
  <c r="G414" i="13"/>
  <c r="BO197" i="13"/>
  <c r="I414" i="13"/>
  <c r="BQ197" i="13"/>
  <c r="K414" i="13"/>
  <c r="BS197" i="13"/>
  <c r="D415" i="13"/>
  <c r="BL198" i="13"/>
  <c r="F415" i="13"/>
  <c r="BN198" i="13"/>
  <c r="H415" i="13"/>
  <c r="BP198" i="13"/>
  <c r="J415" i="13"/>
  <c r="BR198" i="13"/>
  <c r="C416" i="13"/>
  <c r="BK199" i="13"/>
  <c r="E416" i="13"/>
  <c r="BM199" i="13"/>
  <c r="G416" i="13"/>
  <c r="BO199" i="13"/>
  <c r="I416" i="13"/>
  <c r="BQ199" i="13"/>
  <c r="K416" i="13"/>
  <c r="BS199" i="13"/>
  <c r="D417" i="13"/>
  <c r="BL200" i="13"/>
  <c r="F417" i="13"/>
  <c r="BN200" i="13"/>
  <c r="H417" i="13"/>
  <c r="BP200" i="13"/>
  <c r="J417" i="13"/>
  <c r="BR200" i="13"/>
  <c r="C418" i="13"/>
  <c r="BK201" i="13"/>
  <c r="E418" i="13"/>
  <c r="BM201" i="13"/>
  <c r="G418" i="13"/>
  <c r="BO201" i="13"/>
  <c r="I418" i="13"/>
  <c r="BQ201" i="13"/>
  <c r="K418" i="13"/>
  <c r="BS201" i="13"/>
  <c r="D419" i="13"/>
  <c r="BL202" i="13"/>
  <c r="F419" i="13"/>
  <c r="BN202" i="13"/>
  <c r="H419" i="13"/>
  <c r="BP202" i="13"/>
  <c r="J419" i="13"/>
  <c r="BR202" i="13"/>
  <c r="C420" i="13"/>
  <c r="BK203" i="13"/>
  <c r="E420" i="13"/>
  <c r="BM203" i="13"/>
  <c r="G420" i="13"/>
  <c r="BO203" i="13"/>
  <c r="I420" i="13"/>
  <c r="BQ203" i="13"/>
  <c r="K420" i="13"/>
  <c r="BS203" i="13"/>
  <c r="D421" i="13"/>
  <c r="BL204" i="13"/>
  <c r="F421" i="13"/>
  <c r="BN204" i="13"/>
  <c r="H421" i="13"/>
  <c r="BP204" i="13"/>
  <c r="J421" i="13"/>
  <c r="BR204" i="13"/>
  <c r="C422" i="13"/>
  <c r="BK205" i="13"/>
  <c r="E422" i="13"/>
  <c r="BM205" i="13"/>
  <c r="G422" i="13"/>
  <c r="BO205" i="13"/>
  <c r="I422" i="13"/>
  <c r="BQ205" i="13"/>
  <c r="K422" i="13"/>
  <c r="BS205" i="13"/>
  <c r="D423" i="13"/>
  <c r="BL206" i="13"/>
  <c r="F423" i="13"/>
  <c r="BN206" i="13"/>
  <c r="H423" i="13"/>
  <c r="BP206" i="13"/>
  <c r="J423" i="13"/>
  <c r="BR206" i="13"/>
  <c r="C424" i="13"/>
  <c r="BK207" i="13"/>
  <c r="E424" i="13"/>
  <c r="BM207" i="13"/>
  <c r="G424" i="13"/>
  <c r="BO207" i="13"/>
  <c r="I424" i="13"/>
  <c r="BQ207" i="13"/>
  <c r="K424" i="13"/>
  <c r="BS207" i="13"/>
  <c r="D425" i="13"/>
  <c r="BL208" i="13"/>
  <c r="F425" i="13"/>
  <c r="BN208" i="13"/>
  <c r="H425" i="13"/>
  <c r="BP208" i="13"/>
  <c r="J425" i="13"/>
  <c r="BR208" i="13"/>
  <c r="C426" i="13"/>
  <c r="BK209" i="13"/>
  <c r="E426" i="13"/>
  <c r="BM209" i="13"/>
  <c r="G426" i="13"/>
  <c r="BO209" i="13"/>
  <c r="I426" i="13"/>
  <c r="BQ209" i="13"/>
  <c r="K426" i="13"/>
  <c r="BS209" i="13"/>
  <c r="D427" i="13"/>
  <c r="BL210" i="13"/>
  <c r="F427" i="13"/>
  <c r="BN210" i="13"/>
  <c r="H427" i="13"/>
  <c r="BP210" i="13"/>
  <c r="J427" i="13"/>
  <c r="BR210" i="13"/>
  <c r="C428" i="13"/>
  <c r="BK211" i="13"/>
  <c r="E428" i="13"/>
  <c r="BM211" i="13"/>
  <c r="G428" i="13"/>
  <c r="BO211" i="13"/>
  <c r="I428" i="13"/>
  <c r="BQ211" i="13"/>
  <c r="K428" i="13"/>
  <c r="BS211" i="13"/>
  <c r="D429" i="13"/>
  <c r="BL212" i="13"/>
  <c r="F429" i="13"/>
  <c r="BN212" i="13"/>
  <c r="H429" i="13"/>
  <c r="BP212" i="13"/>
  <c r="J429" i="13"/>
  <c r="BR212" i="13"/>
  <c r="C430" i="13"/>
  <c r="BK213" i="13"/>
  <c r="E430" i="13"/>
  <c r="BM213" i="13"/>
  <c r="G430" i="13"/>
  <c r="BO213" i="13"/>
  <c r="I430" i="13"/>
  <c r="BQ213" i="13"/>
  <c r="K430" i="13"/>
  <c r="BS213" i="13"/>
  <c r="D431" i="13"/>
  <c r="BL214" i="13"/>
  <c r="F431" i="13"/>
  <c r="BN214" i="13"/>
  <c r="H431" i="13"/>
  <c r="BP214" i="13"/>
  <c r="J431" i="13"/>
  <c r="BR214" i="13"/>
  <c r="C432" i="13"/>
  <c r="BK215" i="13"/>
  <c r="E432" i="13"/>
  <c r="BM215" i="13"/>
  <c r="G432" i="13"/>
  <c r="BO215" i="13"/>
  <c r="I432" i="13"/>
  <c r="BQ215" i="13"/>
  <c r="K432" i="13"/>
  <c r="BS215" i="13"/>
  <c r="D433" i="13"/>
  <c r="BL216" i="13"/>
  <c r="F433" i="13"/>
  <c r="BN216" i="13"/>
  <c r="H433" i="13"/>
  <c r="BP216" i="13"/>
  <c r="J433" i="13"/>
  <c r="BR216" i="13"/>
  <c r="C434" i="13"/>
  <c r="BK217" i="13"/>
  <c r="E434" i="13"/>
  <c r="BM217" i="13"/>
  <c r="G434" i="13"/>
  <c r="BO217" i="13"/>
  <c r="I434" i="13"/>
  <c r="BQ217" i="13"/>
  <c r="K434" i="13"/>
  <c r="BS217" i="13"/>
  <c r="B223" i="13"/>
  <c r="BJ6" i="13"/>
  <c r="B225" i="13"/>
  <c r="BJ8" i="13"/>
  <c r="B227" i="13"/>
  <c r="BJ10" i="13"/>
  <c r="B229" i="13"/>
  <c r="BJ12" i="13"/>
  <c r="B231" i="13"/>
  <c r="BJ14" i="13"/>
  <c r="B233" i="13"/>
  <c r="BJ16" i="13"/>
  <c r="B235" i="13"/>
  <c r="BJ18" i="13"/>
  <c r="B237" i="13"/>
  <c r="BJ20" i="13"/>
  <c r="B239" i="13"/>
  <c r="BJ22" i="13"/>
  <c r="B241" i="13"/>
  <c r="BJ24" i="13"/>
  <c r="B243" i="13"/>
  <c r="BJ26" i="13"/>
  <c r="B245" i="13"/>
  <c r="BJ28" i="13"/>
  <c r="B247" i="13"/>
  <c r="BJ30" i="13"/>
  <c r="B249" i="13"/>
  <c r="BJ32" i="13"/>
  <c r="B251" i="13"/>
  <c r="BJ34" i="13"/>
  <c r="B253" i="13"/>
  <c r="BJ36" i="13"/>
  <c r="B255" i="13"/>
  <c r="BJ38" i="13"/>
  <c r="B257" i="13"/>
  <c r="BJ40" i="13"/>
  <c r="B259" i="13"/>
  <c r="BJ42" i="13"/>
  <c r="B261" i="13"/>
  <c r="BJ44" i="13"/>
  <c r="B263" i="13"/>
  <c r="BJ46" i="13"/>
  <c r="B265" i="13"/>
  <c r="BJ48" i="13"/>
  <c r="B267" i="13"/>
  <c r="BJ50" i="13"/>
  <c r="B269" i="13"/>
  <c r="BJ52" i="13"/>
  <c r="B271" i="13"/>
  <c r="BJ54" i="13"/>
  <c r="B273" i="13"/>
  <c r="BJ56" i="13"/>
  <c r="B275" i="13"/>
  <c r="BJ58" i="13"/>
  <c r="B277" i="13"/>
  <c r="BJ60" i="13"/>
  <c r="B279" i="13"/>
  <c r="BJ62" i="13"/>
  <c r="B281" i="13"/>
  <c r="BJ64" i="13"/>
  <c r="B283" i="13"/>
  <c r="BJ66" i="13"/>
  <c r="B285" i="13"/>
  <c r="BJ68" i="13"/>
  <c r="B287" i="13"/>
  <c r="BJ70" i="13"/>
  <c r="B289" i="13"/>
  <c r="BJ72" i="13"/>
  <c r="B291" i="13"/>
  <c r="BJ74" i="13"/>
  <c r="B293" i="13"/>
  <c r="BJ76" i="13"/>
  <c r="B295" i="13"/>
  <c r="BJ78" i="13"/>
  <c r="B297" i="13"/>
  <c r="BJ80" i="13"/>
  <c r="B299" i="13"/>
  <c r="BJ82" i="13"/>
  <c r="B301" i="13"/>
  <c r="BJ84" i="13"/>
  <c r="B303" i="13"/>
  <c r="BJ86" i="13"/>
  <c r="B305" i="13"/>
  <c r="BJ88" i="13"/>
  <c r="B307" i="13"/>
  <c r="BJ90" i="13"/>
  <c r="B309" i="13"/>
  <c r="BJ92" i="13"/>
  <c r="B311" i="13"/>
  <c r="BJ94" i="13"/>
  <c r="B313" i="13"/>
  <c r="BJ96" i="13"/>
  <c r="B315" i="13"/>
  <c r="BJ98" i="13"/>
  <c r="B317" i="13"/>
  <c r="BJ100" i="13"/>
  <c r="B319" i="13"/>
  <c r="BJ102" i="13"/>
  <c r="B321" i="13"/>
  <c r="BJ104" i="13"/>
  <c r="B323" i="13"/>
  <c r="BJ106" i="13"/>
  <c r="B325" i="13"/>
  <c r="BJ108" i="13"/>
  <c r="B327" i="13"/>
  <c r="BJ110" i="13"/>
  <c r="B329" i="13"/>
  <c r="BJ112" i="13"/>
  <c r="B331" i="13"/>
  <c r="BJ114" i="13"/>
  <c r="B333" i="13"/>
  <c r="BJ116" i="13"/>
  <c r="B335" i="13"/>
  <c r="BJ118" i="13"/>
  <c r="B337" i="13"/>
  <c r="BJ120" i="13"/>
  <c r="B339" i="13"/>
  <c r="BJ122" i="13"/>
  <c r="B341" i="13"/>
  <c r="BJ124" i="13"/>
  <c r="B343" i="13"/>
  <c r="BJ126" i="13"/>
  <c r="B345" i="13"/>
  <c r="BJ128" i="13"/>
  <c r="B347" i="13"/>
  <c r="BJ130" i="13"/>
  <c r="B349" i="13"/>
  <c r="BJ132" i="13"/>
  <c r="B351" i="13"/>
  <c r="BJ134" i="13"/>
  <c r="B353" i="13"/>
  <c r="BJ136" i="13"/>
  <c r="B355" i="13"/>
  <c r="BJ138" i="13"/>
  <c r="B357" i="13"/>
  <c r="BJ140" i="13"/>
  <c r="B359" i="13"/>
  <c r="BJ142" i="13"/>
  <c r="B361" i="13"/>
  <c r="BJ144" i="13"/>
  <c r="B363" i="13"/>
  <c r="BJ146" i="13"/>
  <c r="B365" i="13"/>
  <c r="BJ148" i="13"/>
  <c r="B367" i="13"/>
  <c r="BJ150" i="13"/>
  <c r="B369" i="13"/>
  <c r="BJ152" i="13"/>
  <c r="B371" i="13"/>
  <c r="BJ154" i="13"/>
  <c r="B373" i="13"/>
  <c r="BJ156" i="13"/>
  <c r="B375" i="13"/>
  <c r="BJ158" i="13"/>
  <c r="B377" i="13"/>
  <c r="BJ160" i="13"/>
  <c r="B379" i="13"/>
  <c r="BJ162" i="13"/>
  <c r="B381" i="13"/>
  <c r="BJ164" i="13"/>
  <c r="B383" i="13"/>
  <c r="BJ166" i="13"/>
  <c r="B385" i="13"/>
  <c r="BJ168" i="13"/>
  <c r="B387" i="13"/>
  <c r="BJ170" i="13"/>
  <c r="B389" i="13"/>
  <c r="BJ172" i="13"/>
  <c r="B391" i="13"/>
  <c r="BJ174" i="13"/>
  <c r="B393" i="13"/>
  <c r="BJ176" i="13"/>
  <c r="B395" i="13"/>
  <c r="BJ178" i="13"/>
  <c r="B397" i="13"/>
  <c r="BJ180" i="13"/>
  <c r="B399" i="13"/>
  <c r="BJ182" i="13"/>
  <c r="B401" i="13"/>
  <c r="BJ184" i="13"/>
  <c r="B403" i="13"/>
  <c r="BJ186" i="13"/>
  <c r="B405" i="13"/>
  <c r="BJ188" i="13"/>
  <c r="B407" i="13"/>
  <c r="BJ190" i="13"/>
  <c r="B409" i="13"/>
  <c r="BJ192" i="13"/>
  <c r="B411" i="13"/>
  <c r="BJ194" i="13"/>
  <c r="B413" i="13"/>
  <c r="BJ196" i="13"/>
  <c r="B415" i="13"/>
  <c r="BJ198" i="13"/>
  <c r="B417" i="13"/>
  <c r="BJ200" i="13"/>
  <c r="B419" i="13"/>
  <c r="BJ202" i="13"/>
  <c r="B421" i="13"/>
  <c r="BJ204" i="13"/>
  <c r="B423" i="13"/>
  <c r="BJ206" i="13"/>
  <c r="B425" i="13"/>
  <c r="BJ208" i="13"/>
  <c r="B427" i="13"/>
  <c r="BJ210" i="13"/>
  <c r="B429" i="13"/>
  <c r="BJ212" i="13"/>
  <c r="B431" i="13"/>
  <c r="BJ214" i="13"/>
  <c r="B433" i="13"/>
  <c r="BJ216" i="13"/>
  <c r="B221" i="13"/>
  <c r="BJ4" i="13"/>
  <c r="E19" i="7"/>
  <c r="I19" i="7"/>
  <c r="M19" i="7"/>
  <c r="E20" i="7"/>
  <c r="I20" i="7"/>
  <c r="M20" i="7"/>
  <c r="E21" i="7"/>
  <c r="I21" i="7"/>
  <c r="M21" i="7"/>
  <c r="E22" i="7"/>
  <c r="I22" i="7"/>
  <c r="M22" i="7"/>
  <c r="E23" i="7"/>
  <c r="I23" i="7"/>
  <c r="M23" i="7"/>
  <c r="E24" i="7"/>
  <c r="I24" i="7"/>
  <c r="M24" i="7"/>
  <c r="E25" i="7"/>
  <c r="I25" i="7"/>
  <c r="M25" i="7"/>
  <c r="E26" i="7"/>
  <c r="I26" i="7"/>
  <c r="M26" i="7"/>
  <c r="E27" i="7"/>
  <c r="I27" i="7"/>
  <c r="M27" i="7"/>
  <c r="E28" i="7"/>
  <c r="I28" i="7"/>
  <c r="M28" i="7"/>
  <c r="E29" i="7"/>
  <c r="I29" i="7"/>
  <c r="M29" i="7"/>
  <c r="E30" i="7"/>
  <c r="I30" i="7"/>
  <c r="M30" i="7"/>
  <c r="E31" i="7"/>
  <c r="I31" i="7"/>
  <c r="M31" i="7"/>
  <c r="E32" i="7"/>
  <c r="I32" i="7"/>
  <c r="M32" i="7"/>
  <c r="E33" i="7"/>
  <c r="I33" i="7"/>
  <c r="M33" i="7"/>
  <c r="E34" i="7"/>
  <c r="I34" i="7"/>
  <c r="M34" i="7"/>
  <c r="E35" i="7"/>
  <c r="I35" i="7"/>
  <c r="M35" i="7"/>
  <c r="E36" i="7"/>
  <c r="I36" i="7"/>
  <c r="M36" i="7"/>
  <c r="E37" i="7"/>
  <c r="I37" i="7"/>
  <c r="M37" i="7"/>
  <c r="E38" i="7"/>
  <c r="I38" i="7"/>
  <c r="M38" i="7"/>
  <c r="E39" i="7"/>
  <c r="I39" i="7"/>
  <c r="M39" i="7"/>
  <c r="E40" i="7"/>
  <c r="I40" i="7"/>
  <c r="M40" i="7"/>
  <c r="E41" i="7"/>
  <c r="I41" i="7"/>
  <c r="M41" i="7"/>
  <c r="B22" i="7"/>
  <c r="B30" i="7"/>
  <c r="B38" i="7"/>
  <c r="F19" i="7"/>
  <c r="J19" i="7"/>
  <c r="N19" i="7"/>
  <c r="F20" i="7"/>
  <c r="J20" i="7"/>
  <c r="N20" i="7"/>
  <c r="F21" i="7"/>
  <c r="J21" i="7"/>
  <c r="N21" i="7"/>
  <c r="F22" i="7"/>
  <c r="J22" i="7"/>
  <c r="N22" i="7"/>
  <c r="F23" i="7"/>
  <c r="J23" i="7"/>
  <c r="N23" i="7"/>
  <c r="F24" i="7"/>
  <c r="J24" i="7"/>
  <c r="N24" i="7"/>
  <c r="F25" i="7"/>
  <c r="J25" i="7"/>
  <c r="N25" i="7"/>
  <c r="F26" i="7"/>
  <c r="J26" i="7"/>
  <c r="N26" i="7"/>
  <c r="F27" i="7"/>
  <c r="J27" i="7"/>
  <c r="N27" i="7"/>
  <c r="F28" i="7"/>
  <c r="J28" i="7"/>
  <c r="N28" i="7"/>
  <c r="F29" i="7"/>
  <c r="J29" i="7"/>
  <c r="N29" i="7"/>
  <c r="F30" i="7"/>
  <c r="J30" i="7"/>
  <c r="N30" i="7"/>
  <c r="F31" i="7"/>
  <c r="J31" i="7"/>
  <c r="N31" i="7"/>
  <c r="F32" i="7"/>
  <c r="J32" i="7"/>
  <c r="N32" i="7"/>
  <c r="F33" i="7"/>
  <c r="J33" i="7"/>
  <c r="N33" i="7"/>
  <c r="F34" i="7"/>
  <c r="J34" i="7"/>
  <c r="N34" i="7"/>
  <c r="F35" i="7"/>
  <c r="J35" i="7"/>
  <c r="N35" i="7"/>
  <c r="F36" i="7"/>
  <c r="J36" i="7"/>
  <c r="N36" i="7"/>
  <c r="F37" i="7"/>
  <c r="J37" i="7"/>
  <c r="N37" i="7"/>
  <c r="F38" i="7"/>
  <c r="J38" i="7"/>
  <c r="N38" i="7"/>
  <c r="F39" i="7"/>
  <c r="J39" i="7"/>
  <c r="N39" i="7"/>
  <c r="F40" i="7"/>
  <c r="J40" i="7"/>
  <c r="N40" i="7"/>
  <c r="F41" i="7"/>
  <c r="J41" i="7"/>
  <c r="N41" i="7"/>
  <c r="B21" i="7"/>
  <c r="B25" i="7"/>
  <c r="B29" i="7"/>
  <c r="B33" i="7"/>
  <c r="B37" i="7"/>
  <c r="B41" i="7"/>
  <c r="B28" i="7"/>
  <c r="B36" i="7"/>
  <c r="W9" i="6" l="1"/>
  <c r="V9" i="6"/>
  <c r="X9" i="6"/>
  <c r="X10" i="6" s="1"/>
  <c r="W20" i="6"/>
  <c r="W21" i="6" s="1"/>
  <c r="V26" i="6"/>
  <c r="V25" i="6" s="1"/>
  <c r="V21" i="6"/>
  <c r="Y14" i="6" s="1"/>
  <c r="W10" i="6"/>
  <c r="U10" i="6"/>
  <c r="V10" i="6"/>
  <c r="V27" i="6" l="1"/>
  <c r="U29" i="6" l="1"/>
  <c r="AA31" i="6"/>
  <c r="AC31" i="6" s="1"/>
  <c r="AE31" i="6" s="1"/>
  <c r="U30" i="6"/>
  <c r="V30" i="6" s="1"/>
  <c r="W30" i="6" s="1"/>
  <c r="U31" i="6" l="1"/>
  <c r="V31" i="6" s="1"/>
  <c r="V29" i="6"/>
  <c r="V37" i="6" l="1"/>
  <c r="V36" i="6" s="1"/>
  <c r="W31" i="6"/>
  <c r="W29" i="6"/>
  <c r="W32" i="6" s="1"/>
  <c r="V32" i="6"/>
  <c r="Y25" i="6" s="1"/>
  <c r="U32" i="6"/>
  <c r="V38" i="6" l="1"/>
  <c r="X32" i="6"/>
  <c r="AA42" i="6" l="1"/>
  <c r="AC42" i="6" s="1"/>
  <c r="AE42" i="6" s="1"/>
  <c r="U40" i="6"/>
  <c r="U41" i="6"/>
  <c r="V41" i="6" s="1"/>
  <c r="W41" i="6" s="1"/>
  <c r="V40" i="6" l="1"/>
  <c r="U42" i="6"/>
  <c r="V42" i="6" s="1"/>
  <c r="W42" i="6" s="1"/>
  <c r="V43" i="6" l="1"/>
  <c r="Y36" i="6" s="1"/>
  <c r="W40" i="6"/>
  <c r="W43" i="6" s="1"/>
  <c r="X43" i="6" s="1"/>
  <c r="U43" i="6"/>
</calcChain>
</file>

<file path=xl/sharedStrings.xml><?xml version="1.0" encoding="utf-8"?>
<sst xmlns="http://schemas.openxmlformats.org/spreadsheetml/2006/main" count="434" uniqueCount="307">
  <si>
    <t>Re</t>
  </si>
  <si>
    <t>e/D</t>
  </si>
  <si>
    <t>Darcy-Weisbach equation</t>
  </si>
  <si>
    <t>Head loss form</t>
  </si>
  <si>
    <t>Darcy friction factor</t>
  </si>
  <si>
    <t>Fanning friction factor</t>
  </si>
  <si>
    <t>Laminar flow</t>
  </si>
  <si>
    <t>aka Moody friction factor or Blasius friction factor</t>
  </si>
  <si>
    <t>Commonly used by civil engineers</t>
  </si>
  <si>
    <t>Commonly used by mechanical and chemical engineers</t>
  </si>
  <si>
    <t>A</t>
  </si>
  <si>
    <t>B</t>
  </si>
  <si>
    <t>C</t>
  </si>
  <si>
    <t>Moody LF "Friction factors in pipe flow" Trans. ASME vol 66 1944</t>
  </si>
  <si>
    <t>Colebrook CF "Turbulent flow in pipes with aprticular reference to the transition between smooth and rough pipe laws" J. Inst. Civil Engrs. London Vol 11, 1939</t>
  </si>
  <si>
    <t>Nikuradse J "Stomungsgesetz in Rauhen Rohren" VDI-Forschungsch No. 361 1933 and also NACA Technical Memorandum 1922</t>
  </si>
  <si>
    <t>Swamee and Jain</t>
  </si>
  <si>
    <t>Serghide</t>
  </si>
  <si>
    <t>An iterative method is used when the flow rate or Reynolds number is not known in advance</t>
  </si>
  <si>
    <t xml:space="preserve">Nikuradse made detailed measurements of frictional pressure losses in pipes pof different roughness. </t>
  </si>
  <si>
    <t>This data was presented in the Moody diagram which can be used to find the friction factor graphically.</t>
  </si>
  <si>
    <t>Colebrook developed an equation (sometimes called the Colebrook-White equation) which reproduces the friction factors in the Moody diagram well. The equation is implicit in that f appears on both sides, so must be solved iteratively.</t>
  </si>
  <si>
    <t>References</t>
  </si>
  <si>
    <t>Pressure loss form</t>
  </si>
  <si>
    <t>Turbulent flow</t>
  </si>
  <si>
    <t>Obtain the friction factor from a Moody diagram or an empirical equation</t>
  </si>
  <si>
    <t>Swamee and Jain, Haaland and Serghide developed explicit functions which are easier to solve.</t>
  </si>
  <si>
    <t>Haaland SE 1983</t>
  </si>
  <si>
    <t>Blasius</t>
  </si>
  <si>
    <t>Blasius produced early correlations for the friction factor: these have been superseded and are rarely used now.</t>
  </si>
  <si>
    <t>L=</t>
  </si>
  <si>
    <t>m</t>
  </si>
  <si>
    <t>D=</t>
  </si>
  <si>
    <r>
      <t>r</t>
    </r>
    <r>
      <rPr>
        <sz val="10"/>
        <rFont val="Arial"/>
        <family val="2"/>
      </rPr>
      <t>=</t>
    </r>
  </si>
  <si>
    <t>kg/m3</t>
  </si>
  <si>
    <t>U=</t>
  </si>
  <si>
    <t>Q=</t>
  </si>
  <si>
    <t>m3/s</t>
  </si>
  <si>
    <t>m/s</t>
  </si>
  <si>
    <t>Re=</t>
  </si>
  <si>
    <t>Haalund</t>
  </si>
  <si>
    <t>Swamee-Jain</t>
  </si>
  <si>
    <r>
      <t>n</t>
    </r>
    <r>
      <rPr>
        <sz val="10"/>
        <rFont val="Arial"/>
        <family val="2"/>
      </rPr>
      <t>=</t>
    </r>
  </si>
  <si>
    <t>m2/s</t>
  </si>
  <si>
    <t>e/D=</t>
  </si>
  <si>
    <t>Pa</t>
  </si>
  <si>
    <t>Assumes g=9.81m/s2</t>
  </si>
  <si>
    <t>A=</t>
  </si>
  <si>
    <t>B=</t>
  </si>
  <si>
    <t>C=</t>
  </si>
  <si>
    <t>Be careful whether your source is giving you the Darcy or Fanning factor. If friction factor is 0.064 at Re=1000, Darcy: if 0.016, Fanning. Use the appropriate form of the Darcy- Weisbach equation.</t>
  </si>
  <si>
    <t>Pipe material</t>
  </si>
  <si>
    <t>Riveted steel</t>
  </si>
  <si>
    <t>Concrete</t>
  </si>
  <si>
    <t>Wood stave</t>
  </si>
  <si>
    <t>Cast iron</t>
  </si>
  <si>
    <t>Galvanised iron</t>
  </si>
  <si>
    <t>Commercial steel or wrought iron</t>
  </si>
  <si>
    <t>Drawn tubing</t>
  </si>
  <si>
    <t>Plastic, glass</t>
  </si>
  <si>
    <t>Equivalent roughness height, mm</t>
  </si>
  <si>
    <t>0.9-9.0</t>
  </si>
  <si>
    <t>0.3-3.0</t>
  </si>
  <si>
    <t>0.18-0.9</t>
  </si>
  <si>
    <t>Zero (smooth)</t>
  </si>
  <si>
    <t>Elbows</t>
  </si>
  <si>
    <t>Regular 90 degree flanged</t>
  </si>
  <si>
    <t>Long radius, 90 degree, flanged</t>
  </si>
  <si>
    <t>Regular 90 degree threaded</t>
  </si>
  <si>
    <t>Regular 45 degree threaded</t>
  </si>
  <si>
    <t>Long radius 45 degree, flanged</t>
  </si>
  <si>
    <t>Long radius 90 degree, threaded</t>
  </si>
  <si>
    <t>K</t>
  </si>
  <si>
    <t>Hydraulic Institute, Engineering Data Book, 1st Ed., Cleveland Hydraulic Institute, 1979</t>
  </si>
  <si>
    <t>http://www.craneco.com/contact/flow_fluids.cfm</t>
  </si>
  <si>
    <t>The Crane Company, Technical Paper 410 (TP-410)</t>
  </si>
  <si>
    <t>http://www.flowmaster.com/flowmaster_dsmiller.html</t>
  </si>
  <si>
    <t>Miller DS, Internal Flow Systems, 2nd Ed., 1996</t>
  </si>
  <si>
    <t>Sources for this data and more for other fittings not covered here:</t>
  </si>
  <si>
    <t>180 degree return bends</t>
  </si>
  <si>
    <t>Flanged</t>
  </si>
  <si>
    <t>Threaded</t>
  </si>
  <si>
    <t>Tees</t>
  </si>
  <si>
    <t>Line flow, flanged</t>
  </si>
  <si>
    <t>Line flow, threaded</t>
  </si>
  <si>
    <t>Branch flow, flanged</t>
  </si>
  <si>
    <t>Branch flow, threaded</t>
  </si>
  <si>
    <t>Union, threaded</t>
  </si>
  <si>
    <t>Valves</t>
  </si>
  <si>
    <t>Globe, fully open</t>
  </si>
  <si>
    <t>Angle, fully open</t>
  </si>
  <si>
    <t>Gate, fully open</t>
  </si>
  <si>
    <t>Gate, quarter closed</t>
  </si>
  <si>
    <t>Gate, half closed</t>
  </si>
  <si>
    <t>Gate, three quarters closed</t>
  </si>
  <si>
    <t>Swing check, backward flow</t>
  </si>
  <si>
    <t>Swing check, forward flow</t>
  </si>
  <si>
    <t>Ball, fully open</t>
  </si>
  <si>
    <t>Ball, one third closed</t>
  </si>
  <si>
    <t>Ball, two thirds closed</t>
  </si>
  <si>
    <t>¥</t>
  </si>
  <si>
    <t>Minor losses: K factors</t>
  </si>
  <si>
    <t>Several fittings connected with lengths of straight pipe</t>
  </si>
  <si>
    <t>Single fittings</t>
  </si>
  <si>
    <t>Several fittings in series</t>
  </si>
  <si>
    <t>Contractions</t>
  </si>
  <si>
    <t>Diffusers</t>
  </si>
  <si>
    <t>mark.jermy@canterbury.ac.nz</t>
  </si>
  <si>
    <t>Assembled by Dr Mark Jermy, Department of Mechanical Engineering, University of Canterbury, New Zealand</t>
  </si>
  <si>
    <t>No copyright is claimed</t>
  </si>
  <si>
    <t>No guarantee is made for the accuracy of this spreadsheet or calculations made with it: the accuracy of any results are the responsibility of the user.</t>
  </si>
  <si>
    <t xml:space="preserve">Please notify me of any bugs at </t>
  </si>
  <si>
    <t>Cd 1st term</t>
  </si>
  <si>
    <t>Cd 2nd term</t>
  </si>
  <si>
    <t>Cd (sum of 1st and 2nd terms)</t>
  </si>
  <si>
    <t>Properties of common fluids</t>
  </si>
  <si>
    <t>Water</t>
  </si>
  <si>
    <t>Temperature deg C</t>
  </si>
  <si>
    <t>Density kg/m3</t>
  </si>
  <si>
    <t>Bulk modulus B Pa</t>
  </si>
  <si>
    <t>Vapour pressure kPa</t>
  </si>
  <si>
    <t>Surface tension s N/m</t>
  </si>
  <si>
    <r>
      <t xml:space="preserve">Dynamic viscosity </t>
    </r>
    <r>
      <rPr>
        <b/>
        <sz val="10"/>
        <rFont val="SWGrekc"/>
      </rPr>
      <t>m</t>
    </r>
    <r>
      <rPr>
        <b/>
        <sz val="10"/>
        <rFont val="Arial"/>
        <family val="2"/>
      </rPr>
      <t xml:space="preserve"> Ns/m2</t>
    </r>
  </si>
  <si>
    <r>
      <t xml:space="preserve">Kinematic viscosity </t>
    </r>
    <r>
      <rPr>
        <b/>
        <sz val="10"/>
        <rFont val="SWGrekc"/>
      </rPr>
      <t>n</t>
    </r>
    <r>
      <rPr>
        <b/>
        <sz val="10"/>
        <rFont val="Arial"/>
        <family val="2"/>
      </rPr>
      <t xml:space="preserve"> m2/s</t>
    </r>
  </si>
  <si>
    <r>
      <t xml:space="preserve">Surface tension </t>
    </r>
    <r>
      <rPr>
        <b/>
        <sz val="10"/>
        <rFont val="SWGrekc"/>
      </rPr>
      <t>s</t>
    </r>
    <r>
      <rPr>
        <b/>
        <sz val="10"/>
        <rFont val="Arial"/>
        <family val="2"/>
      </rPr>
      <t xml:space="preserve"> N/m</t>
    </r>
  </si>
  <si>
    <t>Air at atmospheric pressure</t>
  </si>
  <si>
    <t>Speed of sound c m/s</t>
  </si>
  <si>
    <r>
      <t>At IUPAC standard temperature and pressure (0 °C and 100 kPa), dry air has a density of 1.2754 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</si>
  <si>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At 20 °C and 101.325 kPa, dry air has a density of 1.2041 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</si>
  <si>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Temperature</t>
  </si>
  <si>
    <t>deg C</t>
  </si>
  <si>
    <t>Pressure gauge</t>
  </si>
  <si>
    <t>Pressure absolute</t>
  </si>
  <si>
    <t>Density of dry air</t>
  </si>
  <si>
    <t>User input</t>
  </si>
  <si>
    <t>Caluclated (do not change these cells)</t>
  </si>
  <si>
    <t>Dry air</t>
  </si>
  <si>
    <t>%</t>
  </si>
  <si>
    <t>Relative humidity</t>
  </si>
  <si>
    <t>Enter gauge P and T above</t>
  </si>
  <si>
    <t>Psat</t>
  </si>
  <si>
    <t>(Empirical correlation good for estimates, does not quite agree with measured data)</t>
  </si>
  <si>
    <t>Density of humid air</t>
  </si>
  <si>
    <t>Test values (to check formulae are correct)</t>
  </si>
  <si>
    <t>Air density calculator</t>
  </si>
  <si>
    <t>Common gases at 300K</t>
  </si>
  <si>
    <t>Ethanol</t>
  </si>
  <si>
    <t>Benzene</t>
  </si>
  <si>
    <t>Carbon tetrachloride</t>
  </si>
  <si>
    <t>Gasoline</t>
  </si>
  <si>
    <t>Glycerine</t>
  </si>
  <si>
    <t>Kerosene</t>
  </si>
  <si>
    <t>Mercury</t>
  </si>
  <si>
    <t>SAE 30 oil</t>
  </si>
  <si>
    <t>SAE 10 oil</t>
  </si>
  <si>
    <t>Turpentine</t>
  </si>
  <si>
    <t>Diesel</t>
  </si>
  <si>
    <t>Liquid</t>
  </si>
  <si>
    <t>Gas</t>
  </si>
  <si>
    <t>Air</t>
  </si>
  <si>
    <t>Argon</t>
  </si>
  <si>
    <t>Carbon dioxide</t>
  </si>
  <si>
    <t>Carbon monoxide</t>
  </si>
  <si>
    <t>Ethane</t>
  </si>
  <si>
    <t>Helium</t>
  </si>
  <si>
    <t>Hydrogen</t>
  </si>
  <si>
    <t>Methane</t>
  </si>
  <si>
    <t>Nitrogen</t>
  </si>
  <si>
    <t>Oxygen</t>
  </si>
  <si>
    <t>Propane</t>
  </si>
  <si>
    <t>Steam</t>
  </si>
  <si>
    <t>Ar</t>
  </si>
  <si>
    <t>CO2</t>
  </si>
  <si>
    <t>CO</t>
  </si>
  <si>
    <t>C2H6</t>
  </si>
  <si>
    <t>He</t>
  </si>
  <si>
    <t>H2</t>
  </si>
  <si>
    <t>CH4</t>
  </si>
  <si>
    <t>N2</t>
  </si>
  <si>
    <t>O2</t>
  </si>
  <si>
    <t>C3H8</t>
  </si>
  <si>
    <t>H2O</t>
  </si>
  <si>
    <t>Smooth sphere</t>
  </si>
  <si>
    <t>Rough sphere</t>
  </si>
  <si>
    <r>
      <t xml:space="preserve">Common liquids at </t>
    </r>
    <r>
      <rPr>
        <b/>
        <sz val="12"/>
        <rFont val="Symbol"/>
        <family val="1"/>
        <charset val="2"/>
      </rPr>
      <t>»</t>
    </r>
    <r>
      <rPr>
        <b/>
        <sz val="12"/>
        <rFont val="Arial"/>
        <family val="2"/>
      </rPr>
      <t>20 deg C</t>
    </r>
  </si>
  <si>
    <t>Formula</t>
  </si>
  <si>
    <t>Molar mass</t>
  </si>
  <si>
    <t>Specific gas constant R kJ/kgK</t>
  </si>
  <si>
    <t>Cp kJ/kgK</t>
  </si>
  <si>
    <t>k</t>
  </si>
  <si>
    <t>Please feel free to contact me for an updated version at any time.</t>
  </si>
  <si>
    <t>Square edged entrance</t>
  </si>
  <si>
    <t>Re-entrant entrance</t>
  </si>
  <si>
    <t>Pipe inlets and entrances</t>
  </si>
  <si>
    <t>Pipe exit</t>
  </si>
  <si>
    <t>Orifice plate</t>
  </si>
  <si>
    <t>Sudden enlargement</t>
  </si>
  <si>
    <t>General contraction, 30 degree included angle</t>
  </si>
  <si>
    <t>General contraction, 70 degree included angle</t>
  </si>
  <si>
    <t>Well rounded entrance</t>
  </si>
  <si>
    <t>Exit U</t>
  </si>
  <si>
    <t>Entrance U</t>
  </si>
  <si>
    <t>Regular flanged</t>
  </si>
  <si>
    <t>Long radius threaded</t>
  </si>
  <si>
    <t>Mitre bends</t>
  </si>
  <si>
    <t>Mitre bend with turning vanes</t>
  </si>
  <si>
    <t>Mitre bend without turning vanes</t>
  </si>
  <si>
    <t>Thanks to Rick Sellens of Queens University for the initial solutions of the Colebrook-White equation.</t>
  </si>
  <si>
    <t>Imperial unit</t>
  </si>
  <si>
    <t>Conversion factor x</t>
  </si>
  <si>
    <t>(1 imperial measure=x SI measures)</t>
  </si>
  <si>
    <t>Equivalent SI unit</t>
  </si>
  <si>
    <t>Inch (in)</t>
  </si>
  <si>
    <t>Metre (m)</t>
  </si>
  <si>
    <t>Foot (ft)</t>
  </si>
  <si>
    <t>Yard (yd)</t>
  </si>
  <si>
    <t>Ounce (oz)</t>
  </si>
  <si>
    <t>Kilogramme (kg)</t>
  </si>
  <si>
    <t>Pound (lb)</t>
  </si>
  <si>
    <t>Long hundredweight (cwt) (UK cwt)</t>
  </si>
  <si>
    <t>Long ton (UK ton)</t>
  </si>
  <si>
    <t>Pound force</t>
  </si>
  <si>
    <t>Newton (N)</t>
  </si>
  <si>
    <t>Pound per square inch (psi)</t>
  </si>
  <si>
    <t>Pascal (Pa)</t>
  </si>
  <si>
    <r>
      <t>Degree Rankine (</t>
    </r>
    <r>
      <rPr>
        <vertAlign val="superscript"/>
        <sz val="12"/>
        <rFont val="Verdana"/>
        <family val="2"/>
      </rPr>
      <t>o</t>
    </r>
    <r>
      <rPr>
        <sz val="12"/>
        <rFont val="Verdana"/>
        <family val="2"/>
      </rPr>
      <t>R)</t>
    </r>
  </si>
  <si>
    <t>Kelvin (K)</t>
  </si>
  <si>
    <r>
      <t>Fahrenheit (</t>
    </r>
    <r>
      <rPr>
        <vertAlign val="superscript"/>
        <sz val="12"/>
        <rFont val="Verdana"/>
        <family val="2"/>
      </rPr>
      <t>o</t>
    </r>
    <r>
      <rPr>
        <sz val="12"/>
        <rFont val="Verdana"/>
        <family val="2"/>
      </rPr>
      <t>F)</t>
    </r>
  </si>
  <si>
    <r>
      <t>[K] = ([°F] + 459.67) × </t>
    </r>
    <r>
      <rPr>
        <vertAlign val="superscript"/>
        <sz val="10"/>
        <color indexed="8"/>
        <rFont val="Arial"/>
        <family val="2"/>
      </rPr>
      <t>5</t>
    </r>
    <r>
      <rPr>
        <sz val="12"/>
        <color indexed="8"/>
        <rFont val="Arial"/>
        <family val="2"/>
      </rPr>
      <t>⁄</t>
    </r>
    <r>
      <rPr>
        <vertAlign val="subscript"/>
        <sz val="10"/>
        <color indexed="8"/>
        <rFont val="Arial"/>
        <family val="2"/>
      </rPr>
      <t>9</t>
    </r>
  </si>
  <si>
    <t>Take care to use correct U if diameter changes in fitting!</t>
  </si>
  <si>
    <t>Darcy factor- first iteration</t>
  </si>
  <si>
    <t>Darcy factor- second iteration</t>
  </si>
  <si>
    <t>Percentage deviation from Colebrook-White- first iteration</t>
  </si>
  <si>
    <t>Percentage deviation from Colebrook-White- second iteration</t>
  </si>
  <si>
    <t>Darcy factor- third iteration</t>
  </si>
  <si>
    <t>Percentage deviation from Colebrook-White- third iteration</t>
  </si>
  <si>
    <t>Fanning factor from third iteration of Colebrook-White equation</t>
  </si>
  <si>
    <t>The charts in this sheet use the Fanning factor.</t>
  </si>
  <si>
    <t>The calculated losses apply strictly to developed flow</t>
  </si>
  <si>
    <t>Pipe length</t>
  </si>
  <si>
    <t>Pipe diameter</t>
  </si>
  <si>
    <t>Fluid density</t>
  </si>
  <si>
    <t>Relative roughness</t>
  </si>
  <si>
    <t>Fluid kinematic viscosity</t>
  </si>
  <si>
    <t>From Moody 1944 and Colebrook 1939:</t>
  </si>
  <si>
    <t>Input these values</t>
  </si>
  <si>
    <t>Read off these values</t>
  </si>
  <si>
    <t>Friction factor from</t>
  </si>
  <si>
    <t xml:space="preserve">2.Assume the flow is completely turbulent: use the friction factor from the flat part of the curve </t>
  </si>
  <si>
    <t xml:space="preserve">3.Use this friction factor to calculate the flow rate and hence the Reynolds number </t>
  </si>
  <si>
    <t xml:space="preserve">4.With this Reynolds number, find a new friction factor </t>
  </si>
  <si>
    <t>5.Calculate a new Reynolds number. Continue iterating until the Re changes by less than some acceptable tolerance, perhaps 5%.</t>
  </si>
  <si>
    <t>Mass flow rate</t>
  </si>
  <si>
    <t>m=</t>
  </si>
  <si>
    <t>kg/s</t>
  </si>
  <si>
    <t xml:space="preserve">1.Find the Moody diagram curve with the closest e/D OR calculate correct e/D and use the explicit formulae </t>
  </si>
  <si>
    <t>Calculator 1: if you know the flow rate</t>
  </si>
  <si>
    <t>Average</t>
  </si>
  <si>
    <r>
      <t>D</t>
    </r>
    <r>
      <rPr>
        <sz val="10"/>
        <rFont val="Arial"/>
        <family val="2"/>
      </rPr>
      <t>(p+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>gh)/Pa</t>
    </r>
  </si>
  <si>
    <t>Head loss/m</t>
  </si>
  <si>
    <t>Calculator 2: if you know the piezometric pressure drop</t>
  </si>
  <si>
    <t>Piezom. Pressure drop</t>
  </si>
  <si>
    <r>
      <t>D</t>
    </r>
    <r>
      <rPr>
        <sz val="10"/>
        <rFont val="Arial"/>
        <family val="2"/>
      </rPr>
      <t>(p+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</rPr>
      <t>gh)</t>
    </r>
  </si>
  <si>
    <t>First iteration</t>
  </si>
  <si>
    <r>
      <t>f</t>
    </r>
    <r>
      <rPr>
        <vertAlign val="subscript"/>
        <sz val="10"/>
        <rFont val="Arial"/>
        <family val="2"/>
      </rPr>
      <t>F</t>
    </r>
  </si>
  <si>
    <r>
      <t>f</t>
    </r>
    <r>
      <rPr>
        <vertAlign val="subscript"/>
        <sz val="10"/>
        <rFont val="Arial"/>
        <family val="2"/>
      </rPr>
      <t>D</t>
    </r>
  </si>
  <si>
    <t>U/m/s</t>
  </si>
  <si>
    <t>Second iteration</t>
  </si>
  <si>
    <t>Convergence%</t>
  </si>
  <si>
    <t>Third iteration</t>
  </si>
  <si>
    <t>For Reynolds numbers&gt;?</t>
  </si>
  <si>
    <t>Temp in Kelvin+temp in Centigrade +273.15</t>
  </si>
  <si>
    <t>The Haaland equation is less accurate at Re&lt;5000</t>
  </si>
  <si>
    <t>Velocity (U) to use</t>
  </si>
  <si>
    <t>Sudden contraction</t>
  </si>
  <si>
    <t>area ratio=2</t>
  </si>
  <si>
    <t>area ratio=5</t>
  </si>
  <si>
    <t>area ratio=10</t>
  </si>
  <si>
    <t>Pipe area/throat area=1.5</t>
  </si>
  <si>
    <t>Pipe area/throat area=2</t>
  </si>
  <si>
    <t>Pipe area/throat area=4</t>
  </si>
  <si>
    <t>Pipe area/throat area&gt;6: use formula</t>
  </si>
  <si>
    <t>Prof. Ron Dougherty of the Univ. of Kansas checked how the various equations matched the Colebrook-White equation over a wide range of e/D and Re. The Serghide is less than 0.01% different than C-W, while Haaland is 15-20% off.  Swamee-Jain appears to be &lt; 2% off. It is possible to implement Swamee-Jain in natural logs instead of log to the base 10.</t>
  </si>
  <si>
    <t>Closest to Colebrook-White</t>
  </si>
  <si>
    <t>MCJ: I do not know which is closest to the experimental values of Moody- this result will be in the literature.</t>
  </si>
  <si>
    <t xml:space="preserve">See also http://script.wareseeker.com/free-moody-diagram/
</t>
  </si>
  <si>
    <t>and http://www.lmnoeng.com/moody.htm</t>
  </si>
  <si>
    <t>Serghide's solution is perhaps the best over a wide range of conditions</t>
  </si>
  <si>
    <t>Humid: approx.</t>
  </si>
  <si>
    <t>Xv</t>
  </si>
  <si>
    <t>f</t>
  </si>
  <si>
    <t>Enter relative humidity above</t>
  </si>
  <si>
    <t>Humid: CIPM-81/91</t>
  </si>
  <si>
    <t>Durst F, Ray S, Ünsal B, Bayoumi OA (2005) The development lengths of Laminar pipe and</t>
  </si>
  <si>
    <t>channel flows. Journal of Fluids Engineering, 127, 1154-1160</t>
  </si>
  <si>
    <t>or</t>
  </si>
  <si>
    <t>1 centiPoise=0.001 Pa.s</t>
  </si>
  <si>
    <t>Lambda=temperature lapse rate=</t>
  </si>
  <si>
    <t>K/m</t>
  </si>
  <si>
    <t>Pressure at sea level</t>
  </si>
  <si>
    <t>Temperature at sea level</t>
  </si>
  <si>
    <t>Altitude/m</t>
  </si>
  <si>
    <t>Pressure/Pa</t>
  </si>
  <si>
    <t>Average for 40 deg. Latitude</t>
  </si>
  <si>
    <t>Standard values may vary from the above</t>
  </si>
  <si>
    <t>US Gallon</t>
  </si>
  <si>
    <t>Litres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</si>
</sst>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"/>
    <numFmt numFmtId="166" formatCode="0.000"/>
    <numFmt numFmtId="167" formatCode="0.0"/>
  </numFmts>
  <fonts count="3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name val="SWGrekc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2"/>
      <name val="Symbol"/>
      <family val="1"/>
      <charset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2"/>
      <name val="Verdana"/>
      <family val="2"/>
    </font>
    <font>
      <vertAlign val="superscript"/>
      <sz val="12"/>
      <name val="Verdana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2"/>
      <color indexed="8"/>
      <name val="Arial"/>
      <family val="2"/>
    </font>
    <font>
      <vertAlign val="subscript"/>
      <sz val="10"/>
      <color indexed="8"/>
      <name val="Arial"/>
      <family val="2"/>
    </font>
    <font>
      <sz val="14.9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Alignment="1" applyProtection="1"/>
    <xf numFmtId="0" fontId="2" fillId="0" borderId="0" xfId="1" applyFont="1" applyAlignment="1" applyProtection="1"/>
    <xf numFmtId="0" fontId="8" fillId="0" borderId="0" xfId="0" applyFont="1"/>
    <xf numFmtId="0" fontId="2" fillId="0" borderId="1" xfId="0" applyFont="1" applyBorder="1" applyAlignment="1">
      <alignment wrapText="1"/>
    </xf>
    <xf numFmtId="0" fontId="0" fillId="0" borderId="0" xfId="0" applyBorder="1"/>
    <xf numFmtId="164" fontId="0" fillId="0" borderId="0" xfId="0" applyNumberFormat="1" applyBorder="1"/>
    <xf numFmtId="11" fontId="0" fillId="0" borderId="0" xfId="0" applyNumberFormat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1" fontId="0" fillId="0" borderId="14" xfId="0" applyNumberFormat="1" applyBorder="1"/>
    <xf numFmtId="0" fontId="0" fillId="0" borderId="15" xfId="0" applyBorder="1"/>
    <xf numFmtId="0" fontId="0" fillId="2" borderId="5" xfId="0" applyFill="1" applyBorder="1"/>
    <xf numFmtId="0" fontId="0" fillId="2" borderId="0" xfId="0" applyFill="1" applyBorder="1"/>
    <xf numFmtId="164" fontId="0" fillId="2" borderId="0" xfId="0" applyNumberFormat="1" applyFill="1" applyBorder="1"/>
    <xf numFmtId="11" fontId="0" fillId="2" borderId="0" xfId="0" applyNumberFormat="1" applyFill="1" applyBorder="1"/>
    <xf numFmtId="0" fontId="0" fillId="2" borderId="6" xfId="0" applyFill="1" applyBorder="1"/>
    <xf numFmtId="0" fontId="2" fillId="0" borderId="0" xfId="0" applyFont="1" applyBorder="1" applyAlignment="1">
      <alignment wrapText="1"/>
    </xf>
    <xf numFmtId="0" fontId="0" fillId="0" borderId="16" xfId="0" applyBorder="1"/>
    <xf numFmtId="0" fontId="0" fillId="2" borderId="17" xfId="0" applyFill="1" applyBorder="1" applyAlignment="1"/>
    <xf numFmtId="0" fontId="0" fillId="0" borderId="18" xfId="0" applyBorder="1"/>
    <xf numFmtId="0" fontId="0" fillId="0" borderId="19" xfId="0" applyBorder="1"/>
    <xf numFmtId="0" fontId="11" fillId="2" borderId="19" xfId="0" applyFont="1" applyFill="1" applyBorder="1"/>
    <xf numFmtId="165" fontId="11" fillId="2" borderId="19" xfId="0" applyNumberFormat="1" applyFont="1" applyFill="1" applyBorder="1"/>
    <xf numFmtId="0" fontId="12" fillId="0" borderId="20" xfId="0" applyFont="1" applyBorder="1"/>
    <xf numFmtId="0" fontId="0" fillId="0" borderId="21" xfId="0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11" fillId="2" borderId="0" xfId="0" applyFont="1" applyFill="1" applyBorder="1"/>
    <xf numFmtId="11" fontId="0" fillId="0" borderId="6" xfId="0" applyNumberFormat="1" applyBorder="1"/>
    <xf numFmtId="11" fontId="0" fillId="0" borderId="12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3" fontId="0" fillId="0" borderId="14" xfId="0" applyNumberFormat="1" applyBorder="1"/>
    <xf numFmtId="3" fontId="0" fillId="0" borderId="8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1" xfId="0" applyNumberFormat="1" applyBorder="1"/>
    <xf numFmtId="166" fontId="0" fillId="2" borderId="0" xfId="0" applyNumberFormat="1" applyFill="1" applyBorder="1"/>
    <xf numFmtId="166" fontId="0" fillId="0" borderId="14" xfId="0" applyNumberFormat="1" applyBorder="1"/>
    <xf numFmtId="166" fontId="0" fillId="0" borderId="8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11" xfId="0" applyNumberFormat="1" applyBorder="1"/>
    <xf numFmtId="167" fontId="0" fillId="0" borderId="14" xfId="0" applyNumberFormat="1" applyBorder="1"/>
    <xf numFmtId="167" fontId="0" fillId="2" borderId="0" xfId="0" applyNumberFormat="1" applyFill="1" applyBorder="1"/>
    <xf numFmtId="167" fontId="0" fillId="0" borderId="8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0" xfId="0" quotePrefix="1"/>
    <xf numFmtId="0" fontId="18" fillId="0" borderId="22" xfId="0" applyFont="1" applyBorder="1" applyAlignment="1">
      <alignment horizontal="justify" vertical="top" wrapText="1"/>
    </xf>
    <xf numFmtId="0" fontId="18" fillId="0" borderId="23" xfId="0" applyFont="1" applyBorder="1" applyAlignment="1">
      <alignment vertical="top" wrapText="1"/>
    </xf>
    <xf numFmtId="0" fontId="18" fillId="0" borderId="24" xfId="0" applyFont="1" applyBorder="1" applyAlignment="1">
      <alignment horizontal="justify" vertical="top" wrapText="1"/>
    </xf>
    <xf numFmtId="0" fontId="18" fillId="0" borderId="23" xfId="0" applyFont="1" applyBorder="1" applyAlignment="1">
      <alignment horizontal="justify" vertical="top" wrapText="1"/>
    </xf>
    <xf numFmtId="4" fontId="18" fillId="0" borderId="23" xfId="0" applyNumberFormat="1" applyFont="1" applyBorder="1" applyAlignment="1">
      <alignment horizontal="justify" vertical="top" wrapText="1"/>
    </xf>
    <xf numFmtId="0" fontId="20" fillId="0" borderId="23" xfId="0" applyFont="1" applyBorder="1" applyAlignment="1">
      <alignment horizontal="justify" vertical="top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12" fillId="0" borderId="0" xfId="0" applyFont="1"/>
    <xf numFmtId="0" fontId="0" fillId="0" borderId="22" xfId="0" applyBorder="1"/>
    <xf numFmtId="0" fontId="0" fillId="0" borderId="17" xfId="0" applyBorder="1"/>
    <xf numFmtId="0" fontId="0" fillId="0" borderId="23" xfId="0" applyBorder="1"/>
    <xf numFmtId="0" fontId="2" fillId="0" borderId="20" xfId="0" applyFont="1" applyBorder="1"/>
    <xf numFmtId="0" fontId="2" fillId="0" borderId="22" xfId="0" applyFont="1" applyBorder="1" applyAlignment="1">
      <alignment wrapText="1"/>
    </xf>
    <xf numFmtId="0" fontId="3" fillId="0" borderId="0" xfId="0" applyFont="1" applyBorder="1"/>
    <xf numFmtId="0" fontId="16" fillId="0" borderId="0" xfId="0" applyFont="1" applyBorder="1"/>
    <xf numFmtId="11" fontId="16" fillId="0" borderId="0" xfId="0" applyNumberFormat="1" applyFont="1" applyBorder="1"/>
    <xf numFmtId="0" fontId="12" fillId="0" borderId="0" xfId="0" applyFont="1" applyBorder="1"/>
    <xf numFmtId="0" fontId="24" fillId="0" borderId="0" xfId="0" applyFont="1"/>
    <xf numFmtId="0" fontId="24" fillId="0" borderId="0" xfId="0" applyFont="1" applyAlignment="1">
      <alignment horizontal="left"/>
    </xf>
    <xf numFmtId="0" fontId="2" fillId="0" borderId="20" xfId="0" applyFont="1" applyBorder="1" applyAlignment="1"/>
    <xf numFmtId="0" fontId="2" fillId="0" borderId="21" xfId="0" applyFont="1" applyBorder="1" applyAlignment="1"/>
    <xf numFmtId="0" fontId="26" fillId="0" borderId="0" xfId="0" applyFont="1" applyBorder="1"/>
    <xf numFmtId="11" fontId="26" fillId="0" borderId="0" xfId="0" applyNumberFormat="1" applyFont="1" applyBorder="1"/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11" fontId="0" fillId="0" borderId="17" xfId="0" applyNumberFormat="1" applyBorder="1"/>
    <xf numFmtId="0" fontId="17" fillId="0" borderId="25" xfId="0" applyFont="1" applyBorder="1"/>
    <xf numFmtId="0" fontId="27" fillId="0" borderId="26" xfId="0" applyFont="1" applyBorder="1"/>
    <xf numFmtId="0" fontId="17" fillId="0" borderId="26" xfId="0" applyFont="1" applyBorder="1"/>
    <xf numFmtId="0" fontId="2" fillId="0" borderId="27" xfId="0" applyFont="1" applyBorder="1"/>
    <xf numFmtId="0" fontId="25" fillId="0" borderId="2" xfId="0" applyFont="1" applyBorder="1" applyAlignment="1"/>
    <xf numFmtId="0" fontId="17" fillId="0" borderId="3" xfId="0" applyFont="1" applyBorder="1" applyAlignment="1"/>
    <xf numFmtId="11" fontId="26" fillId="0" borderId="8" xfId="0" applyNumberFormat="1" applyFont="1" applyBorder="1"/>
    <xf numFmtId="0" fontId="0" fillId="0" borderId="3" xfId="0" applyBorder="1" applyAlignment="1"/>
    <xf numFmtId="0" fontId="16" fillId="0" borderId="5" xfId="0" applyFont="1" applyBorder="1"/>
    <xf numFmtId="0" fontId="17" fillId="0" borderId="2" xfId="0" applyFont="1" applyBorder="1" applyAlignment="1"/>
    <xf numFmtId="0" fontId="4" fillId="0" borderId="0" xfId="0" applyFont="1" applyBorder="1"/>
    <xf numFmtId="0" fontId="4" fillId="0" borderId="0" xfId="0" applyFont="1" applyFill="1" applyBorder="1"/>
    <xf numFmtId="0" fontId="16" fillId="0" borderId="0" xfId="0" applyFont="1"/>
    <xf numFmtId="0" fontId="16" fillId="0" borderId="6" xfId="0" applyFont="1" applyBorder="1"/>
    <xf numFmtId="0" fontId="28" fillId="0" borderId="0" xfId="0" applyFont="1"/>
    <xf numFmtId="0" fontId="16" fillId="3" borderId="7" xfId="0" applyFont="1" applyFill="1" applyBorder="1"/>
    <xf numFmtId="0" fontId="16" fillId="3" borderId="8" xfId="0" applyFont="1" applyFill="1" applyBorder="1"/>
    <xf numFmtId="0" fontId="0" fillId="3" borderId="9" xfId="0" applyFill="1" applyBorder="1"/>
    <xf numFmtId="0" fontId="16" fillId="3" borderId="0" xfId="0" applyFont="1" applyFill="1" applyBorder="1"/>
    <xf numFmtId="11" fontId="16" fillId="3" borderId="0" xfId="0" applyNumberFormat="1" applyFont="1" applyFill="1" applyBorder="1"/>
    <xf numFmtId="0" fontId="16" fillId="0" borderId="8" xfId="0" applyFont="1" applyFill="1" applyBorder="1"/>
    <xf numFmtId="0" fontId="0" fillId="3" borderId="0" xfId="0" applyFill="1"/>
    <xf numFmtId="0" fontId="0" fillId="0" borderId="0" xfId="0" applyAlignment="1">
      <alignment wrapText="1"/>
    </xf>
    <xf numFmtId="0" fontId="12" fillId="0" borderId="16" xfId="0" applyFont="1" applyFill="1" applyBorder="1"/>
    <xf numFmtId="0" fontId="0" fillId="2" borderId="17" xfId="0" applyFill="1" applyBorder="1"/>
    <xf numFmtId="0" fontId="4" fillId="4" borderId="21" xfId="0" applyFont="1" applyFill="1" applyBorder="1"/>
    <xf numFmtId="0" fontId="0" fillId="4" borderId="22" xfId="0" applyFill="1" applyBorder="1"/>
    <xf numFmtId="0" fontId="0" fillId="4" borderId="0" xfId="0" applyFill="1" applyBorder="1"/>
    <xf numFmtId="0" fontId="0" fillId="4" borderId="17" xfId="0" applyFill="1" applyBorder="1"/>
    <xf numFmtId="0" fontId="11" fillId="4" borderId="19" xfId="0" applyFont="1" applyFill="1" applyBorder="1"/>
    <xf numFmtId="0" fontId="0" fillId="4" borderId="23" xfId="0" applyFill="1" applyBorder="1"/>
    <xf numFmtId="0" fontId="29" fillId="0" borderId="0" xfId="0" applyFont="1"/>
    <xf numFmtId="3" fontId="0" fillId="0" borderId="0" xfId="0" applyNumberFormat="1"/>
    <xf numFmtId="0" fontId="18" fillId="0" borderId="31" xfId="0" applyFont="1" applyFill="1" applyBorder="1" applyAlignment="1">
      <alignment horizontal="justify" vertical="top" wrapText="1"/>
    </xf>
    <xf numFmtId="0" fontId="18" fillId="0" borderId="17" xfId="0" applyFont="1" applyFill="1" applyBorder="1" applyAlignment="1">
      <alignment horizontal="justify" vertical="top" wrapText="1"/>
    </xf>
    <xf numFmtId="0" fontId="18" fillId="0" borderId="28" xfId="0" applyFont="1" applyBorder="1" applyAlignment="1">
      <alignment horizontal="justify" vertical="top" wrapText="1"/>
    </xf>
    <xf numFmtId="0" fontId="18" fillId="0" borderId="24" xfId="0" applyFont="1" applyBorder="1" applyAlignment="1">
      <alignment horizontal="justify" vertical="top" wrapText="1"/>
    </xf>
    <xf numFmtId="0" fontId="7" fillId="0" borderId="0" xfId="0" applyFont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2" fillId="0" borderId="28" xfId="0" applyFont="1" applyBorder="1" applyAlignment="1">
      <alignment horizontal="center" textRotation="90" wrapText="1"/>
    </xf>
    <xf numFmtId="0" fontId="2" fillId="0" borderId="31" xfId="0" applyFont="1" applyBorder="1" applyAlignment="1">
      <alignment horizontal="center" textRotation="90" wrapText="1"/>
    </xf>
    <xf numFmtId="0" fontId="2" fillId="0" borderId="24" xfId="0" applyFont="1" applyBorder="1" applyAlignment="1">
      <alignment horizontal="center" textRotation="90" wrapText="1"/>
    </xf>
    <xf numFmtId="0" fontId="4" fillId="0" borderId="24" xfId="0" applyFont="1" applyBorder="1" applyAlignment="1">
      <alignment horizontal="center" textRotation="90" wrapText="1"/>
    </xf>
    <xf numFmtId="0" fontId="7" fillId="0" borderId="19" xfId="0" applyFont="1" applyBorder="1" applyAlignment="1">
      <alignment horizontal="center"/>
    </xf>
    <xf numFmtId="0" fontId="0" fillId="0" borderId="31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Drag coefficient of a sphere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Smooth sphere: Clift et al 1978 to Re=3x10^5and approximate empirical data thereafter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Rough sphere: approximate empirical data</a:t>
            </a:r>
          </a:p>
        </c:rich>
      </c:tx>
      <c:layout>
        <c:manualLayout>
          <c:xMode val="edge"/>
          <c:yMode val="edge"/>
          <c:x val="0.14851838629061104"/>
          <c:y val="3.6341718624953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3777222420563"/>
          <c:y val="0.25439203037467423"/>
          <c:w val="0.78828989646555003"/>
          <c:h val="0.60569531041589353"/>
        </c:manualLayout>
      </c:layout>
      <c:scatterChart>
        <c:scatterStyle val="smoothMarker"/>
        <c:varyColors val="0"/>
        <c:ser>
          <c:idx val="2"/>
          <c:order val="0"/>
          <c:tx>
            <c:v>Smooth sphere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'Sphere drag data'!$A$3:$A$43</c:f>
              <c:numCache>
                <c:formatCode>General</c:formatCode>
                <c:ptCount val="4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40000</c:v>
                </c:pt>
                <c:pt idx="22" formatCode="0.00E+00">
                  <c:v>60000</c:v>
                </c:pt>
                <c:pt idx="23" formatCode="0.00E+00">
                  <c:v>80000</c:v>
                </c:pt>
                <c:pt idx="24" formatCode="0.00E+00">
                  <c:v>100000</c:v>
                </c:pt>
                <c:pt idx="25" formatCode="0.00E+00">
                  <c:v>200000</c:v>
                </c:pt>
                <c:pt idx="26" formatCode="0.00E+00">
                  <c:v>300000</c:v>
                </c:pt>
                <c:pt idx="27" formatCode="0.00E+00">
                  <c:v>350000</c:v>
                </c:pt>
                <c:pt idx="28" formatCode="0.00E+00">
                  <c:v>400000</c:v>
                </c:pt>
                <c:pt idx="29" formatCode="0.00E+00">
                  <c:v>600000</c:v>
                </c:pt>
                <c:pt idx="30" formatCode="0.00E+00">
                  <c:v>800000</c:v>
                </c:pt>
                <c:pt idx="31" formatCode="0.00E+00">
                  <c:v>1000000</c:v>
                </c:pt>
                <c:pt idx="32" formatCode="0.00E+00">
                  <c:v>2000000</c:v>
                </c:pt>
                <c:pt idx="33" formatCode="0.00E+00">
                  <c:v>4000000</c:v>
                </c:pt>
                <c:pt idx="34" formatCode="0.00E+00">
                  <c:v>6000000</c:v>
                </c:pt>
                <c:pt idx="35" formatCode="0.00E+00">
                  <c:v>8000000</c:v>
                </c:pt>
              </c:numCache>
            </c:numRef>
          </c:xVal>
          <c:yVal>
            <c:numRef>
              <c:f>'Sphere drag data'!$D$3:$D$43</c:f>
              <c:numCache>
                <c:formatCode>General</c:formatCode>
                <c:ptCount val="41"/>
                <c:pt idx="0">
                  <c:v>14.897900177126692</c:v>
                </c:pt>
                <c:pt idx="1">
                  <c:v>8.3327430777553353</c:v>
                </c:pt>
                <c:pt idx="2">
                  <c:v>6.0547446100057973</c:v>
                </c:pt>
                <c:pt idx="3">
                  <c:v>4.8778497062052883</c:v>
                </c:pt>
                <c:pt idx="4">
                  <c:v>4.1512087353839187</c:v>
                </c:pt>
                <c:pt idx="5">
                  <c:v>2.6098677387569453</c:v>
                </c:pt>
                <c:pt idx="6">
                  <c:v>1.7353510969020252</c:v>
                </c:pt>
                <c:pt idx="7">
                  <c:v>1.4005426853330092</c:v>
                </c:pt>
                <c:pt idx="8">
                  <c:v>1.214933822374322</c:v>
                </c:pt>
                <c:pt idx="9">
                  <c:v>1.0937857067991494</c:v>
                </c:pt>
                <c:pt idx="10">
                  <c:v>0.81017831620557079</c:v>
                </c:pt>
                <c:pt idx="11">
                  <c:v>0.62195938700086262</c:v>
                </c:pt>
                <c:pt idx="12">
                  <c:v>0.54199480174107539</c:v>
                </c:pt>
                <c:pt idx="13">
                  <c:v>0.49609810087704487</c:v>
                </c:pt>
                <c:pt idx="14">
                  <c:v>0.46615239897966471</c:v>
                </c:pt>
                <c:pt idx="15">
                  <c:v>0.40303891209830039</c:v>
                </c:pt>
                <c:pt idx="16">
                  <c:v>0.38444081576654993</c:v>
                </c:pt>
                <c:pt idx="17">
                  <c:v>0.39257558082762256</c:v>
                </c:pt>
                <c:pt idx="18">
                  <c:v>0.40482750491998371</c:v>
                </c:pt>
                <c:pt idx="19">
                  <c:v>0.41671979437738199</c:v>
                </c:pt>
                <c:pt idx="20">
                  <c:v>0.45594980939305352</c:v>
                </c:pt>
                <c:pt idx="21">
                  <c:v>0.48264339802831474</c:v>
                </c:pt>
                <c:pt idx="22">
                  <c:v>0.48980169156597209</c:v>
                </c:pt>
                <c:pt idx="23">
                  <c:v>0.49170080255445187</c:v>
                </c:pt>
                <c:pt idx="24">
                  <c:v>0.49175222766187954</c:v>
                </c:pt>
                <c:pt idx="25">
                  <c:v>0.48673074018757834</c:v>
                </c:pt>
                <c:pt idx="26">
                  <c:v>0.48181279732503163</c:v>
                </c:pt>
                <c:pt idx="27" formatCode="0.00E+00">
                  <c:v>0.2</c:v>
                </c:pt>
                <c:pt idx="28" formatCode="0.00E+00">
                  <c:v>0.08</c:v>
                </c:pt>
                <c:pt idx="29" formatCode="0.00E+00">
                  <c:v>0.08</c:v>
                </c:pt>
                <c:pt idx="30" formatCode="0.00E+00">
                  <c:v>0.09</c:v>
                </c:pt>
                <c:pt idx="31" formatCode="0.00E+00">
                  <c:v>0.1</c:v>
                </c:pt>
                <c:pt idx="32" formatCode="0.00E+00">
                  <c:v>0.15</c:v>
                </c:pt>
                <c:pt idx="33" formatCode="0.00E+00">
                  <c:v>0.16</c:v>
                </c:pt>
                <c:pt idx="34" formatCode="0.00E+00">
                  <c:v>0.17</c:v>
                </c:pt>
                <c:pt idx="35" formatCode="0.00E+0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E-F143-B469-58BF64382BC6}"/>
            </c:ext>
          </c:extLst>
        </c:ser>
        <c:ser>
          <c:idx val="0"/>
          <c:order val="1"/>
          <c:tx>
            <c:v>Rough sphere</c:v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'Sphere drag data'!$A$3:$A$28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40000</c:v>
                </c:pt>
                <c:pt idx="22" formatCode="0.00E+00">
                  <c:v>60000</c:v>
                </c:pt>
                <c:pt idx="23" formatCode="0.00E+00">
                  <c:v>80000</c:v>
                </c:pt>
                <c:pt idx="24" formatCode="0.00E+00">
                  <c:v>100000</c:v>
                </c:pt>
                <c:pt idx="25" formatCode="0.00E+00">
                  <c:v>200000</c:v>
                </c:pt>
              </c:numCache>
            </c:numRef>
          </c:xVal>
          <c:yVal>
            <c:numRef>
              <c:f>'Sphere drag data'!$E$3:$E$28</c:f>
              <c:numCache>
                <c:formatCode>General</c:formatCode>
                <c:ptCount val="26"/>
                <c:pt idx="0">
                  <c:v>14.897900177126692</c:v>
                </c:pt>
                <c:pt idx="1">
                  <c:v>8.3327430777553353</c:v>
                </c:pt>
                <c:pt idx="2">
                  <c:v>6.0547446100057973</c:v>
                </c:pt>
                <c:pt idx="3">
                  <c:v>4.8778497062052883</c:v>
                </c:pt>
                <c:pt idx="4">
                  <c:v>4.1512087353839187</c:v>
                </c:pt>
                <c:pt idx="5">
                  <c:v>2.6098677387569453</c:v>
                </c:pt>
                <c:pt idx="6">
                  <c:v>1.7353510969020252</c:v>
                </c:pt>
                <c:pt idx="7">
                  <c:v>1.4005426853330092</c:v>
                </c:pt>
                <c:pt idx="8">
                  <c:v>1.214933822374322</c:v>
                </c:pt>
                <c:pt idx="9">
                  <c:v>1.0937857067991494</c:v>
                </c:pt>
                <c:pt idx="10">
                  <c:v>0.81017831620557079</c:v>
                </c:pt>
                <c:pt idx="11">
                  <c:v>0.62195938700086262</c:v>
                </c:pt>
                <c:pt idx="12">
                  <c:v>0.54199480174107539</c:v>
                </c:pt>
                <c:pt idx="13">
                  <c:v>0.49609810087704487</c:v>
                </c:pt>
                <c:pt idx="14">
                  <c:v>0.46615239897966471</c:v>
                </c:pt>
                <c:pt idx="15">
                  <c:v>0.40303891209830039</c:v>
                </c:pt>
                <c:pt idx="16">
                  <c:v>0.38444081576654993</c:v>
                </c:pt>
                <c:pt idx="17">
                  <c:v>0.39257558082762256</c:v>
                </c:pt>
                <c:pt idx="18">
                  <c:v>0.40482750491998371</c:v>
                </c:pt>
                <c:pt idx="19">
                  <c:v>0.41671979437738199</c:v>
                </c:pt>
                <c:pt idx="20">
                  <c:v>0.45594980939305352</c:v>
                </c:pt>
                <c:pt idx="21">
                  <c:v>0.48264339802831474</c:v>
                </c:pt>
                <c:pt idx="22" formatCode="0.00E+00">
                  <c:v>0.2</c:v>
                </c:pt>
                <c:pt idx="23" formatCode="0.00E+00">
                  <c:v>0.08</c:v>
                </c:pt>
                <c:pt idx="24" formatCode="0.00E+00">
                  <c:v>0.08</c:v>
                </c:pt>
                <c:pt idx="25" formatCode="0.00E+00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0E-F143-B469-58BF6438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2432"/>
        <c:axId val="76564352"/>
      </c:scatterChart>
      <c:valAx>
        <c:axId val="76562432"/>
        <c:scaling>
          <c:logBase val="10"/>
          <c:orientation val="minMax"/>
          <c:max val="1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Re</a:t>
                </a:r>
              </a:p>
            </c:rich>
          </c:tx>
          <c:layout>
            <c:manualLayout>
              <c:xMode val="edge"/>
              <c:yMode val="edge"/>
              <c:x val="0.50696179935737229"/>
              <c:y val="0.908542965623833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4352"/>
        <c:crossesAt val="1.0000000000000005E-2"/>
        <c:crossBetween val="midCat"/>
      </c:valAx>
      <c:valAx>
        <c:axId val="7656435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r>
                  <a:rPr lang="en-NZ" sz="112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</a:p>
            </c:rich>
          </c:tx>
          <c:layout>
            <c:manualLayout>
              <c:xMode val="edge"/>
              <c:yMode val="edge"/>
              <c:x val="4.141378079257408E-2"/>
              <c:y val="0.52332074819932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2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84005712245647"/>
          <c:y val="0.30769321769127167"/>
          <c:w val="0.22277757943591567"/>
          <c:h val="0.109025155874860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/>
              <a:t>Moody diagram from Colebrook-White equation</a:t>
            </a:r>
          </a:p>
        </c:rich>
      </c:tx>
      <c:layout>
        <c:manualLayout>
          <c:xMode val="edge"/>
          <c:yMode val="edge"/>
          <c:x val="0.21807338775419474"/>
          <c:y val="2.7839291363492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2005395531015"/>
          <c:y val="0.12907307813982918"/>
          <c:w val="0.71844725691621492"/>
          <c:h val="0.70104397342613278"/>
        </c:manualLayout>
      </c:layout>
      <c:scatterChart>
        <c:scatterStyle val="smoothMarker"/>
        <c:varyColors val="0"/>
        <c:ser>
          <c:idx val="0"/>
          <c:order val="0"/>
          <c:tx>
            <c:v>Smooth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Colebrook-White'!$B$221:$B$434</c:f>
              <c:numCache>
                <c:formatCode>General</c:formatCode>
                <c:ptCount val="214"/>
                <c:pt idx="0">
                  <c:v>1.0880133662560704E-2</c:v>
                </c:pt>
                <c:pt idx="1">
                  <c:v>1.0718976014586053E-2</c:v>
                </c:pt>
                <c:pt idx="2">
                  <c:v>1.0561196197005568E-2</c:v>
                </c:pt>
                <c:pt idx="3">
                  <c:v>1.0406703966307579E-2</c:v>
                </c:pt>
                <c:pt idx="4">
                  <c:v>1.0255411982860892E-2</c:v>
                </c:pt>
                <c:pt idx="5">
                  <c:v>1.0107235702274382E-2</c:v>
                </c:pt>
                <c:pt idx="6">
                  <c:v>9.9620932713721452E-3</c:v>
                </c:pt>
                <c:pt idx="7">
                  <c:v>9.8199054285651385E-3</c:v>
                </c:pt>
                <c:pt idx="8">
                  <c:v>9.6805954084115253E-3</c:v>
                </c:pt>
                <c:pt idx="9">
                  <c:v>9.5440888501689743E-3</c:v>
                </c:pt>
                <c:pt idx="10">
                  <c:v>9.4103137101522599E-3</c:v>
                </c:pt>
                <c:pt idx="11">
                  <c:v>9.2792001777193441E-3</c:v>
                </c:pt>
                <c:pt idx="12">
                  <c:v>9.1506805947179394E-3</c:v>
                </c:pt>
                <c:pt idx="13">
                  <c:v>9.0246893782334331E-3</c:v>
                </c:pt>
                <c:pt idx="14">
                  <c:v>8.9011629464869294E-3</c:v>
                </c:pt>
                <c:pt idx="15">
                  <c:v>8.7800396477399015E-3</c:v>
                </c:pt>
                <c:pt idx="16">
                  <c:v>8.6612596920692172E-3</c:v>
                </c:pt>
                <c:pt idx="17">
                  <c:v>8.5447650858829858E-3</c:v>
                </c:pt>
                <c:pt idx="18">
                  <c:v>8.430499569054296E-3</c:v>
                </c:pt>
                <c:pt idx="19">
                  <c:v>8.3184085545558329E-3</c:v>
                </c:pt>
                <c:pt idx="20">
                  <c:v>8.208439070484309E-3</c:v>
                </c:pt>
                <c:pt idx="21">
                  <c:v>8.1005397043688917E-3</c:v>
                </c:pt>
                <c:pt idx="22">
                  <c:v>7.9946605496632184E-3</c:v>
                </c:pt>
                <c:pt idx="23">
                  <c:v>7.89075315432523E-3</c:v>
                </c:pt>
                <c:pt idx="24">
                  <c:v>7.7887704713938298E-3</c:v>
                </c:pt>
                <c:pt idx="25">
                  <c:v>7.6886668114757245E-3</c:v>
                </c:pt>
                <c:pt idx="26">
                  <c:v>7.5903977970599385E-3</c:v>
                </c:pt>
                <c:pt idx="27">
                  <c:v>7.4939203185813985E-3</c:v>
                </c:pt>
                <c:pt idx="28">
                  <c:v>7.3991924921588082E-3</c:v>
                </c:pt>
                <c:pt idx="29">
                  <c:v>7.3061736189354142E-3</c:v>
                </c:pt>
                <c:pt idx="30">
                  <c:v>7.2148241459547907E-3</c:v>
                </c:pt>
                <c:pt idx="31">
                  <c:v>7.1251056285068113E-3</c:v>
                </c:pt>
                <c:pt idx="32">
                  <c:v>7.0369806938820473E-3</c:v>
                </c:pt>
                <c:pt idx="33">
                  <c:v>6.9504130064757062E-3</c:v>
                </c:pt>
                <c:pt idx="34">
                  <c:v>6.865367234184936E-3</c:v>
                </c:pt>
                <c:pt idx="35">
                  <c:v>6.7818090160458389E-3</c:v>
                </c:pt>
                <c:pt idx="36">
                  <c:v>6.6997049310591307E-3</c:v>
                </c:pt>
                <c:pt idx="37">
                  <c:v>6.6190224681555426E-3</c:v>
                </c:pt>
                <c:pt idx="38">
                  <c:v>6.5397299972543956E-3</c:v>
                </c:pt>
                <c:pt idx="39">
                  <c:v>6.4617967413708489E-3</c:v>
                </c:pt>
                <c:pt idx="40">
                  <c:v>6.3851927497292852E-3</c:v>
                </c:pt>
                <c:pt idx="41">
                  <c:v>6.3098888718422516E-3</c:v>
                </c:pt>
                <c:pt idx="42">
                  <c:v>6.2358567325161663E-3</c:v>
                </c:pt>
                <c:pt idx="43">
                  <c:v>6.1630687077466736E-3</c:v>
                </c:pt>
                <c:pt idx="44">
                  <c:v>6.0914979014682702E-3</c:v>
                </c:pt>
                <c:pt idx="45">
                  <c:v>6.0211181231242744E-3</c:v>
                </c:pt>
                <c:pt idx="46">
                  <c:v>5.9519038660247455E-3</c:v>
                </c:pt>
                <c:pt idx="47">
                  <c:v>5.8838302864614106E-3</c:v>
                </c:pt>
                <c:pt idx="48">
                  <c:v>5.8168731835499064E-3</c:v>
                </c:pt>
                <c:pt idx="49">
                  <c:v>5.751008979770998E-3</c:v>
                </c:pt>
                <c:pt idx="50">
                  <c:v>5.6862147021836656E-3</c:v>
                </c:pt>
                <c:pt idx="51">
                  <c:v>5.6224679642840232E-3</c:v>
                </c:pt>
                <c:pt idx="52">
                  <c:v>5.5597469484852825E-3</c:v>
                </c:pt>
                <c:pt idx="53">
                  <c:v>5.4980303891948761E-3</c:v>
                </c:pt>
                <c:pt idx="54">
                  <c:v>5.437297556465992E-3</c:v>
                </c:pt>
                <c:pt idx="55">
                  <c:v>5.3775282402016792E-3</c:v>
                </c:pt>
                <c:pt idx="56">
                  <c:v>5.3187027348905588E-3</c:v>
                </c:pt>
                <c:pt idx="57">
                  <c:v>5.2608018248541544E-3</c:v>
                </c:pt>
                <c:pt idx="58">
                  <c:v>5.203806769986585E-3</c:v>
                </c:pt>
                <c:pt idx="59">
                  <c:v>5.1476992919682312E-3</c:v>
                </c:pt>
                <c:pt idx="60">
                  <c:v>5.0924615609357089E-3</c:v>
                </c:pt>
                <c:pt idx="61">
                  <c:v>5.0380761825912258E-3</c:v>
                </c:pt>
                <c:pt idx="62">
                  <c:v>4.9845261857350987E-3</c:v>
                </c:pt>
                <c:pt idx="63">
                  <c:v>4.9317950102058389E-3</c:v>
                </c:pt>
                <c:pt idx="64">
                  <c:v>4.8798664952129072E-3</c:v>
                </c:pt>
                <c:pt idx="65">
                  <c:v>4.8287248680477443E-3</c:v>
                </c:pt>
                <c:pt idx="66">
                  <c:v>4.778354733159405E-3</c:v>
                </c:pt>
                <c:pt idx="67">
                  <c:v>4.7287410615815088E-3</c:v>
                </c:pt>
                <c:pt idx="68">
                  <c:v>4.6798691806979095E-3</c:v>
                </c:pt>
                <c:pt idx="69">
                  <c:v>4.6317247643348639E-3</c:v>
                </c:pt>
                <c:pt idx="70">
                  <c:v>4.5842938231680464E-3</c:v>
                </c:pt>
                <c:pt idx="71">
                  <c:v>4.5375626954331644E-3</c:v>
                </c:pt>
                <c:pt idx="72">
                  <c:v>4.4915180379294269E-3</c:v>
                </c:pt>
                <c:pt idx="73">
                  <c:v>4.4461468173054792E-3</c:v>
                </c:pt>
                <c:pt idx="74">
                  <c:v>4.4014363016178521E-3</c:v>
                </c:pt>
                <c:pt idx="75">
                  <c:v>4.3573740521524046E-3</c:v>
                </c:pt>
                <c:pt idx="76">
                  <c:v>4.3139479154995124E-3</c:v>
                </c:pt>
                <c:pt idx="77">
                  <c:v>4.2711460158742073E-3</c:v>
                </c:pt>
                <c:pt idx="78">
                  <c:v>4.2289567476727465E-3</c:v>
                </c:pt>
                <c:pt idx="79">
                  <c:v>4.1873687682574511E-3</c:v>
                </c:pt>
                <c:pt idx="80">
                  <c:v>4.1463709909619669E-3</c:v>
                </c:pt>
                <c:pt idx="81">
                  <c:v>4.105952578309353E-3</c:v>
                </c:pt>
                <c:pt idx="82">
                  <c:v>4.0661029354357803E-3</c:v>
                </c:pt>
                <c:pt idx="83">
                  <c:v>4.0268117037127954E-3</c:v>
                </c:pt>
                <c:pt idx="84">
                  <c:v>3.9880687545614368E-3</c:v>
                </c:pt>
                <c:pt idx="85">
                  <c:v>3.9498641834517303E-3</c:v>
                </c:pt>
                <c:pt idx="86">
                  <c:v>3.9121883040813049E-3</c:v>
                </c:pt>
                <c:pt idx="87">
                  <c:v>3.8750316427271485E-3</c:v>
                </c:pt>
                <c:pt idx="88">
                  <c:v>3.838384932764686E-3</c:v>
                </c:pt>
                <c:pt idx="89">
                  <c:v>3.8022391093486606E-3</c:v>
                </c:pt>
                <c:pt idx="90">
                  <c:v>3.766585304250396E-3</c:v>
                </c:pt>
                <c:pt idx="91">
                  <c:v>3.7314148408463246E-3</c:v>
                </c:pt>
                <c:pt idx="92">
                  <c:v>3.6967192292527659E-3</c:v>
                </c:pt>
                <c:pt idx="93">
                  <c:v>3.6624901616021882E-3</c:v>
                </c:pt>
                <c:pt idx="94">
                  <c:v>3.6287195074562991E-3</c:v>
                </c:pt>
                <c:pt idx="95">
                  <c:v>3.59539930935155E-3</c:v>
                </c:pt>
                <c:pt idx="96">
                  <c:v>3.5625217784727098E-3</c:v>
                </c:pt>
                <c:pt idx="97">
                  <c:v>3.5300792904504317E-3</c:v>
                </c:pt>
                <c:pt idx="98">
                  <c:v>3.4980643812787481E-3</c:v>
                </c:pt>
                <c:pt idx="99">
                  <c:v>3.4664697433487122E-3</c:v>
                </c:pt>
                <c:pt idx="100">
                  <c:v>3.4352882215944228E-3</c:v>
                </c:pt>
                <c:pt idx="101">
                  <c:v>3.4045128097478792E-3</c:v>
                </c:pt>
                <c:pt idx="102">
                  <c:v>3.3741366466992057E-3</c:v>
                </c:pt>
                <c:pt idx="103">
                  <c:v>3.3441530129589103E-3</c:v>
                </c:pt>
                <c:pt idx="104">
                  <c:v>3.3145553272189501E-3</c:v>
                </c:pt>
                <c:pt idx="105">
                  <c:v>3.2853371430095341E-3</c:v>
                </c:pt>
                <c:pt idx="106">
                  <c:v>3.2564921454486234E-3</c:v>
                </c:pt>
                <c:pt idx="107">
                  <c:v>3.2280141480812629E-3</c:v>
                </c:pt>
                <c:pt idx="108">
                  <c:v>3.1998970898059597E-3</c:v>
                </c:pt>
                <c:pt idx="109">
                  <c:v>3.1721350318853819E-3</c:v>
                </c:pt>
                <c:pt idx="110">
                  <c:v>3.1447221550388034E-3</c:v>
                </c:pt>
                <c:pt idx="111">
                  <c:v>3.1176527566137801E-3</c:v>
                </c:pt>
                <c:pt idx="112">
                  <c:v>3.0909212478345926E-3</c:v>
                </c:pt>
                <c:pt idx="113">
                  <c:v>3.0645221511251585E-3</c:v>
                </c:pt>
                <c:pt idx="114">
                  <c:v>3.0384500975041222E-3</c:v>
                </c:pt>
                <c:pt idx="115">
                  <c:v>3.0126998240499279E-3</c:v>
                </c:pt>
                <c:pt idx="116">
                  <c:v>2.9872661714337723E-3</c:v>
                </c:pt>
                <c:pt idx="117">
                  <c:v>2.9621440815183909E-3</c:v>
                </c:pt>
                <c:pt idx="118">
                  <c:v>2.937328595020685E-3</c:v>
                </c:pt>
                <c:pt idx="119">
                  <c:v>2.9128148492363051E-3</c:v>
                </c:pt>
                <c:pt idx="120">
                  <c:v>2.8885980758243178E-3</c:v>
                </c:pt>
                <c:pt idx="121">
                  <c:v>2.8646735986501836E-3</c:v>
                </c:pt>
                <c:pt idx="122">
                  <c:v>2.8410368316853169E-3</c:v>
                </c:pt>
                <c:pt idx="123">
                  <c:v>2.8176832769615488E-3</c:v>
                </c:pt>
                <c:pt idx="124">
                  <c:v>2.7946085225788943E-3</c:v>
                </c:pt>
                <c:pt idx="125">
                  <c:v>2.7718082407650366E-3</c:v>
                </c:pt>
                <c:pt idx="126">
                  <c:v>2.7492781859850385E-3</c:v>
                </c:pt>
                <c:pt idx="127">
                  <c:v>2.7270141930998012E-3</c:v>
                </c:pt>
                <c:pt idx="128">
                  <c:v>2.7050121755718679E-3</c:v>
                </c:pt>
                <c:pt idx="129">
                  <c:v>2.6832681237171905E-3</c:v>
                </c:pt>
                <c:pt idx="130">
                  <c:v>2.6617781030015405E-3</c:v>
                </c:pt>
                <c:pt idx="131">
                  <c:v>2.6405382523802716E-3</c:v>
                </c:pt>
                <c:pt idx="132">
                  <c:v>2.6195447826802098E-3</c:v>
                </c:pt>
                <c:pt idx="133">
                  <c:v>2.5987939750224407E-3</c:v>
                </c:pt>
                <c:pt idx="134">
                  <c:v>2.5782821792848481E-3</c:v>
                </c:pt>
                <c:pt idx="135">
                  <c:v>2.5580058126032789E-3</c:v>
                </c:pt>
                <c:pt idx="136">
                  <c:v>2.5379613579102189E-3</c:v>
                </c:pt>
                <c:pt idx="137">
                  <c:v>2.518145362509946E-3</c:v>
                </c:pt>
                <c:pt idx="138">
                  <c:v>2.4985544366891168E-3</c:v>
                </c:pt>
                <c:pt idx="139">
                  <c:v>2.4791852523618125E-3</c:v>
                </c:pt>
                <c:pt idx="140">
                  <c:v>2.4600345417480547E-3</c:v>
                </c:pt>
                <c:pt idx="141">
                  <c:v>2.4410990960848904E-3</c:v>
                </c:pt>
                <c:pt idx="142">
                  <c:v>2.4223757643691149E-3</c:v>
                </c:pt>
                <c:pt idx="143">
                  <c:v>2.4038614521307757E-3</c:v>
                </c:pt>
                <c:pt idx="144">
                  <c:v>2.3855531202365931E-3</c:v>
                </c:pt>
                <c:pt idx="145">
                  <c:v>2.3674477837224931E-3</c:v>
                </c:pt>
                <c:pt idx="146">
                  <c:v>2.3495425106544341E-3</c:v>
                </c:pt>
                <c:pt idx="147">
                  <c:v>2.3318344210167727E-3</c:v>
                </c:pt>
                <c:pt idx="148">
                  <c:v>2.3143206856274033E-3</c:v>
                </c:pt>
                <c:pt idx="149">
                  <c:v>2.2969985250789527E-3</c:v>
                </c:pt>
                <c:pt idx="150">
                  <c:v>2.2798652087053276E-3</c:v>
                </c:pt>
                <c:pt idx="151">
                  <c:v>2.2629180535729196E-3</c:v>
                </c:pt>
                <c:pt idx="152">
                  <c:v>2.2461544234958098E-3</c:v>
                </c:pt>
                <c:pt idx="153">
                  <c:v>2.229571728074337E-3</c:v>
                </c:pt>
                <c:pt idx="154">
                  <c:v>2.2131674217563901E-3</c:v>
                </c:pt>
                <c:pt idx="155">
                  <c:v>2.1969390029208283E-3</c:v>
                </c:pt>
                <c:pt idx="156">
                  <c:v>2.1808840129824421E-3</c:v>
                </c:pt>
                <c:pt idx="157">
                  <c:v>2.1650000355178741E-3</c:v>
                </c:pt>
                <c:pt idx="158">
                  <c:v>2.149284695411962E-3</c:v>
                </c:pt>
                <c:pt idx="159">
                  <c:v>2.1337356580239473E-3</c:v>
                </c:pt>
                <c:pt idx="160">
                  <c:v>2.1183506283730434E-3</c:v>
                </c:pt>
                <c:pt idx="161">
                  <c:v>2.1031273503428496E-3</c:v>
                </c:pt>
                <c:pt idx="162">
                  <c:v>2.0880636059041171E-3</c:v>
                </c:pt>
                <c:pt idx="163">
                  <c:v>2.0731572143553945E-3</c:v>
                </c:pt>
                <c:pt idx="164">
                  <c:v>2.0584060315810833E-3</c:v>
                </c:pt>
                <c:pt idx="165">
                  <c:v>2.0438079493264615E-3</c:v>
                </c:pt>
                <c:pt idx="166">
                  <c:v>2.0293608944892279E-3</c:v>
                </c:pt>
                <c:pt idx="167">
                  <c:v>2.0150628284271465E-3</c:v>
                </c:pt>
                <c:pt idx="168">
                  <c:v>2.0009117462813806E-3</c:v>
                </c:pt>
                <c:pt idx="169">
                  <c:v>1.9869056763151117E-3</c:v>
                </c:pt>
                <c:pt idx="170">
                  <c:v>1.9730426792670553E-3</c:v>
                </c:pt>
                <c:pt idx="171">
                  <c:v>1.9593208477194932E-3</c:v>
                </c:pt>
                <c:pt idx="172">
                  <c:v>1.9457383054804626E-3</c:v>
                </c:pt>
                <c:pt idx="173">
                  <c:v>1.9322932069797238E-3</c:v>
                </c:pt>
                <c:pt idx="174">
                  <c:v>1.9189837366781898E-3</c:v>
                </c:pt>
                <c:pt idx="175">
                  <c:v>1.9058081084904509E-3</c:v>
                </c:pt>
                <c:pt idx="176">
                  <c:v>1.8927645652200831E-3</c:v>
                </c:pt>
                <c:pt idx="177">
                  <c:v>1.879851378007415E-3</c:v>
                </c:pt>
                <c:pt idx="178">
                  <c:v>1.8670668457894458E-3</c:v>
                </c:pt>
                <c:pt idx="179">
                  <c:v>1.8544092947716086E-3</c:v>
                </c:pt>
                <c:pt idx="180">
                  <c:v>1.8418770779110906E-3</c:v>
                </c:pt>
                <c:pt idx="181">
                  <c:v>1.8294685744114183E-3</c:v>
                </c:pt>
                <c:pt idx="182">
                  <c:v>1.8171821892280402E-3</c:v>
                </c:pt>
                <c:pt idx="183">
                  <c:v>1.8050163525846262E-3</c:v>
                </c:pt>
                <c:pt idx="184">
                  <c:v>1.7929695194998276E-3</c:v>
                </c:pt>
                <c:pt idx="185">
                  <c:v>1.7810401693242432E-3</c:v>
                </c:pt>
                <c:pt idx="186">
                  <c:v>1.7692268052873351E-3</c:v>
                </c:pt>
                <c:pt idx="187">
                  <c:v>1.7575279540540647E-3</c:v>
                </c:pt>
                <c:pt idx="188">
                  <c:v>1.7459421652910063E-3</c:v>
                </c:pt>
                <c:pt idx="189">
                  <c:v>1.734468011241703E-3</c:v>
                </c:pt>
                <c:pt idx="190">
                  <c:v>1.7231040863110608E-3</c:v>
                </c:pt>
                <c:pt idx="191">
                  <c:v>1.7118490066585456E-3</c:v>
                </c:pt>
                <c:pt idx="192">
                  <c:v>1.7007014097999813E-3</c:v>
                </c:pt>
                <c:pt idx="193">
                  <c:v>1.689659954217742E-3</c:v>
                </c:pt>
                <c:pt idx="194">
                  <c:v>1.6787233189791396E-3</c:v>
                </c:pt>
                <c:pt idx="195">
                  <c:v>1.6678902033628118E-3</c:v>
                </c:pt>
                <c:pt idx="196">
                  <c:v>1.6571593264929148E-3</c:v>
                </c:pt>
                <c:pt idx="197">
                  <c:v>1.6465294269809505E-3</c:v>
                </c:pt>
                <c:pt idx="198">
                  <c:v>1.6359992625750331E-3</c:v>
                </c:pt>
                <c:pt idx="199">
                  <c:v>1.6255676098164298E-3</c:v>
                </c:pt>
                <c:pt idx="200">
                  <c:v>1.6152332637032031E-3</c:v>
                </c:pt>
                <c:pt idx="201">
                  <c:v>1.6049950373607875E-3</c:v>
                </c:pt>
                <c:pt idx="202">
                  <c:v>1.5948517617193389E-3</c:v>
                </c:pt>
                <c:pt idx="203">
                  <c:v>1.584802285197704E-3</c:v>
                </c:pt>
                <c:pt idx="204">
                  <c:v>1.5748454733938463E-3</c:v>
                </c:pt>
                <c:pt idx="205">
                  <c:v>1.5649802087815965E-3</c:v>
                </c:pt>
                <c:pt idx="206">
                  <c:v>1.5552053904135572E-3</c:v>
                </c:pt>
                <c:pt idx="207">
                  <c:v>1.5455199336300452E-3</c:v>
                </c:pt>
                <c:pt idx="208">
                  <c:v>1.5359227697739188E-3</c:v>
                </c:pt>
                <c:pt idx="209">
                  <c:v>1.5264128459111569E-3</c:v>
                </c:pt>
                <c:pt idx="210">
                  <c:v>1.5169891245570629E-3</c:v>
                </c:pt>
                <c:pt idx="211">
                  <c:v>1.5076505834079627E-3</c:v>
                </c:pt>
                <c:pt idx="212">
                  <c:v>1.4983962150782711E-3</c:v>
                </c:pt>
                <c:pt idx="213">
                  <c:v>1.4892250268428106E-3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3-7644-9E65-99B871A6B53F}"/>
            </c:ext>
          </c:extLst>
        </c:ser>
        <c:ser>
          <c:idx val="1"/>
          <c:order val="1"/>
          <c:tx>
            <c:v>0.00005</c:v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Colebrook-White'!$C$221:$C$434</c:f>
              <c:numCache>
                <c:formatCode>General</c:formatCode>
                <c:ptCount val="214"/>
                <c:pt idx="0">
                  <c:v>1.0891372125301942E-2</c:v>
                </c:pt>
                <c:pt idx="1">
                  <c:v>1.073044231949816E-2</c:v>
                </c:pt>
                <c:pt idx="2">
                  <c:v>1.0572896969271533E-2</c:v>
                </c:pt>
                <c:pt idx="3">
                  <c:v>1.0418646024795858E-2</c:v>
                </c:pt>
                <c:pt idx="4">
                  <c:v>1.0267602346497968E-2</c:v>
                </c:pt>
                <c:pt idx="5">
                  <c:v>1.0119681596620866E-2</c:v>
                </c:pt>
                <c:pt idx="6">
                  <c:v>9.9748021354092078E-3</c:v>
                </c:pt>
                <c:pt idx="7">
                  <c:v>9.8328849216981398E-3</c:v>
                </c:pt>
                <c:pt idx="8">
                  <c:v>9.6938534176979601E-3</c:v>
                </c:pt>
                <c:pt idx="9">
                  <c:v>9.5576334977780612E-3</c:v>
                </c:pt>
                <c:pt idx="10">
                  <c:v>9.424153361063687E-3</c:v>
                </c:pt>
                <c:pt idx="11">
                  <c:v>9.2933434476687986E-3</c:v>
                </c:pt>
                <c:pt idx="12">
                  <c:v>9.1651363583974532E-3</c:v>
                </c:pt>
                <c:pt idx="13">
                  <c:v>9.0394667777545044E-3</c:v>
                </c:pt>
                <c:pt idx="14">
                  <c:v>8.9162714001148682E-3</c:v>
                </c:pt>
                <c:pt idx="15">
                  <c:v>8.7954888589078153E-3</c:v>
                </c:pt>
                <c:pt idx="16">
                  <c:v>8.6770596586804062E-3</c:v>
                </c:pt>
                <c:pt idx="17">
                  <c:v>8.5609261099106881E-3</c:v>
                </c:pt>
                <c:pt idx="18">
                  <c:v>8.4470322664478691E-3</c:v>
                </c:pt>
                <c:pt idx="19">
                  <c:v>8.3353238654627557E-3</c:v>
                </c:pt>
                <c:pt idx="20">
                  <c:v>8.2257482697975105E-3</c:v>
                </c:pt>
                <c:pt idx="21">
                  <c:v>8.1182544126091848E-3</c:v>
                </c:pt>
                <c:pt idx="22">
                  <c:v>8.0127927442067148E-3</c:v>
                </c:pt>
                <c:pt idx="23">
                  <c:v>7.9093151809858982E-3</c:v>
                </c:pt>
                <c:pt idx="24">
                  <c:v>7.8077750563714998E-3</c:v>
                </c:pt>
                <c:pt idx="25">
                  <c:v>7.7081270736800061E-3</c:v>
                </c:pt>
                <c:pt idx="26">
                  <c:v>7.6103272608206976E-3</c:v>
                </c:pt>
                <c:pt idx="27">
                  <c:v>7.5143329267566214E-3</c:v>
                </c:pt>
                <c:pt idx="28">
                  <c:v>7.420102619650773E-3</c:v>
                </c:pt>
                <c:pt idx="29">
                  <c:v>7.3275960866262856E-3</c:v>
                </c:pt>
                <c:pt idx="30">
                  <c:v>7.2367742350728003E-3</c:v>
                </c:pt>
                <c:pt idx="31">
                  <c:v>7.1475990954343567E-3</c:v>
                </c:pt>
                <c:pt idx="32">
                  <c:v>7.0600337854170485E-3</c:v>
                </c:pt>
                <c:pt idx="33">
                  <c:v>6.9740424755576754E-3</c:v>
                </c:pt>
                <c:pt idx="34">
                  <c:v>6.8895903560972074E-3</c:v>
                </c:pt>
                <c:pt idx="35">
                  <c:v>6.8066436051054391E-3</c:v>
                </c:pt>
                <c:pt idx="36">
                  <c:v>6.7251693578056927E-3</c:v>
                </c:pt>
                <c:pt idx="37">
                  <c:v>6.6451356770506559E-3</c:v>
                </c:pt>
                <c:pt idx="38">
                  <c:v>6.5665115249026644E-3</c:v>
                </c:pt>
                <c:pt idx="39">
                  <c:v>6.4892667352737564E-3</c:v>
                </c:pt>
                <c:pt idx="40">
                  <c:v>6.41337198758281E-3</c:v>
                </c:pt>
                <c:pt idx="41">
                  <c:v>6.3387987813889367E-3</c:v>
                </c:pt>
                <c:pt idx="42">
                  <c:v>6.2655194119619903E-3</c:v>
                </c:pt>
                <c:pt idx="43">
                  <c:v>6.1935069467528017E-3</c:v>
                </c:pt>
                <c:pt idx="44">
                  <c:v>6.1227352027272437E-3</c:v>
                </c:pt>
                <c:pt idx="45">
                  <c:v>6.0531787245297515E-3</c:v>
                </c:pt>
                <c:pt idx="46">
                  <c:v>5.9848127634433319E-3</c:v>
                </c:pt>
                <c:pt idx="47">
                  <c:v>5.9176132571143857E-3</c:v>
                </c:pt>
                <c:pt idx="48">
                  <c:v>5.851556810011975E-3</c:v>
                </c:pt>
                <c:pt idx="49">
                  <c:v>5.7866206745922849E-3</c:v>
                </c:pt>
                <c:pt idx="50">
                  <c:v>5.7227827331401797E-3</c:v>
                </c:pt>
                <c:pt idx="51">
                  <c:v>5.6600214802608141E-3</c:v>
                </c:pt>
                <c:pt idx="52">
                  <c:v>5.5983160059951634E-3</c:v>
                </c:pt>
                <c:pt idx="53">
                  <c:v>5.5376459795343624E-3</c:v>
                </c:pt>
                <c:pt idx="54">
                  <c:v>5.477991633508531E-3</c:v>
                </c:pt>
                <c:pt idx="55">
                  <c:v>5.4193337488265738E-3</c:v>
                </c:pt>
                <c:pt idx="56">
                  <c:v>5.3616536400442425E-3</c:v>
                </c:pt>
                <c:pt idx="57">
                  <c:v>5.3049331412383669E-3</c:v>
                </c:pt>
                <c:pt idx="58">
                  <c:v>5.2491545923658766E-3</c:v>
                </c:pt>
                <c:pt idx="59">
                  <c:v>5.1943008260867916E-3</c:v>
                </c:pt>
                <c:pt idx="60">
                  <c:v>5.1403551550308919E-3</c:v>
                </c:pt>
                <c:pt idx="61">
                  <c:v>5.0873013594883139E-3</c:v>
                </c:pt>
                <c:pt idx="62">
                  <c:v>5.0351236755047657E-3</c:v>
                </c:pt>
                <c:pt idx="63">
                  <c:v>4.9838067833624239E-3</c:v>
                </c:pt>
                <c:pt idx="64">
                  <c:v>4.9333357964279553E-3</c:v>
                </c:pt>
                <c:pt idx="65">
                  <c:v>4.8836962503495075E-3</c:v>
                </c:pt>
                <c:pt idx="66">
                  <c:v>4.8348740925846555E-3</c:v>
                </c:pt>
                <c:pt idx="67">
                  <c:v>4.7868556722416786E-3</c:v>
                </c:pt>
                <c:pt idx="68">
                  <c:v>4.7396277302166534E-3</c:v>
                </c:pt>
                <c:pt idx="69">
                  <c:v>4.69317738960908E-3</c:v>
                </c:pt>
                <c:pt idx="70">
                  <c:v>4.6474921463989082E-3</c:v>
                </c:pt>
                <c:pt idx="71">
                  <c:v>4.6025598603678785E-3</c:v>
                </c:pt>
                <c:pt idx="72">
                  <c:v>4.5583687462482933E-3</c:v>
                </c:pt>
                <c:pt idx="73">
                  <c:v>4.5149073650822815E-3</c:v>
                </c:pt>
                <c:pt idx="74">
                  <c:v>4.4721646157747574E-3</c:v>
                </c:pt>
                <c:pt idx="75">
                  <c:v>4.4301297268232306E-3</c:v>
                </c:pt>
                <c:pt idx="76">
                  <c:v>4.3887922482076965E-3</c:v>
                </c:pt>
                <c:pt idx="77">
                  <c:v>4.3481420434237552E-3</c:v>
                </c:pt>
                <c:pt idx="78">
                  <c:v>4.3081692816422188E-3</c:v>
                </c:pt>
                <c:pt idx="79">
                  <c:v>4.2688644299783548E-3</c:v>
                </c:pt>
                <c:pt idx="80">
                  <c:v>4.2302182458539466E-3</c:v>
                </c:pt>
                <c:pt idx="81">
                  <c:v>4.1922217694354402E-3</c:v>
                </c:pt>
                <c:pt idx="82">
                  <c:v>4.1548663161313365E-3</c:v>
                </c:pt>
                <c:pt idx="83">
                  <c:v>4.1181434691321865E-3</c:v>
                </c:pt>
                <c:pt idx="84">
                  <c:v>4.0820450719765431E-3</c:v>
                </c:pt>
                <c:pt idx="85">
                  <c:v>4.0465632211263997E-3</c:v>
                </c:pt>
                <c:pt idx="86">
                  <c:v>4.0116902585358204E-3</c:v>
                </c:pt>
                <c:pt idx="87">
                  <c:v>3.9774187641967206E-3</c:v>
                </c:pt>
                <c:pt idx="88">
                  <c:v>3.9437415486460407E-3</c:v>
                </c:pt>
                <c:pt idx="89">
                  <c:v>3.9106516454190231E-3</c:v>
                </c:pt>
                <c:pt idx="90">
                  <c:v>3.878142303433692E-3</c:v>
                </c:pt>
                <c:pt idx="91">
                  <c:v>3.846206979292336E-3</c:v>
                </c:pt>
                <c:pt idx="92">
                  <c:v>3.8148393294864355E-3</c:v>
                </c:pt>
                <c:pt idx="93">
                  <c:v>3.784033202492322E-3</c:v>
                </c:pt>
                <c:pt idx="94">
                  <c:v>3.7537826307458477E-3</c:v>
                </c:pt>
                <c:pt idx="95">
                  <c:v>3.7240818224854688E-3</c:v>
                </c:pt>
                <c:pt idx="96">
                  <c:v>3.6949251534543815E-3</c:v>
                </c:pt>
                <c:pt idx="97">
                  <c:v>3.6663071584538513E-3</c:v>
                </c:pt>
                <c:pt idx="98">
                  <c:v>3.6382225227414877E-3</c:v>
                </c:pt>
                <c:pt idx="99">
                  <c:v>3.6106660732699481E-3</c:v>
                </c:pt>
                <c:pt idx="100">
                  <c:v>3.5836327697636641E-3</c:v>
                </c:pt>
                <c:pt idx="101">
                  <c:v>3.5571176956332557E-3</c:v>
                </c:pt>
                <c:pt idx="102">
                  <c:v>3.531116048729712E-3</c:v>
                </c:pt>
                <c:pt idx="103">
                  <c:v>3.505623131942936E-3</c:v>
                </c:pt>
                <c:pt idx="104">
                  <c:v>3.4806343436519964E-3</c:v>
                </c:pt>
                <c:pt idx="105">
                  <c:v>3.456145168037278E-3</c:v>
                </c:pt>
                <c:pt idx="106">
                  <c:v>3.4321511652677882E-3</c:v>
                </c:pt>
                <c:pt idx="107">
                  <c:v>3.4086479615799913E-3</c:v>
                </c:pt>
                <c:pt idx="108">
                  <c:v>3.3856312392678504E-3</c:v>
                </c:pt>
                <c:pt idx="109">
                  <c:v>3.3630967266070279E-3</c:v>
                </c:pt>
                <c:pt idx="110">
                  <c:v>3.3410401877396363E-3</c:v>
                </c:pt>
                <c:pt idx="111">
                  <c:v>3.3194574125492257E-3</c:v>
                </c:pt>
                <c:pt idx="112">
                  <c:v>3.298344206559038E-3</c:v>
                </c:pt>
                <c:pt idx="113">
                  <c:v>3.2776963808898046E-3</c:v>
                </c:pt>
                <c:pt idx="114">
                  <c:v>3.2575097423163772E-3</c:v>
                </c:pt>
                <c:pt idx="115">
                  <c:v>3.2377800834653843E-3</c:v>
                </c:pt>
                <c:pt idx="116">
                  <c:v>3.2185031731986765E-3</c:v>
                </c:pt>
                <c:pt idx="117">
                  <c:v>3.1996747472296063E-3</c:v>
                </c:pt>
                <c:pt idx="118">
                  <c:v>3.18129049902104E-3</c:v>
                </c:pt>
                <c:pt idx="119">
                  <c:v>3.1633460710154791E-3</c:v>
                </c:pt>
                <c:pt idx="120">
                  <c:v>3.1458370462485313E-3</c:v>
                </c:pt>
                <c:pt idx="121">
                  <c:v>3.128758940397415E-3</c:v>
                </c:pt>
                <c:pt idx="122">
                  <c:v>3.1121071943158995E-3</c:v>
                </c:pt>
                <c:pt idx="123">
                  <c:v>3.0958771671062246E-3</c:v>
                </c:pt>
                <c:pt idx="124">
                  <c:v>3.0800641297770272E-3</c:v>
                </c:pt>
                <c:pt idx="125">
                  <c:v>3.0646632595340288E-3</c:v>
                </c:pt>
                <c:pt idx="126">
                  <c:v>3.0496696347473394E-3</c:v>
                </c:pt>
                <c:pt idx="127">
                  <c:v>3.0350782306355906E-3</c:v>
                </c:pt>
                <c:pt idx="128">
                  <c:v>3.020883915702828E-3</c:v>
                </c:pt>
                <c:pt idx="129">
                  <c:v>3.0070814489591416E-3</c:v>
                </c:pt>
                <c:pt idx="130">
                  <c:v>2.9936654779505007E-3</c:v>
                </c:pt>
                <c:pt idx="131">
                  <c:v>2.9806305376171953E-3</c:v>
                </c:pt>
                <c:pt idx="132">
                  <c:v>2.9679710499937867E-3</c:v>
                </c:pt>
                <c:pt idx="133">
                  <c:v>2.9556813247565649E-3</c:v>
                </c:pt>
                <c:pt idx="134">
                  <c:v>2.9437555606174146E-3</c:v>
                </c:pt>
                <c:pt idx="135">
                  <c:v>2.9321878475556391E-3</c:v>
                </c:pt>
                <c:pt idx="136">
                  <c:v>2.920972169871965E-3</c:v>
                </c:pt>
                <c:pt idx="137">
                  <c:v>2.910102410041646E-3</c:v>
                </c:pt>
                <c:pt idx="138">
                  <c:v>2.8995723533365042E-3</c:v>
                </c:pt>
                <c:pt idx="139">
                  <c:v>2.8893756931789049E-3</c:v>
                </c:pt>
                <c:pt idx="140">
                  <c:v>2.8795060371843055E-3</c:v>
                </c:pt>
                <c:pt idx="141">
                  <c:v>2.8699569138431196E-3</c:v>
                </c:pt>
                <c:pt idx="142">
                  <c:v>2.8607217797873398E-3</c:v>
                </c:pt>
                <c:pt idx="143">
                  <c:v>2.851794027582814E-3</c:v>
                </c:pt>
                <c:pt idx="144">
                  <c:v>2.8431669939841904E-3</c:v>
                </c:pt>
                <c:pt idx="145">
                  <c:v>2.8348339685865041E-3</c:v>
                </c:pt>
                <c:pt idx="146">
                  <c:v>2.826788202805216E-3</c:v>
                </c:pt>
                <c:pt idx="147">
                  <c:v>2.8190229191150922E-3</c:v>
                </c:pt>
                <c:pt idx="148">
                  <c:v>2.8115313204778829E-3</c:v>
                </c:pt>
                <c:pt idx="149">
                  <c:v>2.8043065998890173E-3</c:v>
                </c:pt>
                <c:pt idx="150">
                  <c:v>2.7973419499747331E-3</c:v>
                </c:pt>
                <c:pt idx="151">
                  <c:v>2.7906305725729007E-3</c:v>
                </c:pt>
                <c:pt idx="152">
                  <c:v>2.7841656882334302E-3</c:v>
                </c:pt>
                <c:pt idx="153">
                  <c:v>2.7779405455773108E-3</c:v>
                </c:pt>
                <c:pt idx="154">
                  <c:v>2.7719484304571849E-3</c:v>
                </c:pt>
                <c:pt idx="155">
                  <c:v>2.7661826748665102E-3</c:v>
                </c:pt>
                <c:pt idx="156">
                  <c:v>2.7606366655490372E-3</c:v>
                </c:pt>
                <c:pt idx="157">
                  <c:v>2.7553038522652321E-3</c:v>
                </c:pt>
                <c:pt idx="158">
                  <c:v>2.7501777556773561E-3</c:v>
                </c:pt>
                <c:pt idx="159">
                  <c:v>2.7452519748202026E-3</c:v>
                </c:pt>
                <c:pt idx="160">
                  <c:v>2.7405201941297173E-3</c:v>
                </c:pt>
                <c:pt idx="161">
                  <c:v>2.735976190006967E-3</c:v>
                </c:pt>
                <c:pt idx="162">
                  <c:v>2.7316138369000847E-3</c:v>
                </c:pt>
                <c:pt idx="163">
                  <c:v>2.727427112891707E-3</c:v>
                </c:pt>
                <c:pt idx="164">
                  <c:v>2.7234101047842185E-3</c:v>
                </c:pt>
                <c:pt idx="165">
                  <c:v>2.7195570126795155E-3</c:v>
                </c:pt>
                <c:pt idx="166">
                  <c:v>2.7158621540542193E-3</c:v>
                </c:pt>
                <c:pt idx="167">
                  <c:v>2.7123199673350284E-3</c:v>
                </c:pt>
                <c:pt idx="168">
                  <c:v>2.7089250149824337E-3</c:v>
                </c:pt>
                <c:pt idx="169">
                  <c:v>2.7056719860940629E-3</c:v>
                </c:pt>
                <c:pt idx="170">
                  <c:v>2.7025556985417146E-3</c:v>
                </c:pt>
                <c:pt idx="171">
                  <c:v>2.6995711006584369E-3</c:v>
                </c:pt>
                <c:pt idx="172">
                  <c:v>2.6967132724940741E-3</c:v>
                </c:pt>
                <c:pt idx="173">
                  <c:v>2.6939774266593222E-3</c:v>
                </c:pt>
                <c:pt idx="174">
                  <c:v>2.6913589087796306E-3</c:v>
                </c:pt>
                <c:pt idx="175">
                  <c:v>2.6888531975813291E-3</c:v>
                </c:pt>
                <c:pt idx="176">
                  <c:v>2.686455904633016E-3</c:v>
                </c:pt>
                <c:pt idx="177">
                  <c:v>2.6841627737657098E-3</c:v>
                </c:pt>
                <c:pt idx="178">
                  <c:v>2.6819696801954119E-3</c:v>
                </c:pt>
                <c:pt idx="179">
                  <c:v>2.6798726293717221E-3</c:v>
                </c:pt>
                <c:pt idx="180">
                  <c:v>2.6778677555758744E-3</c:v>
                </c:pt>
                <c:pt idx="181">
                  <c:v>2.6759513202911701E-3</c:v>
                </c:pt>
                <c:pt idx="182">
                  <c:v>2.6741197103682121E-3</c:v>
                </c:pt>
                <c:pt idx="183">
                  <c:v>2.6723694360066396E-3</c:v>
                </c:pt>
                <c:pt idx="184">
                  <c:v>2.6706971285743067E-3</c:v>
                </c:pt>
                <c:pt idx="185">
                  <c:v>2.6690995382839091E-3</c:v>
                </c:pt>
                <c:pt idx="186">
                  <c:v>2.667573531746173E-3</c:v>
                </c:pt>
                <c:pt idx="187">
                  <c:v>2.6661160894176869E-3</c:v>
                </c:pt>
                <c:pt idx="188">
                  <c:v>2.6647243029604365E-3</c:v>
                </c:pt>
                <c:pt idx="189">
                  <c:v>2.6633953725290712E-3</c:v>
                </c:pt>
                <c:pt idx="190">
                  <c:v>2.662126604000851E-3</c:v>
                </c:pt>
                <c:pt idx="191">
                  <c:v>2.6609154061621727E-3</c:v>
                </c:pt>
                <c:pt idx="192">
                  <c:v>2.6597592878645727E-3</c:v>
                </c:pt>
                <c:pt idx="193">
                  <c:v>2.6586558551620178E-3</c:v>
                </c:pt>
                <c:pt idx="194">
                  <c:v>2.6576028084403691E-3</c:v>
                </c:pt>
                <c:pt idx="195">
                  <c:v>2.6565979395489093E-3</c:v>
                </c:pt>
                <c:pt idx="196">
                  <c:v>2.6556391289429123E-3</c:v>
                </c:pt>
                <c:pt idx="197">
                  <c:v>2.6547243428453535E-3</c:v>
                </c:pt>
                <c:pt idx="198">
                  <c:v>2.6538516304350232E-3</c:v>
                </c:pt>
                <c:pt idx="199">
                  <c:v>2.6530191210675045E-3</c:v>
                </c:pt>
                <c:pt idx="200">
                  <c:v>2.6522250215347417E-3</c:v>
                </c:pt>
                <c:pt idx="201">
                  <c:v>2.6514676133682202E-3</c:v>
                </c:pt>
                <c:pt idx="202">
                  <c:v>2.6507452501900947E-3</c:v>
                </c:pt>
                <c:pt idx="203">
                  <c:v>2.6500563551160616E-3</c:v>
                </c:pt>
                <c:pt idx="204">
                  <c:v>2.6493994182131158E-3</c:v>
                </c:pt>
                <c:pt idx="205">
                  <c:v>2.6487729940148758E-3</c:v>
                </c:pt>
                <c:pt idx="206">
                  <c:v>2.6481756990966595E-3</c:v>
                </c:pt>
                <c:pt idx="207">
                  <c:v>2.6476062097120444E-3</c:v>
                </c:pt>
                <c:pt idx="208">
                  <c:v>2.647063259492237E-3</c:v>
                </c:pt>
                <c:pt idx="209">
                  <c:v>2.6465456372092443E-3</c:v>
                </c:pt>
                <c:pt idx="210">
                  <c:v>2.6460521846034665E-3</c:v>
                </c:pt>
                <c:pt idx="211">
                  <c:v>2.6455817942760492E-3</c:v>
                </c:pt>
                <c:pt idx="212">
                  <c:v>2.6451334076460732E-3</c:v>
                </c:pt>
                <c:pt idx="213">
                  <c:v>2.6447060129724028E-3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13-7644-9E65-99B871A6B53F}"/>
            </c:ext>
          </c:extLst>
        </c:ser>
        <c:ser>
          <c:idx val="2"/>
          <c:order val="2"/>
          <c:tx>
            <c:v>0.0001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Colebrook-White'!$D$221:$D$434</c:f>
              <c:numCache>
                <c:formatCode>General</c:formatCode>
                <c:ptCount val="214"/>
                <c:pt idx="0">
                  <c:v>1.0902600944398747E-2</c:v>
                </c:pt>
                <c:pt idx="1">
                  <c:v>1.0741898187499455E-2</c:v>
                </c:pt>
                <c:pt idx="2">
                  <c:v>1.0584586449428347E-2</c:v>
                </c:pt>
                <c:pt idx="3">
                  <c:v>1.0430575869235559E-2</c:v>
                </c:pt>
                <c:pt idx="4">
                  <c:v>1.0279779502222589E-2</c:v>
                </c:pt>
                <c:pt idx="5">
                  <c:v>1.0132113211679764E-2</c:v>
                </c:pt>
                <c:pt idx="6">
                  <c:v>9.987495565250493E-3</c:v>
                </c:pt>
                <c:pt idx="7">
                  <c:v>9.8458477357033555E-3</c:v>
                </c:pt>
                <c:pt idx="8">
                  <c:v>9.7070934059044524E-3</c:v>
                </c:pt>
                <c:pt idx="9">
                  <c:v>9.5711586777934808E-3</c:v>
                </c:pt>
                <c:pt idx="10">
                  <c:v>9.4379719851770752E-3</c:v>
                </c:pt>
                <c:pt idx="11">
                  <c:v>9.3074640101626221E-3</c:v>
                </c:pt>
                <c:pt idx="12">
                  <c:v>9.1795676030648841E-3</c:v>
                </c:pt>
                <c:pt idx="13">
                  <c:v>9.0542177056262864E-3</c:v>
                </c:pt>
                <c:pt idx="14">
                  <c:v>8.9313512773998033E-3</c:v>
                </c:pt>
                <c:pt idx="15">
                  <c:v>8.8109072251510573E-3</c:v>
                </c:pt>
                <c:pt idx="16">
                  <c:v>8.6928263351433877E-3</c:v>
                </c:pt>
                <c:pt idx="17">
                  <c:v>8.5770512081764332E-3</c:v>
                </c:pt>
                <c:pt idx="18">
                  <c:v>8.4635261972552962E-3</c:v>
                </c:pt>
                <c:pt idx="19">
                  <c:v>8.3521973477732794E-3</c:v>
                </c:pt>
                <c:pt idx="20">
                  <c:v>8.2430123400970175E-3</c:v>
                </c:pt>
                <c:pt idx="21">
                  <c:v>8.1359204344481992E-3</c:v>
                </c:pt>
                <c:pt idx="22">
                  <c:v>8.0308724179812239E-3</c:v>
                </c:pt>
                <c:pt idx="23">
                  <c:v>7.927820553960881E-3</c:v>
                </c:pt>
                <c:pt idx="24">
                  <c:v>7.8267185329488863E-3</c:v>
                </c:pt>
                <c:pt idx="25">
                  <c:v>7.727521425912218E-3</c:v>
                </c:pt>
                <c:pt idx="26">
                  <c:v>7.6301856391705024E-3</c:v>
                </c:pt>
                <c:pt idx="27">
                  <c:v>7.5346688711033375E-3</c:v>
                </c:pt>
                <c:pt idx="28">
                  <c:v>7.4409300705423082E-3</c:v>
                </c:pt>
                <c:pt idx="29">
                  <c:v>7.3489293967757248E-3</c:v>
                </c:pt>
                <c:pt idx="30">
                  <c:v>7.2586281810975107E-3</c:v>
                </c:pt>
                <c:pt idx="31">
                  <c:v>7.1699888898346326E-3</c:v>
                </c:pt>
                <c:pt idx="32">
                  <c:v>7.0829750887904993E-3</c:v>
                </c:pt>
                <c:pt idx="33">
                  <c:v>6.9975514090443846E-3</c:v>
                </c:pt>
                <c:pt idx="34">
                  <c:v>6.9136835140496001E-3</c:v>
                </c:pt>
                <c:pt idx="35">
                  <c:v>6.8313380679756236E-3</c:v>
                </c:pt>
                <c:pt idx="36">
                  <c:v>6.7504827052415383E-3</c:v>
                </c:pt>
                <c:pt idx="37">
                  <c:v>6.6710860011905604E-3</c:v>
                </c:pt>
                <c:pt idx="38">
                  <c:v>6.5931174438572443E-3</c:v>
                </c:pt>
                <c:pt idx="39">
                  <c:v>6.5165474067810465E-3</c:v>
                </c:pt>
                <c:pt idx="40">
                  <c:v>6.4413471228216366E-3</c:v>
                </c:pt>
                <c:pt idx="41">
                  <c:v>6.3674886589331478E-3</c:v>
                </c:pt>
                <c:pt idx="42">
                  <c:v>6.2949448918560467E-3</c:v>
                </c:pt>
                <c:pt idx="43">
                  <c:v>6.2236894846868741E-3</c:v>
                </c:pt>
                <c:pt idx="44">
                  <c:v>6.1536968642874924E-3</c:v>
                </c:pt>
                <c:pt idx="45">
                  <c:v>6.0849421994967458E-3</c:v>
                </c:pt>
                <c:pt idx="46">
                  <c:v>6.0174013801086923E-3</c:v>
                </c:pt>
                <c:pt idx="47">
                  <c:v>5.9510509965826856E-3</c:v>
                </c:pt>
                <c:pt idx="48">
                  <c:v>5.8858683204516156E-3</c:v>
                </c:pt>
                <c:pt idx="49">
                  <c:v>5.821831285395632E-3</c:v>
                </c:pt>
                <c:pt idx="50">
                  <c:v>5.7589184689495121E-3</c:v>
                </c:pt>
                <c:pt idx="51">
                  <c:v>5.6971090748126956E-3</c:v>
                </c:pt>
                <c:pt idx="52">
                  <c:v>5.6363829157317696E-3</c:v>
                </c:pt>
                <c:pt idx="53">
                  <c:v>5.5767203969258666E-3</c:v>
                </c:pt>
                <c:pt idx="54">
                  <c:v>5.518102500026054E-3</c:v>
                </c:pt>
                <c:pt idx="55">
                  <c:v>5.4605107675004157E-3</c:v>
                </c:pt>
                <c:pt idx="56">
                  <c:v>5.4039272875369996E-3</c:v>
                </c:pt>
                <c:pt idx="57">
                  <c:v>5.3483346793573097E-3</c:v>
                </c:pt>
                <c:pt idx="58">
                  <c:v>5.293716078933453E-3</c:v>
                </c:pt>
                <c:pt idx="59">
                  <c:v>5.2400551250824171E-3</c:v>
                </c:pt>
                <c:pt idx="60">
                  <c:v>5.1873359459113271E-3</c:v>
                </c:pt>
                <c:pt idx="61">
                  <c:v>5.1355431455878788E-3</c:v>
                </c:pt>
                <c:pt idx="62">
                  <c:v>5.084661791410405E-3</c:v>
                </c:pt>
                <c:pt idx="63">
                  <c:v>5.0346774011523392E-3</c:v>
                </c:pt>
                <c:pt idx="64">
                  <c:v>4.9855759306561692E-3</c:v>
                </c:pt>
                <c:pt idx="65">
                  <c:v>4.9373437616521271E-3</c:v>
                </c:pt>
                <c:pt idx="66">
                  <c:v>4.8899676897773085E-3</c:v>
                </c:pt>
                <c:pt idx="67">
                  <c:v>4.8434349127710252E-3</c:v>
                </c:pt>
                <c:pt idx="68">
                  <c:v>4.797733018822711E-3</c:v>
                </c:pt>
                <c:pt idx="69">
                  <c:v>4.7528499750488663E-3</c:v>
                </c:pt>
                <c:pt idx="70">
                  <c:v>4.70877411607606E-3</c:v>
                </c:pt>
                <c:pt idx="71">
                  <c:v>4.6654941327073981E-3</c:v>
                </c:pt>
                <c:pt idx="72">
                  <c:v>4.6229990606503858E-3</c:v>
                </c:pt>
                <c:pt idx="73">
                  <c:v>4.5812782692847501E-3</c:v>
                </c:pt>
                <c:pt idx="74">
                  <c:v>4.5403214504493852E-3</c:v>
                </c:pt>
                <c:pt idx="75">
                  <c:v>4.5001186072285123E-3</c:v>
                </c:pt>
                <c:pt idx="76">
                  <c:v>4.4606600427179264E-3</c:v>
                </c:pt>
                <c:pt idx="77">
                  <c:v>4.421936348753301E-3</c:v>
                </c:pt>
                <c:pt idx="78">
                  <c:v>4.3839383945837368E-3</c:v>
                </c:pt>
                <c:pt idx="79">
                  <c:v>4.3466573154749884E-3</c:v>
                </c:pt>
                <c:pt idx="80">
                  <c:v>4.3100845012284134E-3</c:v>
                </c:pt>
                <c:pt idx="81">
                  <c:v>4.2742115846033145E-3</c:v>
                </c:pt>
                <c:pt idx="82">
                  <c:v>4.2390304296322113E-3</c:v>
                </c:pt>
                <c:pt idx="83">
                  <c:v>4.2045331198207166E-3</c:v>
                </c:pt>
                <c:pt idx="84">
                  <c:v>4.1707119462258985E-3</c:v>
                </c:pt>
                <c:pt idx="85">
                  <c:v>4.1375593954095444E-3</c:v>
                </c:pt>
                <c:pt idx="86">
                  <c:v>4.105068137265396E-3</c:v>
                </c:pt>
                <c:pt idx="87">
                  <c:v>4.0732310127223675E-3</c:v>
                </c:pt>
                <c:pt idx="88">
                  <c:v>4.0420410213287891E-3</c:v>
                </c:pt>
                <c:pt idx="89">
                  <c:v>4.0114913087260992E-3</c:v>
                </c:pt>
                <c:pt idx="90">
                  <c:v>3.9815751540237627E-3</c:v>
                </c:pt>
                <c:pt idx="91">
                  <c:v>3.9522859570908847E-3</c:v>
                </c:pt>
                <c:pt idx="92">
                  <c:v>3.9236172257837024E-3</c:v>
                </c:pt>
                <c:pt idx="93">
                  <c:v>3.8955625631319577E-3</c:v>
                </c:pt>
                <c:pt idx="94">
                  <c:v>3.8681156545110826E-3</c:v>
                </c:pt>
                <c:pt idx="95">
                  <c:v>3.841270254831023E-3</c:v>
                </c:pt>
                <c:pt idx="96">
                  <c:v>3.8150201757764322E-3</c:v>
                </c:pt>
                <c:pt idx="97">
                  <c:v>3.789359273136715E-3</c:v>
                </c:pt>
                <c:pt idx="98">
                  <c:v>3.7642814342681596E-3</c:v>
                </c:pt>
                <c:pt idx="99">
                  <c:v>3.7397805657337253E-3</c:v>
                </c:pt>
                <c:pt idx="100">
                  <c:v>3.7158505811693194E-3</c:v>
                </c:pt>
                <c:pt idx="101">
                  <c:v>3.6924853894282541E-3</c:v>
                </c:pt>
                <c:pt idx="102">
                  <c:v>3.6696788830579046E-3</c:v>
                </c:pt>
                <c:pt idx="103">
                  <c:v>3.6474249271646673E-3</c:v>
                </c:pt>
                <c:pt idx="104">
                  <c:v>3.6257173487246751E-3</c:v>
                </c:pt>
                <c:pt idx="105">
                  <c:v>3.6045499263985072E-3</c:v>
                </c:pt>
                <c:pt idx="106">
                  <c:v>3.5839163809083499E-3</c:v>
                </c:pt>
                <c:pt idx="107">
                  <c:v>3.5638103660354152E-3</c:v>
                </c:pt>
                <c:pt idx="108">
                  <c:v>3.5442254602941503E-3</c:v>
                </c:pt>
                <c:pt idx="109">
                  <c:v>3.5251551593376541E-3</c:v>
                </c:pt>
                <c:pt idx="110">
                  <c:v>3.5065928691457825E-3</c:v>
                </c:pt>
                <c:pt idx="111">
                  <c:v>3.4885319000437184E-3</c:v>
                </c:pt>
                <c:pt idx="112">
                  <c:v>3.4709654615943299E-3</c:v>
                </c:pt>
                <c:pt idx="113">
                  <c:v>3.4538866584022726E-3</c:v>
                </c:pt>
                <c:pt idx="114">
                  <c:v>3.4372884868619207E-3</c:v>
                </c:pt>
                <c:pt idx="115">
                  <c:v>3.4211638328744982E-3</c:v>
                </c:pt>
                <c:pt idx="116">
                  <c:v>3.4055054705525931E-3</c:v>
                </c:pt>
                <c:pt idx="117">
                  <c:v>3.3903060619225613E-3</c:v>
                </c:pt>
                <c:pt idx="118">
                  <c:v>3.3755581576272362E-3</c:v>
                </c:pt>
                <c:pt idx="119">
                  <c:v>3.3612541986229906E-3</c:v>
                </c:pt>
                <c:pt idx="120">
                  <c:v>3.3473865188568233E-3</c:v>
                </c:pt>
                <c:pt idx="121">
                  <c:v>3.3339473489005463E-3</c:v>
                </c:pt>
                <c:pt idx="122">
                  <c:v>3.3209288205109221E-3</c:v>
                </c:pt>
                <c:pt idx="123">
                  <c:v>3.308322972076427E-3</c:v>
                </c:pt>
                <c:pt idx="124">
                  <c:v>3.296121754903738E-3</c:v>
                </c:pt>
                <c:pt idx="125">
                  <c:v>3.2843170402897903E-3</c:v>
                </c:pt>
                <c:pt idx="126">
                  <c:v>3.2729006273188115E-3</c:v>
                </c:pt>
                <c:pt idx="127">
                  <c:v>3.2618642513179159E-3</c:v>
                </c:pt>
                <c:pt idx="128">
                  <c:v>3.2511995928998995E-3</c:v>
                </c:pt>
                <c:pt idx="129">
                  <c:v>3.2408982875178453E-3</c:v>
                </c:pt>
                <c:pt idx="130">
                  <c:v>3.2309519354529774E-3</c:v>
                </c:pt>
                <c:pt idx="131">
                  <c:v>3.2213521121551396E-3</c:v>
                </c:pt>
                <c:pt idx="132">
                  <c:v>3.2120903788540856E-3</c:v>
                </c:pt>
                <c:pt idx="133">
                  <c:v>3.2031582933596211E-3</c:v>
                </c:pt>
                <c:pt idx="134">
                  <c:v>3.1945474209694406E-3</c:v>
                </c:pt>
                <c:pt idx="135">
                  <c:v>3.1862493454052078E-3</c:v>
                </c:pt>
                <c:pt idx="136">
                  <c:v>3.1782556797000029E-3</c:v>
                </c:pt>
                <c:pt idx="137">
                  <c:v>3.170558076963583E-3</c:v>
                </c:pt>
                <c:pt idx="138">
                  <c:v>3.1631482409559667E-3</c:v>
                </c:pt>
                <c:pt idx="139">
                  <c:v>3.1560179364045066E-3</c:v>
                </c:pt>
                <c:pt idx="140">
                  <c:v>3.1491589990047275E-3</c:v>
                </c:pt>
                <c:pt idx="141">
                  <c:v>3.1425633450508222E-3</c:v>
                </c:pt>
                <c:pt idx="142">
                  <c:v>3.1362229806474935E-3</c:v>
                </c:pt>
                <c:pt idx="143">
                  <c:v>3.1301300104609247E-3</c:v>
                </c:pt>
                <c:pt idx="144">
                  <c:v>3.1242766459728135E-3</c:v>
                </c:pt>
                <c:pt idx="145">
                  <c:v>3.1186552132075347E-3</c:v>
                </c:pt>
                <c:pt idx="146">
                  <c:v>3.1132581599086157E-3</c:v>
                </c:pt>
                <c:pt idx="147">
                  <c:v>3.1080780621466253E-3</c:v>
                </c:pt>
                <c:pt idx="148">
                  <c:v>3.1031076303462586E-3</c:v>
                </c:pt>
                <c:pt idx="149">
                  <c:v>3.0983397147258474E-3</c:v>
                </c:pt>
                <c:pt idx="150">
                  <c:v>3.0937673101476041E-3</c:v>
                </c:pt>
                <c:pt idx="151">
                  <c:v>3.0893835603815916E-3</c:v>
                </c:pt>
                <c:pt idx="152">
                  <c:v>3.0851817617907934E-3</c:v>
                </c:pt>
                <c:pt idx="153">
                  <c:v>3.08115536644846E-3</c:v>
                </c:pt>
                <c:pt idx="154">
                  <c:v>3.0772979847024672E-3</c:v>
                </c:pt>
                <c:pt idx="155">
                  <c:v>3.0736033872043661E-3</c:v>
                </c:pt>
                <c:pt idx="156">
                  <c:v>3.0700655064234477E-3</c:v>
                </c:pt>
                <c:pt idx="157">
                  <c:v>3.0666784376683232E-3</c:v>
                </c:pt>
                <c:pt idx="158">
                  <c:v>3.0634364396402575E-3</c:v>
                </c:pt>
                <c:pt idx="159">
                  <c:v>3.0603339345439077E-3</c:v>
                </c:pt>
                <c:pt idx="160">
                  <c:v>3.0573655077821404E-3</c:v>
                </c:pt>
                <c:pt idx="161">
                  <c:v>3.0545259072622573E-3</c:v>
                </c:pt>
                <c:pt idx="162">
                  <c:v>3.051810042341385E-3</c:v>
                </c:pt>
                <c:pt idx="163">
                  <c:v>3.0492129824388437E-3</c:v>
                </c:pt>
                <c:pt idx="164">
                  <c:v>3.0467299553431498E-3</c:v>
                </c:pt>
                <c:pt idx="165">
                  <c:v>3.0443563452409983E-3</c:v>
                </c:pt>
                <c:pt idx="166">
                  <c:v>3.0420876904949028E-3</c:v>
                </c:pt>
                <c:pt idx="167">
                  <c:v>3.0399196811955417E-3</c:v>
                </c:pt>
                <c:pt idx="168">
                  <c:v>3.0378481565139005E-3</c:v>
                </c:pt>
                <c:pt idx="169">
                  <c:v>3.0358691018773937E-3</c:v>
                </c:pt>
                <c:pt idx="170">
                  <c:v>3.0339786459929931E-3</c:v>
                </c:pt>
                <c:pt idx="171">
                  <c:v>3.0321730577393337E-3</c:v>
                </c:pt>
                <c:pt idx="172">
                  <c:v>3.0304487429484925E-3</c:v>
                </c:pt>
                <c:pt idx="173">
                  <c:v>3.0288022410969702E-3</c:v>
                </c:pt>
                <c:pt idx="174">
                  <c:v>3.027230221924122E-3</c:v>
                </c:pt>
                <c:pt idx="175">
                  <c:v>3.0257294819950676E-3</c:v>
                </c:pt>
                <c:pt idx="176">
                  <c:v>3.0242969412238455E-3</c:v>
                </c:pt>
                <c:pt idx="177">
                  <c:v>3.0229296393713924E-3</c:v>
                </c:pt>
                <c:pt idx="178">
                  <c:v>3.0216247325317103E-3</c:v>
                </c:pt>
                <c:pt idx="179">
                  <c:v>3.0203794896184314E-3</c:v>
                </c:pt>
                <c:pt idx="180">
                  <c:v>3.0191912888629163E-3</c:v>
                </c:pt>
                <c:pt idx="181">
                  <c:v>3.0180576143338865E-3</c:v>
                </c:pt>
                <c:pt idx="182">
                  <c:v>3.0169760524876425E-3</c:v>
                </c:pt>
                <c:pt idx="183">
                  <c:v>3.0159442887569142E-3</c:v>
                </c:pt>
                <c:pt idx="184">
                  <c:v>3.0149601041854672E-3</c:v>
                </c:pt>
                <c:pt idx="185">
                  <c:v>3.0140213721147717E-3</c:v>
                </c:pt>
                <c:pt idx="186">
                  <c:v>3.0131260549281997E-3</c:v>
                </c:pt>
                <c:pt idx="187">
                  <c:v>3.012272200857469E-3</c:v>
                </c:pt>
                <c:pt idx="188">
                  <c:v>3.0114579408553827E-3</c:v>
                </c:pt>
                <c:pt idx="189">
                  <c:v>3.0106814855382353E-3</c:v>
                </c:pt>
                <c:pt idx="190">
                  <c:v>3.009941122200664E-3</c:v>
                </c:pt>
                <c:pt idx="191">
                  <c:v>3.0092352119052111E-3</c:v>
                </c:pt>
                <c:pt idx="192">
                  <c:v>3.0085621866483168E-3</c:v>
                </c:pt>
                <c:pt idx="193">
                  <c:v>3.0079205466040483E-3</c:v>
                </c:pt>
                <c:pt idx="194">
                  <c:v>3.0073088574464031E-3</c:v>
                </c:pt>
                <c:pt idx="195">
                  <c:v>3.0067257477507359E-3</c:v>
                </c:pt>
                <c:pt idx="196">
                  <c:v>3.0061699064744193E-3</c:v>
                </c:pt>
                <c:pt idx="197">
                  <c:v>3.0056400805166324E-3</c:v>
                </c:pt>
                <c:pt idx="198">
                  <c:v>3.0051350723568557E-3</c:v>
                </c:pt>
                <c:pt idx="199">
                  <c:v>3.0046537377714376E-3</c:v>
                </c:pt>
                <c:pt idx="200">
                  <c:v>3.004194983627364E-3</c:v>
                </c:pt>
                <c:pt idx="201">
                  <c:v>3.0037577657522009E-3</c:v>
                </c:pt>
                <c:pt idx="202">
                  <c:v>3.0033410868790249E-3</c:v>
                </c:pt>
                <c:pt idx="203">
                  <c:v>3.0029439946649833E-3</c:v>
                </c:pt>
                <c:pt idx="204">
                  <c:v>3.0025655797820639E-3</c:v>
                </c:pt>
                <c:pt idx="205">
                  <c:v>3.0022049740785054E-3</c:v>
                </c:pt>
                <c:pt idx="206">
                  <c:v>3.0018613488092343E-3</c:v>
                </c:pt>
                <c:pt idx="207">
                  <c:v>3.0015339129336408E-3</c:v>
                </c:pt>
                <c:pt idx="208">
                  <c:v>3.0012219114789224E-3</c:v>
                </c:pt>
                <c:pt idx="209">
                  <c:v>3.0009246239672584E-3</c:v>
                </c:pt>
                <c:pt idx="210">
                  <c:v>3.0006413629049713E-3</c:v>
                </c:pt>
                <c:pt idx="211">
                  <c:v>3.000371472331855E-3</c:v>
                </c:pt>
                <c:pt idx="212">
                  <c:v>3.0001143264288517E-3</c:v>
                </c:pt>
                <c:pt idx="213">
                  <c:v>2.9998693281822262E-3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13-7644-9E65-99B871A6B53F}"/>
            </c:ext>
          </c:extLst>
        </c:ser>
        <c:ser>
          <c:idx val="3"/>
          <c:order val="3"/>
          <c:tx>
            <c:v>0.0002</c:v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Colebrook-White'!$E$221:$E$434</c:f>
              <c:numCache>
                <c:formatCode>General</c:formatCode>
                <c:ptCount val="214"/>
                <c:pt idx="0">
                  <c:v>1.0925029761700591E-2</c:v>
                </c:pt>
                <c:pt idx="1">
                  <c:v>1.0764778738062454E-2</c:v>
                </c:pt>
                <c:pt idx="2">
                  <c:v>1.0607931675976035E-2</c:v>
                </c:pt>
                <c:pt idx="3">
                  <c:v>1.0454399078079914E-2</c:v>
                </c:pt>
                <c:pt idx="4">
                  <c:v>1.0304094374171983E-2</c:v>
                </c:pt>
                <c:pt idx="5">
                  <c:v>1.0156933813212293E-2</c:v>
                </c:pt>
                <c:pt idx="6">
                  <c:v>1.0012836359955257E-2</c:v>
                </c:pt>
                <c:pt idx="7">
                  <c:v>9.8717235959918416E-3</c:v>
                </c:pt>
                <c:pt idx="8">
                  <c:v>9.7335196249937073E-3</c:v>
                </c:pt>
                <c:pt idx="9">
                  <c:v>9.598150981962204E-3</c:v>
                </c:pt>
                <c:pt idx="10">
                  <c:v>9.4655465462950821E-3</c:v>
                </c:pt>
                <c:pt idx="11">
                  <c:v>9.3356374584935807E-3</c:v>
                </c:pt>
                <c:pt idx="12">
                  <c:v>9.2083570403413226E-3</c:v>
                </c:pt>
                <c:pt idx="13">
                  <c:v>9.0836407183951702E-3</c:v>
                </c:pt>
                <c:pt idx="14">
                  <c:v>8.9614259506359938E-3</c:v>
                </c:pt>
                <c:pt idx="15">
                  <c:v>8.8416521561350166E-3</c:v>
                </c:pt>
                <c:pt idx="16">
                  <c:v>8.7242606475982989E-3</c:v>
                </c:pt>
                <c:pt idx="17">
                  <c:v>8.6091945666588836E-3</c:v>
                </c:pt>
                <c:pt idx="18">
                  <c:v>8.4963988217921713E-3</c:v>
                </c:pt>
                <c:pt idx="19">
                  <c:v>8.38582002873621E-3</c:v>
                </c:pt>
                <c:pt idx="20">
                  <c:v>8.2774064533041834E-3</c:v>
                </c:pt>
                <c:pt idx="21">
                  <c:v>8.1711079564815055E-3</c:v>
                </c:pt>
                <c:pt idx="22">
                  <c:v>8.0668759417051646E-3</c:v>
                </c:pt>
                <c:pt idx="23">
                  <c:v>7.9646633042273918E-3</c:v>
                </c:pt>
                <c:pt idx="24">
                  <c:v>7.864424382470335E-3</c:v>
                </c:pt>
                <c:pt idx="25">
                  <c:v>7.7661149112824403E-3</c:v>
                </c:pt>
                <c:pt idx="26">
                  <c:v>7.6696919770112585E-3</c:v>
                </c:pt>
                <c:pt idx="27">
                  <c:v>7.5751139743110213E-3</c:v>
                </c:pt>
                <c:pt idx="28">
                  <c:v>7.4823405646067577E-3</c:v>
                </c:pt>
                <c:pt idx="29">
                  <c:v>7.3913326361400595E-3</c:v>
                </c:pt>
                <c:pt idx="30">
                  <c:v>7.3020522655245796E-3</c:v>
                </c:pt>
                <c:pt idx="31">
                  <c:v>7.2144626807422486E-3</c:v>
                </c:pt>
                <c:pt idx="32">
                  <c:v>7.1285282255138622E-3</c:v>
                </c:pt>
                <c:pt idx="33">
                  <c:v>7.0442143249802042E-3</c:v>
                </c:pt>
                <c:pt idx="34">
                  <c:v>6.9614874526322422E-3</c:v>
                </c:pt>
                <c:pt idx="35">
                  <c:v>6.8803150984311501E-3</c:v>
                </c:pt>
                <c:pt idx="36">
                  <c:v>6.8006657380608668E-3</c:v>
                </c:pt>
                <c:pt idx="37">
                  <c:v>6.7225088032579891E-3</c:v>
                </c:pt>
                <c:pt idx="38">
                  <c:v>6.6458146531654331E-3</c:v>
                </c:pt>
                <c:pt idx="39">
                  <c:v>6.5705545466580488E-3</c:v>
                </c:pt>
                <c:pt idx="40">
                  <c:v>6.4967006155899265E-3</c:v>
                </c:pt>
                <c:pt idx="41">
                  <c:v>6.4242258389145554E-3</c:v>
                </c:pt>
                <c:pt idx="42">
                  <c:v>6.3531040176303729E-3</c:v>
                </c:pt>
                <c:pt idx="43">
                  <c:v>6.2833097505055014E-3</c:v>
                </c:pt>
                <c:pt idx="44">
                  <c:v>6.2148184105366329E-3</c:v>
                </c:pt>
                <c:pt idx="45">
                  <c:v>6.1476061220981666E-3</c:v>
                </c:pt>
                <c:pt idx="46">
                  <c:v>6.0816497387387019E-3</c:v>
                </c:pt>
                <c:pt idx="47">
                  <c:v>6.0169268215830218E-3</c:v>
                </c:pt>
                <c:pt idx="48">
                  <c:v>5.9534156182986164E-3</c:v>
                </c:pt>
                <c:pt idx="49">
                  <c:v>5.8910950425866571E-3</c:v>
                </c:pt>
                <c:pt idx="50">
                  <c:v>5.8299446541583595E-3</c:v>
                </c:pt>
                <c:pt idx="51">
                  <c:v>5.7699446391583217E-3</c:v>
                </c:pt>
                <c:pt idx="52">
                  <c:v>5.7110757909974849E-3</c:v>
                </c:pt>
                <c:pt idx="53">
                  <c:v>5.6533194915591002E-3</c:v>
                </c:pt>
                <c:pt idx="54">
                  <c:v>5.5966576927420604E-3</c:v>
                </c:pt>
                <c:pt idx="55">
                  <c:v>5.541072898306818E-3</c:v>
                </c:pt>
                <c:pt idx="56">
                  <c:v>5.4865481459901652E-3</c:v>
                </c:pt>
                <c:pt idx="57">
                  <c:v>5.4330669898561166E-3</c:v>
                </c:pt>
                <c:pt idx="58">
                  <c:v>5.3806134828513381E-3</c:v>
                </c:pt>
                <c:pt idx="59">
                  <c:v>5.3291721595346998E-3</c:v>
                </c:pt>
                <c:pt idx="60">
                  <c:v>5.2787280189519718E-3</c:v>
                </c:pt>
                <c:pt idx="61">
                  <c:v>5.2292665076280219E-3</c:v>
                </c:pt>
                <c:pt idx="62">
                  <c:v>5.1807735026505675E-3</c:v>
                </c:pt>
                <c:pt idx="63">
                  <c:v>5.1332352948212472E-3</c:v>
                </c:pt>
                <c:pt idx="64">
                  <c:v>5.0866385718517379E-3</c:v>
                </c:pt>
                <c:pt idx="65">
                  <c:v>5.0409704015847469E-3</c:v>
                </c:pt>
                <c:pt idx="66">
                  <c:v>4.9962182152220053E-3</c:v>
                </c:pt>
                <c:pt idx="67">
                  <c:v>4.9523697905440069E-3</c:v>
                </c:pt>
                <c:pt idx="68">
                  <c:v>4.9094132351088643E-3</c:v>
                </c:pt>
                <c:pt idx="69">
                  <c:v>4.8673369694207085E-3</c:v>
                </c:pt>
                <c:pt idx="70">
                  <c:v>4.8261297100612747E-3</c:v>
                </c:pt>
                <c:pt idx="71">
                  <c:v>4.7857804527816281E-3</c:v>
                </c:pt>
                <c:pt idx="72">
                  <c:v>4.7462784555548192E-3</c:v>
                </c:pt>
                <c:pt idx="73">
                  <c:v>4.7076132215939214E-3</c:v>
                </c:pt>
                <c:pt idx="74">
                  <c:v>4.6697744823441332E-3</c:v>
                </c:pt>
                <c:pt idx="75">
                  <c:v>4.6327521804617579E-3</c:v>
                </c:pt>
                <c:pt idx="76">
                  <c:v>4.5965364527973214E-3</c:v>
                </c:pt>
                <c:pt idx="77">
                  <c:v>4.5611176134045962E-3</c:v>
                </c:pt>
                <c:pt idx="78">
                  <c:v>4.5264861366018771E-3</c:v>
                </c:pt>
                <c:pt idx="79">
                  <c:v>4.4926326401164788E-3</c:v>
                </c:pt>
                <c:pt idx="80">
                  <c:v>4.4595478683481116E-3</c:v>
                </c:pt>
                <c:pt idx="81">
                  <c:v>4.4272226757912023E-3</c:v>
                </c:pt>
                <c:pt idx="82">
                  <c:v>4.3956480106607868E-3</c:v>
                </c:pt>
                <c:pt idx="83">
                  <c:v>4.3648148987706532E-3</c:v>
                </c:pt>
                <c:pt idx="84">
                  <c:v>4.334714427716423E-3</c:v>
                </c:pt>
                <c:pt idx="85">
                  <c:v>4.3053377314197913E-3</c:v>
                </c:pt>
                <c:pt idx="86">
                  <c:v>4.276675975093229E-3</c:v>
                </c:pt>
                <c:pt idx="87">
                  <c:v>4.2487203406870976E-3</c:v>
                </c:pt>
                <c:pt idx="88">
                  <c:v>4.2214620128831256E-3</c:v>
                </c:pt>
                <c:pt idx="89">
                  <c:v>4.1948921656994745E-3</c:v>
                </c:pt>
                <c:pt idx="90">
                  <c:v>4.1690019497733453E-3</c:v>
                </c:pt>
                <c:pt idx="91">
                  <c:v>4.1437824803867013E-3</c:v>
                </c:pt>
                <c:pt idx="92">
                  <c:v>4.1192248262997841E-3</c:v>
                </c:pt>
                <c:pt idx="93">
                  <c:v>4.0953199994550301E-3</c:v>
                </c:pt>
                <c:pt idx="94">
                  <c:v>4.0720589456111822E-3</c:v>
                </c:pt>
                <c:pt idx="95">
                  <c:v>4.0494325359635586E-3</c:v>
                </c:pt>
                <c:pt idx="96">
                  <c:v>4.0274315598016761E-3</c:v>
                </c:pt>
                <c:pt idx="97">
                  <c:v>4.0060467182498347E-3</c:v>
                </c:pt>
                <c:pt idx="98">
                  <c:v>3.9852686191297355E-3</c:v>
                </c:pt>
                <c:pt idx="99">
                  <c:v>3.9650877729768431E-3</c:v>
                </c:pt>
                <c:pt idx="100">
                  <c:v>3.945494590234311E-3</c:v>
                </c:pt>
                <c:pt idx="101">
                  <c:v>3.9264793796394745E-3</c:v>
                </c:pt>
                <c:pt idx="102">
                  <c:v>3.9080323478088994E-3</c:v>
                </c:pt>
                <c:pt idx="103">
                  <c:v>3.8901436000183536E-3</c:v>
                </c:pt>
                <c:pt idx="104">
                  <c:v>3.8728031421643347E-3</c:v>
                </c:pt>
                <c:pt idx="105">
                  <c:v>3.8560008838839448E-3</c:v>
                </c:pt>
                <c:pt idx="106">
                  <c:v>3.8397266428000505E-3</c:v>
                </c:pt>
                <c:pt idx="107">
                  <c:v>3.823970149849208E-3</c:v>
                </c:pt>
                <c:pt idx="108">
                  <c:v>3.8087210556405735E-3</c:v>
                </c:pt>
                <c:pt idx="109">
                  <c:v>3.793968937785391E-3</c:v>
                </c:pt>
                <c:pt idx="110">
                  <c:v>3.7797033091287193E-3</c:v>
                </c:pt>
                <c:pt idx="111">
                  <c:v>3.7659136268078275E-3</c:v>
                </c:pt>
                <c:pt idx="112">
                  <c:v>3.7525893020554616E-3</c:v>
                </c:pt>
                <c:pt idx="113">
                  <c:v>3.7397197106609306E-3</c:v>
                </c:pt>
                <c:pt idx="114">
                  <c:v>3.7272942039977548E-3</c:v>
                </c:pt>
                <c:pt idx="115">
                  <c:v>3.7153021205235965E-3</c:v>
                </c:pt>
                <c:pt idx="116">
                  <c:v>3.7037327976562231E-3</c:v>
                </c:pt>
                <c:pt idx="117">
                  <c:v>3.6925755839286394E-3</c:v>
                </c:pt>
                <c:pt idx="118">
                  <c:v>3.6818198513267372E-3</c:v>
                </c:pt>
                <c:pt idx="119">
                  <c:v>3.6714550077144815E-3</c:v>
                </c:pt>
                <c:pt idx="120">
                  <c:v>3.6614705092540634E-3</c:v>
                </c:pt>
                <c:pt idx="121">
                  <c:v>3.6518558727319768E-3</c:v>
                </c:pt>
                <c:pt idx="122">
                  <c:v>3.6426006877063855E-3</c:v>
                </c:pt>
                <c:pt idx="123">
                  <c:v>3.6336946283962142E-3</c:v>
                </c:pt>
                <c:pt idx="124">
                  <c:v>3.6251274652382187E-3</c:v>
                </c:pt>
                <c:pt idx="125">
                  <c:v>3.6168890760446435E-3</c:v>
                </c:pt>
                <c:pt idx="126">
                  <c:v>3.6089694567007741E-3</c:v>
                </c:pt>
                <c:pt idx="127">
                  <c:v>3.6013587313487613E-3</c:v>
                </c:pt>
                <c:pt idx="128">
                  <c:v>3.5940471620113045E-3</c:v>
                </c:pt>
                <c:pt idx="129">
                  <c:v>3.5870251576160914E-3</c:v>
                </c:pt>
                <c:pt idx="130">
                  <c:v>3.5802832823891039E-3</c:v>
                </c:pt>
                <c:pt idx="131">
                  <c:v>3.5738122635920258E-3</c:v>
                </c:pt>
                <c:pt idx="132">
                  <c:v>3.5676029985859006E-3</c:v>
                </c:pt>
                <c:pt idx="133">
                  <c:v>3.5616465612097184E-3</c:v>
                </c:pt>
                <c:pt idx="134">
                  <c:v>3.5559342074689051E-3</c:v>
                </c:pt>
                <c:pt idx="135">
                  <c:v>3.5504573805344593E-3</c:v>
                </c:pt>
                <c:pt idx="136">
                  <c:v>3.5452077150588072E-3</c:v>
                </c:pt>
                <c:pt idx="137">
                  <c:v>3.5401770408193933E-3</c:v>
                </c:pt>
                <c:pt idx="138">
                  <c:v>3.5353573857053286E-3</c:v>
                </c:pt>
                <c:pt idx="139">
                  <c:v>3.5307409780662735E-3</c:v>
                </c:pt>
                <c:pt idx="140">
                  <c:v>3.5263202484461138E-3</c:v>
                </c:pt>
                <c:pt idx="141">
                  <c:v>3.5220878307267466E-3</c:v>
                </c:pt>
                <c:pt idx="142">
                  <c:v>3.518036562709739E-3</c:v>
                </c:pt>
                <c:pt idx="143">
                  <c:v>3.5141594861653881E-3</c:v>
                </c:pt>
                <c:pt idx="144">
                  <c:v>3.5104498463802321E-3</c:v>
                </c:pt>
                <c:pt idx="145">
                  <c:v>3.5069010912349872E-3</c:v>
                </c:pt>
                <c:pt idx="146">
                  <c:v>3.503506869845636E-3</c:v>
                </c:pt>
                <c:pt idx="147">
                  <c:v>3.5002610308005268E-3</c:v>
                </c:pt>
                <c:pt idx="148">
                  <c:v>3.4971576200264454E-3</c:v>
                </c:pt>
                <c:pt idx="149">
                  <c:v>3.4941908783162083E-3</c:v>
                </c:pt>
                <c:pt idx="150">
                  <c:v>3.4913552385498221E-3</c:v>
                </c:pt>
                <c:pt idx="151">
                  <c:v>3.4886453226404537E-3</c:v>
                </c:pt>
                <c:pt idx="152">
                  <c:v>3.4860559382354933E-3</c:v>
                </c:pt>
                <c:pt idx="153">
                  <c:v>3.483582075201927E-3</c:v>
                </c:pt>
                <c:pt idx="154">
                  <c:v>3.4812189019239373E-3</c:v>
                </c:pt>
                <c:pt idx="155">
                  <c:v>3.4789617614394215E-3</c:v>
                </c:pt>
                <c:pt idx="156">
                  <c:v>3.4768061674406124E-3</c:v>
                </c:pt>
                <c:pt idx="157">
                  <c:v>3.4747478001626664E-3</c:v>
                </c:pt>
                <c:pt idx="158">
                  <c:v>3.4727825021824894E-3</c:v>
                </c:pt>
                <c:pt idx="159">
                  <c:v>3.4709062741486879E-3</c:v>
                </c:pt>
                <c:pt idx="160">
                  <c:v>3.4691152704619931E-3</c:v>
                </c:pt>
                <c:pt idx="161">
                  <c:v>3.4674057949240721E-3</c:v>
                </c:pt>
                <c:pt idx="162">
                  <c:v>3.4657742963711859E-3</c:v>
                </c:pt>
                <c:pt idx="163">
                  <c:v>3.4642173643077744E-3</c:v>
                </c:pt>
                <c:pt idx="164">
                  <c:v>3.4627317245536989E-3</c:v>
                </c:pt>
                <c:pt idx="165">
                  <c:v>3.4613142349175564E-3</c:v>
                </c:pt>
                <c:pt idx="166">
                  <c:v>3.4599618809072383E-3</c:v>
                </c:pt>
                <c:pt idx="167">
                  <c:v>3.4586717714877825E-3</c:v>
                </c:pt>
                <c:pt idx="168">
                  <c:v>3.4574411348953231E-3</c:v>
                </c:pt>
                <c:pt idx="169">
                  <c:v>3.4562673145150488E-3</c:v>
                </c:pt>
                <c:pt idx="170">
                  <c:v>3.4551477648299372E-3</c:v>
                </c:pt>
                <c:pt idx="171">
                  <c:v>3.4540800474462271E-3</c:v>
                </c:pt>
                <c:pt idx="172">
                  <c:v>3.4530618272006507E-3</c:v>
                </c:pt>
                <c:pt idx="173">
                  <c:v>3.4520908683536955E-3</c:v>
                </c:pt>
                <c:pt idx="174">
                  <c:v>3.451165030872397E-3</c:v>
                </c:pt>
                <c:pt idx="175">
                  <c:v>3.4502822668055146E-3</c:v>
                </c:pt>
                <c:pt idx="176">
                  <c:v>3.4494406167532993E-3</c:v>
                </c:pt>
                <c:pt idx="177">
                  <c:v>3.4486382064335009E-3</c:v>
                </c:pt>
                <c:pt idx="178">
                  <c:v>3.4478732433447642E-3</c:v>
                </c:pt>
                <c:pt idx="179">
                  <c:v>3.4471440135280542E-3</c:v>
                </c:pt>
                <c:pt idx="180">
                  <c:v>3.446448878426398E-3</c:v>
                </c:pt>
                <c:pt idx="181">
                  <c:v>3.4457862718427681E-3</c:v>
                </c:pt>
                <c:pt idx="182">
                  <c:v>3.4451546969956966E-3</c:v>
                </c:pt>
                <c:pt idx="183">
                  <c:v>3.4445527236718E-3</c:v>
                </c:pt>
                <c:pt idx="184">
                  <c:v>3.443978985474255E-3</c:v>
                </c:pt>
                <c:pt idx="185">
                  <c:v>3.4434321771659024E-3</c:v>
                </c:pt>
                <c:pt idx="186">
                  <c:v>3.4429110521055702E-3</c:v>
                </c:pt>
                <c:pt idx="187">
                  <c:v>3.4424144197759817E-3</c:v>
                </c:pt>
                <c:pt idx="188">
                  <c:v>3.4419411434014548E-3</c:v>
                </c:pt>
                <c:pt idx="189">
                  <c:v>3.4414901376535055E-3</c:v>
                </c:pt>
                <c:pt idx="190">
                  <c:v>3.4410603664423644E-3</c:v>
                </c:pt>
                <c:pt idx="191">
                  <c:v>3.4406508407922999E-3</c:v>
                </c:pt>
                <c:pt idx="192">
                  <c:v>3.4402606167986153E-3</c:v>
                </c:pt>
                <c:pt idx="193">
                  <c:v>3.4398887936641161E-3</c:v>
                </c:pt>
                <c:pt idx="194">
                  <c:v>3.4395345118128015E-3</c:v>
                </c:pt>
                <c:pt idx="195">
                  <c:v>3.4391969510785313E-3</c:v>
                </c:pt>
                <c:pt idx="196">
                  <c:v>3.4388753289664015E-3</c:v>
                </c:pt>
                <c:pt idx="197">
                  <c:v>3.4385688989845252E-3</c:v>
                </c:pt>
                <c:pt idx="198">
                  <c:v>3.4382769490440002E-3</c:v>
                </c:pt>
                <c:pt idx="199">
                  <c:v>3.4379987999247695E-3</c:v>
                </c:pt>
                <c:pt idx="200">
                  <c:v>3.4377338038051697E-3</c:v>
                </c:pt>
                <c:pt idx="201">
                  <c:v>3.4374813428529531E-3</c:v>
                </c:pt>
                <c:pt idx="202">
                  <c:v>3.4372408278756203E-3</c:v>
                </c:pt>
                <c:pt idx="203">
                  <c:v>3.4370116970279486E-3</c:v>
                </c:pt>
                <c:pt idx="204">
                  <c:v>3.4367934145745787E-3</c:v>
                </c:pt>
                <c:pt idx="205">
                  <c:v>3.4365854697056687E-3</c:v>
                </c:pt>
                <c:pt idx="206">
                  <c:v>3.4363873754035901E-3</c:v>
                </c:pt>
                <c:pt idx="207">
                  <c:v>3.4361986673587049E-3</c:v>
                </c:pt>
                <c:pt idx="208">
                  <c:v>3.4360189029323434E-3</c:v>
                </c:pt>
                <c:pt idx="209">
                  <c:v>3.4358476601651423E-3</c:v>
                </c:pt>
                <c:pt idx="210">
                  <c:v>3.4356845368289E-3</c:v>
                </c:pt>
                <c:pt idx="211">
                  <c:v>3.4355291495202791E-3</c:v>
                </c:pt>
                <c:pt idx="212">
                  <c:v>3.4353811327946012E-3</c:v>
                </c:pt>
                <c:pt idx="213">
                  <c:v>3.4352401383381387E-3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13-7644-9E65-99B871A6B53F}"/>
            </c:ext>
          </c:extLst>
        </c:ser>
        <c:ser>
          <c:idx val="4"/>
          <c:order val="4"/>
          <c:tx>
            <c:v>0.0005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Colebrook-White'!$F$221:$F$434</c:f>
              <c:numCache>
                <c:formatCode>General</c:formatCode>
                <c:ptCount val="214"/>
                <c:pt idx="0">
                  <c:v>1.0992087649782364E-2</c:v>
                </c:pt>
                <c:pt idx="1">
                  <c:v>1.0833173180644785E-2</c:v>
                </c:pt>
                <c:pt idx="2">
                  <c:v>1.0677700066605728E-2</c:v>
                </c:pt>
                <c:pt idx="3">
                  <c:v>1.0525579792352906E-2</c:v>
                </c:pt>
                <c:pt idx="4">
                  <c:v>1.0376726794334453E-2</c:v>
                </c:pt>
                <c:pt idx="5">
                  <c:v>1.0231058352965337E-2</c:v>
                </c:pt>
                <c:pt idx="6">
                  <c:v>1.008849448942983E-2</c:v>
                </c:pt>
                <c:pt idx="7">
                  <c:v>9.9489578668567266E-3</c:v>
                </c:pt>
                <c:pt idx="8">
                  <c:v>9.8123736956551751E-3</c:v>
                </c:pt>
                <c:pt idx="9">
                  <c:v>9.6786696428094419E-3</c:v>
                </c:pt>
                <c:pt idx="10">
                  <c:v>9.5477757449408344E-3</c:v>
                </c:pt>
                <c:pt idx="11">
                  <c:v>9.419624324954275E-3</c:v>
                </c:pt>
                <c:pt idx="12">
                  <c:v>9.2941499120955968E-3</c:v>
                </c:pt>
                <c:pt idx="13">
                  <c:v>9.171289165253926E-3</c:v>
                </c:pt>
                <c:pt idx="14">
                  <c:v>9.0509807993510299E-3</c:v>
                </c:pt>
                <c:pt idx="15">
                  <c:v>8.9331655146667934E-3</c:v>
                </c:pt>
                <c:pt idx="16">
                  <c:v>8.8177859289566875E-3</c:v>
                </c:pt>
                <c:pt idx="17">
                  <c:v>8.7047865122233167E-3</c:v>
                </c:pt>
                <c:pt idx="18">
                  <c:v>8.5941135240103703E-3</c:v>
                </c:pt>
                <c:pt idx="19">
                  <c:v>8.4857149530924124E-3</c:v>
                </c:pt>
                <c:pt idx="20">
                  <c:v>8.3795404594396612E-3</c:v>
                </c:pt>
                <c:pt idx="21">
                  <c:v>8.275541318341486E-3</c:v>
                </c:pt>
                <c:pt idx="22">
                  <c:v>8.1736703665771133E-3</c:v>
                </c:pt>
                <c:pt idx="23">
                  <c:v>8.0738819505263727E-3</c:v>
                </c:pt>
                <c:pt idx="24">
                  <c:v>7.976131876117374E-3</c:v>
                </c:pt>
                <c:pt idx="25">
                  <c:v>7.8803773605118869E-3</c:v>
                </c:pt>
                <c:pt idx="26">
                  <c:v>7.7865769854328689E-3</c:v>
                </c:pt>
                <c:pt idx="27">
                  <c:v>7.69469065204196E-3</c:v>
                </c:pt>
                <c:pt idx="28">
                  <c:v>7.6046795372781851E-3</c:v>
                </c:pt>
                <c:pt idx="29">
                  <c:v>7.5165060515720626E-3</c:v>
                </c:pt>
                <c:pt idx="30">
                  <c:v>7.4301337978525056E-3</c:v>
                </c:pt>
                <c:pt idx="31">
                  <c:v>7.3455275317665996E-3</c:v>
                </c:pt>
                <c:pt idx="32">
                  <c:v>7.2626531230353284E-3</c:v>
                </c:pt>
                <c:pt idx="33">
                  <c:v>7.1814775178708698E-3</c:v>
                </c:pt>
                <c:pt idx="34">
                  <c:v>7.101968702383929E-3</c:v>
                </c:pt>
                <c:pt idx="35">
                  <c:v>7.0240956669120769E-3</c:v>
                </c:pt>
                <c:pt idx="36">
                  <c:v>6.9478283712028502E-3</c:v>
                </c:pt>
                <c:pt idx="37">
                  <c:v>6.8731377103879391E-3</c:v>
                </c:pt>
                <c:pt idx="38">
                  <c:v>6.7999954816875905E-3</c:v>
                </c:pt>
                <c:pt idx="39">
                  <c:v>6.7283743517870184E-3</c:v>
                </c:pt>
                <c:pt idx="40">
                  <c:v>6.6582478248296117E-3</c:v>
                </c:pt>
                <c:pt idx="41">
                  <c:v>6.5895902109745896E-3</c:v>
                </c:pt>
                <c:pt idx="42">
                  <c:v>6.5223765954699397E-3</c:v>
                </c:pt>
                <c:pt idx="43">
                  <c:v>6.4565828081946932E-3</c:v>
                </c:pt>
                <c:pt idx="44">
                  <c:v>6.3921853936280137E-3</c:v>
                </c:pt>
                <c:pt idx="45">
                  <c:v>6.3291615812062444E-3</c:v>
                </c:pt>
                <c:pt idx="46">
                  <c:v>6.2674892560328436E-3</c:v>
                </c:pt>
                <c:pt idx="47">
                  <c:v>6.2071469299101768E-3</c:v>
                </c:pt>
                <c:pt idx="48">
                  <c:v>6.1481137126664955E-3</c:v>
                </c:pt>
                <c:pt idx="49">
                  <c:v>6.0903692837558079E-3</c:v>
                </c:pt>
                <c:pt idx="50">
                  <c:v>6.0338938641132447E-3</c:v>
                </c:pt>
                <c:pt idx="51">
                  <c:v>5.9786681882534245E-3</c:v>
                </c:pt>
                <c:pt idx="52">
                  <c:v>5.9246734766045623E-3</c:v>
                </c:pt>
                <c:pt idx="53">
                  <c:v>5.8718914080765515E-3</c:v>
                </c:pt>
                <c:pt idx="54">
                  <c:v>5.8203040928668185E-3</c:v>
                </c:pt>
                <c:pt idx="55">
                  <c:v>5.7698940455135836E-3</c:v>
                </c:pt>
                <c:pt idx="56">
                  <c:v>5.7206441582121174E-3</c:v>
                </c:pt>
                <c:pt idx="57">
                  <c:v>5.672537674415553E-3</c:v>
                </c:pt>
                <c:pt idx="58">
                  <c:v>5.625558162747955E-3</c:v>
                </c:pt>
                <c:pt idx="59">
                  <c:v>5.5796894912633153E-3</c:v>
                </c:pt>
                <c:pt idx="60">
                  <c:v>5.5349158020901387E-3</c:v>
                </c:pt>
                <c:pt idx="61">
                  <c:v>5.4912214865071272E-3</c:v>
                </c:pt>
                <c:pt idx="62">
                  <c:v>5.4485911605009017E-3</c:v>
                </c:pt>
                <c:pt idx="63">
                  <c:v>5.4070096408620734E-3</c:v>
                </c:pt>
                <c:pt idx="64">
                  <c:v>5.3664619218806607E-3</c:v>
                </c:pt>
                <c:pt idx="65">
                  <c:v>5.3269331527062112E-3</c:v>
                </c:pt>
                <c:pt idx="66">
                  <c:v>5.2884086154416244E-3</c:v>
                </c:pt>
                <c:pt idx="67">
                  <c:v>5.2508737040426563E-3</c:v>
                </c:pt>
                <c:pt idx="68">
                  <c:v>5.214313904097251E-3</c:v>
                </c:pt>
                <c:pt idx="69">
                  <c:v>5.1787147735601093E-3</c:v>
                </c:pt>
                <c:pt idx="70">
                  <c:v>5.1440619245182399E-3</c:v>
                </c:pt>
                <c:pt idx="71">
                  <c:v>5.110341006062496E-3</c:v>
                </c:pt>
                <c:pt idx="72">
                  <c:v>5.077537688338271E-3</c:v>
                </c:pt>
                <c:pt idx="73">
                  <c:v>5.0456376478456126E-3</c:v>
                </c:pt>
                <c:pt idx="74">
                  <c:v>5.0146265540548466E-3</c:v>
                </c:pt>
                <c:pt idx="75">
                  <c:v>4.9844900573986122E-3</c:v>
                </c:pt>
                <c:pt idx="76">
                  <c:v>4.9552137786947562E-3</c:v>
                </c:pt>
                <c:pt idx="77">
                  <c:v>4.9267833000470225E-3</c:v>
                </c:pt>
                <c:pt idx="78">
                  <c:v>4.8991841572620359E-3</c:v>
                </c:pt>
                <c:pt idx="79">
                  <c:v>4.8724018338115026E-3</c:v>
                </c:pt>
                <c:pt idx="80">
                  <c:v>4.8464217563583389E-3</c:v>
                </c:pt>
                <c:pt idx="81">
                  <c:v>4.8212292918544163E-3</c:v>
                </c:pt>
                <c:pt idx="82">
                  <c:v>4.7968097462061056E-3</c:v>
                </c:pt>
                <c:pt idx="83">
                  <c:v>4.7731483644918721E-3</c:v>
                </c:pt>
                <c:pt idx="84">
                  <c:v>4.7502303327041154E-3</c:v>
                </c:pt>
                <c:pt idx="85">
                  <c:v>4.7280407809753219E-3</c:v>
                </c:pt>
                <c:pt idx="86">
                  <c:v>4.7065647882367214E-3</c:v>
                </c:pt>
                <c:pt idx="87">
                  <c:v>4.685787388246097E-3</c:v>
                </c:pt>
                <c:pt idx="88">
                  <c:v>4.6656935769105127E-3</c:v>
                </c:pt>
                <c:pt idx="89">
                  <c:v>4.6462683208194607E-3</c:v>
                </c:pt>
                <c:pt idx="90">
                  <c:v>4.6274965668947525E-3</c:v>
                </c:pt>
                <c:pt idx="91">
                  <c:v>4.6093632530552755E-3</c:v>
                </c:pt>
                <c:pt idx="92">
                  <c:v>4.5918533197876988E-3</c:v>
                </c:pt>
                <c:pt idx="93">
                  <c:v>4.5749517225086318E-3</c:v>
                </c:pt>
                <c:pt idx="94">
                  <c:v>4.5586434445993159E-3</c:v>
                </c:pt>
                <c:pt idx="95">
                  <c:v>4.5429135109911574E-3</c:v>
                </c:pt>
                <c:pt idx="96">
                  <c:v>4.5277470021788694E-3</c:v>
                </c:pt>
                <c:pt idx="97">
                  <c:v>4.5131290685381104E-3</c:v>
                </c:pt>
                <c:pt idx="98">
                  <c:v>4.499044944825707E-3</c:v>
                </c:pt>
                <c:pt idx="99">
                  <c:v>4.4854799647435183E-3</c:v>
                </c:pt>
                <c:pt idx="100">
                  <c:v>4.4724195754507305E-3</c:v>
                </c:pt>
                <c:pt idx="101">
                  <c:v>4.4598493519146677E-3</c:v>
                </c:pt>
                <c:pt idx="102">
                  <c:v>4.4477550109961973E-3</c:v>
                </c:pt>
                <c:pt idx="103">
                  <c:v>4.4361224251729678E-3</c:v>
                </c:pt>
                <c:pt idx="104">
                  <c:v>4.424937635811305E-3</c:v>
                </c:pt>
                <c:pt idx="105">
                  <c:v>4.414186865906119E-3</c:v>
                </c:pt>
                <c:pt idx="106">
                  <c:v>4.403856532216803E-3</c:v>
                </c:pt>
                <c:pt idx="107">
                  <c:v>4.3939332567362755E-3</c:v>
                </c:pt>
                <c:pt idx="108">
                  <c:v>4.3844038774394989E-3</c:v>
                </c:pt>
                <c:pt idx="109">
                  <c:v>4.3752554582670196E-3</c:v>
                </c:pt>
                <c:pt idx="110">
                  <c:v>4.3664752983081992E-3</c:v>
                </c:pt>
                <c:pt idx="111">
                  <c:v>4.3580509401576614E-3</c:v>
                </c:pt>
                <c:pt idx="112">
                  <c:v>4.3499701774269714E-3</c:v>
                </c:pt>
                <c:pt idx="113">
                  <c:v>4.3422210614017564E-3</c:v>
                </c:pt>
                <c:pt idx="114">
                  <c:v>4.3347919068419585E-3</c:v>
                </c:pt>
                <c:pt idx="115">
                  <c:v>4.3276712969300603E-3</c:v>
                </c:pt>
                <c:pt idx="116">
                  <c:v>4.3208480873784972E-3</c:v>
                </c:pt>
                <c:pt idx="117">
                  <c:v>4.314311409713353E-3</c:v>
                </c:pt>
                <c:pt idx="118">
                  <c:v>4.3080506737565314E-3</c:v>
                </c:pt>
                <c:pt idx="119">
                  <c:v>4.3020555693331674E-3</c:v>
                </c:pt>
                <c:pt idx="120">
                  <c:v>4.2963160672348823E-3</c:v>
                </c:pt>
                <c:pt idx="121">
                  <c:v>4.2908224194727713E-3</c:v>
                </c:pt>
                <c:pt idx="122">
                  <c:v>4.2855651588565649E-3</c:v>
                </c:pt>
                <c:pt idx="123">
                  <c:v>4.2805350979385178E-3</c:v>
                </c:pt>
                <c:pt idx="124">
                  <c:v>4.2757233273620944E-3</c:v>
                </c:pt>
                <c:pt idx="125">
                  <c:v>4.2711212136564633E-3</c:v>
                </c:pt>
                <c:pt idx="126">
                  <c:v>4.2667203965184031E-3</c:v>
                </c:pt>
                <c:pt idx="127">
                  <c:v>4.2625127856233272E-3</c:v>
                </c:pt>
                <c:pt idx="128">
                  <c:v>4.258490557006848E-3</c:v>
                </c:pt>
                <c:pt idx="129">
                  <c:v>4.2546461490577704E-3</c:v>
                </c:pt>
                <c:pt idx="130">
                  <c:v>4.2509722581624372E-3</c:v>
                </c:pt>
                <c:pt idx="131">
                  <c:v>4.2474618340393195E-3</c:v>
                </c:pt>
                <c:pt idx="132">
                  <c:v>4.2441080748013074E-3</c:v>
                </c:pt>
                <c:pt idx="133">
                  <c:v>4.2409044217817425E-3</c:v>
                </c:pt>
                <c:pt idx="134">
                  <c:v>4.2378445541585074E-3</c:v>
                </c:pt>
                <c:pt idx="135">
                  <c:v>4.2349223834088181E-3</c:v>
                </c:pt>
                <c:pt idx="136">
                  <c:v>4.2321320476254726E-3</c:v>
                </c:pt>
                <c:pt idx="137">
                  <c:v>4.2294679057234977E-3</c:v>
                </c:pt>
                <c:pt idx="138">
                  <c:v>4.2269245315642422E-3</c:v>
                </c:pt>
                <c:pt idx="139">
                  <c:v>4.2244967080219921E-3</c:v>
                </c:pt>
                <c:pt idx="140">
                  <c:v>4.2221794210164426E-3</c:v>
                </c:pt>
                <c:pt idx="141">
                  <c:v>4.2199678535323835E-3</c:v>
                </c:pt>
                <c:pt idx="142">
                  <c:v>4.2178573796462235E-3</c:v>
                </c:pt>
                <c:pt idx="143">
                  <c:v>4.2158435585772057E-3</c:v>
                </c:pt>
                <c:pt idx="144">
                  <c:v>4.2139221287794924E-3</c:v>
                </c:pt>
                <c:pt idx="145">
                  <c:v>4.21208900208967E-3</c:v>
                </c:pt>
                <c:pt idx="146">
                  <c:v>4.2103402579426741E-3</c:v>
                </c:pt>
                <c:pt idx="147">
                  <c:v>4.2086721376677254E-3</c:v>
                </c:pt>
                <c:pt idx="148">
                  <c:v>4.2070810388744129E-3</c:v>
                </c:pt>
                <c:pt idx="149">
                  <c:v>4.2055635099378175E-3</c:v>
                </c:pt>
                <c:pt idx="150">
                  <c:v>4.2041162445903835E-3</c:v>
                </c:pt>
                <c:pt idx="151">
                  <c:v>4.2027360766269881E-3</c:v>
                </c:pt>
                <c:pt idx="152">
                  <c:v>4.2014199747288043E-3</c:v>
                </c:pt>
                <c:pt idx="153">
                  <c:v>4.2001650374103826E-3</c:v>
                </c:pt>
                <c:pt idx="154">
                  <c:v>4.1989684880936583E-3</c:v>
                </c:pt>
                <c:pt idx="155">
                  <c:v>4.1978276703116399E-3</c:v>
                </c:pt>
                <c:pt idx="156">
                  <c:v>4.196740043043874E-3</c:v>
                </c:pt>
                <c:pt idx="157">
                  <c:v>4.1957031761850581E-3</c:v>
                </c:pt>
                <c:pt idx="158">
                  <c:v>4.1947147461475886E-3</c:v>
                </c:pt>
                <c:pt idx="159">
                  <c:v>4.1937725315982378E-3</c:v>
                </c:pt>
                <c:pt idx="160">
                  <c:v>4.1928744093287082E-3</c:v>
                </c:pt>
                <c:pt idx="161">
                  <c:v>4.1920183502593055E-3</c:v>
                </c:pt>
                <c:pt idx="162">
                  <c:v>4.191202415574663E-3</c:v>
                </c:pt>
                <c:pt idx="163">
                  <c:v>4.1904247529900105E-3</c:v>
                </c:pt>
                <c:pt idx="164">
                  <c:v>4.1896835931462375E-3</c:v>
                </c:pt>
                <c:pt idx="165">
                  <c:v>4.1889772461317313E-3</c:v>
                </c:pt>
                <c:pt idx="166">
                  <c:v>4.1883040981287268E-3</c:v>
                </c:pt>
                <c:pt idx="167">
                  <c:v>4.1876626081816977E-3</c:v>
                </c:pt>
                <c:pt idx="168">
                  <c:v>4.1870513050852104E-3</c:v>
                </c:pt>
                <c:pt idx="169">
                  <c:v>4.1864687843884731E-3</c:v>
                </c:pt>
                <c:pt idx="170">
                  <c:v>4.1859137055137146E-3</c:v>
                </c:pt>
                <c:pt idx="171">
                  <c:v>4.1853847889854866E-3</c:v>
                </c:pt>
                <c:pt idx="172">
                  <c:v>4.184880813767838E-3</c:v>
                </c:pt>
                <c:pt idx="173">
                  <c:v>4.1844006147063418E-3</c:v>
                </c:pt>
                <c:pt idx="174">
                  <c:v>4.1839430800718874E-3</c:v>
                </c:pt>
                <c:pt idx="175">
                  <c:v>4.1835071492031251E-3</c:v>
                </c:pt>
                <c:pt idx="176">
                  <c:v>4.1830918102444886E-3</c:v>
                </c:pt>
                <c:pt idx="177">
                  <c:v>4.1826960979767028E-3</c:v>
                </c:pt>
                <c:pt idx="178">
                  <c:v>4.1823190917367175E-3</c:v>
                </c:pt>
                <c:pt idx="179">
                  <c:v>4.181959913424016E-3</c:v>
                </c:pt>
                <c:pt idx="180">
                  <c:v>4.1816177255903425E-3</c:v>
                </c:pt>
                <c:pt idx="181">
                  <c:v>4.1812917296098658E-3</c:v>
                </c:pt>
                <c:pt idx="182">
                  <c:v>4.1809811639269044E-3</c:v>
                </c:pt>
                <c:pt idx="183">
                  <c:v>4.1806853023783688E-3</c:v>
                </c:pt>
                <c:pt idx="184">
                  <c:v>4.1804034525881354E-3</c:v>
                </c:pt>
                <c:pt idx="185">
                  <c:v>4.1801349544306476E-3</c:v>
                </c:pt>
                <c:pt idx="186">
                  <c:v>4.1798791785610939E-3</c:v>
                </c:pt>
                <c:pt idx="187">
                  <c:v>4.1796355250095845E-3</c:v>
                </c:pt>
                <c:pt idx="188">
                  <c:v>4.1794034218368076E-3</c:v>
                </c:pt>
                <c:pt idx="189">
                  <c:v>4.1791823238487473E-3</c:v>
                </c:pt>
                <c:pt idx="190">
                  <c:v>4.1789717113680904E-3</c:v>
                </c:pt>
                <c:pt idx="191">
                  <c:v>4.178771089060021E-3</c:v>
                </c:pt>
                <c:pt idx="192">
                  <c:v>4.1785799848102038E-3</c:v>
                </c:pt>
                <c:pt idx="193">
                  <c:v>4.1783979486527947E-3</c:v>
                </c:pt>
                <c:pt idx="194">
                  <c:v>4.1782245517464128E-3</c:v>
                </c:pt>
                <c:pt idx="195">
                  <c:v>4.1780593853960619E-3</c:v>
                </c:pt>
                <c:pt idx="196">
                  <c:v>4.1779020601190779E-3</c:v>
                </c:pt>
                <c:pt idx="197">
                  <c:v>4.1777522047532385E-3</c:v>
                </c:pt>
                <c:pt idx="198">
                  <c:v>4.1776094656052268E-3</c:v>
                </c:pt>
                <c:pt idx="199">
                  <c:v>4.1774735056377315E-3</c:v>
                </c:pt>
                <c:pt idx="200">
                  <c:v>4.1773440036935172E-3</c:v>
                </c:pt>
                <c:pt idx="201">
                  <c:v>4.1772206537548573E-3</c:v>
                </c:pt>
                <c:pt idx="202">
                  <c:v>4.1771031642367958E-3</c:v>
                </c:pt>
                <c:pt idx="203">
                  <c:v>4.1769912573127602E-3</c:v>
                </c:pt>
                <c:pt idx="204">
                  <c:v>4.1768846682710969E-3</c:v>
                </c:pt>
                <c:pt idx="205">
                  <c:v>4.1767831449011708E-3</c:v>
                </c:pt>
                <c:pt idx="206">
                  <c:v>4.1766864469077233E-3</c:v>
                </c:pt>
                <c:pt idx="207">
                  <c:v>4.1765943453522273E-3</c:v>
                </c:pt>
                <c:pt idx="208">
                  <c:v>4.1765066221200265E-3</c:v>
                </c:pt>
                <c:pt idx="209">
                  <c:v>4.1764230694121413E-3</c:v>
                </c:pt>
                <c:pt idx="210">
                  <c:v>4.1763434892605781E-3</c:v>
                </c:pt>
                <c:pt idx="211">
                  <c:v>4.1762676930661392E-3</c:v>
                </c:pt>
                <c:pt idx="212">
                  <c:v>4.1761955011576759E-3</c:v>
                </c:pt>
                <c:pt idx="213">
                  <c:v>4.1761267423718433E-3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13-7644-9E65-99B871A6B53F}"/>
            </c:ext>
          </c:extLst>
        </c:ser>
        <c:ser>
          <c:idx val="5"/>
          <c:order val="5"/>
          <c:tx>
            <c:v>0.001</c:v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Colebrook-White'!$G$221:$G$434</c:f>
              <c:numCache>
                <c:formatCode>General</c:formatCode>
                <c:ptCount val="214"/>
                <c:pt idx="0">
                  <c:v>1.1103102056824247E-2</c:v>
                </c:pt>
                <c:pt idx="1">
                  <c:v>1.0946354789529348E-2</c:v>
                </c:pt>
                <c:pt idx="2">
                  <c:v>1.0793106646288219E-2</c:v>
                </c:pt>
                <c:pt idx="3">
                  <c:v>1.0643270415118793E-2</c:v>
                </c:pt>
                <c:pt idx="4">
                  <c:v>1.0496761853325622E-2</c:v>
                </c:pt>
                <c:pt idx="5">
                  <c:v>1.0353499578507973E-2</c:v>
                </c:pt>
                <c:pt idx="6">
                  <c:v>1.0213404964022859E-2</c:v>
                </c:pt>
                <c:pt idx="7">
                  <c:v>1.0076402038670327E-2</c:v>
                </c:pt>
                <c:pt idx="8">
                  <c:v>9.9424173903794235E-3</c:v>
                </c:pt>
                <c:pt idx="9">
                  <c:v>9.8113800736833023E-3</c:v>
                </c:pt>
                <c:pt idx="10">
                  <c:v>9.6832215207819164E-3</c:v>
                </c:pt>
                <c:pt idx="11">
                  <c:v>9.5578754559994296E-3</c:v>
                </c:pt>
                <c:pt idx="12">
                  <c:v>9.4352778134524605E-3</c:v>
                </c:pt>
                <c:pt idx="13">
                  <c:v>9.3153666577531873E-3</c:v>
                </c:pt>
                <c:pt idx="14">
                  <c:v>9.1980821075790097E-3</c:v>
                </c:pt>
                <c:pt idx="15">
                  <c:v>9.0833662619479571E-3</c:v>
                </c:pt>
                <c:pt idx="16">
                  <c:v>8.9711631290458945E-3</c:v>
                </c:pt>
                <c:pt idx="17">
                  <c:v>8.8614185574581589E-3</c:v>
                </c:pt>
                <c:pt idx="18">
                  <c:v>8.7540801696648941E-3</c:v>
                </c:pt>
                <c:pt idx="19">
                  <c:v>8.649097297665366E-3</c:v>
                </c:pt>
                <c:pt idx="20">
                  <c:v>8.5464209206025567E-3</c:v>
                </c:pt>
                <c:pt idx="21">
                  <c:v>8.4460036042652582E-3</c:v>
                </c:pt>
                <c:pt idx="22">
                  <c:v>8.347799442350529E-3</c:v>
                </c:pt>
                <c:pt idx="23">
                  <c:v>8.2517639993751474E-3</c:v>
                </c:pt>
                <c:pt idx="24">
                  <c:v>8.1578542551301557E-3</c:v>
                </c:pt>
                <c:pt idx="25">
                  <c:v>8.0660285505783583E-3</c:v>
                </c:pt>
                <c:pt idx="26">
                  <c:v>7.9762465351002117E-3</c:v>
                </c:pt>
                <c:pt idx="27">
                  <c:v>7.8884691149991564E-3</c:v>
                </c:pt>
                <c:pt idx="28">
                  <c:v>7.8026584031834169E-3</c:v>
                </c:pt>
                <c:pt idx="29">
                  <c:v>7.7187776699470089E-3</c:v>
                </c:pt>
                <c:pt idx="30">
                  <c:v>7.6367912947788328E-3</c:v>
                </c:pt>
                <c:pt idx="31">
                  <c:v>7.5566647191349264E-3</c:v>
                </c:pt>
                <c:pt idx="32">
                  <c:v>7.4783644001153882E-3</c:v>
                </c:pt>
                <c:pt idx="33">
                  <c:v>7.4018577649939262E-3</c:v>
                </c:pt>
                <c:pt idx="34">
                  <c:v>7.3271131665549544E-3</c:v>
                </c:pt>
                <c:pt idx="35">
                  <c:v>7.2540998392000783E-3</c:v>
                </c:pt>
                <c:pt idx="36">
                  <c:v>7.1827878557929638E-3</c:v>
                </c:pt>
                <c:pt idx="37">
                  <c:v>7.1131480852191301E-3</c:v>
                </c:pt>
                <c:pt idx="38">
                  <c:v>7.0451521506446416E-3</c:v>
                </c:pt>
                <c:pt idx="39">
                  <c:v>6.9787723884654814E-3</c:v>
                </c:pt>
                <c:pt idx="40">
                  <c:v>6.9139818079472183E-3</c:v>
                </c:pt>
                <c:pt idx="41">
                  <c:v>6.850754051562491E-3</c:v>
                </c:pt>
                <c:pt idx="42">
                  <c:v>6.7890633560417479E-3</c:v>
                </c:pt>
                <c:pt idx="43">
                  <c:v>6.7288845141605805E-3</c:v>
                </c:pt>
                <c:pt idx="44">
                  <c:v>6.6701928372947345E-3</c:v>
                </c:pt>
                <c:pt idx="45">
                  <c:v>6.6129641187814541E-3</c:v>
                </c:pt>
                <c:pt idx="46">
                  <c:v>6.5571745981330152E-3</c:v>
                </c:pt>
                <c:pt idx="47">
                  <c:v>6.5028009261552926E-3</c:v>
                </c:pt>
                <c:pt idx="48">
                  <c:v>6.449820131030402E-3</c:v>
                </c:pt>
                <c:pt idx="49">
                  <c:v>6.3982095854283787E-3</c:v>
                </c:pt>
                <c:pt idx="50">
                  <c:v>6.3479469747178075E-3</c:v>
                </c:pt>
                <c:pt idx="51">
                  <c:v>6.2990102663495239E-3</c:v>
                </c:pt>
                <c:pt idx="52">
                  <c:v>6.251377680490877E-3</c:v>
                </c:pt>
                <c:pt idx="53">
                  <c:v>6.2050276619901321E-3</c:v>
                </c:pt>
                <c:pt idx="54">
                  <c:v>6.1599388537518368E-3</c:v>
                </c:pt>
                <c:pt idx="55">
                  <c:v>6.1160900716037093E-3</c:v>
                </c:pt>
                <c:pt idx="56">
                  <c:v>6.0734602807342936E-3</c:v>
                </c:pt>
                <c:pt idx="57">
                  <c:v>6.0320285737777866E-3</c:v>
                </c:pt>
                <c:pt idx="58">
                  <c:v>5.9917741506183148E-3</c:v>
                </c:pt>
                <c:pt idx="59">
                  <c:v>5.9526762999804394E-3</c:v>
                </c:pt>
                <c:pt idx="60">
                  <c:v>5.9147143828656651E-3</c:v>
                </c:pt>
                <c:pt idx="61">
                  <c:v>5.877867817886624E-3</c:v>
                </c:pt>
                <c:pt idx="62">
                  <c:v>5.8421160685409434E-3</c:v>
                </c:pt>
                <c:pt idx="63">
                  <c:v>5.8074386324562834E-3</c:v>
                </c:pt>
                <c:pt idx="64">
                  <c:v>5.7738150326262288E-3</c:v>
                </c:pt>
                <c:pt idx="65">
                  <c:v>5.7412248106441304E-3</c:v>
                </c:pt>
                <c:pt idx="66">
                  <c:v>5.709647521928745E-3</c:v>
                </c:pt>
                <c:pt idx="67">
                  <c:v>5.6790627329215389E-3</c:v>
                </c:pt>
                <c:pt idx="68">
                  <c:v>5.6494500202215426E-3</c:v>
                </c:pt>
                <c:pt idx="69">
                  <c:v>5.6207889716092703E-3</c:v>
                </c:pt>
                <c:pt idx="70">
                  <c:v>5.5930591888971402E-3</c:v>
                </c:pt>
                <c:pt idx="71">
                  <c:v>5.5662402925301876E-3</c:v>
                </c:pt>
                <c:pt idx="72">
                  <c:v>5.5403119278476512E-3</c:v>
                </c:pt>
                <c:pt idx="73">
                  <c:v>5.5152537729037361E-3</c:v>
                </c:pt>
                <c:pt idx="74">
                  <c:v>5.4910455477346406E-3</c:v>
                </c:pt>
                <c:pt idx="75">
                  <c:v>5.467667024948831E-3</c:v>
                </c:pt>
                <c:pt idx="76">
                  <c:v>5.4450980415088907E-3</c:v>
                </c:pt>
                <c:pt idx="77">
                  <c:v>5.4233185115660975E-3</c:v>
                </c:pt>
                <c:pt idx="78">
                  <c:v>5.4023084402033718E-3</c:v>
                </c:pt>
                <c:pt idx="79">
                  <c:v>5.3820479379383069E-3</c:v>
                </c:pt>
                <c:pt idx="80">
                  <c:v>5.3625172358359001E-3</c:v>
                </c:pt>
                <c:pt idx="81">
                  <c:v>5.3436967010801351E-3</c:v>
                </c:pt>
                <c:pt idx="82">
                  <c:v>5.32556685285484E-3</c:v>
                </c:pt>
                <c:pt idx="83">
                  <c:v>5.3081083783871408E-3</c:v>
                </c:pt>
                <c:pt idx="84">
                  <c:v>5.2913021490111787E-3</c:v>
                </c:pt>
                <c:pt idx="85">
                  <c:v>5.2751292361156998E-3</c:v>
                </c:pt>
                <c:pt idx="86">
                  <c:v>5.2595709268460781E-3</c:v>
                </c:pt>
                <c:pt idx="87">
                  <c:v>5.2446087394396922E-3</c:v>
                </c:pt>
                <c:pt idx="88">
                  <c:v>5.2302244380826443E-3</c:v>
                </c:pt>
                <c:pt idx="89">
                  <c:v>5.2164000471857539E-3</c:v>
                </c:pt>
                <c:pt idx="90">
                  <c:v>5.2031178649883563E-3</c:v>
                </c:pt>
                <c:pt idx="91">
                  <c:v>5.1903604764092321E-3</c:v>
                </c:pt>
                <c:pt idx="92">
                  <c:v>5.1781107650752814E-3</c:v>
                </c:pt>
                <c:pt idx="93">
                  <c:v>5.1663519244696775E-3</c:v>
                </c:pt>
                <c:pt idx="94">
                  <c:v>5.155067468152405E-3</c:v>
                </c:pt>
                <c:pt idx="95">
                  <c:v>5.1442412390169424E-3</c:v>
                </c:pt>
                <c:pt idx="96">
                  <c:v>5.1338574175573814E-3</c:v>
                </c:pt>
                <c:pt idx="97">
                  <c:v>5.1239005291302767E-3</c:v>
                </c:pt>
                <c:pt idx="98">
                  <c:v>5.1143554502049784E-3</c:v>
                </c:pt>
                <c:pt idx="99">
                  <c:v>5.1052074136050188E-3</c:v>
                </c:pt>
                <c:pt idx="100">
                  <c:v>5.0964420127511938E-3</c:v>
                </c:pt>
                <c:pt idx="101">
                  <c:v>5.088045204924287E-3</c:v>
                </c:pt>
                <c:pt idx="102">
                  <c:v>5.0800033135719996E-3</c:v>
                </c:pt>
                <c:pt idx="103">
                  <c:v>5.0723030296903589E-3</c:v>
                </c:pt>
                <c:pt idx="104">
                  <c:v>5.0649314123148723E-3</c:v>
                </c:pt>
                <c:pt idx="105">
                  <c:v>5.0578758881608867E-3</c:v>
                </c:pt>
                <c:pt idx="106">
                  <c:v>5.051124250456074E-3</c:v>
                </c:pt>
                <c:pt idx="107">
                  <c:v>5.0446646570106741E-3</c:v>
                </c:pt>
                <c:pt idx="108">
                  <c:v>5.0384856275732222E-3</c:v>
                </c:pt>
                <c:pt idx="109">
                  <c:v>5.0325760405208406E-3</c:v>
                </c:pt>
                <c:pt idx="110">
                  <c:v>5.0269251289341357E-3</c:v>
                </c:pt>
                <c:pt idx="111">
                  <c:v>5.0215224761068775E-3</c:v>
                </c:pt>
                <c:pt idx="112">
                  <c:v>5.0163580105407023E-3</c:v>
                </c:pt>
                <c:pt idx="113">
                  <c:v>5.011422000474235E-3</c:v>
                </c:pt>
                <c:pt idx="114">
                  <c:v>5.0067050479953258E-3</c:v>
                </c:pt>
                <c:pt idx="115">
                  <c:v>5.0021980827835901E-3</c:v>
                </c:pt>
                <c:pt idx="116">
                  <c:v>4.99789235552909E-3</c:v>
                </c:pt>
                <c:pt idx="117">
                  <c:v>4.9937794310710515E-3</c:v>
                </c:pt>
                <c:pt idx="118">
                  <c:v>4.9898511812987243E-3</c:v>
                </c:pt>
                <c:pt idx="119">
                  <c:v>4.9860997778542688E-3</c:v>
                </c:pt>
                <c:pt idx="120">
                  <c:v>4.9825176846754653E-3</c:v>
                </c:pt>
                <c:pt idx="121">
                  <c:v>4.9790976504137186E-3</c:v>
                </c:pt>
                <c:pt idx="122">
                  <c:v>4.9758327007605758E-3</c:v>
                </c:pt>
                <c:pt idx="123">
                  <c:v>4.9727161307136468E-3</c:v>
                </c:pt>
                <c:pt idx="124">
                  <c:v>4.9697414968105421E-3</c:v>
                </c:pt>
                <c:pt idx="125">
                  <c:v>4.966902609357139E-3</c:v>
                </c:pt>
                <c:pt idx="126">
                  <c:v>4.9641935246743357E-3</c:v>
                </c:pt>
                <c:pt idx="127">
                  <c:v>4.961608537385245E-3</c:v>
                </c:pt>
                <c:pt idx="128">
                  <c:v>4.9591421727627214E-3</c:v>
                </c:pt>
                <c:pt idx="129">
                  <c:v>4.9567891791551157E-3</c:v>
                </c:pt>
                <c:pt idx="130">
                  <c:v>4.9545445205063064E-3</c:v>
                </c:pt>
                <c:pt idx="131">
                  <c:v>4.9524033689840978E-3</c:v>
                </c:pt>
                <c:pt idx="132">
                  <c:v>4.9503610977295756E-3</c:v>
                </c:pt>
                <c:pt idx="133">
                  <c:v>4.9484132737382175E-3</c:v>
                </c:pt>
                <c:pt idx="134">
                  <c:v>4.946555650882159E-3</c:v>
                </c:pt>
                <c:pt idx="135">
                  <c:v>4.9447841630815845E-3</c:v>
                </c:pt>
                <c:pt idx="136">
                  <c:v>4.9430949176318788E-3</c:v>
                </c:pt>
                <c:pt idx="137">
                  <c:v>4.9414841886920493E-3</c:v>
                </c:pt>
                <c:pt idx="138">
                  <c:v>4.9399484109386932E-3</c:v>
                </c:pt>
                <c:pt idx="139">
                  <c:v>4.9384841733889013E-3</c:v>
                </c:pt>
                <c:pt idx="140">
                  <c:v>4.9370882133944662E-3</c:v>
                </c:pt>
                <c:pt idx="141">
                  <c:v>4.9357574108089639E-3</c:v>
                </c:pt>
                <c:pt idx="142">
                  <c:v>4.9344887823284684E-3</c:v>
                </c:pt>
                <c:pt idx="143">
                  <c:v>4.9332794760060319E-3</c:v>
                </c:pt>
                <c:pt idx="144">
                  <c:v>4.9321267659393894E-3</c:v>
                </c:pt>
                <c:pt idx="145">
                  <c:v>4.9310280471308076E-3</c:v>
                </c:pt>
                <c:pt idx="146">
                  <c:v>4.9299808305175285E-3</c:v>
                </c:pt>
                <c:pt idx="147">
                  <c:v>4.9289827381708163E-3</c:v>
                </c:pt>
                <c:pt idx="148">
                  <c:v>4.9280314986612055E-3</c:v>
                </c:pt>
                <c:pt idx="149">
                  <c:v>4.9271249425872918E-3</c:v>
                </c:pt>
                <c:pt idx="150">
                  <c:v>4.9262609982650531E-3</c:v>
                </c:pt>
                <c:pt idx="151">
                  <c:v>4.9254376875744847E-3</c:v>
                </c:pt>
                <c:pt idx="152">
                  <c:v>4.9246531219601444E-3</c:v>
                </c:pt>
                <c:pt idx="153">
                  <c:v>4.9239054985820005E-3</c:v>
                </c:pt>
                <c:pt idx="154">
                  <c:v>4.9231930966128663E-3</c:v>
                </c:pt>
                <c:pt idx="155">
                  <c:v>4.9225142736786052E-3</c:v>
                </c:pt>
                <c:pt idx="156">
                  <c:v>4.9218674624371926E-3</c:v>
                </c:pt>
                <c:pt idx="157">
                  <c:v>4.9212511672926873E-3</c:v>
                </c:pt>
                <c:pt idx="158">
                  <c:v>4.9206639612401175E-3</c:v>
                </c:pt>
                <c:pt idx="159">
                  <c:v>4.9201044828372717E-3</c:v>
                </c:pt>
                <c:pt idx="160">
                  <c:v>4.9195714332994018E-3</c:v>
                </c:pt>
                <c:pt idx="161">
                  <c:v>4.9190635737128485E-3</c:v>
                </c:pt>
                <c:pt idx="162">
                  <c:v>4.9185797223636413E-3</c:v>
                </c:pt>
                <c:pt idx="163">
                  <c:v>4.9181187521771556E-3</c:v>
                </c:pt>
                <c:pt idx="164">
                  <c:v>4.9176795882649622E-3</c:v>
                </c:pt>
                <c:pt idx="165">
                  <c:v>4.9172612055750917E-3</c:v>
                </c:pt>
                <c:pt idx="166">
                  <c:v>4.9168626266419468E-3</c:v>
                </c:pt>
                <c:pt idx="167">
                  <c:v>4.9164829194322506E-3</c:v>
                </c:pt>
                <c:pt idx="168">
                  <c:v>4.9161211952834039E-3</c:v>
                </c:pt>
                <c:pt idx="169">
                  <c:v>4.9157766069308044E-3</c:v>
                </c:pt>
                <c:pt idx="170">
                  <c:v>4.9154483466206777E-3</c:v>
                </c:pt>
                <c:pt idx="171">
                  <c:v>4.9151356443051381E-3</c:v>
                </c:pt>
                <c:pt idx="172">
                  <c:v>4.9148377659162168E-3</c:v>
                </c:pt>
                <c:pt idx="173">
                  <c:v>4.9145540117157636E-3</c:v>
                </c:pt>
                <c:pt idx="174">
                  <c:v>4.9142837147181494E-3</c:v>
                </c:pt>
                <c:pt idx="175">
                  <c:v>4.914026239182823E-3</c:v>
                </c:pt>
                <c:pt idx="176">
                  <c:v>4.9137809791739082E-3</c:v>
                </c:pt>
                <c:pt idx="177">
                  <c:v>4.9135473571840288E-3</c:v>
                </c:pt>
                <c:pt idx="178">
                  <c:v>4.9133248228197274E-3</c:v>
                </c:pt>
                <c:pt idx="179">
                  <c:v>4.9131128515459196E-3</c:v>
                </c:pt>
                <c:pt idx="180">
                  <c:v>4.9129109434868368E-3</c:v>
                </c:pt>
                <c:pt idx="181">
                  <c:v>4.9127186222811372E-3</c:v>
                </c:pt>
                <c:pt idx="182">
                  <c:v>4.9125354339888258E-3</c:v>
                </c:pt>
                <c:pt idx="183">
                  <c:v>4.9123609460477828E-3</c:v>
                </c:pt>
                <c:pt idx="184">
                  <c:v>4.9121947462777591E-3</c:v>
                </c:pt>
                <c:pt idx="185">
                  <c:v>4.9120364419297643E-3</c:v>
                </c:pt>
                <c:pt idx="186">
                  <c:v>4.9118856587789129E-3</c:v>
                </c:pt>
                <c:pt idx="187">
                  <c:v>4.9117420402587739E-3</c:v>
                </c:pt>
                <c:pt idx="188">
                  <c:v>4.911605246635445E-3</c:v>
                </c:pt>
                <c:pt idx="189">
                  <c:v>4.9114749542195661E-3</c:v>
                </c:pt>
                <c:pt idx="190">
                  <c:v>4.9113508546146153E-3</c:v>
                </c:pt>
                <c:pt idx="191">
                  <c:v>4.9112326539998618E-3</c:v>
                </c:pt>
                <c:pt idx="192">
                  <c:v>4.9111200724464244E-3</c:v>
                </c:pt>
                <c:pt idx="193">
                  <c:v>4.9110128432649815E-3</c:v>
                </c:pt>
                <c:pt idx="194">
                  <c:v>4.9109107123836713E-3</c:v>
                </c:pt>
                <c:pt idx="195">
                  <c:v>4.9108134377548575E-3</c:v>
                </c:pt>
                <c:pt idx="196">
                  <c:v>4.9107207887894317E-3</c:v>
                </c:pt>
                <c:pt idx="197">
                  <c:v>4.9106325458174302E-3</c:v>
                </c:pt>
                <c:pt idx="198">
                  <c:v>4.9105484995737502E-3</c:v>
                </c:pt>
                <c:pt idx="199">
                  <c:v>4.9104684507078247E-3</c:v>
                </c:pt>
                <c:pt idx="200">
                  <c:v>4.910392209316182E-3</c:v>
                </c:pt>
                <c:pt idx="201">
                  <c:v>4.9103195944968318E-3</c:v>
                </c:pt>
                <c:pt idx="202">
                  <c:v>4.9102504339244681E-3</c:v>
                </c:pt>
                <c:pt idx="203">
                  <c:v>4.91018456344554E-3</c:v>
                </c:pt>
                <c:pt idx="204">
                  <c:v>4.9101218266923135E-3</c:v>
                </c:pt>
                <c:pt idx="205">
                  <c:v>4.9100620747149727E-3</c:v>
                </c:pt>
                <c:pt idx="206">
                  <c:v>4.9100051656310153E-3</c:v>
                </c:pt>
                <c:pt idx="207">
                  <c:v>4.909950964291066E-3</c:v>
                </c:pt>
                <c:pt idx="208">
                  <c:v>4.9098993419604128E-3</c:v>
                </c:pt>
                <c:pt idx="209">
                  <c:v>4.9098501760154916E-3</c:v>
                </c:pt>
                <c:pt idx="210">
                  <c:v>4.9098033496546524E-3</c:v>
                </c:pt>
                <c:pt idx="211">
                  <c:v>4.9097587516225213E-3</c:v>
                </c:pt>
                <c:pt idx="212">
                  <c:v>4.9097162759473654E-3</c:v>
                </c:pt>
                <c:pt idx="213">
                  <c:v>4.9096758216907984E-3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13-7644-9E65-99B871A6B53F}"/>
            </c:ext>
          </c:extLst>
        </c:ser>
        <c:ser>
          <c:idx val="6"/>
          <c:order val="6"/>
          <c:tx>
            <c:v>0.002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Colebrook-White'!$H$221:$H$434</c:f>
              <c:numCache>
                <c:formatCode>General</c:formatCode>
                <c:ptCount val="214"/>
                <c:pt idx="0">
                  <c:v>1.1322418439476395E-2</c:v>
                </c:pt>
                <c:pt idx="1">
                  <c:v>1.1169791671248366E-2</c:v>
                </c:pt>
                <c:pt idx="2">
                  <c:v>1.1020764075460859E-2</c:v>
                </c:pt>
                <c:pt idx="3">
                  <c:v>1.0875249990369498E-2</c:v>
                </c:pt>
                <c:pt idx="4">
                  <c:v>1.0733166693368899E-2</c:v>
                </c:pt>
                <c:pt idx="5">
                  <c:v>1.0594434286396422E-2</c:v>
                </c:pt>
                <c:pt idx="6">
                  <c:v>1.0458975585452652E-2</c:v>
                </c:pt>
                <c:pt idx="7">
                  <c:v>1.0326716014001184E-2</c:v>
                </c:pt>
                <c:pt idx="8">
                  <c:v>1.0197583500022783E-2</c:v>
                </c:pt>
                <c:pt idx="9">
                  <c:v>1.0071508376511485E-2</c:v>
                </c:pt>
                <c:pt idx="10">
                  <c:v>9.9484232852120168E-3</c:v>
                </c:pt>
                <c:pt idx="11">
                  <c:v>9.8282630834098782E-3</c:v>
                </c:pt>
                <c:pt idx="12">
                  <c:v>9.710964753596639E-3</c:v>
                </c:pt>
                <c:pt idx="13">
                  <c:v>9.5964673158446499E-3</c:v>
                </c:pt>
                <c:pt idx="14">
                  <c:v>9.4847117427365422E-3</c:v>
                </c:pt>
                <c:pt idx="15">
                  <c:v>9.3756408767059572E-3</c:v>
                </c:pt>
                <c:pt idx="16">
                  <c:v>9.2691993496574077E-3</c:v>
                </c:pt>
                <c:pt idx="17">
                  <c:v>9.1653335047441643E-3</c:v>
                </c:pt>
                <c:pt idx="18">
                  <c:v>9.0639913201943489E-3</c:v>
                </c:pt>
                <c:pt idx="19">
                  <c:v>8.9651223350868166E-3</c:v>
                </c:pt>
                <c:pt idx="20">
                  <c:v>8.8686775769896264E-3</c:v>
                </c:pt>
                <c:pt idx="21">
                  <c:v>8.7746094913854298E-3</c:v>
                </c:pt>
                <c:pt idx="22">
                  <c:v>8.6828718728195423E-3</c:v>
                </c:pt>
                <c:pt idx="23">
                  <c:v>8.5934197977180164E-3</c:v>
                </c:pt>
                <c:pt idx="24">
                  <c:v>8.5062095588345592E-3</c:v>
                </c:pt>
                <c:pt idx="25">
                  <c:v>8.4211986012965867E-3</c:v>
                </c:pt>
                <c:pt idx="26">
                  <c:v>8.3383454602321428E-3</c:v>
                </c:pt>
                <c:pt idx="27">
                  <c:v>8.2576096999706482E-3</c:v>
                </c:pt>
                <c:pt idx="28">
                  <c:v>8.1789518548214622E-3</c:v>
                </c:pt>
                <c:pt idx="29">
                  <c:v>8.1023333714448208E-3</c:v>
                </c:pt>
                <c:pt idx="30">
                  <c:v>8.0277165528401442E-3</c:v>
                </c:pt>
                <c:pt idx="31">
                  <c:v>7.9550645039862256E-3</c:v>
                </c:pt>
                <c:pt idx="32">
                  <c:v>7.8843410791770221E-3</c:v>
                </c:pt>
                <c:pt idx="33">
                  <c:v>7.8155108311050141E-3</c:v>
                </c:pt>
                <c:pt idx="34">
                  <c:v>7.7485389617514529E-3</c:v>
                </c:pt>
                <c:pt idx="35">
                  <c:v>7.6833912751491564E-3</c:v>
                </c:pt>
                <c:pt idx="36">
                  <c:v>7.6200341320888584E-3</c:v>
                </c:pt>
                <c:pt idx="37">
                  <c:v>7.5584344068437637E-3</c:v>
                </c:pt>
                <c:pt idx="38">
                  <c:v>7.4985594459897296E-3</c:v>
                </c:pt>
                <c:pt idx="39">
                  <c:v>7.4403770293993976E-3</c:v>
                </c:pt>
                <c:pt idx="40">
                  <c:v>7.3838553334879898E-3</c:v>
                </c:pt>
                <c:pt idx="41">
                  <c:v>7.3289628967864425E-3</c:v>
                </c:pt>
                <c:pt idx="42">
                  <c:v>7.27566858791346E-3</c:v>
                </c:pt>
                <c:pt idx="43">
                  <c:v>7.2239415760126493E-3</c:v>
                </c:pt>
                <c:pt idx="44">
                  <c:v>7.1737513037134406E-3</c:v>
                </c:pt>
                <c:pt idx="45">
                  <c:v>7.1250674626657188E-3</c:v>
                </c:pt>
                <c:pt idx="46">
                  <c:v>7.0778599716874507E-3</c:v>
                </c:pt>
                <c:pt idx="47">
                  <c:v>7.0320989575526792E-3</c:v>
                </c:pt>
                <c:pt idx="48">
                  <c:v>6.9877547384340002E-3</c:v>
                </c:pt>
                <c:pt idx="49">
                  <c:v>6.944797809999099E-3</c:v>
                </c:pt>
                <c:pt idx="50">
                  <c:v>6.9031988341456798E-3</c:v>
                </c:pt>
                <c:pt idx="51">
                  <c:v>6.8629286303429488E-3</c:v>
                </c:pt>
                <c:pt idx="52">
                  <c:v>6.8239581695312638E-3</c:v>
                </c:pt>
                <c:pt idx="53">
                  <c:v>6.7862585705148904E-3</c:v>
                </c:pt>
                <c:pt idx="54">
                  <c:v>6.749801098766074E-3</c:v>
                </c:pt>
                <c:pt idx="55">
                  <c:v>6.7145571675423987E-3</c:v>
                </c:pt>
                <c:pt idx="56">
                  <c:v>6.680498341203679E-3</c:v>
                </c:pt>
                <c:pt idx="57">
                  <c:v>6.6475963406000321E-3</c:v>
                </c:pt>
                <c:pt idx="58">
                  <c:v>6.6158230503890261E-3</c:v>
                </c:pt>
                <c:pt idx="59">
                  <c:v>6.5851505281278077E-3</c:v>
                </c:pt>
                <c:pt idx="60">
                  <c:v>6.5555510149754252E-3</c:v>
                </c:pt>
                <c:pt idx="61">
                  <c:v>6.5269969478318609E-3</c:v>
                </c:pt>
                <c:pt idx="62">
                  <c:v>6.499460972733343E-3</c:v>
                </c:pt>
                <c:pt idx="63">
                  <c:v>6.4729159593187018E-3</c:v>
                </c:pt>
                <c:pt idx="64">
                  <c:v>6.4473350161787062E-3</c:v>
                </c:pt>
                <c:pt idx="65">
                  <c:v>6.4226915068995843E-3</c:v>
                </c:pt>
                <c:pt idx="66">
                  <c:v>6.3989590666132705E-3</c:v>
                </c:pt>
                <c:pt idx="67">
                  <c:v>6.3761116188702392E-3</c:v>
                </c:pt>
                <c:pt idx="68">
                  <c:v>6.3541233926559543E-3</c:v>
                </c:pt>
                <c:pt idx="69">
                  <c:v>6.3329689393788954E-3</c:v>
                </c:pt>
                <c:pt idx="70">
                  <c:v>6.3126231496666929E-3</c:v>
                </c:pt>
                <c:pt idx="71">
                  <c:v>6.2930612698167731E-3</c:v>
                </c:pt>
                <c:pt idx="72">
                  <c:v>6.2742589177590376E-3</c:v>
                </c:pt>
                <c:pt idx="73">
                  <c:v>6.2561920984002678E-3</c:v>
                </c:pt>
                <c:pt idx="74">
                  <c:v>6.2388372182327198E-3</c:v>
                </c:pt>
                <c:pt idx="75">
                  <c:v>6.2221710991028668E-3</c:v>
                </c:pt>
                <c:pt idx="76">
                  <c:v>6.2061709910499474E-3</c:v>
                </c:pt>
                <c:pt idx="77">
                  <c:v>6.1908145841378069E-3</c:v>
                </c:pt>
                <c:pt idx="78">
                  <c:v>6.1760800192173929E-3</c:v>
                </c:pt>
                <c:pt idx="79">
                  <c:v>6.1619458975706492E-3</c:v>
                </c:pt>
                <c:pt idx="80">
                  <c:v>6.1483912893997711E-3</c:v>
                </c:pt>
                <c:pt idx="81">
                  <c:v>6.1353957411382377E-3</c:v>
                </c:pt>
                <c:pt idx="82">
                  <c:v>6.1229392815719628E-3</c:v>
                </c:pt>
                <c:pt idx="83">
                  <c:v>6.1110024267698798E-3</c:v>
                </c:pt>
                <c:pt idx="84">
                  <c:v>6.0995661838335914E-3</c:v>
                </c:pt>
                <c:pt idx="85">
                  <c:v>6.0886120534849111E-3</c:v>
                </c:pt>
                <c:pt idx="86">
                  <c:v>6.0781220315185144E-3</c:v>
                </c:pt>
                <c:pt idx="87">
                  <c:v>6.0680786091542706E-3</c:v>
                </c:pt>
                <c:pt idx="88">
                  <c:v>6.058464772330188E-3</c:v>
                </c:pt>
                <c:pt idx="89">
                  <c:v>6.049263999982373E-3</c:v>
                </c:pt>
                <c:pt idx="90">
                  <c:v>6.0404602613628629E-3</c:v>
                </c:pt>
                <c:pt idx="91">
                  <c:v>6.0320380124498207E-3</c:v>
                </c:pt>
                <c:pt idx="92">
                  <c:v>6.0239821915073072E-3</c:v>
                </c:pt>
                <c:pt idx="93">
                  <c:v>6.0162782138538425E-3</c:v>
                </c:pt>
                <c:pt idx="94">
                  <c:v>6.0089119659001364E-3</c:v>
                </c:pt>
                <c:pt idx="95">
                  <c:v>6.0018697985169791E-3</c:v>
                </c:pt>
                <c:pt idx="96">
                  <c:v>5.9951385197942212E-3</c:v>
                </c:pt>
                <c:pt idx="97">
                  <c:v>5.9887053872511257E-3</c:v>
                </c:pt>
                <c:pt idx="98">
                  <c:v>5.9825580995574289E-3</c:v>
                </c:pt>
                <c:pt idx="99">
                  <c:v>5.9766847878228368E-3</c:v>
                </c:pt>
                <c:pt idx="100">
                  <c:v>5.9710740065110042E-3</c:v>
                </c:pt>
                <c:pt idx="101">
                  <c:v>5.965714724031782E-3</c:v>
                </c:pt>
                <c:pt idx="102">
                  <c:v>5.9605963130633507E-3</c:v>
                </c:pt>
                <c:pt idx="103">
                  <c:v>5.9557085406531582E-3</c:v>
                </c:pt>
                <c:pt idx="104">
                  <c:v>5.951041558144049E-3</c:v>
                </c:pt>
                <c:pt idx="105">
                  <c:v>5.9465858909691412E-3</c:v>
                </c:pt>
                <c:pt idx="106">
                  <c:v>5.9423324283562184E-3</c:v>
                </c:pt>
                <c:pt idx="107">
                  <c:v>5.9382724129795781E-3</c:v>
                </c:pt>
                <c:pt idx="108">
                  <c:v>5.9343974305944153E-3</c:v>
                </c:pt>
                <c:pt idx="109">
                  <c:v>5.9306993996860926E-3</c:v>
                </c:pt>
                <c:pt idx="110">
                  <c:v>5.9271705611638088E-3</c:v>
                </c:pt>
                <c:pt idx="111">
                  <c:v>5.9238034681256373E-3</c:v>
                </c:pt>
                <c:pt idx="112">
                  <c:v>5.9205909757192119E-3</c:v>
                </c:pt>
                <c:pt idx="113">
                  <c:v>5.9175262311199385E-3</c:v>
                </c:pt>
                <c:pt idx="114">
                  <c:v>5.9146026636462262E-3</c:v>
                </c:pt>
                <c:pt idx="115">
                  <c:v>5.9118139750289683E-3</c:v>
                </c:pt>
                <c:pt idx="116">
                  <c:v>5.9091541298504071E-3</c:v>
                </c:pt>
                <c:pt idx="117">
                  <c:v>5.9066173461654829E-3</c:v>
                </c:pt>
                <c:pt idx="118">
                  <c:v>5.9041980863169148E-3</c:v>
                </c:pt>
                <c:pt idx="119">
                  <c:v>5.9018910479535407E-3</c:v>
                </c:pt>
                <c:pt idx="120">
                  <c:v>5.8996911552597238E-3</c:v>
                </c:pt>
                <c:pt idx="121">
                  <c:v>5.8975935504022659E-3</c:v>
                </c:pt>
                <c:pt idx="122">
                  <c:v>5.8955935851997742E-3</c:v>
                </c:pt>
                <c:pt idx="123">
                  <c:v>5.8936868130181922E-3</c:v>
                </c:pt>
                <c:pt idx="124">
                  <c:v>5.8918689808951097E-3</c:v>
                </c:pt>
                <c:pt idx="125">
                  <c:v>5.8901360218942865E-3</c:v>
                </c:pt>
                <c:pt idx="126">
                  <c:v>5.888484047691025E-3</c:v>
                </c:pt>
                <c:pt idx="127">
                  <c:v>5.8869093413880091E-3</c:v>
                </c:pt>
                <c:pt idx="128">
                  <c:v>5.8854083505606213E-3</c:v>
                </c:pt>
                <c:pt idx="129">
                  <c:v>5.8839776805299192E-3</c:v>
                </c:pt>
                <c:pt idx="130">
                  <c:v>5.8826140878609516E-3</c:v>
                </c:pt>
                <c:pt idx="131">
                  <c:v>5.8813144740835054E-3</c:v>
                </c:pt>
                <c:pt idx="132">
                  <c:v>5.8800758796319326E-3</c:v>
                </c:pt>
                <c:pt idx="133">
                  <c:v>5.8788954780002872E-3</c:v>
                </c:pt>
                <c:pt idx="134">
                  <c:v>5.8777705701086921E-3</c:v>
                </c:pt>
                <c:pt idx="135">
                  <c:v>5.8766985788764967E-3</c:v>
                </c:pt>
                <c:pt idx="136">
                  <c:v>5.8756770439976425E-3</c:v>
                </c:pt>
                <c:pt idx="137">
                  <c:v>5.8747036169133592E-3</c:v>
                </c:pt>
                <c:pt idx="138">
                  <c:v>5.8737760559771819E-3</c:v>
                </c:pt>
                <c:pt idx="139">
                  <c:v>5.8728922218072386E-3</c:v>
                </c:pt>
                <c:pt idx="140">
                  <c:v>5.8720500728205267E-3</c:v>
                </c:pt>
                <c:pt idx="141">
                  <c:v>5.8712476609439476E-3</c:v>
                </c:pt>
                <c:pt idx="142">
                  <c:v>5.8704831274968136E-3</c:v>
                </c:pt>
                <c:pt idx="143">
                  <c:v>5.8697546992394767E-3</c:v>
                </c:pt>
                <c:pt idx="144">
                  <c:v>5.8690606845828389E-3</c:v>
                </c:pt>
                <c:pt idx="145">
                  <c:v>5.8683994699534241E-3</c:v>
                </c:pt>
                <c:pt idx="146">
                  <c:v>5.8677695163088326E-3</c:v>
                </c:pt>
                <c:pt idx="147">
                  <c:v>5.8671693557984161E-3</c:v>
                </c:pt>
                <c:pt idx="148">
                  <c:v>5.8665975885640624E-3</c:v>
                </c:pt>
                <c:pt idx="149">
                  <c:v>5.8660528796761228E-3</c:v>
                </c:pt>
                <c:pt idx="150">
                  <c:v>5.8655339561995675E-3</c:v>
                </c:pt>
                <c:pt idx="151">
                  <c:v>5.8650396043855605E-3</c:v>
                </c:pt>
                <c:pt idx="152">
                  <c:v>5.864568666983744E-3</c:v>
                </c:pt>
                <c:pt idx="153">
                  <c:v>5.8641200406706695E-3</c:v>
                </c:pt>
                <c:pt idx="154">
                  <c:v>5.8636926735899167E-3</c:v>
                </c:pt>
                <c:pt idx="155">
                  <c:v>5.8632855629994866E-3</c:v>
                </c:pt>
                <c:pt idx="156">
                  <c:v>5.8628977530223282E-3</c:v>
                </c:pt>
                <c:pt idx="157">
                  <c:v>5.86252833249583E-3</c:v>
                </c:pt>
                <c:pt idx="158">
                  <c:v>5.8621764329163158E-3</c:v>
                </c:pt>
                <c:pt idx="159">
                  <c:v>5.8618412264747058E-3</c:v>
                </c:pt>
                <c:pt idx="160">
                  <c:v>5.8615219241795859E-3</c:v>
                </c:pt>
                <c:pt idx="161">
                  <c:v>5.8612177740640838E-3</c:v>
                </c:pt>
                <c:pt idx="162">
                  <c:v>5.8609280594730737E-3</c:v>
                </c:pt>
                <c:pt idx="163">
                  <c:v>5.8606520974273484E-3</c:v>
                </c:pt>
                <c:pt idx="164">
                  <c:v>5.8603892370614821E-3</c:v>
                </c:pt>
                <c:pt idx="165">
                  <c:v>5.8601388581323004E-3</c:v>
                </c:pt>
                <c:pt idx="166">
                  <c:v>5.8599003695948993E-3</c:v>
                </c:pt>
                <c:pt idx="167">
                  <c:v>5.8596732082433402E-3</c:v>
                </c:pt>
                <c:pt idx="168">
                  <c:v>5.8594568374132168E-3</c:v>
                </c:pt>
                <c:pt idx="169">
                  <c:v>5.8592507457434044E-3</c:v>
                </c:pt>
                <c:pt idx="170">
                  <c:v>5.8590544459944296E-3</c:v>
                </c:pt>
                <c:pt idx="171">
                  <c:v>5.8588674739209435E-3</c:v>
                </c:pt>
                <c:pt idx="172">
                  <c:v>5.8586893871959683E-3</c:v>
                </c:pt>
                <c:pt idx="173">
                  <c:v>5.8585197643845777E-3</c:v>
                </c:pt>
                <c:pt idx="174">
                  <c:v>5.8583582039648625E-3</c:v>
                </c:pt>
                <c:pt idx="175">
                  <c:v>5.8582043233940491E-3</c:v>
                </c:pt>
                <c:pt idx="176">
                  <c:v>5.8580577582177627E-3</c:v>
                </c:pt>
                <c:pt idx="177">
                  <c:v>5.8579181612205197E-3</c:v>
                </c:pt>
                <c:pt idx="178">
                  <c:v>5.8577852016155557E-3</c:v>
                </c:pt>
                <c:pt idx="179">
                  <c:v>5.8576585642722634E-3</c:v>
                </c:pt>
                <c:pt idx="180">
                  <c:v>5.8575379489795082E-3</c:v>
                </c:pt>
                <c:pt idx="181">
                  <c:v>5.8574230697432074E-3</c:v>
                </c:pt>
                <c:pt idx="182">
                  <c:v>5.8573136541166223E-3</c:v>
                </c:pt>
                <c:pt idx="183">
                  <c:v>5.8572094425618539E-3</c:v>
                </c:pt>
                <c:pt idx="184">
                  <c:v>5.8571101878411459E-3</c:v>
                </c:pt>
                <c:pt idx="185">
                  <c:v>5.8570156544366101E-3</c:v>
                </c:pt>
                <c:pt idx="186">
                  <c:v>5.8569256179970882E-3</c:v>
                </c:pt>
                <c:pt idx="187">
                  <c:v>5.8568398648108791E-3</c:v>
                </c:pt>
                <c:pt idx="188">
                  <c:v>5.8567581913031748E-3</c:v>
                </c:pt>
                <c:pt idx="189">
                  <c:v>5.8566804035570528E-3</c:v>
                </c:pt>
                <c:pt idx="190">
                  <c:v>5.856606316856916E-3</c:v>
                </c:pt>
                <c:pt idx="191">
                  <c:v>5.8565357552533923E-3</c:v>
                </c:pt>
                <c:pt idx="192">
                  <c:v>5.8564685511486424E-3</c:v>
                </c:pt>
                <c:pt idx="193">
                  <c:v>5.8564045449011771E-3</c:v>
                </c:pt>
                <c:pt idx="194">
                  <c:v>5.8563435844492572E-3</c:v>
                </c:pt>
                <c:pt idx="195">
                  <c:v>5.8562855249520195E-3</c:v>
                </c:pt>
                <c:pt idx="196">
                  <c:v>5.8562302284474854E-3</c:v>
                </c:pt>
                <c:pt idx="197">
                  <c:v>5.8561775635267042E-3</c:v>
                </c:pt>
                <c:pt idx="198">
                  <c:v>5.8561274050232337E-3</c:v>
                </c:pt>
                <c:pt idx="199">
                  <c:v>5.8560796337172837E-3</c:v>
                </c:pt>
                <c:pt idx="200">
                  <c:v>5.8560341360538067E-3</c:v>
                </c:pt>
                <c:pt idx="201">
                  <c:v>5.8559908038738964E-3</c:v>
                </c:pt>
                <c:pt idx="202">
                  <c:v>5.8559495341588734E-3</c:v>
                </c:pt>
                <c:pt idx="203">
                  <c:v>5.8559102287864644E-3</c:v>
                </c:pt>
                <c:pt idx="204">
                  <c:v>5.8558727942984844E-3</c:v>
                </c:pt>
                <c:pt idx="205">
                  <c:v>5.8558371416795353E-3</c:v>
                </c:pt>
                <c:pt idx="206">
                  <c:v>5.8558031861461407E-3</c:v>
                </c:pt>
                <c:pt idx="207">
                  <c:v>5.8557708469458613E-3</c:v>
                </c:pt>
                <c:pt idx="208">
                  <c:v>5.8557400471659403E-3</c:v>
                </c:pt>
                <c:pt idx="209">
                  <c:v>5.8557107135509693E-3</c:v>
                </c:pt>
                <c:pt idx="210">
                  <c:v>5.8556827763292223E-3</c:v>
                </c:pt>
                <c:pt idx="211">
                  <c:v>5.8556561690471928E-3</c:v>
                </c:pt>
                <c:pt idx="212">
                  <c:v>5.8556308284119811E-3</c:v>
                </c:pt>
                <c:pt idx="213">
                  <c:v>5.855606694141144E-3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13-7644-9E65-99B871A6B53F}"/>
            </c:ext>
          </c:extLst>
        </c:ser>
        <c:ser>
          <c:idx val="7"/>
          <c:order val="7"/>
          <c:tx>
            <c:v>0.005</c:v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Colebrook-White'!$I$221:$I$434</c:f>
              <c:numCache>
                <c:formatCode>General</c:formatCode>
                <c:ptCount val="214"/>
                <c:pt idx="0">
                  <c:v>1.1960419806368699E-2</c:v>
                </c:pt>
                <c:pt idx="1">
                  <c:v>1.181866386608516E-2</c:v>
                </c:pt>
                <c:pt idx="2">
                  <c:v>1.1680709492623471E-2</c:v>
                </c:pt>
                <c:pt idx="3">
                  <c:v>1.1546470139167509E-2</c:v>
                </c:pt>
                <c:pt idx="4">
                  <c:v>1.1415861884513188E-2</c:v>
                </c:pt>
                <c:pt idx="5">
                  <c:v>1.1288803302636713E-2</c:v>
                </c:pt>
                <c:pt idx="6">
                  <c:v>1.1165215336704008E-2</c:v>
                </c:pt>
                <c:pt idx="7">
                  <c:v>1.1045021177405648E-2</c:v>
                </c:pt>
                <c:pt idx="8">
                  <c:v>1.0928146145522545E-2</c:v>
                </c:pt>
                <c:pt idx="9">
                  <c:v>1.081451757864707E-2</c:v>
                </c:pt>
                <c:pt idx="10">
                  <c:v>1.0704064722002941E-2</c:v>
                </c:pt>
                <c:pt idx="11">
                  <c:v>1.0596718623324404E-2</c:v>
                </c:pt>
                <c:pt idx="12">
                  <c:v>1.0492412031771392E-2</c:v>
                </c:pt>
                <c:pt idx="13">
                  <c:v>1.0391079300871443E-2</c:v>
                </c:pt>
                <c:pt idx="14">
                  <c:v>1.0292656295492255E-2</c:v>
                </c:pt>
                <c:pt idx="15">
                  <c:v>1.0197080302859565E-2</c:v>
                </c:pt>
                <c:pt idx="16">
                  <c:v>1.0104289947644157E-2</c:v>
                </c:pt>
                <c:pt idx="17">
                  <c:v>1.0014225111148731E-2</c:v>
                </c:pt>
                <c:pt idx="18">
                  <c:v>9.9268268546303003E-3</c:v>
                </c:pt>
                <c:pt idx="19">
                  <c:v>9.8420373467961921E-3</c:v>
                </c:pt>
                <c:pt idx="20">
                  <c:v>9.7597997955120343E-3</c:v>
                </c:pt>
                <c:pt idx="21">
                  <c:v>9.6800583837578606E-3</c:v>
                </c:pt>
                <c:pt idx="22">
                  <c:v>9.6027582098639434E-3</c:v>
                </c:pt>
                <c:pt idx="23">
                  <c:v>9.5278452320509861E-3</c:v>
                </c:pt>
                <c:pt idx="24">
                  <c:v>9.4552662172900891E-3</c:v>
                </c:pt>
                <c:pt idx="25">
                  <c:v>9.384968694486507E-3</c:v>
                </c:pt>
                <c:pt idx="26">
                  <c:v>9.3169009119776752E-3</c:v>
                </c:pt>
                <c:pt idx="27">
                  <c:v>9.2510117993208213E-3</c:v>
                </c:pt>
                <c:pt idx="28">
                  <c:v>9.1872509333283947E-3</c:v>
                </c:pt>
                <c:pt idx="29">
                  <c:v>9.1255685082914702E-3</c:v>
                </c:pt>
                <c:pt idx="30">
                  <c:v>9.0659153103119141E-3</c:v>
                </c:pt>
                <c:pt idx="31">
                  <c:v>9.0082426956441305E-3</c:v>
                </c:pt>
                <c:pt idx="32">
                  <c:v>8.9525025729269431E-3</c:v>
                </c:pt>
                <c:pt idx="33">
                  <c:v>8.8986473891658167E-3</c:v>
                </c:pt>
                <c:pt idx="34">
                  <c:v>8.8466301193057904E-3</c:v>
                </c:pt>
                <c:pt idx="35">
                  <c:v>8.7964042592163175E-3</c:v>
                </c:pt>
                <c:pt idx="36">
                  <c:v>8.7479238218912386E-3</c:v>
                </c:pt>
                <c:pt idx="37">
                  <c:v>8.701143336650596E-3</c:v>
                </c:pt>
                <c:pt idx="38">
                  <c:v>8.6560178511162593E-3</c:v>
                </c:pt>
                <c:pt idx="39">
                  <c:v>8.612502935720568E-3</c:v>
                </c:pt>
                <c:pt idx="40">
                  <c:v>8.5705546904968569E-3</c:v>
                </c:pt>
                <c:pt idx="41">
                  <c:v>8.5301297538927495E-3</c:v>
                </c:pt>
                <c:pt idx="42">
                  <c:v>8.4911853133417918E-3</c:v>
                </c:pt>
                <c:pt idx="43">
                  <c:v>8.4536791173261596E-3</c:v>
                </c:pt>
                <c:pt idx="44">
                  <c:v>8.4175694886635087E-3</c:v>
                </c:pt>
                <c:pt idx="45">
                  <c:v>8.3828153387533622E-3</c:v>
                </c:pt>
                <c:pt idx="46">
                  <c:v>8.349376182524005E-3</c:v>
                </c:pt>
                <c:pt idx="47">
                  <c:v>8.3172121538283555E-3</c:v>
                </c:pt>
                <c:pt idx="48">
                  <c:v>8.2862840210474534E-3</c:v>
                </c:pt>
                <c:pt idx="49">
                  <c:v>8.2565532026721983E-3</c:v>
                </c:pt>
                <c:pt idx="50">
                  <c:v>8.2279817826478533E-3</c:v>
                </c:pt>
                <c:pt idx="51">
                  <c:v>8.2005325252813271E-3</c:v>
                </c:pt>
                <c:pt idx="52">
                  <c:v>8.1741688895280232E-3</c:v>
                </c:pt>
                <c:pt idx="53">
                  <c:v>8.1488550424926587E-3</c:v>
                </c:pt>
                <c:pt idx="54">
                  <c:v>8.1245558719969871E-3</c:v>
                </c:pt>
                <c:pt idx="55">
                  <c:v>8.1012369980861861E-3</c:v>
                </c:pt>
                <c:pt idx="56">
                  <c:v>8.0788647833645328E-3</c:v>
                </c:pt>
                <c:pt idx="57">
                  <c:v>8.0574063420700021E-3</c:v>
                </c:pt>
                <c:pt idx="58">
                  <c:v>8.0368295478157204E-3</c:v>
                </c:pt>
                <c:pt idx="59">
                  <c:v>8.0171030399442886E-3</c:v>
                </c:pt>
                <c:pt idx="60">
                  <c:v>7.9981962284578958E-3</c:v>
                </c:pt>
                <c:pt idx="61">
                  <c:v>7.9800792975035471E-3</c:v>
                </c:pt>
                <c:pt idx="62">
                  <c:v>7.962723207407681E-3</c:v>
                </c:pt>
                <c:pt idx="63">
                  <c:v>7.9460996952685041E-3</c:v>
                </c:pt>
                <c:pt idx="64">
                  <c:v>7.9301812741270298E-3</c:v>
                </c:pt>
                <c:pt idx="65">
                  <c:v>7.9149412307492235E-3</c:v>
                </c:pt>
                <c:pt idx="66">
                  <c:v>7.9003536220617464E-3</c:v>
                </c:pt>
                <c:pt idx="67">
                  <c:v>7.8863932702925871E-3</c:v>
                </c:pt>
                <c:pt idx="68">
                  <c:v>7.8730357568752504E-3</c:v>
                </c:pt>
                <c:pt idx="69">
                  <c:v>7.8602574151814854E-3</c:v>
                </c:pt>
                <c:pt idx="70">
                  <c:v>7.8480353221523809E-3</c:v>
                </c:pt>
                <c:pt idx="71">
                  <c:v>7.8363472889016669E-3</c:v>
                </c:pt>
                <c:pt idx="72">
                  <c:v>7.8251718503676137E-3</c:v>
                </c:pt>
                <c:pt idx="73">
                  <c:v>7.8144882540918201E-3</c:v>
                </c:pt>
                <c:pt idx="74">
                  <c:v>7.8042764482039867E-3</c:v>
                </c:pt>
                <c:pt idx="75">
                  <c:v>7.7945170686917684E-3</c:v>
                </c:pt>
                <c:pt idx="76">
                  <c:v>7.7851914260341432E-3</c:v>
                </c:pt>
                <c:pt idx="77">
                  <c:v>7.7762814912752899E-3</c:v>
                </c:pt>
                <c:pt idx="78">
                  <c:v>7.7677698816141817E-3</c:v>
                </c:pt>
                <c:pt idx="79">
                  <c:v>7.7596398455826079E-3</c:v>
                </c:pt>
                <c:pt idx="80">
                  <c:v>7.7518752478815739E-3</c:v>
                </c:pt>
                <c:pt idx="81">
                  <c:v>7.7444605539430137E-3</c:v>
                </c:pt>
                <c:pt idx="82">
                  <c:v>7.7373808142802503E-3</c:v>
                </c:pt>
                <c:pt idx="83">
                  <c:v>7.7306216486872368E-3</c:v>
                </c:pt>
                <c:pt idx="84">
                  <c:v>7.7241692303428536E-3</c:v>
                </c:pt>
                <c:pt idx="85">
                  <c:v>7.7180102698728393E-3</c:v>
                </c:pt>
                <c:pt idx="86">
                  <c:v>7.7121319994181035E-3</c:v>
                </c:pt>
                <c:pt idx="87">
                  <c:v>7.7065221567544891E-3</c:v>
                </c:pt>
                <c:pt idx="88">
                  <c:v>7.7011689695051918E-3</c:v>
                </c:pt>
                <c:pt idx="89">
                  <c:v>7.6960611394835451E-3</c:v>
                </c:pt>
                <c:pt idx="90">
                  <c:v>7.691187827200195E-3</c:v>
                </c:pt>
                <c:pt idx="91">
                  <c:v>7.6865386365653574E-3</c:v>
                </c:pt>
                <c:pt idx="92">
                  <c:v>7.6821035998134776E-3</c:v>
                </c:pt>
                <c:pt idx="93">
                  <c:v>7.6778731626744859E-3</c:v>
                </c:pt>
                <c:pt idx="94">
                  <c:v>7.6738381698129203E-3</c:v>
                </c:pt>
                <c:pt idx="95">
                  <c:v>7.6699898505532453E-3</c:v>
                </c:pt>
                <c:pt idx="96">
                  <c:v>7.6663198049071258E-3</c:v>
                </c:pt>
                <c:pt idx="97">
                  <c:v>7.6628199899158901E-3</c:v>
                </c:pt>
                <c:pt idx="98">
                  <c:v>7.659482706319159E-3</c:v>
                </c:pt>
                <c:pt idx="99">
                  <c:v>7.6563005855583453E-3</c:v>
                </c:pt>
                <c:pt idx="100">
                  <c:v>7.6532665771219064E-3</c:v>
                </c:pt>
                <c:pt idx="101">
                  <c:v>7.6503739362373162E-3</c:v>
                </c:pt>
                <c:pt idx="102">
                  <c:v>7.6476162119129953E-3</c:v>
                </c:pt>
                <c:pt idx="103">
                  <c:v>7.6449872353321286E-3</c:v>
                </c:pt>
                <c:pt idx="104">
                  <c:v>7.6424811085986722E-3</c:v>
                </c:pt>
                <c:pt idx="105">
                  <c:v>7.6400921938348061E-3</c:v>
                </c:pt>
                <c:pt idx="106">
                  <c:v>7.6378151026278637E-3</c:v>
                </c:pt>
                <c:pt idx="107">
                  <c:v>7.6356446858238261E-3</c:v>
                </c:pt>
                <c:pt idx="108">
                  <c:v>7.6335760236635993E-3</c:v>
                </c:pt>
                <c:pt idx="109">
                  <c:v>7.6316044162574367E-3</c:v>
                </c:pt>
                <c:pt idx="110">
                  <c:v>7.6297253743923378E-3</c:v>
                </c:pt>
                <c:pt idx="111">
                  <c:v>7.6279346106665098E-3</c:v>
                </c:pt>
                <c:pt idx="112">
                  <c:v>7.6262280309446163E-3</c:v>
                </c:pt>
                <c:pt idx="113">
                  <c:v>7.6246017261269779E-3</c:v>
                </c:pt>
                <c:pt idx="114">
                  <c:v>7.6230519642257145E-3</c:v>
                </c:pt>
                <c:pt idx="115">
                  <c:v>7.6215751827403084E-3</c:v>
                </c:pt>
                <c:pt idx="116">
                  <c:v>7.620167981325047E-3</c:v>
                </c:pt>
                <c:pt idx="117">
                  <c:v>7.6188271147405147E-3</c:v>
                </c:pt>
                <c:pt idx="118">
                  <c:v>7.6175494860811791E-3</c:v>
                </c:pt>
                <c:pt idx="119">
                  <c:v>7.6163321402710803E-3</c:v>
                </c:pt>
                <c:pt idx="120">
                  <c:v>7.6151722578195824E-3</c:v>
                </c:pt>
                <c:pt idx="121">
                  <c:v>7.6140671488290563E-3</c:v>
                </c:pt>
                <c:pt idx="122">
                  <c:v>7.613014247246531E-3</c:v>
                </c:pt>
                <c:pt idx="123">
                  <c:v>7.612011105351266E-3</c:v>
                </c:pt>
                <c:pt idx="124">
                  <c:v>7.6110553884703308E-3</c:v>
                </c:pt>
                <c:pt idx="125">
                  <c:v>7.6101448699143837E-3</c:v>
                </c:pt>
                <c:pt idx="126">
                  <c:v>7.6092774261259273E-3</c:v>
                </c:pt>
                <c:pt idx="127">
                  <c:v>7.608451032032457E-3</c:v>
                </c:pt>
                <c:pt idx="128">
                  <c:v>7.6076637565970669E-3</c:v>
                </c:pt>
                <c:pt idx="129">
                  <c:v>7.6069137585592179E-3</c:v>
                </c:pt>
                <c:pt idx="130">
                  <c:v>7.6061992823585655E-3</c:v>
                </c:pt>
                <c:pt idx="131">
                  <c:v>7.6055186542348706E-3</c:v>
                </c:pt>
                <c:pt idx="132">
                  <c:v>7.604870278497231E-3</c:v>
                </c:pt>
                <c:pt idx="133">
                  <c:v>7.6042526339560436E-3</c:v>
                </c:pt>
                <c:pt idx="134">
                  <c:v>7.6036642705112701E-3</c:v>
                </c:pt>
                <c:pt idx="135">
                  <c:v>7.6031038058908184E-3</c:v>
                </c:pt>
                <c:pt idx="136">
                  <c:v>7.6025699225329589E-3</c:v>
                </c:pt>
                <c:pt idx="137">
                  <c:v>7.6020613646069725E-3</c:v>
                </c:pt>
                <c:pt idx="138">
                  <c:v>7.6015769351663563E-3</c:v>
                </c:pt>
                <c:pt idx="139">
                  <c:v>7.6011154934291078E-3</c:v>
                </c:pt>
                <c:pt idx="140">
                  <c:v>7.6006759521798284E-3</c:v>
                </c:pt>
                <c:pt idx="141">
                  <c:v>7.6002572752885099E-3</c:v>
                </c:pt>
                <c:pt idx="142">
                  <c:v>7.5998584753411234E-3</c:v>
                </c:pt>
                <c:pt idx="143">
                  <c:v>7.5994786113772351E-3</c:v>
                </c:pt>
                <c:pt idx="144">
                  <c:v>7.5991167867300816E-3</c:v>
                </c:pt>
                <c:pt idx="145">
                  <c:v>7.5987721469647348E-3</c:v>
                </c:pt>
                <c:pt idx="146">
                  <c:v>7.5984438779100787E-3</c:v>
                </c:pt>
                <c:pt idx="147">
                  <c:v>7.5981312037805577E-3</c:v>
                </c:pt>
                <c:pt idx="148">
                  <c:v>7.5978333853837831E-3</c:v>
                </c:pt>
                <c:pt idx="149">
                  <c:v>7.5975497184102075E-3</c:v>
                </c:pt>
                <c:pt idx="150">
                  <c:v>7.5972795318013089E-3</c:v>
                </c:pt>
                <c:pt idx="151">
                  <c:v>7.597022186192748E-3</c:v>
                </c:pt>
                <c:pt idx="152">
                  <c:v>7.5967770724292569E-3</c:v>
                </c:pt>
                <c:pt idx="153">
                  <c:v>7.5965436101479954E-3</c:v>
                </c:pt>
                <c:pt idx="154">
                  <c:v>7.5963212464273547E-3</c:v>
                </c:pt>
                <c:pt idx="155">
                  <c:v>7.596109454498283E-3</c:v>
                </c:pt>
                <c:pt idx="156">
                  <c:v>7.5959077325152948E-3</c:v>
                </c:pt>
                <c:pt idx="157">
                  <c:v>7.595715602384508E-3</c:v>
                </c:pt>
                <c:pt idx="158">
                  <c:v>7.5955326086461078E-3</c:v>
                </c:pt>
                <c:pt idx="159">
                  <c:v>7.595358317408772E-3</c:v>
                </c:pt>
                <c:pt idx="160">
                  <c:v>7.595192315333732E-3</c:v>
                </c:pt>
                <c:pt idx="161">
                  <c:v>7.5950342086661552E-3</c:v>
                </c:pt>
                <c:pt idx="162">
                  <c:v>7.5948836223117449E-3</c:v>
                </c:pt>
                <c:pt idx="163">
                  <c:v>7.5947401989564355E-3</c:v>
                </c:pt>
                <c:pt idx="164">
                  <c:v>7.5946035982272795E-3</c:v>
                </c:pt>
                <c:pt idx="165">
                  <c:v>7.594473495892551E-3</c:v>
                </c:pt>
                <c:pt idx="166">
                  <c:v>7.5943495830993373E-3</c:v>
                </c:pt>
                <c:pt idx="167">
                  <c:v>7.5942315656468461E-3</c:v>
                </c:pt>
                <c:pt idx="168">
                  <c:v>7.5941191632938002E-3</c:v>
                </c:pt>
                <c:pt idx="169">
                  <c:v>7.5940121090983439E-3</c:v>
                </c:pt>
                <c:pt idx="170">
                  <c:v>7.5939101487889384E-3</c:v>
                </c:pt>
                <c:pt idx="171">
                  <c:v>7.5938130401648372E-3</c:v>
                </c:pt>
                <c:pt idx="172">
                  <c:v>7.5937205525247629E-3</c:v>
                </c:pt>
                <c:pt idx="173">
                  <c:v>7.5936324661224465E-3</c:v>
                </c:pt>
                <c:pt idx="174">
                  <c:v>7.5935485716478188E-3</c:v>
                </c:pt>
                <c:pt idx="175">
                  <c:v>7.5934686697326356E-3</c:v>
                </c:pt>
                <c:pt idx="176">
                  <c:v>7.5933925704794146E-3</c:v>
                </c:pt>
                <c:pt idx="177">
                  <c:v>7.593320093012574E-3</c:v>
                </c:pt>
                <c:pt idx="178">
                  <c:v>7.5932510650507457E-3</c:v>
                </c:pt>
                <c:pt idx="179">
                  <c:v>7.59318532249929E-3</c:v>
                </c:pt>
                <c:pt idx="180">
                  <c:v>7.5931227090620407E-3</c:v>
                </c:pt>
                <c:pt idx="181">
                  <c:v>7.5930630758713914E-3</c:v>
                </c:pt>
                <c:pt idx="182">
                  <c:v>7.5930062811358674E-3</c:v>
                </c:pt>
                <c:pt idx="183">
                  <c:v>7.5929521898043615E-3</c:v>
                </c:pt>
                <c:pt idx="184">
                  <c:v>7.5929006732462266E-3</c:v>
                </c:pt>
                <c:pt idx="185">
                  <c:v>7.5928516089465332E-3</c:v>
                </c:pt>
                <c:pt idx="186">
                  <c:v>7.5928048802157196E-3</c:v>
                </c:pt>
                <c:pt idx="187">
                  <c:v>7.5927603759130121E-3</c:v>
                </c:pt>
                <c:pt idx="188">
                  <c:v>7.5927179901829163E-3</c:v>
                </c:pt>
                <c:pt idx="189">
                  <c:v>7.5926776222042117E-3</c:v>
                </c:pt>
                <c:pt idx="190">
                  <c:v>7.5926391759508025E-3</c:v>
                </c:pt>
                <c:pt idx="191">
                  <c:v>7.5926025599639523E-3</c:v>
                </c:pt>
                <c:pt idx="192">
                  <c:v>7.5925676871352703E-3</c:v>
                </c:pt>
                <c:pt idx="193">
                  <c:v>7.5925344744999946E-3</c:v>
                </c:pt>
                <c:pt idx="194">
                  <c:v>7.5925028430401022E-3</c:v>
                </c:pt>
                <c:pt idx="195">
                  <c:v>7.592472717496722E-3</c:v>
                </c:pt>
                <c:pt idx="196">
                  <c:v>7.5924440261914642E-3</c:v>
                </c:pt>
                <c:pt idx="197">
                  <c:v>7.5924167008562327E-3</c:v>
                </c:pt>
                <c:pt idx="198">
                  <c:v>7.5923906764711075E-3</c:v>
                </c:pt>
                <c:pt idx="199">
                  <c:v>7.5923658911099066E-3</c:v>
                </c:pt>
                <c:pt idx="200">
                  <c:v>7.5923422857930968E-3</c:v>
                </c:pt>
                <c:pt idx="201">
                  <c:v>7.5923198043477006E-3</c:v>
                </c:pt>
                <c:pt idx="202">
                  <c:v>7.5922983932738023E-3</c:v>
                </c:pt>
                <c:pt idx="203">
                  <c:v>7.5922780016174675E-3</c:v>
                </c:pt>
                <c:pt idx="204">
                  <c:v>7.5922585808496298E-3</c:v>
                </c:pt>
                <c:pt idx="205">
                  <c:v>7.592240084750769E-3</c:v>
                </c:pt>
                <c:pt idx="206">
                  <c:v>7.5922224693010703E-3</c:v>
                </c:pt>
                <c:pt idx="207">
                  <c:v>7.5922056925757748E-3</c:v>
                </c:pt>
                <c:pt idx="208">
                  <c:v>7.5921897146455303E-3</c:v>
                </c:pt>
                <c:pt idx="209">
                  <c:v>7.5921744974814555E-3</c:v>
                </c:pt>
                <c:pt idx="210">
                  <c:v>7.592160004864742E-3</c:v>
                </c:pt>
                <c:pt idx="211">
                  <c:v>7.5921462023005211E-3</c:v>
                </c:pt>
                <c:pt idx="212">
                  <c:v>7.5921330569358562E-3</c:v>
                </c:pt>
                <c:pt idx="213">
                  <c:v>7.5921205374816104E-3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13-7644-9E65-99B871A6B53F}"/>
            </c:ext>
          </c:extLst>
        </c:ser>
        <c:ser>
          <c:idx val="8"/>
          <c:order val="8"/>
          <c:tx>
            <c:v>0.01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Colebrook-White'!$J$221:$J$434</c:f>
              <c:numCache>
                <c:formatCode>General</c:formatCode>
                <c:ptCount val="214"/>
                <c:pt idx="0">
                  <c:v>1.2967128910956709E-2</c:v>
                </c:pt>
                <c:pt idx="1">
                  <c:v>1.2839664658245395E-2</c:v>
                </c:pt>
                <c:pt idx="2">
                  <c:v>1.2716133543927926E-2</c:v>
                </c:pt>
                <c:pt idx="3">
                  <c:v>1.2596440209261185E-2</c:v>
                </c:pt>
                <c:pt idx="4">
                  <c:v>1.2480491483935511E-2</c:v>
                </c:pt>
                <c:pt idx="5">
                  <c:v>1.2368196267711868E-2</c:v>
                </c:pt>
                <c:pt idx="6">
                  <c:v>1.2259465419345101E-2</c:v>
                </c:pt>
                <c:pt idx="7">
                  <c:v>1.2154211652720829E-2</c:v>
                </c:pt>
                <c:pt idx="8">
                  <c:v>1.2052349440127516E-2</c:v>
                </c:pt>
                <c:pt idx="9">
                  <c:v>1.1953794922576295E-2</c:v>
                </c:pt>
                <c:pt idx="10">
                  <c:v>1.1858465827068761E-2</c:v>
                </c:pt>
                <c:pt idx="11">
                  <c:v>1.1766281390698638E-2</c:v>
                </c:pt>
                <c:pt idx="12">
                  <c:v>1.1677162291456393E-2</c:v>
                </c:pt>
                <c:pt idx="13">
                  <c:v>1.1591030585586637E-2</c:v>
                </c:pt>
                <c:pt idx="14">
                  <c:v>1.150780965132852E-2</c:v>
                </c:pt>
                <c:pt idx="15">
                  <c:v>1.1427424138847189E-2</c:v>
                </c:pt>
                <c:pt idx="16">
                  <c:v>1.1349799926142967E-2</c:v>
                </c:pt>
                <c:pt idx="17">
                  <c:v>1.1274864080702352E-2</c:v>
                </c:pt>
                <c:pt idx="18">
                  <c:v>1.1202544826633187E-2</c:v>
                </c:pt>
                <c:pt idx="19">
                  <c:v>1.1132771517005433E-2</c:v>
                </c:pt>
                <c:pt idx="20">
                  <c:v>1.1065474611099026E-2</c:v>
                </c:pt>
                <c:pt idx="21">
                  <c:v>1.1000585656242332E-2</c:v>
                </c:pt>
                <c:pt idx="22">
                  <c:v>1.0938037273908822E-2</c:v>
                </c:pt>
                <c:pt idx="23">
                  <c:v>1.087776314972589E-2</c:v>
                </c:pt>
                <c:pt idx="24">
                  <c:v>1.0819698027039238E-2</c:v>
                </c:pt>
                <c:pt idx="25">
                  <c:v>1.076377770366832E-2</c:v>
                </c:pt>
                <c:pt idx="26">
                  <c:v>1.0709939031483784E-2</c:v>
                </c:pt>
                <c:pt idx="27">
                  <c:v>1.0658119918436643E-2</c:v>
                </c:pt>
                <c:pt idx="28">
                  <c:v>1.0608259332670743E-2</c:v>
                </c:pt>
                <c:pt idx="29">
                  <c:v>1.0560297308355426E-2</c:v>
                </c:pt>
                <c:pt idx="30">
                  <c:v>1.0514174952883783E-2</c:v>
                </c:pt>
                <c:pt idx="31">
                  <c:v>1.0469834455093188E-2</c:v>
                </c:pt>
                <c:pt idx="32">
                  <c:v>1.0427219094179103E-2</c:v>
                </c:pt>
                <c:pt idx="33">
                  <c:v>1.0386273248989992E-2</c:v>
                </c:pt>
                <c:pt idx="34">
                  <c:v>1.0346942407409987E-2</c:v>
                </c:pt>
                <c:pt idx="35">
                  <c:v>1.0309173175557084E-2</c:v>
                </c:pt>
                <c:pt idx="36">
                  <c:v>1.0272913286546793E-2</c:v>
                </c:pt>
                <c:pt idx="37">
                  <c:v>1.0238111608595085E-2</c:v>
                </c:pt>
                <c:pt idx="38">
                  <c:v>1.0204718152258683E-2</c:v>
                </c:pt>
                <c:pt idx="39">
                  <c:v>1.0172684076635763E-2</c:v>
                </c:pt>
                <c:pt idx="40">
                  <c:v>1.0141961694375066E-2</c:v>
                </c:pt>
                <c:pt idx="41">
                  <c:v>1.011250447536619E-2</c:v>
                </c:pt>
                <c:pt idx="42">
                  <c:v>1.0084267049008153E-2</c:v>
                </c:pt>
                <c:pt idx="43">
                  <c:v>1.0057205204976672E-2</c:v>
                </c:pt>
                <c:pt idx="44">
                  <c:v>1.003127589243313E-2</c:v>
                </c:pt>
                <c:pt idx="45">
                  <c:v>1.0006437217639276E-2</c:v>
                </c:pt>
                <c:pt idx="46">
                  <c:v>9.9826484399616645E-3</c:v>
                </c:pt>
                <c:pt idx="47">
                  <c:v>9.9598699662678675E-3</c:v>
                </c:pt>
                <c:pt idx="48">
                  <c:v>9.938063343733379E-3</c:v>
                </c:pt>
                <c:pt idx="49">
                  <c:v>9.9171912510928606E-3</c:v>
                </c:pt>
                <c:pt idx="50">
                  <c:v>9.8972174883827421E-3</c:v>
                </c:pt>
                <c:pt idx="51">
                  <c:v>9.8781069652336875E-3</c:v>
                </c:pt>
                <c:pt idx="52">
                  <c:v>9.8598256877811784E-3</c:v>
                </c:pt>
                <c:pt idx="53">
                  <c:v>9.8423407442708392E-3</c:v>
                </c:pt>
                <c:pt idx="54">
                  <c:v>9.82562028944153E-3</c:v>
                </c:pt>
                <c:pt idx="55">
                  <c:v>9.8096335277745236E-3</c:v>
                </c:pt>
                <c:pt idx="56">
                  <c:v>9.7943506957007508E-3</c:v>
                </c:pt>
                <c:pt idx="57">
                  <c:v>9.7797430428605957E-3</c:v>
                </c:pt>
                <c:pt idx="58">
                  <c:v>9.7657828125118223E-3</c:v>
                </c:pt>
                <c:pt idx="59">
                  <c:v>9.752443221181727E-3</c:v>
                </c:pt>
                <c:pt idx="60">
                  <c:v>9.7396984376585411E-3</c:v>
                </c:pt>
                <c:pt idx="61">
                  <c:v>9.7275235614157195E-3</c:v>
                </c:pt>
                <c:pt idx="62">
                  <c:v>9.7158946005604235E-3</c:v>
                </c:pt>
                <c:pt idx="63">
                  <c:v>9.7047884493945448E-3</c:v>
                </c:pt>
                <c:pt idx="64">
                  <c:v>9.6941828656731937E-3</c:v>
                </c:pt>
                <c:pt idx="65">
                  <c:v>9.6840564476418003E-3</c:v>
                </c:pt>
                <c:pt idx="66">
                  <c:v>9.6743886109287268E-3</c:v>
                </c:pt>
                <c:pt idx="67">
                  <c:v>9.665159565365922E-3</c:v>
                </c:pt>
                <c:pt idx="68">
                  <c:v>9.6563502918055062E-3</c:v>
                </c:pt>
                <c:pt idx="69">
                  <c:v>9.6479425189956447E-3</c:v>
                </c:pt>
                <c:pt idx="70">
                  <c:v>9.6399187005740856E-3</c:v>
                </c:pt>
                <c:pt idx="71">
                  <c:v>9.6322619922332518E-3</c:v>
                </c:pt>
                <c:pt idx="72">
                  <c:v>9.6249562291060315E-3</c:v>
                </c:pt>
                <c:pt idx="73">
                  <c:v>9.6179859034167155E-3</c:v>
                </c:pt>
                <c:pt idx="74">
                  <c:v>9.6113361424373239E-3</c:v>
                </c:pt>
                <c:pt idx="75">
                  <c:v>9.6049926867850279E-3</c:v>
                </c:pt>
                <c:pt idx="76">
                  <c:v>9.5989418690923985E-3</c:v>
                </c:pt>
                <c:pt idx="77">
                  <c:v>9.593170593078194E-3</c:v>
                </c:pt>
                <c:pt idx="78">
                  <c:v>9.5876663130427548E-3</c:v>
                </c:pt>
                <c:pt idx="79">
                  <c:v>9.5824170138084207E-3</c:v>
                </c:pt>
                <c:pt idx="80">
                  <c:v>9.5774111911221919E-3</c:v>
                </c:pt>
                <c:pt idx="81">
                  <c:v>9.5726378325346889E-3</c:v>
                </c:pt>
                <c:pt idx="82">
                  <c:v>9.5680863987666186E-3</c:v>
                </c:pt>
                <c:pt idx="83">
                  <c:v>9.5637468055713281E-3</c:v>
                </c:pt>
                <c:pt idx="84">
                  <c:v>9.5596094060994476E-3</c:v>
                </c:pt>
                <c:pt idx="85">
                  <c:v>9.5556649737695287E-3</c:v>
                </c:pt>
                <c:pt idx="86">
                  <c:v>9.5519046856464632E-3</c:v>
                </c:pt>
                <c:pt idx="87">
                  <c:v>9.5483201063275569E-3</c:v>
                </c:pt>
                <c:pt idx="88">
                  <c:v>9.5449031723345203E-3</c:v>
                </c:pt>
                <c:pt idx="89">
                  <c:v>9.5416461770081555E-3</c:v>
                </c:pt>
                <c:pt idx="90">
                  <c:v>9.5385417559009991E-3</c:v>
                </c:pt>
                <c:pt idx="91">
                  <c:v>9.5355828726622523E-3</c:v>
                </c:pt>
                <c:pt idx="92">
                  <c:v>9.5327628054080096E-3</c:v>
                </c:pt>
                <c:pt idx="93">
                  <c:v>9.5300751335690385E-3</c:v>
                </c:pt>
                <c:pt idx="94">
                  <c:v>9.5275137252075551E-3</c:v>
                </c:pt>
                <c:pt idx="95">
                  <c:v>9.5250727247936755E-3</c:v>
                </c:pt>
                <c:pt idx="96">
                  <c:v>9.5227465414317279E-3</c:v>
                </c:pt>
                <c:pt idx="97">
                  <c:v>9.5205298375261194E-3</c:v>
                </c:pt>
                <c:pt idx="98">
                  <c:v>9.5184175178760124E-3</c:v>
                </c:pt>
                <c:pt idx="99">
                  <c:v>9.5164047191878143E-3</c:v>
                </c:pt>
                <c:pt idx="100">
                  <c:v>9.5144867999942505E-3</c:v>
                </c:pt>
                <c:pt idx="101">
                  <c:v>9.5126593309685804E-3</c:v>
                </c:pt>
                <c:pt idx="102">
                  <c:v>9.5109180856223895E-3</c:v>
                </c:pt>
                <c:pt idx="103">
                  <c:v>9.5092590313755332E-3</c:v>
                </c:pt>
                <c:pt idx="104">
                  <c:v>9.5076783209864461E-3</c:v>
                </c:pt>
                <c:pt idx="105">
                  <c:v>9.5061722843314701E-3</c:v>
                </c:pt>
                <c:pt idx="106">
                  <c:v>9.5047374205215994E-3</c:v>
                </c:pt>
                <c:pt idx="107">
                  <c:v>9.5033703903453989E-3</c:v>
                </c:pt>
                <c:pt idx="108">
                  <c:v>9.5020680090268077E-3</c:v>
                </c:pt>
                <c:pt idx="109">
                  <c:v>9.5008272392868229E-3</c:v>
                </c:pt>
                <c:pt idx="110">
                  <c:v>9.4996451846982143E-3</c:v>
                </c:pt>
                <c:pt idx="111">
                  <c:v>9.4985190833226131E-3</c:v>
                </c:pt>
                <c:pt idx="112">
                  <c:v>9.4974463016195224E-3</c:v>
                </c:pt>
                <c:pt idx="113">
                  <c:v>9.4964243286171143E-3</c:v>
                </c:pt>
                <c:pt idx="114">
                  <c:v>9.4954507703348141E-3</c:v>
                </c:pt>
                <c:pt idx="115">
                  <c:v>9.4945233444480043E-3</c:v>
                </c:pt>
                <c:pt idx="116">
                  <c:v>9.4936398751854431E-3</c:v>
                </c:pt>
                <c:pt idx="117">
                  <c:v>9.4927982884501598E-3</c:v>
                </c:pt>
                <c:pt idx="118">
                  <c:v>9.4919966071550146E-3</c:v>
                </c:pt>
                <c:pt idx="119">
                  <c:v>9.49123294676423E-3</c:v>
                </c:pt>
                <c:pt idx="120">
                  <c:v>9.4905055110325858E-3</c:v>
                </c:pt>
                <c:pt idx="121">
                  <c:v>9.4898125879341374E-3</c:v>
                </c:pt>
                <c:pt idx="122">
                  <c:v>9.4891525457726777E-3</c:v>
                </c:pt>
                <c:pt idx="123">
                  <c:v>9.4885238294663624E-3</c:v>
                </c:pt>
                <c:pt idx="124">
                  <c:v>9.4879249569992524E-3</c:v>
                </c:pt>
                <c:pt idx="125">
                  <c:v>9.4873545160326245E-3</c:v>
                </c:pt>
                <c:pt idx="126">
                  <c:v>9.4868111606694425E-3</c:v>
                </c:pt>
                <c:pt idx="127">
                  <c:v>9.4862936083652521E-3</c:v>
                </c:pt>
                <c:pt idx="128">
                  <c:v>9.4858006369794006E-3</c:v>
                </c:pt>
                <c:pt idx="129">
                  <c:v>9.4853310819603843E-3</c:v>
                </c:pt>
                <c:pt idx="130">
                  <c:v>9.4848838336595766E-3</c:v>
                </c:pt>
                <c:pt idx="131">
                  <c:v>9.4844578347677341E-3</c:v>
                </c:pt>
                <c:pt idx="132">
                  <c:v>9.4840520778688639E-3</c:v>
                </c:pt>
                <c:pt idx="133">
                  <c:v>9.483665603106357E-3</c:v>
                </c:pt>
                <c:pt idx="134">
                  <c:v>9.4832974959563783E-3</c:v>
                </c:pt>
                <c:pt idx="135">
                  <c:v>9.4829468851037619E-3</c:v>
                </c:pt>
                <c:pt idx="136">
                  <c:v>9.4826129404158889E-3</c:v>
                </c:pt>
                <c:pt idx="137">
                  <c:v>9.4822948710101464E-3</c:v>
                </c:pt>
                <c:pt idx="138">
                  <c:v>9.481991923410777E-3</c:v>
                </c:pt>
                <c:pt idx="139">
                  <c:v>9.4817033797911024E-3</c:v>
                </c:pt>
                <c:pt idx="140">
                  <c:v>9.4814285562973086E-3</c:v>
                </c:pt>
                <c:pt idx="141">
                  <c:v>9.4811668014500392E-3</c:v>
                </c:pt>
                <c:pt idx="142">
                  <c:v>9.4809174946203639E-3</c:v>
                </c:pt>
                <c:pt idx="143">
                  <c:v>9.4806800445766479E-3</c:v>
                </c:pt>
                <c:pt idx="144">
                  <c:v>9.480453888099186E-3</c:v>
                </c:pt>
                <c:pt idx="145">
                  <c:v>9.4802384886594256E-3</c:v>
                </c:pt>
                <c:pt idx="146">
                  <c:v>9.4800333351609187E-3</c:v>
                </c:pt>
                <c:pt idx="147">
                  <c:v>9.4798379407390748E-3</c:v>
                </c:pt>
                <c:pt idx="148">
                  <c:v>9.4796518416171011E-3</c:v>
                </c:pt>
                <c:pt idx="149">
                  <c:v>9.4794745960154973E-3</c:v>
                </c:pt>
                <c:pt idx="150">
                  <c:v>9.4793057831126636E-3</c:v>
                </c:pt>
                <c:pt idx="151">
                  <c:v>9.4791450020542418E-3</c:v>
                </c:pt>
                <c:pt idx="152">
                  <c:v>9.478991871008962E-3</c:v>
                </c:pt>
                <c:pt idx="153">
                  <c:v>9.4788460262688317E-3</c:v>
                </c:pt>
                <c:pt idx="154">
                  <c:v>9.4787071213916062E-3</c:v>
                </c:pt>
                <c:pt idx="155">
                  <c:v>9.4785748263835796E-3</c:v>
                </c:pt>
                <c:pt idx="156">
                  <c:v>9.4784488269208586E-3</c:v>
                </c:pt>
                <c:pt idx="157">
                  <c:v>9.4783288236072617E-3</c:v>
                </c:pt>
                <c:pt idx="158">
                  <c:v>9.4782145312672077E-3</c:v>
                </c:pt>
                <c:pt idx="159">
                  <c:v>9.4781056782719114E-3</c:v>
                </c:pt>
                <c:pt idx="160">
                  <c:v>9.4780020058973496E-3</c:v>
                </c:pt>
                <c:pt idx="161">
                  <c:v>9.4779032677125494E-3</c:v>
                </c:pt>
                <c:pt idx="162">
                  <c:v>9.4778092289967194E-3</c:v>
                </c:pt>
                <c:pt idx="163">
                  <c:v>9.4777196661838883E-3</c:v>
                </c:pt>
                <c:pt idx="164">
                  <c:v>9.4776343663338109E-3</c:v>
                </c:pt>
                <c:pt idx="165">
                  <c:v>9.4775531266278763E-3</c:v>
                </c:pt>
                <c:pt idx="166">
                  <c:v>9.4774757538888116E-3</c:v>
                </c:pt>
                <c:pt idx="167">
                  <c:v>9.4774020641231211E-3</c:v>
                </c:pt>
                <c:pt idx="168">
                  <c:v>9.4773318820851916E-3</c:v>
                </c:pt>
                <c:pt idx="169">
                  <c:v>9.4772650408619721E-3</c:v>
                </c:pt>
                <c:pt idx="170">
                  <c:v>9.4772013814773577E-3</c:v>
                </c:pt>
                <c:pt idx="171">
                  <c:v>9.4771407525152864E-3</c:v>
                </c:pt>
                <c:pt idx="172">
                  <c:v>9.4770830097606912E-3</c:v>
                </c:pt>
                <c:pt idx="173">
                  <c:v>9.4770280158574562E-3</c:v>
                </c:pt>
                <c:pt idx="174">
                  <c:v>9.4769756399825742E-3</c:v>
                </c:pt>
                <c:pt idx="175">
                  <c:v>9.4769257575357778E-3</c:v>
                </c:pt>
                <c:pt idx="176">
                  <c:v>9.4768782498438411E-3</c:v>
                </c:pt>
                <c:pt idx="177">
                  <c:v>9.4768330038789393E-3</c:v>
                </c:pt>
                <c:pt idx="178">
                  <c:v>9.4767899119903524E-3</c:v>
                </c:pt>
                <c:pt idx="179">
                  <c:v>9.4767488716488695E-3</c:v>
                </c:pt>
                <c:pt idx="180">
                  <c:v>9.4767097852033813E-3</c:v>
                </c:pt>
                <c:pt idx="181">
                  <c:v>9.4766725596489437E-3</c:v>
                </c:pt>
                <c:pt idx="182">
                  <c:v>9.4766371064059322E-3</c:v>
                </c:pt>
                <c:pt idx="183">
                  <c:v>9.4766033411096077E-3</c:v>
                </c:pt>
                <c:pt idx="184">
                  <c:v>9.4765711834097193E-3</c:v>
                </c:pt>
                <c:pt idx="185">
                  <c:v>9.4765405567795984E-3</c:v>
                </c:pt>
                <c:pt idx="186">
                  <c:v>9.4765113883343334E-3</c:v>
                </c:pt>
                <c:pt idx="187">
                  <c:v>9.4764836086575644E-3</c:v>
                </c:pt>
                <c:pt idx="188">
                  <c:v>9.4764571516365234E-3</c:v>
                </c:pt>
                <c:pt idx="189">
                  <c:v>9.4764319543048925E-3</c:v>
                </c:pt>
                <c:pt idx="190">
                  <c:v>9.4764079566931475E-3</c:v>
                </c:pt>
                <c:pt idx="191">
                  <c:v>9.4763851016859985E-3</c:v>
                </c:pt>
                <c:pt idx="192">
                  <c:v>9.4763633348866061E-3</c:v>
                </c:pt>
                <c:pt idx="193">
                  <c:v>9.4763426044872541E-3</c:v>
                </c:pt>
                <c:pt idx="194">
                  <c:v>9.4763228611461844E-3</c:v>
                </c:pt>
                <c:pt idx="195">
                  <c:v>9.476304057870243E-3</c:v>
                </c:pt>
                <c:pt idx="196">
                  <c:v>9.4762861499031615E-3</c:v>
                </c:pt>
                <c:pt idx="197">
                  <c:v>9.4762690946191136E-3</c:v>
                </c:pt>
                <c:pt idx="198">
                  <c:v>9.4762528514213233E-3</c:v>
                </c:pt>
                <c:pt idx="199">
                  <c:v>9.47623738164554E-3</c:v>
                </c:pt>
                <c:pt idx="200">
                  <c:v>9.4762226484680565E-3</c:v>
                </c:pt>
                <c:pt idx="201">
                  <c:v>9.4762086168181259E-3</c:v>
                </c:pt>
                <c:pt idx="202">
                  <c:v>9.4761952532945379E-3</c:v>
                </c:pt>
                <c:pt idx="203">
                  <c:v>9.4761825260861621E-3</c:v>
                </c:pt>
                <c:pt idx="204">
                  <c:v>9.4761704048962822E-3</c:v>
                </c:pt>
                <c:pt idx="205">
                  <c:v>9.4761588608704983E-3</c:v>
                </c:pt>
                <c:pt idx="206">
                  <c:v>9.4761478665281035E-3</c:v>
                </c:pt>
                <c:pt idx="207">
                  <c:v>9.4761373956966811E-3</c:v>
                </c:pt>
                <c:pt idx="208">
                  <c:v>9.4761274234498507E-3</c:v>
                </c:pt>
                <c:pt idx="209">
                  <c:v>9.4761179260479389E-3</c:v>
                </c:pt>
                <c:pt idx="210">
                  <c:v>9.476108880881521E-3</c:v>
                </c:pt>
                <c:pt idx="211">
                  <c:v>9.4761002664175888E-3</c:v>
                </c:pt>
                <c:pt idx="212">
                  <c:v>9.4760920621483353E-3</c:v>
                </c:pt>
                <c:pt idx="213">
                  <c:v>9.4760842485423422E-3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13-7644-9E65-99B871A6B53F}"/>
            </c:ext>
          </c:extLst>
        </c:ser>
        <c:ser>
          <c:idx val="9"/>
          <c:order val="9"/>
          <c:tx>
            <c:v>0.05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Colebrook-White'!$A$221:$A$434</c:f>
              <c:numCache>
                <c:formatCode>0.00E+00</c:formatCode>
                <c:ptCount val="214"/>
                <c:pt idx="0">
                  <c:v>3000</c:v>
                </c:pt>
                <c:pt idx="1">
                  <c:v>3150</c:v>
                </c:pt>
                <c:pt idx="2">
                  <c:v>3307.5</c:v>
                </c:pt>
                <c:pt idx="3">
                  <c:v>3472.875</c:v>
                </c:pt>
                <c:pt idx="4">
                  <c:v>3646.5187500000002</c:v>
                </c:pt>
                <c:pt idx="5">
                  <c:v>3828.8446875000004</c:v>
                </c:pt>
                <c:pt idx="6">
                  <c:v>4020.2869218750006</c:v>
                </c:pt>
                <c:pt idx="7">
                  <c:v>4221.3012679687508</c:v>
                </c:pt>
                <c:pt idx="8">
                  <c:v>4432.3663313671886</c:v>
                </c:pt>
                <c:pt idx="9">
                  <c:v>4653.9846479355483</c:v>
                </c:pt>
                <c:pt idx="10">
                  <c:v>4886.6838803323262</c:v>
                </c:pt>
                <c:pt idx="11">
                  <c:v>5131.0180743489427</c:v>
                </c:pt>
                <c:pt idx="12">
                  <c:v>5387.5689780663897</c:v>
                </c:pt>
                <c:pt idx="13">
                  <c:v>5656.9474269697093</c:v>
                </c:pt>
                <c:pt idx="14">
                  <c:v>5939.7947983181948</c:v>
                </c:pt>
                <c:pt idx="15">
                  <c:v>6236.7845382341047</c:v>
                </c:pt>
                <c:pt idx="16">
                  <c:v>6548.6237651458105</c:v>
                </c:pt>
                <c:pt idx="17">
                  <c:v>6876.0549534031015</c:v>
                </c:pt>
                <c:pt idx="18">
                  <c:v>7219.857701073257</c:v>
                </c:pt>
                <c:pt idx="19">
                  <c:v>7580.8505861269205</c:v>
                </c:pt>
                <c:pt idx="20">
                  <c:v>7959.8931154332668</c:v>
                </c:pt>
                <c:pt idx="21">
                  <c:v>8357.8877712049307</c:v>
                </c:pt>
                <c:pt idx="22">
                  <c:v>8775.7821597651782</c:v>
                </c:pt>
                <c:pt idx="23">
                  <c:v>9214.5712677534375</c:v>
                </c:pt>
                <c:pt idx="24">
                  <c:v>9675.2998311411102</c:v>
                </c:pt>
                <c:pt idx="25">
                  <c:v>10159.064822698167</c:v>
                </c:pt>
                <c:pt idx="26">
                  <c:v>10667.018063833075</c:v>
                </c:pt>
                <c:pt idx="27">
                  <c:v>11200.368967024729</c:v>
                </c:pt>
                <c:pt idx="28">
                  <c:v>11760.387415375966</c:v>
                </c:pt>
                <c:pt idx="29">
                  <c:v>12348.406786144766</c:v>
                </c:pt>
                <c:pt idx="30">
                  <c:v>12965.827125452004</c:v>
                </c:pt>
                <c:pt idx="31">
                  <c:v>13614.118481724605</c:v>
                </c:pt>
                <c:pt idx="32">
                  <c:v>14294.824405810836</c:v>
                </c:pt>
                <c:pt idx="33">
                  <c:v>15009.565626101377</c:v>
                </c:pt>
                <c:pt idx="34">
                  <c:v>15760.043907406447</c:v>
                </c:pt>
                <c:pt idx="35">
                  <c:v>16548.046102776771</c:v>
                </c:pt>
                <c:pt idx="36">
                  <c:v>17375.44840791561</c:v>
                </c:pt>
                <c:pt idx="37">
                  <c:v>18244.220828311391</c:v>
                </c:pt>
                <c:pt idx="38">
                  <c:v>19156.431869726959</c:v>
                </c:pt>
                <c:pt idx="39">
                  <c:v>20114.253463213307</c:v>
                </c:pt>
                <c:pt idx="40">
                  <c:v>21119.966136373972</c:v>
                </c:pt>
                <c:pt idx="41">
                  <c:v>22175.964443192672</c:v>
                </c:pt>
                <c:pt idx="42">
                  <c:v>23284.762665352308</c:v>
                </c:pt>
                <c:pt idx="43">
                  <c:v>24449.000798619923</c:v>
                </c:pt>
                <c:pt idx="44">
                  <c:v>25671.450838550922</c:v>
                </c:pt>
                <c:pt idx="45">
                  <c:v>26955.023380478469</c:v>
                </c:pt>
                <c:pt idx="46">
                  <c:v>28302.774549502396</c:v>
                </c:pt>
                <c:pt idx="47">
                  <c:v>29717.913276977517</c:v>
                </c:pt>
                <c:pt idx="48">
                  <c:v>31203.808940826395</c:v>
                </c:pt>
                <c:pt idx="49">
                  <c:v>32763.999387867716</c:v>
                </c:pt>
                <c:pt idx="50">
                  <c:v>34402.199357261103</c:v>
                </c:pt>
                <c:pt idx="51">
                  <c:v>36122.309325124159</c:v>
                </c:pt>
                <c:pt idx="52">
                  <c:v>37928.42479138037</c:v>
                </c:pt>
                <c:pt idx="53">
                  <c:v>39824.846030949389</c:v>
                </c:pt>
                <c:pt idx="54">
                  <c:v>41816.08833249686</c:v>
                </c:pt>
                <c:pt idx="55">
                  <c:v>43906.892749121704</c:v>
                </c:pt>
                <c:pt idx="56">
                  <c:v>46102.237386577792</c:v>
                </c:pt>
                <c:pt idx="57">
                  <c:v>48407.34925590668</c:v>
                </c:pt>
                <c:pt idx="58">
                  <c:v>50827.716718702017</c:v>
                </c:pt>
                <c:pt idx="59">
                  <c:v>53369.102554637117</c:v>
                </c:pt>
                <c:pt idx="60">
                  <c:v>56037.557682368977</c:v>
                </c:pt>
                <c:pt idx="61">
                  <c:v>58839.435566487431</c:v>
                </c:pt>
                <c:pt idx="62">
                  <c:v>61781.407344811807</c:v>
                </c:pt>
                <c:pt idx="63">
                  <c:v>64870.477712052401</c:v>
                </c:pt>
                <c:pt idx="64">
                  <c:v>68114.00159765502</c:v>
                </c:pt>
                <c:pt idx="65">
                  <c:v>71519.701677537771</c:v>
                </c:pt>
                <c:pt idx="66">
                  <c:v>75095.686761414661</c:v>
                </c:pt>
                <c:pt idx="67">
                  <c:v>78850.471099485396</c:v>
                </c:pt>
                <c:pt idx="68">
                  <c:v>82792.994654459675</c:v>
                </c:pt>
                <c:pt idx="69">
                  <c:v>86932.644387182663</c:v>
                </c:pt>
                <c:pt idx="70">
                  <c:v>91279.276606541796</c:v>
                </c:pt>
                <c:pt idx="71">
                  <c:v>95843.240436868888</c:v>
                </c:pt>
                <c:pt idx="72">
                  <c:v>100635.40245871234</c:v>
                </c:pt>
                <c:pt idx="73">
                  <c:v>105667.17258164796</c:v>
                </c:pt>
                <c:pt idx="74">
                  <c:v>110950.53121073036</c:v>
                </c:pt>
                <c:pt idx="75">
                  <c:v>116498.05777126689</c:v>
                </c:pt>
                <c:pt idx="76">
                  <c:v>122322.96065983023</c:v>
                </c:pt>
                <c:pt idx="77">
                  <c:v>128439.10869282176</c:v>
                </c:pt>
                <c:pt idx="78">
                  <c:v>134861.06412746286</c:v>
                </c:pt>
                <c:pt idx="79">
                  <c:v>141604.11733383601</c:v>
                </c:pt>
                <c:pt idx="80">
                  <c:v>148684.32320052781</c:v>
                </c:pt>
                <c:pt idx="81">
                  <c:v>156118.53936055422</c:v>
                </c:pt>
                <c:pt idx="82">
                  <c:v>163924.46632858194</c:v>
                </c:pt>
                <c:pt idx="83">
                  <c:v>172120.68964501104</c:v>
                </c:pt>
                <c:pt idx="84">
                  <c:v>180726.72412726161</c:v>
                </c:pt>
                <c:pt idx="85">
                  <c:v>189763.06033362469</c:v>
                </c:pt>
                <c:pt idx="86">
                  <c:v>199251.21335030592</c:v>
                </c:pt>
                <c:pt idx="87">
                  <c:v>209213.77401782121</c:v>
                </c:pt>
                <c:pt idx="88">
                  <c:v>219674.46271871228</c:v>
                </c:pt>
                <c:pt idx="89">
                  <c:v>230658.18585464792</c:v>
                </c:pt>
                <c:pt idx="90">
                  <c:v>242191.09514738031</c:v>
                </c:pt>
                <c:pt idx="91">
                  <c:v>254300.64990474933</c:v>
                </c:pt>
                <c:pt idx="92">
                  <c:v>267015.68239998678</c:v>
                </c:pt>
                <c:pt idx="93">
                  <c:v>280366.4665199861</c:v>
                </c:pt>
                <c:pt idx="94">
                  <c:v>294384.78984598542</c:v>
                </c:pt>
                <c:pt idx="95">
                  <c:v>309104.02933828469</c:v>
                </c:pt>
                <c:pt idx="96">
                  <c:v>324559.23080519895</c:v>
                </c:pt>
                <c:pt idx="97">
                  <c:v>340787.1923454589</c:v>
                </c:pt>
                <c:pt idx="98">
                  <c:v>357826.55196273187</c:v>
                </c:pt>
                <c:pt idx="99">
                  <c:v>375717.87956086849</c:v>
                </c:pt>
                <c:pt idx="100">
                  <c:v>394503.77353891195</c:v>
                </c:pt>
                <c:pt idx="101">
                  <c:v>414228.96221585758</c:v>
                </c:pt>
                <c:pt idx="102">
                  <c:v>434940.41032665048</c:v>
                </c:pt>
                <c:pt idx="103">
                  <c:v>456687.43084298301</c:v>
                </c:pt>
                <c:pt idx="104">
                  <c:v>479521.80238513218</c:v>
                </c:pt>
                <c:pt idx="105">
                  <c:v>503497.89250438882</c:v>
                </c:pt>
                <c:pt idx="106">
                  <c:v>528672.78712960833</c:v>
                </c:pt>
                <c:pt idx="107">
                  <c:v>555106.42648608878</c:v>
                </c:pt>
                <c:pt idx="108">
                  <c:v>582861.74781039322</c:v>
                </c:pt>
                <c:pt idx="109">
                  <c:v>612004.8352009129</c:v>
                </c:pt>
                <c:pt idx="110">
                  <c:v>642605.07696095854</c:v>
                </c:pt>
                <c:pt idx="111">
                  <c:v>674735.33080900647</c:v>
                </c:pt>
                <c:pt idx="112">
                  <c:v>708472.09734945686</c:v>
                </c:pt>
                <c:pt idx="113">
                  <c:v>743895.70221692976</c:v>
                </c:pt>
                <c:pt idx="114">
                  <c:v>781090.48732777627</c:v>
                </c:pt>
                <c:pt idx="115">
                  <c:v>820145.01169416506</c:v>
                </c:pt>
                <c:pt idx="116">
                  <c:v>861152.26227887336</c:v>
                </c:pt>
                <c:pt idx="117">
                  <c:v>904209.87539281708</c:v>
                </c:pt>
                <c:pt idx="118">
                  <c:v>949420.369162458</c:v>
                </c:pt>
                <c:pt idx="119">
                  <c:v>996891.38762058096</c:v>
                </c:pt>
                <c:pt idx="120">
                  <c:v>1046735.9570016101</c:v>
                </c:pt>
                <c:pt idx="121">
                  <c:v>1099072.7548516907</c:v>
                </c:pt>
                <c:pt idx="122">
                  <c:v>1154026.3925942753</c:v>
                </c:pt>
                <c:pt idx="123">
                  <c:v>1211727.7122239892</c:v>
                </c:pt>
                <c:pt idx="124">
                  <c:v>1272314.0978351887</c:v>
                </c:pt>
                <c:pt idx="125">
                  <c:v>1335929.8027269482</c:v>
                </c:pt>
                <c:pt idx="126">
                  <c:v>1402726.2928632956</c:v>
                </c:pt>
                <c:pt idx="127">
                  <c:v>1472862.6075064605</c:v>
                </c:pt>
                <c:pt idx="128">
                  <c:v>1546505.7378817836</c:v>
                </c:pt>
                <c:pt idx="129">
                  <c:v>1623831.0247758729</c:v>
                </c:pt>
                <c:pt idx="130">
                  <c:v>1705022.5760146666</c:v>
                </c:pt>
                <c:pt idx="131">
                  <c:v>1790273.7048154001</c:v>
                </c:pt>
                <c:pt idx="132">
                  <c:v>1879787.3900561701</c:v>
                </c:pt>
                <c:pt idx="133">
                  <c:v>1973776.7595589787</c:v>
                </c:pt>
                <c:pt idx="134">
                  <c:v>2072465.5975369278</c:v>
                </c:pt>
                <c:pt idx="135">
                  <c:v>2176088.8774137744</c:v>
                </c:pt>
                <c:pt idx="136">
                  <c:v>2284893.3212844632</c:v>
                </c:pt>
                <c:pt idx="137">
                  <c:v>2399137.9873486864</c:v>
                </c:pt>
                <c:pt idx="138">
                  <c:v>2519094.8867161209</c:v>
                </c:pt>
                <c:pt idx="139">
                  <c:v>2645049.6310519269</c:v>
                </c:pt>
                <c:pt idx="140">
                  <c:v>2777302.1126045235</c:v>
                </c:pt>
                <c:pt idx="141">
                  <c:v>2916167.21823475</c:v>
                </c:pt>
                <c:pt idx="142">
                  <c:v>3061975.5791464876</c:v>
                </c:pt>
                <c:pt idx="143">
                  <c:v>3215074.3581038122</c:v>
                </c:pt>
                <c:pt idx="144">
                  <c:v>3375828.076009003</c:v>
                </c:pt>
                <c:pt idx="145">
                  <c:v>3544619.4798094532</c:v>
                </c:pt>
                <c:pt idx="146">
                  <c:v>3721850.4537999262</c:v>
                </c:pt>
                <c:pt idx="147">
                  <c:v>3907942.9764899225</c:v>
                </c:pt>
                <c:pt idx="148">
                  <c:v>4103340.1253144187</c:v>
                </c:pt>
                <c:pt idx="149">
                  <c:v>4308507.1315801395</c:v>
                </c:pt>
                <c:pt idx="150">
                  <c:v>4523932.4881591471</c:v>
                </c:pt>
                <c:pt idx="151">
                  <c:v>4750129.1125671044</c:v>
                </c:pt>
                <c:pt idx="152">
                  <c:v>4987635.5681954594</c:v>
                </c:pt>
                <c:pt idx="153">
                  <c:v>5237017.3466052329</c:v>
                </c:pt>
                <c:pt idx="154">
                  <c:v>5498868.2139354944</c:v>
                </c:pt>
                <c:pt idx="155">
                  <c:v>5773811.6246322691</c:v>
                </c:pt>
                <c:pt idx="156">
                  <c:v>6062502.2058638828</c:v>
                </c:pt>
                <c:pt idx="157">
                  <c:v>6365627.3161570774</c:v>
                </c:pt>
                <c:pt idx="158">
                  <c:v>6683908.681964932</c:v>
                </c:pt>
                <c:pt idx="159">
                  <c:v>7018104.1160631785</c:v>
                </c:pt>
                <c:pt idx="160">
                  <c:v>7369009.3218663381</c:v>
                </c:pt>
                <c:pt idx="161">
                  <c:v>7737459.7879596557</c:v>
                </c:pt>
                <c:pt idx="162">
                  <c:v>8124332.7773576388</c:v>
                </c:pt>
                <c:pt idx="163">
                  <c:v>8530549.4162255209</c:v>
                </c:pt>
                <c:pt idx="164">
                  <c:v>8957076.8870367967</c:v>
                </c:pt>
                <c:pt idx="165">
                  <c:v>9404930.7313886378</c:v>
                </c:pt>
                <c:pt idx="166">
                  <c:v>9875177.2679580692</c:v>
                </c:pt>
                <c:pt idx="167">
                  <c:v>10368936.131355973</c:v>
                </c:pt>
                <c:pt idx="168">
                  <c:v>10887382.937923772</c:v>
                </c:pt>
                <c:pt idx="169">
                  <c:v>11431752.084819961</c:v>
                </c:pt>
                <c:pt idx="170">
                  <c:v>12003339.68906096</c:v>
                </c:pt>
                <c:pt idx="171">
                  <c:v>12603506.673514009</c:v>
                </c:pt>
                <c:pt idx="172">
                  <c:v>13233682.00718971</c:v>
                </c:pt>
                <c:pt idx="173">
                  <c:v>13895366.107549196</c:v>
                </c:pt>
                <c:pt idx="174">
                  <c:v>14590134.412926657</c:v>
                </c:pt>
                <c:pt idx="175">
                  <c:v>15319641.13357299</c:v>
                </c:pt>
                <c:pt idx="176">
                  <c:v>16085623.190251641</c:v>
                </c:pt>
                <c:pt idx="177">
                  <c:v>16889904.349764224</c:v>
                </c:pt>
                <c:pt idx="178">
                  <c:v>17734399.567252435</c:v>
                </c:pt>
                <c:pt idx="179">
                  <c:v>18621119.545615058</c:v>
                </c:pt>
                <c:pt idx="180">
                  <c:v>19552175.522895813</c:v>
                </c:pt>
                <c:pt idx="181">
                  <c:v>20529784.299040604</c:v>
                </c:pt>
                <c:pt idx="182">
                  <c:v>21556273.513992634</c:v>
                </c:pt>
                <c:pt idx="183">
                  <c:v>22634087.189692266</c:v>
                </c:pt>
                <c:pt idx="184">
                  <c:v>23765791.549176879</c:v>
                </c:pt>
                <c:pt idx="185">
                  <c:v>24954081.126635723</c:v>
                </c:pt>
                <c:pt idx="186">
                  <c:v>26201785.18296751</c:v>
                </c:pt>
                <c:pt idx="187">
                  <c:v>27511874.442115888</c:v>
                </c:pt>
                <c:pt idx="188">
                  <c:v>28887468.164221685</c:v>
                </c:pt>
                <c:pt idx="189">
                  <c:v>30331841.572432771</c:v>
                </c:pt>
                <c:pt idx="190">
                  <c:v>31848433.651054412</c:v>
                </c:pt>
                <c:pt idx="191">
                  <c:v>33440855.333607133</c:v>
                </c:pt>
                <c:pt idx="192">
                  <c:v>35112898.10028749</c:v>
                </c:pt>
                <c:pt idx="193">
                  <c:v>36868543.005301863</c:v>
                </c:pt>
                <c:pt idx="194">
                  <c:v>38711970.155566961</c:v>
                </c:pt>
                <c:pt idx="195">
                  <c:v>40647568.663345307</c:v>
                </c:pt>
                <c:pt idx="196">
                  <c:v>42679947.096512571</c:v>
                </c:pt>
                <c:pt idx="197">
                  <c:v>44813944.451338202</c:v>
                </c:pt>
                <c:pt idx="198">
                  <c:v>47054641.673905112</c:v>
                </c:pt>
                <c:pt idx="199">
                  <c:v>49407373.757600367</c:v>
                </c:pt>
                <c:pt idx="200">
                  <c:v>51877742.445480384</c:v>
                </c:pt>
                <c:pt idx="201">
                  <c:v>54471629.567754403</c:v>
                </c:pt>
                <c:pt idx="202">
                  <c:v>57195211.046142124</c:v>
                </c:pt>
                <c:pt idx="203">
                  <c:v>60054971.59844923</c:v>
                </c:pt>
                <c:pt idx="204">
                  <c:v>63057720.178371698</c:v>
                </c:pt>
                <c:pt idx="205">
                  <c:v>66210606.187290289</c:v>
                </c:pt>
                <c:pt idx="206">
                  <c:v>69521136.496654809</c:v>
                </c:pt>
                <c:pt idx="207">
                  <c:v>72997193.321487546</c:v>
                </c:pt>
                <c:pt idx="208">
                  <c:v>76647052.987561926</c:v>
                </c:pt>
                <c:pt idx="209">
                  <c:v>80479405.636940032</c:v>
                </c:pt>
                <c:pt idx="210">
                  <c:v>84503375.918787032</c:v>
                </c:pt>
                <c:pt idx="211">
                  <c:v>88728544.714726388</c:v>
                </c:pt>
                <c:pt idx="212">
                  <c:v>93164971.950462714</c:v>
                </c:pt>
                <c:pt idx="213">
                  <c:v>97823220.547985852</c:v>
                </c:pt>
              </c:numCache>
            </c:numRef>
          </c:xVal>
          <c:yVal>
            <c:numRef>
              <c:f>'Moody diag from Colebrook-White'!$K$221:$K$434</c:f>
              <c:numCache>
                <c:formatCode>General</c:formatCode>
                <c:ptCount val="214"/>
                <c:pt idx="0">
                  <c:v>1.9668296054700968E-2</c:v>
                </c:pt>
                <c:pt idx="1">
                  <c:v>1.9589025131727545E-2</c:v>
                </c:pt>
                <c:pt idx="2">
                  <c:v>1.951308725895114E-2</c:v>
                </c:pt>
                <c:pt idx="3">
                  <c:v>1.9440356635656533E-2</c:v>
                </c:pt>
                <c:pt idx="4">
                  <c:v>1.9370711269549118E-2</c:v>
                </c:pt>
                <c:pt idx="5">
                  <c:v>1.9304032911196943E-2</c:v>
                </c:pt>
                <c:pt idx="6">
                  <c:v>1.9240206988410592E-2</c:v>
                </c:pt>
                <c:pt idx="7">
                  <c:v>1.9179122540342802E-2</c:v>
                </c:pt>
                <c:pt idx="8">
                  <c:v>1.9120672151136674E-2</c:v>
                </c:pt>
                <c:pt idx="9">
                  <c:v>1.9064751882995497E-2</c:v>
                </c:pt>
                <c:pt idx="10">
                  <c:v>1.9011261208586649E-2</c:v>
                </c:pt>
                <c:pt idx="11">
                  <c:v>1.896010294272904E-2</c:v>
                </c:pt>
                <c:pt idx="12">
                  <c:v>1.8911183173345589E-2</c:v>
                </c:pt>
                <c:pt idx="13">
                  <c:v>1.8864411191691254E-2</c:v>
                </c:pt>
                <c:pt idx="14">
                  <c:v>1.8819699421892187E-2</c:v>
                </c:pt>
                <c:pt idx="15">
                  <c:v>1.877696334985304E-2</c:v>
                </c:pt>
                <c:pt idx="16">
                  <c:v>1.873612145160761E-2</c:v>
                </c:pt>
                <c:pt idx="17">
                  <c:v>1.8697095121202743E-2</c:v>
                </c:pt>
                <c:pt idx="18">
                  <c:v>1.8659808598217441E-2</c:v>
                </c:pt>
                <c:pt idx="19">
                  <c:v>1.8624188895027798E-2</c:v>
                </c:pt>
                <c:pt idx="20">
                  <c:v>1.859016572393505E-2</c:v>
                </c:pt>
                <c:pt idx="21">
                  <c:v>1.8557671424277954E-2</c:v>
                </c:pt>
                <c:pt idx="22">
                  <c:v>1.85266408896528E-2</c:v>
                </c:pt>
                <c:pt idx="23">
                  <c:v>1.8497011495364171E-2</c:v>
                </c:pt>
                <c:pt idx="24">
                  <c:v>1.8468723026228522E-2</c:v>
                </c:pt>
                <c:pt idx="25">
                  <c:v>1.8441717604849188E-2</c:v>
                </c:pt>
                <c:pt idx="26">
                  <c:v>1.8415939620477748E-2</c:v>
                </c:pt>
                <c:pt idx="27">
                  <c:v>1.8391335658571355E-2</c:v>
                </c:pt>
                <c:pt idx="28">
                  <c:v>1.8367854431149785E-2</c:v>
                </c:pt>
                <c:pt idx="29">
                  <c:v>1.8345446708049527E-2</c:v>
                </c:pt>
                <c:pt idx="30">
                  <c:v>1.8324065249165196E-2</c:v>
                </c:pt>
                <c:pt idx="31">
                  <c:v>1.8303664737761221E-2</c:v>
                </c:pt>
                <c:pt idx="32">
                  <c:v>1.8284201714929373E-2</c:v>
                </c:pt>
                <c:pt idx="33">
                  <c:v>1.8265634515259952E-2</c:v>
                </c:pt>
                <c:pt idx="34">
                  <c:v>1.8247923203787153E-2</c:v>
                </c:pt>
                <c:pt idx="35">
                  <c:v>1.8231029514261247E-2</c:v>
                </c:pt>
                <c:pt idx="36">
                  <c:v>1.8214916788793348E-2</c:v>
                </c:pt>
                <c:pt idx="37">
                  <c:v>1.8199549918911134E-2</c:v>
                </c:pt>
                <c:pt idx="38">
                  <c:v>1.8184895288057199E-2</c:v>
                </c:pt>
                <c:pt idx="39">
                  <c:v>1.8170920715555171E-2</c:v>
                </c:pt>
                <c:pt idx="40">
                  <c:v>1.8157595402062653E-2</c:v>
                </c:pt>
                <c:pt idx="41">
                  <c:v>1.8144889876524056E-2</c:v>
                </c:pt>
                <c:pt idx="42">
                  <c:v>1.8132775944631148E-2</c:v>
                </c:pt>
                <c:pt idx="43">
                  <c:v>1.812122663879398E-2</c:v>
                </c:pt>
                <c:pt idx="44">
                  <c:v>1.8110216169620167E-2</c:v>
                </c:pt>
                <c:pt idx="45">
                  <c:v>1.8099719878896234E-2</c:v>
                </c:pt>
                <c:pt idx="46">
                  <c:v>1.8089714194060927E-2</c:v>
                </c:pt>
                <c:pt idx="47">
                  <c:v>1.8080176584156595E-2</c:v>
                </c:pt>
                <c:pt idx="48">
                  <c:v>1.8071085517241729E-2</c:v>
                </c:pt>
                <c:pt idx="49">
                  <c:v>1.8062420419244957E-2</c:v>
                </c:pt>
                <c:pt idx="50">
                  <c:v>1.8054161634237953E-2</c:v>
                </c:pt>
                <c:pt idx="51">
                  <c:v>1.8046290386102837E-2</c:v>
                </c:pt>
                <c:pt idx="52">
                  <c:v>1.803878874156754E-2</c:v>
                </c:pt>
                <c:pt idx="53">
                  <c:v>1.8031639574580875E-2</c:v>
                </c:pt>
                <c:pt idx="54">
                  <c:v>1.8024826531997877E-2</c:v>
                </c:pt>
                <c:pt idx="55">
                  <c:v>1.8018334000544565E-2</c:v>
                </c:pt>
                <c:pt idx="56">
                  <c:v>1.8012147075030502E-2</c:v>
                </c:pt>
                <c:pt idx="57">
                  <c:v>1.8006251527776782E-2</c:v>
                </c:pt>
                <c:pt idx="58">
                  <c:v>1.8000633779226286E-2</c:v>
                </c:pt>
                <c:pt idx="59">
                  <c:v>1.7995280869703135E-2</c:v>
                </c:pt>
                <c:pt idx="60">
                  <c:v>1.7990180432287447E-2</c:v>
                </c:pt>
                <c:pt idx="61">
                  <c:v>1.7985320666771925E-2</c:v>
                </c:pt>
                <c:pt idx="62">
                  <c:v>1.7980690314666602E-2</c:v>
                </c:pt>
                <c:pt idx="63">
                  <c:v>1.7976278635218178E-2</c:v>
                </c:pt>
                <c:pt idx="64">
                  <c:v>1.7972075382410798E-2</c:v>
                </c:pt>
                <c:pt idx="65">
                  <c:v>1.7968070782915339E-2</c:v>
                </c:pt>
                <c:pt idx="66">
                  <c:v>1.7964255514954713E-2</c:v>
                </c:pt>
                <c:pt idx="67">
                  <c:v>1.7960620688053298E-2</c:v>
                </c:pt>
                <c:pt idx="68">
                  <c:v>1.7957157823638919E-2</c:v>
                </c:pt>
                <c:pt idx="69">
                  <c:v>1.7953858836466628E-2</c:v>
                </c:pt>
                <c:pt idx="70">
                  <c:v>1.795071601683413E-2</c:v>
                </c:pt>
                <c:pt idx="71">
                  <c:v>1.7947722013559181E-2</c:v>
                </c:pt>
                <c:pt idx="72">
                  <c:v>1.7944869817690379E-2</c:v>
                </c:pt>
                <c:pt idx="73">
                  <c:v>1.7942152746922999E-2</c:v>
                </c:pt>
                <c:pt idx="74">
                  <c:v>1.7939564430692764E-2</c:v>
                </c:pt>
                <c:pt idx="75">
                  <c:v>1.7937098795920866E-2</c:v>
                </c:pt>
                <c:pt idx="76">
                  <c:v>1.7934750053384473E-2</c:v>
                </c:pt>
                <c:pt idx="77">
                  <c:v>1.7932512684687669E-2</c:v>
                </c:pt>
                <c:pt idx="78">
                  <c:v>1.7930381429808618E-2</c:v>
                </c:pt>
                <c:pt idx="79">
                  <c:v>1.7928351275199386E-2</c:v>
                </c:pt>
                <c:pt idx="80">
                  <c:v>1.7926417442415899E-2</c:v>
                </c:pt>
                <c:pt idx="81">
                  <c:v>1.7924575377255843E-2</c:v>
                </c:pt>
                <c:pt idx="82">
                  <c:v>1.7922820739383515E-2</c:v>
                </c:pt>
                <c:pt idx="83">
                  <c:v>1.7921149392421103E-2</c:v>
                </c:pt>
                <c:pt idx="84">
                  <c:v>1.7919557394486672E-2</c:v>
                </c:pt>
                <c:pt idx="85">
                  <c:v>1.7918040989159841E-2</c:v>
                </c:pt>
                <c:pt idx="86">
                  <c:v>1.7916596596856939E-2</c:v>
                </c:pt>
                <c:pt idx="87">
                  <c:v>1.7915220806597933E-2</c:v>
                </c:pt>
                <c:pt idx="88">
                  <c:v>1.7913910368148201E-2</c:v>
                </c:pt>
                <c:pt idx="89">
                  <c:v>1.7912662184518906E-2</c:v>
                </c:pt>
                <c:pt idx="90">
                  <c:v>1.7911473304810296E-2</c:v>
                </c:pt>
                <c:pt idx="91">
                  <c:v>1.7910340917382889E-2</c:v>
                </c:pt>
                <c:pt idx="92">
                  <c:v>1.7909262343342093E-2</c:v>
                </c:pt>
                <c:pt idx="93">
                  <c:v>1.7908235030322447E-2</c:v>
                </c:pt>
                <c:pt idx="94">
                  <c:v>1.7907256546558118E-2</c:v>
                </c:pt>
                <c:pt idx="95">
                  <c:v>1.7906324575227003E-2</c:v>
                </c:pt>
                <c:pt idx="96">
                  <c:v>1.7905436909056126E-2</c:v>
                </c:pt>
                <c:pt idx="97">
                  <c:v>1.7904591445176692E-2</c:v>
                </c:pt>
                <c:pt idx="98">
                  <c:v>1.7903786180217474E-2</c:v>
                </c:pt>
                <c:pt idx="99">
                  <c:v>1.7903019205625946E-2</c:v>
                </c:pt>
                <c:pt idx="100">
                  <c:v>1.790228870320671E-2</c:v>
                </c:pt>
                <c:pt idx="101">
                  <c:v>1.7901592940867416E-2</c:v>
                </c:pt>
                <c:pt idx="102">
                  <c:v>1.7900930268562858E-2</c:v>
                </c:pt>
                <c:pt idx="103">
                  <c:v>1.7900299114428038E-2</c:v>
                </c:pt>
                <c:pt idx="104">
                  <c:v>1.7899697981091697E-2</c:v>
                </c:pt>
                <c:pt idx="105">
                  <c:v>1.7899125442162073E-2</c:v>
                </c:pt>
                <c:pt idx="106">
                  <c:v>1.7898580138876883E-2</c:v>
                </c:pt>
                <c:pt idx="107">
                  <c:v>1.7898060776910089E-2</c:v>
                </c:pt>
                <c:pt idx="108">
                  <c:v>1.7897566123328254E-2</c:v>
                </c:pt>
                <c:pt idx="109">
                  <c:v>1.7897095003689419E-2</c:v>
                </c:pt>
                <c:pt idx="110">
                  <c:v>1.789664629927824E-2</c:v>
                </c:pt>
                <c:pt idx="111">
                  <c:v>1.7896218944470715E-2</c:v>
                </c:pt>
                <c:pt idx="112">
                  <c:v>1.7895811924222859E-2</c:v>
                </c:pt>
                <c:pt idx="113">
                  <c:v>1.789542427167725E-2</c:v>
                </c:pt>
                <c:pt idx="114">
                  <c:v>1.78950550658823E-2</c:v>
                </c:pt>
                <c:pt idx="115">
                  <c:v>1.7894703429618759E-2</c:v>
                </c:pt>
                <c:pt idx="116">
                  <c:v>1.7894368527328564E-2</c:v>
                </c:pt>
                <c:pt idx="117">
                  <c:v>1.789404956314132E-2</c:v>
                </c:pt>
                <c:pt idx="118">
                  <c:v>1.7893745778993716E-2</c:v>
                </c:pt>
                <c:pt idx="119">
                  <c:v>1.78934564528377E-2</c:v>
                </c:pt>
                <c:pt idx="120">
                  <c:v>1.7893180896933189E-2</c:v>
                </c:pt>
                <c:pt idx="121">
                  <c:v>1.7892918456221301E-2</c:v>
                </c:pt>
                <c:pt idx="122">
                  <c:v>1.789266850677446E-2</c:v>
                </c:pt>
                <c:pt idx="123">
                  <c:v>1.7892430454319725E-2</c:v>
                </c:pt>
                <c:pt idx="124">
                  <c:v>1.7892203732831846E-2</c:v>
                </c:pt>
                <c:pt idx="125">
                  <c:v>1.7891987803192903E-2</c:v>
                </c:pt>
                <c:pt idx="126">
                  <c:v>1.7891782151915267E-2</c:v>
                </c:pt>
                <c:pt idx="127">
                  <c:v>1.7891586289925047E-2</c:v>
                </c:pt>
                <c:pt idx="128">
                  <c:v>1.7891399751403036E-2</c:v>
                </c:pt>
                <c:pt idx="129">
                  <c:v>1.7891222092680549E-2</c:v>
                </c:pt>
                <c:pt idx="130">
                  <c:v>1.7891052891187569E-2</c:v>
                </c:pt>
                <c:pt idx="131">
                  <c:v>1.7890891744450663E-2</c:v>
                </c:pt>
                <c:pt idx="132">
                  <c:v>1.7890738269138409E-2</c:v>
                </c:pt>
                <c:pt idx="133">
                  <c:v>1.7890592100152071E-2</c:v>
                </c:pt>
                <c:pt idx="134">
                  <c:v>1.7890452889759281E-2</c:v>
                </c:pt>
                <c:pt idx="135">
                  <c:v>1.7890320306768917E-2</c:v>
                </c:pt>
                <c:pt idx="136">
                  <c:v>1.7890194035745013E-2</c:v>
                </c:pt>
                <c:pt idx="137">
                  <c:v>1.7890073776258002E-2</c:v>
                </c:pt>
                <c:pt idx="138">
                  <c:v>1.7889959242171457E-2</c:v>
                </c:pt>
                <c:pt idx="139">
                  <c:v>1.7889850160962673E-2</c:v>
                </c:pt>
                <c:pt idx="140">
                  <c:v>1.7889746273075467E-2</c:v>
                </c:pt>
                <c:pt idx="141">
                  <c:v>1.7889647331303792E-2</c:v>
                </c:pt>
                <c:pt idx="142">
                  <c:v>1.7889553100204451E-2</c:v>
                </c:pt>
                <c:pt idx="143">
                  <c:v>1.7889463355537854E-2</c:v>
                </c:pt>
                <c:pt idx="144">
                  <c:v>1.7889377883735215E-2</c:v>
                </c:pt>
                <c:pt idx="145">
                  <c:v>1.7889296481391093E-2</c:v>
                </c:pt>
                <c:pt idx="146">
                  <c:v>1.7889218954780059E-2</c:v>
                </c:pt>
                <c:pt idx="147">
                  <c:v>1.7889145119396283E-2</c:v>
                </c:pt>
                <c:pt idx="148">
                  <c:v>1.7889074799515028E-2</c:v>
                </c:pt>
                <c:pt idx="149">
                  <c:v>1.7889007827774899E-2</c:v>
                </c:pt>
                <c:pt idx="150">
                  <c:v>1.7888944044780097E-2</c:v>
                </c:pt>
                <c:pt idx="151">
                  <c:v>1.78888832987214E-2</c:v>
                </c:pt>
                <c:pt idx="152">
                  <c:v>1.7888825445015275E-2</c:v>
                </c:pt>
                <c:pt idx="153">
                  <c:v>1.7888770345960103E-2</c:v>
                </c:pt>
                <c:pt idx="154">
                  <c:v>1.788871787040875E-2</c:v>
                </c:pt>
                <c:pt idx="155">
                  <c:v>1.7888667893456701E-2</c:v>
                </c:pt>
                <c:pt idx="156">
                  <c:v>1.7888620296145016E-2</c:v>
                </c:pt>
                <c:pt idx="157">
                  <c:v>1.7888574965177428E-2</c:v>
                </c:pt>
                <c:pt idx="158">
                  <c:v>1.7888531792650861E-2</c:v>
                </c:pt>
                <c:pt idx="159">
                  <c:v>1.7888490675798834E-2</c:v>
                </c:pt>
                <c:pt idx="160">
                  <c:v>1.7888451516746957E-2</c:v>
                </c:pt>
                <c:pt idx="161">
                  <c:v>1.7888414222280134E-2</c:v>
                </c:pt>
                <c:pt idx="162">
                  <c:v>1.7888378703620859E-2</c:v>
                </c:pt>
                <c:pt idx="163">
                  <c:v>1.7888344876217967E-2</c:v>
                </c:pt>
                <c:pt idx="164">
                  <c:v>1.7888312659545512E-2</c:v>
                </c:pt>
                <c:pt idx="165">
                  <c:v>1.7888281976911176E-2</c:v>
                </c:pt>
                <c:pt idx="166">
                  <c:v>1.7888252755273819E-2</c:v>
                </c:pt>
                <c:pt idx="167">
                  <c:v>1.7888224925069661E-2</c:v>
                </c:pt>
                <c:pt idx="168">
                  <c:v>1.7888198420046807E-2</c:v>
                </c:pt>
                <c:pt idx="169">
                  <c:v>1.7888173177107565E-2</c:v>
                </c:pt>
                <c:pt idx="170">
                  <c:v>1.788814913615832E-2</c:v>
                </c:pt>
                <c:pt idx="171">
                  <c:v>1.7888126239966544E-2</c:v>
                </c:pt>
                <c:pt idx="172">
                  <c:v>1.7888104434024592E-2</c:v>
                </c:pt>
                <c:pt idx="173">
                  <c:v>1.7888083666419991E-2</c:v>
                </c:pt>
                <c:pt idx="174">
                  <c:v>1.7888063887711907E-2</c:v>
                </c:pt>
                <c:pt idx="175">
                  <c:v>1.7888045050813463E-2</c:v>
                </c:pt>
                <c:pt idx="176">
                  <c:v>1.7888027110879709E-2</c:v>
                </c:pt>
                <c:pt idx="177">
                  <c:v>1.7888010025200875E-2</c:v>
                </c:pt>
                <c:pt idx="178">
                  <c:v>1.7887993753100715E-2</c:v>
                </c:pt>
                <c:pt idx="179">
                  <c:v>1.7887978255839734E-2</c:v>
                </c:pt>
                <c:pt idx="180">
                  <c:v>1.7887963496522937E-2</c:v>
                </c:pt>
                <c:pt idx="181">
                  <c:v>1.7887949440012041E-2</c:v>
                </c:pt>
                <c:pt idx="182">
                  <c:v>1.7887936052841828E-2</c:v>
                </c:pt>
                <c:pt idx="183">
                  <c:v>1.7887923303140523E-2</c:v>
                </c:pt>
                <c:pt idx="184">
                  <c:v>1.7887911160553892E-2</c:v>
                </c:pt>
                <c:pt idx="185">
                  <c:v>1.7887899596173006E-2</c:v>
                </c:pt>
                <c:pt idx="186">
                  <c:v>1.7887888582465445E-2</c:v>
                </c:pt>
                <c:pt idx="187">
                  <c:v>1.7887878093209728E-2</c:v>
                </c:pt>
                <c:pt idx="188">
                  <c:v>1.7887868103432923E-2</c:v>
                </c:pt>
                <c:pt idx="189">
                  <c:v>1.788785858935121E-2</c:v>
                </c:pt>
                <c:pt idx="190">
                  <c:v>1.7887849528313227E-2</c:v>
                </c:pt>
                <c:pt idx="191">
                  <c:v>1.7887840898746205E-2</c:v>
                </c:pt>
                <c:pt idx="192">
                  <c:v>1.7887832680104538E-2</c:v>
                </c:pt>
                <c:pt idx="193">
                  <c:v>1.788782485282096E-2</c:v>
                </c:pt>
                <c:pt idx="194">
                  <c:v>1.7887817398259908E-2</c:v>
                </c:pt>
                <c:pt idx="195">
                  <c:v>1.7887810298673184E-2</c:v>
                </c:pt>
                <c:pt idx="196">
                  <c:v>1.7887803537157691E-2</c:v>
                </c:pt>
                <c:pt idx="197">
                  <c:v>1.7887797097615201E-2</c:v>
                </c:pt>
                <c:pt idx="198">
                  <c:v>1.7887790964714025E-2</c:v>
                </c:pt>
                <c:pt idx="199">
                  <c:v>1.7887785123852532E-2</c:v>
                </c:pt>
                <c:pt idx="200">
                  <c:v>1.7887779561124369E-2</c:v>
                </c:pt>
                <c:pt idx="201">
                  <c:v>1.7887774263285375E-2</c:v>
                </c:pt>
                <c:pt idx="202">
                  <c:v>1.7887769217722008E-2</c:v>
                </c:pt>
                <c:pt idx="203">
                  <c:v>1.7887764412421386E-2</c:v>
                </c:pt>
                <c:pt idx="204">
                  <c:v>1.788775983594261E-2</c:v>
                </c:pt>
                <c:pt idx="205">
                  <c:v>1.7887755477389598E-2</c:v>
                </c:pt>
                <c:pt idx="206">
                  <c:v>1.78877513263851E-2</c:v>
                </c:pt>
                <c:pt idx="207">
                  <c:v>1.7887747373046006E-2</c:v>
                </c:pt>
                <c:pt idx="208">
                  <c:v>1.7887743607959805E-2</c:v>
                </c:pt>
                <c:pt idx="209">
                  <c:v>1.7887740022162212E-2</c:v>
                </c:pt>
                <c:pt idx="210">
                  <c:v>1.7887736607115779E-2</c:v>
                </c:pt>
                <c:pt idx="211">
                  <c:v>1.7887733354689597E-2</c:v>
                </c:pt>
                <c:pt idx="212">
                  <c:v>1.7887730257139956E-2</c:v>
                </c:pt>
                <c:pt idx="213">
                  <c:v>1.7887727307091844E-2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13-7644-9E65-99B871A6B53F}"/>
            </c:ext>
          </c:extLst>
        </c:ser>
        <c:ser>
          <c:idx val="10"/>
          <c:order val="10"/>
          <c:tx>
            <c:v>Laminar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'Moody diag from Colebrook-White'!$M$221:$M$238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</c:numCache>
            </c:numRef>
          </c:xVal>
          <c:yVal>
            <c:numRef>
              <c:f>'Moody diag from Colebrook-White'!$N$221:$N$238</c:f>
              <c:numCache>
                <c:formatCode>General</c:formatCode>
                <c:ptCount val="18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2.6666666666666665</c:v>
                </c:pt>
                <c:pt idx="4">
                  <c:v>2</c:v>
                </c:pt>
                <c:pt idx="5">
                  <c:v>1.6</c:v>
                </c:pt>
                <c:pt idx="6">
                  <c:v>0.8</c:v>
                </c:pt>
                <c:pt idx="7">
                  <c:v>0.4</c:v>
                </c:pt>
                <c:pt idx="8">
                  <c:v>0.26666666666666666</c:v>
                </c:pt>
                <c:pt idx="9">
                  <c:v>0.2</c:v>
                </c:pt>
                <c:pt idx="10">
                  <c:v>0.16</c:v>
                </c:pt>
                <c:pt idx="11">
                  <c:v>0.08</c:v>
                </c:pt>
                <c:pt idx="12">
                  <c:v>0.04</c:v>
                </c:pt>
                <c:pt idx="13">
                  <c:v>2.6666666666666668E-2</c:v>
                </c:pt>
                <c:pt idx="14">
                  <c:v>0.02</c:v>
                </c:pt>
                <c:pt idx="15">
                  <c:v>1.6E-2</c:v>
                </c:pt>
                <c:pt idx="16">
                  <c:v>8.0000000000000002E-3</c:v>
                </c:pt>
                <c:pt idx="17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913-7644-9E65-99B871A6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1808"/>
        <c:axId val="71113728"/>
      </c:scatterChart>
      <c:valAx>
        <c:axId val="71111808"/>
        <c:scaling>
          <c:logBase val="10"/>
          <c:orientation val="minMax"/>
          <c:min val="1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Reynolds number</a:t>
                </a:r>
              </a:p>
            </c:rich>
          </c:tx>
          <c:layout>
            <c:manualLayout>
              <c:xMode val="edge"/>
              <c:yMode val="edge"/>
              <c:x val="0.39208400195531645"/>
              <c:y val="0.91236950332173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13728"/>
        <c:crossesAt val="1.0000000000000033E-3"/>
        <c:crossBetween val="midCat"/>
      </c:valAx>
      <c:valAx>
        <c:axId val="71113728"/>
        <c:scaling>
          <c:logBase val="10"/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Fanning friction factor</a:t>
                </a:r>
              </a:p>
            </c:rich>
          </c:tx>
          <c:layout>
            <c:manualLayout>
              <c:xMode val="edge"/>
              <c:yMode val="edge"/>
              <c:x val="1.4189706737430439E-2"/>
              <c:y val="0.28598544764315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11808"/>
        <c:crosses val="autoZero"/>
        <c:crossBetween val="midCat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0"/>
        <c:delete val="1"/>
      </c:legendEntry>
      <c:layout>
        <c:manualLayout>
          <c:xMode val="edge"/>
          <c:yMode val="edge"/>
          <c:x val="0.90216661783241947"/>
          <c:y val="0.30496678266371502"/>
          <c:w val="9.1112853787711209E-2"/>
          <c:h val="0.34672571970895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Moody diagram reproduced from the Haaland equation</a:t>
            </a:r>
          </a:p>
        </c:rich>
      </c:tx>
      <c:layout>
        <c:manualLayout>
          <c:xMode val="edge"/>
          <c:yMode val="edge"/>
          <c:x val="0.12696096315213476"/>
          <c:y val="3.8314235977404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6942721634495"/>
          <c:y val="0.19923402708250251"/>
          <c:w val="0.58956585187887633"/>
          <c:h val="0.646233446818888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Haaland!$B$2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Haaland!$B$3:$B$41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1.0105712332278412E-2</c:v>
                </c:pt>
                <c:pt idx="17">
                  <c:v>8.9311324685490395E-3</c:v>
                </c:pt>
                <c:pt idx="18">
                  <c:v>8.2176793155309211E-3</c:v>
                </c:pt>
                <c:pt idx="19">
                  <c:v>7.721550932830233E-3</c:v>
                </c:pt>
                <c:pt idx="20">
                  <c:v>6.4371775046399207E-3</c:v>
                </c:pt>
                <c:pt idx="21">
                  <c:v>4.9722895421405386E-3</c:v>
                </c:pt>
                <c:pt idx="22">
                  <c:v>4.6712823153293274E-3</c:v>
                </c:pt>
                <c:pt idx="23">
                  <c:v>4.4562348001911632E-3</c:v>
                </c:pt>
                <c:pt idx="24">
                  <c:v>3.8752582694207248E-3</c:v>
                </c:pt>
                <c:pt idx="25">
                  <c:v>3.4009118556440937E-3</c:v>
                </c:pt>
                <c:pt idx="26">
                  <c:v>3.1627423137735875E-3</c:v>
                </c:pt>
                <c:pt idx="27">
                  <c:v>3.0086127133313952E-3</c:v>
                </c:pt>
                <c:pt idx="28">
                  <c:v>2.8966890850467392E-3</c:v>
                </c:pt>
                <c:pt idx="29">
                  <c:v>2.5862043574806691E-3</c:v>
                </c:pt>
                <c:pt idx="30">
                  <c:v>2.3230896682495555E-3</c:v>
                </c:pt>
                <c:pt idx="31">
                  <c:v>2.1873796010041008E-3</c:v>
                </c:pt>
                <c:pt idx="32">
                  <c:v>2.0981769353891799E-3</c:v>
                </c:pt>
                <c:pt idx="33">
                  <c:v>2.0326907257240084E-3</c:v>
                </c:pt>
                <c:pt idx="34">
                  <c:v>1.8477226183429441E-3</c:v>
                </c:pt>
                <c:pt idx="35">
                  <c:v>1.6868992205086256E-3</c:v>
                </c:pt>
                <c:pt idx="36">
                  <c:v>1.6023721993910121E-3</c:v>
                </c:pt>
                <c:pt idx="37">
                  <c:v>1.5461940483641162E-3</c:v>
                </c:pt>
                <c:pt idx="38">
                  <c:v>1.5046287182277538E-3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3-5C47-95C7-B782CB8C9A5F}"/>
            </c:ext>
          </c:extLst>
        </c:ser>
        <c:ser>
          <c:idx val="1"/>
          <c:order val="1"/>
          <c:tx>
            <c:strRef>
              <c:f>Haaland!$C$2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Haaland!$C$3:$C$41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1.0106926923997599E-2</c:v>
                </c:pt>
                <c:pt idx="17">
                  <c:v>8.9326460490484396E-3</c:v>
                </c:pt>
                <c:pt idx="18">
                  <c:v>8.2194603902780144E-3</c:v>
                </c:pt>
                <c:pt idx="19">
                  <c:v>7.723578609167215E-3</c:v>
                </c:pt>
                <c:pt idx="20">
                  <c:v>6.4402633793724509E-3</c:v>
                </c:pt>
                <c:pt idx="21">
                  <c:v>4.9785660493061323E-3</c:v>
                </c:pt>
                <c:pt idx="22">
                  <c:v>4.6788975472079252E-3</c:v>
                </c:pt>
                <c:pt idx="23">
                  <c:v>4.4650981013505241E-3</c:v>
                </c:pt>
                <c:pt idx="24">
                  <c:v>3.8895843641493324E-3</c:v>
                </c:pt>
                <c:pt idx="25">
                  <c:v>3.424304325064278E-3</c:v>
                </c:pt>
                <c:pt idx="26">
                  <c:v>3.1939921085459596E-3</c:v>
                </c:pt>
                <c:pt idx="27">
                  <c:v>3.047004171438905E-3</c:v>
                </c:pt>
                <c:pt idx="28">
                  <c:v>2.9417155221756939E-3</c:v>
                </c:pt>
                <c:pt idx="29">
                  <c:v>2.6596860462849417E-3</c:v>
                </c:pt>
                <c:pt idx="30">
                  <c:v>2.4407521597459036E-3</c:v>
                </c:pt>
                <c:pt idx="31">
                  <c:v>2.339948687668153E-3</c:v>
                </c:pt>
                <c:pt idx="32">
                  <c:v>2.2798943947828529E-3</c:v>
                </c:pt>
                <c:pt idx="33">
                  <c:v>2.2394958264588018E-3</c:v>
                </c:pt>
                <c:pt idx="34">
                  <c:v>2.144779031483004E-3</c:v>
                </c:pt>
                <c:pt idx="35">
                  <c:v>2.0874431846566919E-3</c:v>
                </c:pt>
                <c:pt idx="36">
                  <c:v>2.0662521298498524E-3</c:v>
                </c:pt>
                <c:pt idx="37">
                  <c:v>2.0551890108922123E-3</c:v>
                </c:pt>
                <c:pt idx="38">
                  <c:v>2.048388991450106E-3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3-5C47-95C7-B782CB8C9A5F}"/>
            </c:ext>
          </c:extLst>
        </c:ser>
        <c:ser>
          <c:idx val="2"/>
          <c:order val="2"/>
          <c:tx>
            <c:strRef>
              <c:f>Haaland!$D$2</c:f>
              <c:strCache>
                <c:ptCount val="1"/>
                <c:pt idx="0">
                  <c:v>2.00E+05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Haaland!$D$3:$D$41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2.7958093118162679E-3</c:v>
                </c:pt>
                <c:pt idx="17">
                  <c:v>2.7958093132991499E-3</c:v>
                </c:pt>
                <c:pt idx="18">
                  <c:v>2.7958093140405902E-3</c:v>
                </c:pt>
                <c:pt idx="19">
                  <c:v>2.7958093144854544E-3</c:v>
                </c:pt>
                <c:pt idx="20">
                  <c:v>2.7958093153751841E-3</c:v>
                </c:pt>
                <c:pt idx="21">
                  <c:v>2.7958093159683364E-3</c:v>
                </c:pt>
                <c:pt idx="22">
                  <c:v>2.7958093160424806E-3</c:v>
                </c:pt>
                <c:pt idx="23">
                  <c:v>2.795809316086968E-3</c:v>
                </c:pt>
                <c:pt idx="24">
                  <c:v>2.7958093161759411E-3</c:v>
                </c:pt>
                <c:pt idx="25">
                  <c:v>2.7958093162204264E-3</c:v>
                </c:pt>
                <c:pt idx="26">
                  <c:v>2.7958093162352561E-3</c:v>
                </c:pt>
                <c:pt idx="27">
                  <c:v>2.7958093162426694E-3</c:v>
                </c:pt>
                <c:pt idx="28">
                  <c:v>2.795809316247119E-3</c:v>
                </c:pt>
                <c:pt idx="29">
                  <c:v>2.795809316256016E-3</c:v>
                </c:pt>
                <c:pt idx="30">
                  <c:v>2.7958093162604651E-3</c:v>
                </c:pt>
                <c:pt idx="31">
                  <c:v>2.7958093162619474E-3</c:v>
                </c:pt>
                <c:pt idx="32">
                  <c:v>2.7958093162626899E-3</c:v>
                </c:pt>
                <c:pt idx="33">
                  <c:v>2.7958093162631344E-3</c:v>
                </c:pt>
                <c:pt idx="34">
                  <c:v>2.795809316264023E-3</c:v>
                </c:pt>
                <c:pt idx="35">
                  <c:v>2.795809316264468E-3</c:v>
                </c:pt>
                <c:pt idx="36">
                  <c:v>2.7958093162646176E-3</c:v>
                </c:pt>
                <c:pt idx="37">
                  <c:v>2.7958093162646909E-3</c:v>
                </c:pt>
                <c:pt idx="38">
                  <c:v>2.7958093162647351E-3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3-5C47-95C7-B782CB8C9A5F}"/>
            </c:ext>
          </c:extLst>
        </c:ser>
        <c:ser>
          <c:idx val="3"/>
          <c:order val="3"/>
          <c:tx>
            <c:strRef>
              <c:f>Haaland!$E$2</c:f>
              <c:strCache>
                <c:ptCount val="1"/>
                <c:pt idx="0">
                  <c:v>5.00E-05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Haaland!$E$3:$E$41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1.011295784692294E-2</c:v>
                </c:pt>
                <c:pt idx="17">
                  <c:v>8.9401589455841667E-3</c:v>
                </c:pt>
                <c:pt idx="18">
                  <c:v>8.2282978755000239E-3</c:v>
                </c:pt>
                <c:pt idx="19">
                  <c:v>7.7336360458788228E-3</c:v>
                </c:pt>
                <c:pt idx="20">
                  <c:v>6.455541005863279E-3</c:v>
                </c:pt>
                <c:pt idx="21">
                  <c:v>5.0094002512141907E-3</c:v>
                </c:pt>
                <c:pt idx="22">
                  <c:v>4.7161622465980565E-3</c:v>
                </c:pt>
                <c:pt idx="23">
                  <c:v>4.5083006868866324E-3</c:v>
                </c:pt>
                <c:pt idx="24">
                  <c:v>3.9580752269925412E-3</c:v>
                </c:pt>
                <c:pt idx="25">
                  <c:v>3.5320761303982051E-3</c:v>
                </c:pt>
                <c:pt idx="26">
                  <c:v>3.3330727483169356E-3</c:v>
                </c:pt>
                <c:pt idx="27">
                  <c:v>3.2124421185450343E-3</c:v>
                </c:pt>
                <c:pt idx="28">
                  <c:v>3.1299671805209142E-3</c:v>
                </c:pt>
                <c:pt idx="29">
                  <c:v>2.9302170661949412E-3</c:v>
                </c:pt>
                <c:pt idx="30">
                  <c:v>2.8026342720985998E-3</c:v>
                </c:pt>
                <c:pt idx="31">
                  <c:v>2.7536027217541798E-3</c:v>
                </c:pt>
                <c:pt idx="32">
                  <c:v>2.7275036056601241E-3</c:v>
                </c:pt>
                <c:pt idx="33">
                  <c:v>2.7112724732889898E-3</c:v>
                </c:pt>
                <c:pt idx="34">
                  <c:v>2.6773856730436217E-3</c:v>
                </c:pt>
                <c:pt idx="35">
                  <c:v>2.6596612185577845E-3</c:v>
                </c:pt>
                <c:pt idx="36">
                  <c:v>2.6536277945882337E-3</c:v>
                </c:pt>
                <c:pt idx="37">
                  <c:v>2.6505867040158186E-3</c:v>
                </c:pt>
                <c:pt idx="38">
                  <c:v>2.6487541291614057E-3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3-5C47-95C7-B782CB8C9A5F}"/>
            </c:ext>
          </c:extLst>
        </c:ser>
        <c:ser>
          <c:idx val="4"/>
          <c:order val="4"/>
          <c:tx>
            <c:strRef>
              <c:f>Haaland!$F$2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Haaland!$F$3:$F$41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1.0121340571324206E-2</c:v>
                </c:pt>
                <c:pt idx="17">
                  <c:v>8.9505943262329236E-3</c:v>
                </c:pt>
                <c:pt idx="18">
                  <c:v>8.2405644169091848E-3</c:v>
                </c:pt>
                <c:pt idx="19">
                  <c:v>7.7475858702195201E-3</c:v>
                </c:pt>
                <c:pt idx="20">
                  <c:v>6.4766536305263167E-3</c:v>
                </c:pt>
                <c:pt idx="21">
                  <c:v>5.0513794265763766E-3</c:v>
                </c:pt>
                <c:pt idx="22">
                  <c:v>4.7665231895518091E-3</c:v>
                </c:pt>
                <c:pt idx="23">
                  <c:v>4.5662632536984668E-3</c:v>
                </c:pt>
                <c:pt idx="24">
                  <c:v>4.0468486750584783E-3</c:v>
                </c:pt>
                <c:pt idx="25">
                  <c:v>3.6636083977183622E-3</c:v>
                </c:pt>
                <c:pt idx="26">
                  <c:v>3.4944594366750148E-3</c:v>
                </c:pt>
                <c:pt idx="27">
                  <c:v>3.3963191141529315E-3</c:v>
                </c:pt>
                <c:pt idx="28">
                  <c:v>3.3315398846754701E-3</c:v>
                </c:pt>
                <c:pt idx="29">
                  <c:v>3.1840862566732335E-3</c:v>
                </c:pt>
                <c:pt idx="30">
                  <c:v>3.0982576522015108E-3</c:v>
                </c:pt>
                <c:pt idx="31">
                  <c:v>3.067273632601457E-3</c:v>
                </c:pt>
                <c:pt idx="32">
                  <c:v>3.0512665107014936E-3</c:v>
                </c:pt>
                <c:pt idx="33">
                  <c:v>3.041486637487175E-3</c:v>
                </c:pt>
                <c:pt idx="34">
                  <c:v>3.0215109513558398E-3</c:v>
                </c:pt>
                <c:pt idx="35">
                  <c:v>3.0113055184330878E-3</c:v>
                </c:pt>
                <c:pt idx="36">
                  <c:v>3.0078702133969049E-3</c:v>
                </c:pt>
                <c:pt idx="37">
                  <c:v>3.0061461693959295E-3</c:v>
                </c:pt>
                <c:pt idx="38">
                  <c:v>3.0051096831501898E-3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03-5C47-95C7-B782CB8C9A5F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Haaland!$G$3:$G$41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1.013939470894693E-2</c:v>
                </c:pt>
                <c:pt idx="17">
                  <c:v>8.9730410283868078E-3</c:v>
                </c:pt>
                <c:pt idx="18">
                  <c:v>8.2669161039876683E-3</c:v>
                </c:pt>
                <c:pt idx="19">
                  <c:v>7.7775147763906264E-3</c:v>
                </c:pt>
                <c:pt idx="20">
                  <c:v>6.5216533754760605E-3</c:v>
                </c:pt>
                <c:pt idx="21">
                  <c:v>5.1385898485792995E-3</c:v>
                </c:pt>
                <c:pt idx="22">
                  <c:v>4.8698897348749669E-3</c:v>
                </c:pt>
                <c:pt idx="23">
                  <c:v>4.6838644374029648E-3</c:v>
                </c:pt>
                <c:pt idx="24">
                  <c:v>4.2180504341545423E-3</c:v>
                </c:pt>
                <c:pt idx="25">
                  <c:v>3.8988654945643062E-3</c:v>
                </c:pt>
                <c:pt idx="26">
                  <c:v>3.76811318701102E-3</c:v>
                </c:pt>
                <c:pt idx="27">
                  <c:v>3.6958975253762339E-3</c:v>
                </c:pt>
                <c:pt idx="28">
                  <c:v>3.6498871870589982E-3</c:v>
                </c:pt>
                <c:pt idx="29">
                  <c:v>3.5506238622802257E-3</c:v>
                </c:pt>
                <c:pt idx="30">
                  <c:v>3.49668846539903E-3</c:v>
                </c:pt>
                <c:pt idx="31">
                  <c:v>3.4779668257424253E-3</c:v>
                </c:pt>
                <c:pt idx="32">
                  <c:v>3.4684558692848794E-3</c:v>
                </c:pt>
                <c:pt idx="33">
                  <c:v>3.4626997336269492E-3</c:v>
                </c:pt>
                <c:pt idx="34">
                  <c:v>3.4510731572167208E-3</c:v>
                </c:pt>
                <c:pt idx="35">
                  <c:v>3.4452014769016897E-3</c:v>
                </c:pt>
                <c:pt idx="36">
                  <c:v>3.4432354421463198E-3</c:v>
                </c:pt>
                <c:pt idx="37">
                  <c:v>3.4422507596993455E-3</c:v>
                </c:pt>
                <c:pt idx="38">
                  <c:v>3.4416594156537208E-3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03-5C47-95C7-B782CB8C9A5F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Haaland!$H$3:$H$41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1.0198394928050155E-2</c:v>
                </c:pt>
                <c:pt idx="17">
                  <c:v>9.0461319736889253E-3</c:v>
                </c:pt>
                <c:pt idx="18">
                  <c:v>8.352410570441093E-3</c:v>
                </c:pt>
                <c:pt idx="19">
                  <c:v>7.8742614253108478E-3</c:v>
                </c:pt>
                <c:pt idx="20">
                  <c:v>6.6645261208182881E-3</c:v>
                </c:pt>
                <c:pt idx="21">
                  <c:v>5.3984106459272216E-3</c:v>
                </c:pt>
                <c:pt idx="22">
                  <c:v>5.1696265165707741E-3</c:v>
                </c:pt>
                <c:pt idx="23">
                  <c:v>5.0166552707492981E-3</c:v>
                </c:pt>
                <c:pt idx="24">
                  <c:v>4.6592755616706276E-3</c:v>
                </c:pt>
                <c:pt idx="25">
                  <c:v>4.4422355542909986E-3</c:v>
                </c:pt>
                <c:pt idx="26">
                  <c:v>4.361516846212758E-3</c:v>
                </c:pt>
                <c:pt idx="27">
                  <c:v>4.3192147177005839E-3</c:v>
                </c:pt>
                <c:pt idx="28">
                  <c:v>4.2931489528001462E-3</c:v>
                </c:pt>
                <c:pt idx="29">
                  <c:v>4.2393488151272057E-3</c:v>
                </c:pt>
                <c:pt idx="30">
                  <c:v>4.2115524964529529E-3</c:v>
                </c:pt>
                <c:pt idx="31">
                  <c:v>4.2021458875979526E-3</c:v>
                </c:pt>
                <c:pt idx="32">
                  <c:v>4.197415349537735E-3</c:v>
                </c:pt>
                <c:pt idx="33">
                  <c:v>4.1945682105028843E-3</c:v>
                </c:pt>
                <c:pt idx="34">
                  <c:v>4.1888539151844935E-3</c:v>
                </c:pt>
                <c:pt idx="35">
                  <c:v>4.1859866803935592E-3</c:v>
                </c:pt>
                <c:pt idx="36">
                  <c:v>4.1850294312832268E-3</c:v>
                </c:pt>
                <c:pt idx="37">
                  <c:v>4.184550523861518E-3</c:v>
                </c:pt>
                <c:pt idx="38">
                  <c:v>4.1842630887842036E-3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03-5C47-95C7-B782CB8C9A5F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Haaland!$I$3:$I$41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1.0304038691873693E-2</c:v>
                </c:pt>
                <c:pt idx="17">
                  <c:v>9.1760397553279655E-3</c:v>
                </c:pt>
                <c:pt idx="18">
                  <c:v>8.5032509033365587E-3</c:v>
                </c:pt>
                <c:pt idx="19">
                  <c:v>8.0437236849947719E-3</c:v>
                </c:pt>
                <c:pt idx="20">
                  <c:v>6.9064295130054848E-3</c:v>
                </c:pt>
                <c:pt idx="21">
                  <c:v>5.795422031272303E-3</c:v>
                </c:pt>
                <c:pt idx="22">
                  <c:v>5.6108702622173672E-3</c:v>
                </c:pt>
                <c:pt idx="23">
                  <c:v>5.4915535035191549E-3</c:v>
                </c:pt>
                <c:pt idx="24">
                  <c:v>5.2280765762106191E-3</c:v>
                </c:pt>
                <c:pt idx="25">
                  <c:v>5.0804228793080814E-3</c:v>
                </c:pt>
                <c:pt idx="26">
                  <c:v>5.0282467172433386E-3</c:v>
                </c:pt>
                <c:pt idx="27">
                  <c:v>5.0015363967330509E-3</c:v>
                </c:pt>
                <c:pt idx="28">
                  <c:v>4.9853010684556458E-3</c:v>
                </c:pt>
                <c:pt idx="29">
                  <c:v>4.9523408808341577E-3</c:v>
                </c:pt>
                <c:pt idx="30">
                  <c:v>4.9356074066724169E-3</c:v>
                </c:pt>
                <c:pt idx="31">
                  <c:v>4.9299909318404186E-3</c:v>
                </c:pt>
                <c:pt idx="32">
                  <c:v>4.9271753501854906E-3</c:v>
                </c:pt>
                <c:pt idx="33">
                  <c:v>4.9254836383631033E-3</c:v>
                </c:pt>
                <c:pt idx="34">
                  <c:v>4.9220948759840467E-3</c:v>
                </c:pt>
                <c:pt idx="35">
                  <c:v>4.9203978157826575E-3</c:v>
                </c:pt>
                <c:pt idx="36">
                  <c:v>4.9198317309619589E-3</c:v>
                </c:pt>
                <c:pt idx="37">
                  <c:v>4.9195486138089968E-3</c:v>
                </c:pt>
                <c:pt idx="38">
                  <c:v>4.9193787195865981E-3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03-5C47-95C7-B782CB8C9A5F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Haaland!$J$3:$J$41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1.0526191139494576E-2</c:v>
                </c:pt>
                <c:pt idx="17">
                  <c:v>9.4455205632581717E-3</c:v>
                </c:pt>
                <c:pt idx="18">
                  <c:v>8.812104783803152E-3</c:v>
                </c:pt>
                <c:pt idx="19">
                  <c:v>8.3864330526098544E-3</c:v>
                </c:pt>
                <c:pt idx="20">
                  <c:v>7.370259438501405E-3</c:v>
                </c:pt>
                <c:pt idx="21">
                  <c:v>6.4664404468646472E-3</c:v>
                </c:pt>
                <c:pt idx="22">
                  <c:v>6.3298091001520373E-3</c:v>
                </c:pt>
                <c:pt idx="23">
                  <c:v>6.2441334791087655E-3</c:v>
                </c:pt>
                <c:pt idx="24">
                  <c:v>6.0631464582199144E-3</c:v>
                </c:pt>
                <c:pt idx="25">
                  <c:v>5.9671302670818256E-3</c:v>
                </c:pt>
                <c:pt idx="26">
                  <c:v>5.9342025253880425E-3</c:v>
                </c:pt>
                <c:pt idx="27">
                  <c:v>5.9175554876592859E-3</c:v>
                </c:pt>
                <c:pt idx="28">
                  <c:v>5.9075072426478586E-3</c:v>
                </c:pt>
                <c:pt idx="29">
                  <c:v>5.8872731408337649E-3</c:v>
                </c:pt>
                <c:pt idx="30">
                  <c:v>5.877086155796552E-3</c:v>
                </c:pt>
                <c:pt idx="31">
                  <c:v>5.8736799912476488E-3</c:v>
                </c:pt>
                <c:pt idx="32">
                  <c:v>5.871974927474777E-3</c:v>
                </c:pt>
                <c:pt idx="33">
                  <c:v>5.8709512535562707E-3</c:v>
                </c:pt>
                <c:pt idx="34">
                  <c:v>5.8689024727283179E-3</c:v>
                </c:pt>
                <c:pt idx="35">
                  <c:v>5.8678773646293854E-3</c:v>
                </c:pt>
                <c:pt idx="36">
                  <c:v>5.8675355554588787E-3</c:v>
                </c:pt>
                <c:pt idx="37">
                  <c:v>5.8673646308978981E-3</c:v>
                </c:pt>
                <c:pt idx="38">
                  <c:v>5.8672620697674868E-3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03-5C47-95C7-B782CB8C9A5F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Haaland!$K$3:$K$41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1.1208803412425503E-2</c:v>
                </c:pt>
                <c:pt idx="17">
                  <c:v>1.0248325401907362E-2</c:v>
                </c:pt>
                <c:pt idx="18">
                  <c:v>9.7073311692555241E-3</c:v>
                </c:pt>
                <c:pt idx="19">
                  <c:v>9.3558738601475337E-3</c:v>
                </c:pt>
                <c:pt idx="20">
                  <c:v>8.5693163515945473E-3</c:v>
                </c:pt>
                <c:pt idx="21">
                  <c:v>7.9549315023574284E-3</c:v>
                </c:pt>
                <c:pt idx="22">
                  <c:v>7.870996038526569E-3</c:v>
                </c:pt>
                <c:pt idx="23">
                  <c:v>7.8197177486060716E-3</c:v>
                </c:pt>
                <c:pt idx="24">
                  <c:v>7.7149658876811298E-3</c:v>
                </c:pt>
                <c:pt idx="25">
                  <c:v>7.6614303076154499E-3</c:v>
                </c:pt>
                <c:pt idx="26">
                  <c:v>7.6434050875024383E-3</c:v>
                </c:pt>
                <c:pt idx="27">
                  <c:v>7.6343579860058989E-3</c:v>
                </c:pt>
                <c:pt idx="28">
                  <c:v>7.6289185909394191E-3</c:v>
                </c:pt>
                <c:pt idx="29">
                  <c:v>7.6180145769429294E-3</c:v>
                </c:pt>
                <c:pt idx="30">
                  <c:v>7.612549883565376E-3</c:v>
                </c:pt>
                <c:pt idx="31">
                  <c:v>7.6107264303808542E-3</c:v>
                </c:pt>
                <c:pt idx="32">
                  <c:v>7.609814348866273E-3</c:v>
                </c:pt>
                <c:pt idx="33">
                  <c:v>7.6092669862814506E-3</c:v>
                </c:pt>
                <c:pt idx="34">
                  <c:v>7.6081720051637382E-3</c:v>
                </c:pt>
                <c:pt idx="35">
                  <c:v>7.6076243865549637E-3</c:v>
                </c:pt>
                <c:pt idx="36">
                  <c:v>7.6074418280389754E-3</c:v>
                </c:pt>
                <c:pt idx="37">
                  <c:v>7.6073505452214857E-3</c:v>
                </c:pt>
                <c:pt idx="38">
                  <c:v>7.6072957743918545E-3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03-5C47-95C7-B782CB8C9A5F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Haaland!$L$3:$L$41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1.230894309207204E-2</c:v>
                </c:pt>
                <c:pt idx="17">
                  <c:v>1.1487344088862496E-2</c:v>
                </c:pt>
                <c:pt idx="18">
                  <c:v>1.1042142334811574E-2</c:v>
                </c:pt>
                <c:pt idx="19">
                  <c:v>1.0761225879554904E-2</c:v>
                </c:pt>
                <c:pt idx="20">
                  <c:v>1.0161162749229681E-2</c:v>
                </c:pt>
                <c:pt idx="21">
                  <c:v>9.7258251655922383E-3</c:v>
                </c:pt>
                <c:pt idx="22">
                  <c:v>9.669002603105761E-3</c:v>
                </c:pt>
                <c:pt idx="23">
                  <c:v>9.6346264766816962E-3</c:v>
                </c:pt>
                <c:pt idx="24">
                  <c:v>9.5652189189849336E-3</c:v>
                </c:pt>
                <c:pt idx="25">
                  <c:v>9.5301787605144902E-3</c:v>
                </c:pt>
                <c:pt idx="26">
                  <c:v>9.5184477585812544E-3</c:v>
                </c:pt>
                <c:pt idx="27">
                  <c:v>9.5125726079012107E-3</c:v>
                </c:pt>
                <c:pt idx="28">
                  <c:v>9.5090444170389584E-3</c:v>
                </c:pt>
                <c:pt idx="29">
                  <c:v>9.5019810371937425E-3</c:v>
                </c:pt>
                <c:pt idx="30">
                  <c:v>9.4984458386960218E-3</c:v>
                </c:pt>
                <c:pt idx="31">
                  <c:v>9.4972669182290456E-3</c:v>
                </c:pt>
                <c:pt idx="32">
                  <c:v>9.4966773602143603E-3</c:v>
                </c:pt>
                <c:pt idx="33">
                  <c:v>9.4963235941027853E-3</c:v>
                </c:pt>
                <c:pt idx="34">
                  <c:v>9.4956159914260114E-3</c:v>
                </c:pt>
                <c:pt idx="35">
                  <c:v>9.4952621548512178E-3</c:v>
                </c:pt>
                <c:pt idx="36">
                  <c:v>9.4951442041048949E-3</c:v>
                </c:pt>
                <c:pt idx="37">
                  <c:v>9.4950852277526174E-3</c:v>
                </c:pt>
                <c:pt idx="38">
                  <c:v>9.4950498416279273E-3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03-5C47-95C7-B782CB8C9A5F}"/>
            </c:ext>
          </c:extLst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Haaland!$M$3:$M$41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1.4316246675424818E-2</c:v>
                </c:pt>
                <c:pt idx="17">
                  <c:v>1.3652100314149243E-2</c:v>
                </c:pt>
                <c:pt idx="18">
                  <c:v>1.3304667462376019E-2</c:v>
                </c:pt>
                <c:pt idx="19">
                  <c:v>1.3090567021815476E-2</c:v>
                </c:pt>
                <c:pt idx="20">
                  <c:v>1.2648079780422485E-2</c:v>
                </c:pt>
                <c:pt idx="21">
                  <c:v>1.2341181979617675E-2</c:v>
                </c:pt>
                <c:pt idx="22">
                  <c:v>1.230208028864937E-2</c:v>
                </c:pt>
                <c:pt idx="23">
                  <c:v>1.2278536554722504E-2</c:v>
                </c:pt>
                <c:pt idx="24">
                  <c:v>1.223126027883782E-2</c:v>
                </c:pt>
                <c:pt idx="25">
                  <c:v>1.2207526559868887E-2</c:v>
                </c:pt>
                <c:pt idx="26">
                  <c:v>1.2199601012393042E-2</c:v>
                </c:pt>
                <c:pt idx="27">
                  <c:v>1.2195635543315876E-2</c:v>
                </c:pt>
                <c:pt idx="28">
                  <c:v>1.2193255397735534E-2</c:v>
                </c:pt>
                <c:pt idx="29">
                  <c:v>1.2188493159420142E-2</c:v>
                </c:pt>
                <c:pt idx="30">
                  <c:v>1.2186111065459693E-2</c:v>
                </c:pt>
                <c:pt idx="31">
                  <c:v>1.218531688957279E-2</c:v>
                </c:pt>
                <c:pt idx="32">
                  <c:v>1.2184919774510271E-2</c:v>
                </c:pt>
                <c:pt idx="33">
                  <c:v>1.2184681496793019E-2</c:v>
                </c:pt>
                <c:pt idx="34">
                  <c:v>1.2184204921826224E-2</c:v>
                </c:pt>
                <c:pt idx="35">
                  <c:v>1.2183966624575451E-2</c:v>
                </c:pt>
                <c:pt idx="36">
                  <c:v>1.2183887190711361E-2</c:v>
                </c:pt>
                <c:pt idx="37">
                  <c:v>1.2183847473507956E-2</c:v>
                </c:pt>
                <c:pt idx="38">
                  <c:v>1.2183823643099076E-2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603-5C47-95C7-B782CB8C9A5F}"/>
            </c:ext>
          </c:extLst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Haaland!$A$3:$A$41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Haaland!$N$3:$N$41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1.9408720023989894E-2</c:v>
                </c:pt>
                <c:pt idx="17">
                  <c:v>1.8924490047248929E-2</c:v>
                </c:pt>
                <c:pt idx="18">
                  <c:v>1.8678527419014681E-2</c:v>
                </c:pt>
                <c:pt idx="19">
                  <c:v>1.8529638700788185E-2</c:v>
                </c:pt>
                <c:pt idx="20">
                  <c:v>1.8228757161801768E-2</c:v>
                </c:pt>
                <c:pt idx="21">
                  <c:v>1.8025755862284502E-2</c:v>
                </c:pt>
                <c:pt idx="22">
                  <c:v>1.8000239433700098E-2</c:v>
                </c:pt>
                <c:pt idx="23">
                  <c:v>1.7984914227060358E-2</c:v>
                </c:pt>
                <c:pt idx="24">
                  <c:v>1.7954229088496716E-2</c:v>
                </c:pt>
                <c:pt idx="25">
                  <c:v>1.7938869074982239E-2</c:v>
                </c:pt>
                <c:pt idx="26">
                  <c:v>1.7933746476014784E-2</c:v>
                </c:pt>
                <c:pt idx="27">
                  <c:v>1.79311846892104E-2</c:v>
                </c:pt>
                <c:pt idx="28">
                  <c:v>1.7929647461074977E-2</c:v>
                </c:pt>
                <c:pt idx="29">
                  <c:v>1.7926572653492311E-2</c:v>
                </c:pt>
                <c:pt idx="30">
                  <c:v>1.792503507396229E-2</c:v>
                </c:pt>
                <c:pt idx="31">
                  <c:v>1.792452252140669E-2</c:v>
                </c:pt>
                <c:pt idx="32">
                  <c:v>1.7924266240244482E-2</c:v>
                </c:pt>
                <c:pt idx="33">
                  <c:v>1.7924112469984037E-2</c:v>
                </c:pt>
                <c:pt idx="34">
                  <c:v>1.7923804925945919E-2</c:v>
                </c:pt>
                <c:pt idx="35">
                  <c:v>1.7923651152168169E-2</c:v>
                </c:pt>
                <c:pt idx="36">
                  <c:v>1.7923599893981696E-2</c:v>
                </c:pt>
                <c:pt idx="37">
                  <c:v>1.7923574264839603E-2</c:v>
                </c:pt>
                <c:pt idx="38">
                  <c:v>1.7923558887338716E-2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603-5C47-95C7-B782CB8C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8992"/>
        <c:axId val="74458624"/>
      </c:scatterChart>
      <c:valAx>
        <c:axId val="74308992"/>
        <c:scaling>
          <c:logBase val="10"/>
          <c:orientation val="minMax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Re</a:t>
                </a:r>
              </a:p>
            </c:rich>
          </c:tx>
          <c:layout>
            <c:manualLayout>
              <c:xMode val="edge"/>
              <c:yMode val="edge"/>
              <c:x val="0.42758117475373947"/>
              <c:y val="0.878673145081805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58624"/>
        <c:crosses val="autoZero"/>
        <c:crossBetween val="midCat"/>
      </c:valAx>
      <c:valAx>
        <c:axId val="74458624"/>
        <c:scaling>
          <c:logBase val="10"/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Fanning friction factor</a:t>
                </a:r>
              </a:p>
            </c:rich>
          </c:tx>
          <c:layout>
            <c:manualLayout>
              <c:xMode val="edge"/>
              <c:yMode val="edge"/>
              <c:x val="2.7727106895293691E-2"/>
              <c:y val="0.29885104062375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08992"/>
        <c:crossesAt val="1.0000000000000033E-3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721999270339363"/>
          <c:y val="0.16091979110509883"/>
          <c:w val="0.16782196278730391"/>
          <c:h val="0.79949039072850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98978475009123"/>
          <c:y val="7.9436507286079913E-2"/>
          <c:w val="0.65231667274717264"/>
          <c:h val="0.84305196442323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'Swamee-Jain'!$B$2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'Swamee-Jain'!$B$3:$B$41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1.0137872682521318E-2</c:v>
                </c:pt>
                <c:pt idx="17">
                  <c:v>8.9578482637222394E-3</c:v>
                </c:pt>
                <c:pt idx="18">
                  <c:v>8.2412565242139402E-3</c:v>
                </c:pt>
                <c:pt idx="19">
                  <c:v>7.7430241333305326E-3</c:v>
                </c:pt>
                <c:pt idx="20">
                  <c:v>6.4535194772905955E-3</c:v>
                </c:pt>
                <c:pt idx="21">
                  <c:v>4.9833811821458707E-3</c:v>
                </c:pt>
                <c:pt idx="22">
                  <c:v>4.6813816553945391E-3</c:v>
                </c:pt>
                <c:pt idx="23">
                  <c:v>4.4656444731093958E-3</c:v>
                </c:pt>
                <c:pt idx="24">
                  <c:v>3.8828883131128266E-3</c:v>
                </c:pt>
                <c:pt idx="25">
                  <c:v>3.4071841812588904E-3</c:v>
                </c:pt>
                <c:pt idx="26">
                  <c:v>3.1683671493971154E-3</c:v>
                </c:pt>
                <c:pt idx="27">
                  <c:v>3.0138312563097293E-3</c:v>
                </c:pt>
                <c:pt idx="28">
                  <c:v>2.901619029818614E-3</c:v>
                </c:pt>
                <c:pt idx="29">
                  <c:v>2.5903630129943457E-3</c:v>
                </c:pt>
                <c:pt idx="30">
                  <c:v>2.3266298886321715E-3</c:v>
                </c:pt>
                <c:pt idx="31">
                  <c:v>2.190614069026597E-3</c:v>
                </c:pt>
                <c:pt idx="32">
                  <c:v>2.1012155097418486E-3</c:v>
                </c:pt>
                <c:pt idx="33">
                  <c:v>2.0355881109787913E-3</c:v>
                </c:pt>
                <c:pt idx="34">
                  <c:v>1.850233538063346E-3</c:v>
                </c:pt>
                <c:pt idx="35">
                  <c:v>1.68908946034934E-3</c:v>
                </c:pt>
                <c:pt idx="36">
                  <c:v>1.6043998463524099E-3</c:v>
                </c:pt>
                <c:pt idx="37">
                  <c:v>1.5481159711988159E-3</c:v>
                </c:pt>
                <c:pt idx="38">
                  <c:v>1.5064736422815324E-3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A-E846-8507-6EBFFCC0C9A1}"/>
            </c:ext>
          </c:extLst>
        </c:ser>
        <c:ser>
          <c:idx val="1"/>
          <c:order val="1"/>
          <c:tx>
            <c:strRef>
              <c:f>'Swamee-Jain'!$C$2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'Swamee-Jain'!$C$3:$C$41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1.014078641816472E-2</c:v>
                </c:pt>
                <c:pt idx="17">
                  <c:v>8.9613338206322706E-3</c:v>
                </c:pt>
                <c:pt idx="18">
                  <c:v>8.2452408650982353E-3</c:v>
                </c:pt>
                <c:pt idx="19">
                  <c:v>7.747459263759489E-3</c:v>
                </c:pt>
                <c:pt idx="20">
                  <c:v>6.4598136939656306E-3</c:v>
                </c:pt>
                <c:pt idx="21">
                  <c:v>4.9948388808253872E-3</c:v>
                </c:pt>
                <c:pt idx="22">
                  <c:v>4.6948840041194789E-3</c:v>
                </c:pt>
                <c:pt idx="23">
                  <c:v>4.4810080509342038E-3</c:v>
                </c:pt>
                <c:pt idx="24">
                  <c:v>3.9060297981957908E-3</c:v>
                </c:pt>
                <c:pt idx="25">
                  <c:v>3.4423835048412285E-3</c:v>
                </c:pt>
                <c:pt idx="26">
                  <c:v>3.2134719685211286E-3</c:v>
                </c:pt>
                <c:pt idx="27">
                  <c:v>3.0676307956510459E-3</c:v>
                </c:pt>
                <c:pt idx="28">
                  <c:v>2.9632895316671569E-3</c:v>
                </c:pt>
                <c:pt idx="29">
                  <c:v>2.6841861332841475E-3</c:v>
                </c:pt>
                <c:pt idx="30">
                  <c:v>2.467173687586267E-3</c:v>
                </c:pt>
                <c:pt idx="31">
                  <c:v>2.3664542292477198E-3</c:v>
                </c:pt>
                <c:pt idx="32">
                  <c:v>2.3058409230393689E-3</c:v>
                </c:pt>
                <c:pt idx="33">
                  <c:v>2.2646366005131765E-3</c:v>
                </c:pt>
                <c:pt idx="34">
                  <c:v>2.1655961660301975E-3</c:v>
                </c:pt>
                <c:pt idx="35">
                  <c:v>2.1023736425337825E-3</c:v>
                </c:pt>
                <c:pt idx="36">
                  <c:v>2.0777181931850449E-3</c:v>
                </c:pt>
                <c:pt idx="37">
                  <c:v>2.0643732029642235E-3</c:v>
                </c:pt>
                <c:pt idx="38">
                  <c:v>2.0559448227247534E-3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A-E846-8507-6EBFFCC0C9A1}"/>
            </c:ext>
          </c:extLst>
        </c:ser>
        <c:ser>
          <c:idx val="2"/>
          <c:order val="2"/>
          <c:tx>
            <c:strRef>
              <c:f>'Swamee-Jain'!$D$2</c:f>
              <c:strCache>
                <c:ptCount val="1"/>
                <c:pt idx="0">
                  <c:v>2.00E+05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'Swamee-Jain'!$D$3:$D$41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2.7902204622842659E-3</c:v>
                </c:pt>
                <c:pt idx="17">
                  <c:v>2.7902204718105528E-3</c:v>
                </c:pt>
                <c:pt idx="18">
                  <c:v>2.7902204767448441E-3</c:v>
                </c:pt>
                <c:pt idx="19">
                  <c:v>2.7902204797828024E-3</c:v>
                </c:pt>
                <c:pt idx="20">
                  <c:v>2.7902204861220787E-3</c:v>
                </c:pt>
                <c:pt idx="21">
                  <c:v>2.7902204907185009E-3</c:v>
                </c:pt>
                <c:pt idx="22">
                  <c:v>2.7902204913396915E-3</c:v>
                </c:pt>
                <c:pt idx="23">
                  <c:v>2.7902204917221473E-3</c:v>
                </c:pt>
                <c:pt idx="24">
                  <c:v>2.7902204925202155E-3</c:v>
                </c:pt>
                <c:pt idx="25">
                  <c:v>2.790220492947889E-3</c:v>
                </c:pt>
                <c:pt idx="26">
                  <c:v>2.7902204930988703E-3</c:v>
                </c:pt>
                <c:pt idx="27">
                  <c:v>2.7902204931770729E-3</c:v>
                </c:pt>
                <c:pt idx="28">
                  <c:v>2.7902204932252223E-3</c:v>
                </c:pt>
                <c:pt idx="29">
                  <c:v>2.7902204933256927E-3</c:v>
                </c:pt>
                <c:pt idx="30">
                  <c:v>2.7902204933795338E-3</c:v>
                </c:pt>
                <c:pt idx="31">
                  <c:v>2.7902204933985411E-3</c:v>
                </c:pt>
                <c:pt idx="32">
                  <c:v>2.7902204934083861E-3</c:v>
                </c:pt>
                <c:pt idx="33">
                  <c:v>2.7902204934144477E-3</c:v>
                </c:pt>
                <c:pt idx="34">
                  <c:v>2.7902204934270964E-3</c:v>
                </c:pt>
                <c:pt idx="35">
                  <c:v>2.7902204934338744E-3</c:v>
                </c:pt>
                <c:pt idx="36">
                  <c:v>2.790220493436267E-3</c:v>
                </c:pt>
                <c:pt idx="37">
                  <c:v>2.7902204934375061E-3</c:v>
                </c:pt>
                <c:pt idx="38">
                  <c:v>2.7902204934382698E-3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A-E846-8507-6EBFFCC0C9A1}"/>
            </c:ext>
          </c:extLst>
        </c:ser>
        <c:ser>
          <c:idx val="3"/>
          <c:order val="3"/>
          <c:tx>
            <c:strRef>
              <c:f>'Swamee-Jain'!$E$2</c:f>
              <c:strCache>
                <c:ptCount val="1"/>
                <c:pt idx="0">
                  <c:v>5.00E-05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'Swamee-Jain'!$E$3:$E$41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1.015243001002397E-2</c:v>
                </c:pt>
                <c:pt idx="17">
                  <c:v>8.9752552173601348E-3</c:v>
                </c:pt>
                <c:pt idx="18">
                  <c:v>8.2611461878794434E-3</c:v>
                </c:pt>
                <c:pt idx="19">
                  <c:v>7.7651550315652263E-3</c:v>
                </c:pt>
                <c:pt idx="20">
                  <c:v>6.4848639278119692E-3</c:v>
                </c:pt>
                <c:pt idx="21">
                  <c:v>5.0400078992838592E-3</c:v>
                </c:pt>
                <c:pt idx="22">
                  <c:v>4.7478734747479108E-3</c:v>
                </c:pt>
                <c:pt idx="23">
                  <c:v>4.5410369049454294E-3</c:v>
                </c:pt>
                <c:pt idx="24">
                  <c:v>3.9945966415791219E-3</c:v>
                </c:pt>
                <c:pt idx="25">
                  <c:v>3.5722282558267641E-3</c:v>
                </c:pt>
                <c:pt idx="26">
                  <c:v>3.3745178571147412E-3</c:v>
                </c:pt>
                <c:pt idx="27">
                  <c:v>3.254135028281085E-3</c:v>
                </c:pt>
                <c:pt idx="28">
                  <c:v>3.1713742967652801E-3</c:v>
                </c:pt>
                <c:pt idx="29">
                  <c:v>2.9677769663787241E-3</c:v>
                </c:pt>
                <c:pt idx="30">
                  <c:v>2.8325564071993393E-3</c:v>
                </c:pt>
                <c:pt idx="31">
                  <c:v>2.7782005714626023E-3</c:v>
                </c:pt>
                <c:pt idx="32">
                  <c:v>2.7483073117583142E-3</c:v>
                </c:pt>
                <c:pt idx="33">
                  <c:v>2.7292372201903276E-3</c:v>
                </c:pt>
                <c:pt idx="34">
                  <c:v>2.6876266292099093E-3</c:v>
                </c:pt>
                <c:pt idx="35">
                  <c:v>2.6642095802414637E-3</c:v>
                </c:pt>
                <c:pt idx="36">
                  <c:v>2.6557387862124571E-3</c:v>
                </c:pt>
                <c:pt idx="37">
                  <c:v>2.6513074631808885E-3</c:v>
                </c:pt>
                <c:pt idx="38">
                  <c:v>2.6485640378111856E-3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A-E846-8507-6EBFFCC0C9A1}"/>
            </c:ext>
          </c:extLst>
        </c:ser>
        <c:ser>
          <c:idx val="4"/>
          <c:order val="4"/>
          <c:tx>
            <c:strRef>
              <c:f>'Swamee-Jain'!$F$2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'Swamee-Jain'!$F$3:$F$41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1.0166959076757879E-2</c:v>
                </c:pt>
                <c:pt idx="17">
                  <c:v>8.9926103992920108E-3</c:v>
                </c:pt>
                <c:pt idx="18">
                  <c:v>8.2809563576303601E-3</c:v>
                </c:pt>
                <c:pt idx="19">
                  <c:v>7.7871750820030601E-3</c:v>
                </c:pt>
                <c:pt idx="20">
                  <c:v>6.5158972425840905E-3</c:v>
                </c:pt>
                <c:pt idx="21">
                  <c:v>5.095054480324406E-3</c:v>
                </c:pt>
                <c:pt idx="22">
                  <c:v>4.8119615290842651E-3</c:v>
                </c:pt>
                <c:pt idx="23">
                  <c:v>4.6131113268915959E-3</c:v>
                </c:pt>
                <c:pt idx="24">
                  <c:v>4.097500759355238E-3</c:v>
                </c:pt>
                <c:pt idx="25">
                  <c:v>3.715251319556032E-3</c:v>
                </c:pt>
                <c:pt idx="26">
                  <c:v>3.5444791588033829E-3</c:v>
                </c:pt>
                <c:pt idx="27">
                  <c:v>3.4440684164081209E-3</c:v>
                </c:pt>
                <c:pt idx="28">
                  <c:v>3.376925690380791E-3</c:v>
                </c:pt>
                <c:pt idx="29">
                  <c:v>3.2196529547812024E-3</c:v>
                </c:pt>
                <c:pt idx="30">
                  <c:v>3.1226780385794281E-3</c:v>
                </c:pt>
                <c:pt idx="31">
                  <c:v>3.0856690058224672E-3</c:v>
                </c:pt>
                <c:pt idx="32">
                  <c:v>3.0658394661082587E-3</c:v>
                </c:pt>
                <c:pt idx="33">
                  <c:v>3.0533909133314968E-3</c:v>
                </c:pt>
                <c:pt idx="34">
                  <c:v>3.0267904925780861E-3</c:v>
                </c:pt>
                <c:pt idx="35">
                  <c:v>3.0121692004418913E-3</c:v>
                </c:pt>
                <c:pt idx="36">
                  <c:v>3.006943437611106E-3</c:v>
                </c:pt>
                <c:pt idx="37">
                  <c:v>3.0042232331130973E-3</c:v>
                </c:pt>
                <c:pt idx="38">
                  <c:v>3.0025438446460908E-3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CA-E846-8507-6EBFFCC0C9A1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'Swamee-Jain'!$G$3:$G$41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1.0195933193437867E-2</c:v>
                </c:pt>
                <c:pt idx="17">
                  <c:v>9.0271674551985585E-3</c:v>
                </c:pt>
                <c:pt idx="18">
                  <c:v>8.3203421914692446E-3</c:v>
                </c:pt>
                <c:pt idx="19">
                  <c:v>7.8308893925142422E-3</c:v>
                </c:pt>
                <c:pt idx="20">
                  <c:v>6.5770652342813912E-3</c:v>
                </c:pt>
                <c:pt idx="21">
                  <c:v>5.2008502966656373E-3</c:v>
                </c:pt>
                <c:pt idx="22">
                  <c:v>4.933771444828359E-3</c:v>
                </c:pt>
                <c:pt idx="23">
                  <c:v>4.7486881811704676E-3</c:v>
                </c:pt>
                <c:pt idx="24">
                  <c:v>4.2828537022815919E-3</c:v>
                </c:pt>
                <c:pt idx="25">
                  <c:v>3.9576196458174688E-3</c:v>
                </c:pt>
                <c:pt idx="26">
                  <c:v>3.8206015922070918E-3</c:v>
                </c:pt>
                <c:pt idx="27">
                  <c:v>3.7430886427631256E-3</c:v>
                </c:pt>
                <c:pt idx="28">
                  <c:v>3.6926856273400343E-3</c:v>
                </c:pt>
                <c:pt idx="29">
                  <c:v>3.5796596038568172E-3</c:v>
                </c:pt>
                <c:pt idx="30">
                  <c:v>3.5138916988587273E-3</c:v>
                </c:pt>
                <c:pt idx="31">
                  <c:v>3.489657873129633E-3</c:v>
                </c:pt>
                <c:pt idx="32">
                  <c:v>3.4768792961930041E-3</c:v>
                </c:pt>
                <c:pt idx="33">
                  <c:v>3.4689320936758176E-3</c:v>
                </c:pt>
                <c:pt idx="34">
                  <c:v>3.452147160471093E-3</c:v>
                </c:pt>
                <c:pt idx="35">
                  <c:v>3.4430370209765312E-3</c:v>
                </c:pt>
                <c:pt idx="36">
                  <c:v>3.4398011877995629E-3</c:v>
                </c:pt>
                <c:pt idx="37">
                  <c:v>3.4381210511600421E-3</c:v>
                </c:pt>
                <c:pt idx="38">
                  <c:v>3.4370852268581415E-3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CA-E846-8507-6EBFFCC0C9A1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'Swamee-Jain'!$H$3:$H$41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1.0282196823635735E-2</c:v>
                </c:pt>
                <c:pt idx="17">
                  <c:v>9.129646924784126E-3</c:v>
                </c:pt>
                <c:pt idx="18">
                  <c:v>8.4366917558561429E-3</c:v>
                </c:pt>
                <c:pt idx="19">
                  <c:v>7.9595404465307492E-3</c:v>
                </c:pt>
                <c:pt idx="20">
                  <c:v>6.7539411213068043E-3</c:v>
                </c:pt>
                <c:pt idx="21">
                  <c:v>5.4899720475231834E-3</c:v>
                </c:pt>
                <c:pt idx="22">
                  <c:v>5.2592096713378802E-3</c:v>
                </c:pt>
                <c:pt idx="23">
                  <c:v>5.1037302093547617E-3</c:v>
                </c:pt>
                <c:pt idx="24">
                  <c:v>4.7333596360386691E-3</c:v>
                </c:pt>
                <c:pt idx="25">
                  <c:v>4.4981376555569292E-3</c:v>
                </c:pt>
                <c:pt idx="26">
                  <c:v>4.4063348491340517E-3</c:v>
                </c:pt>
                <c:pt idx="27">
                  <c:v>4.356575450666666E-3</c:v>
                </c:pt>
                <c:pt idx="28">
                  <c:v>4.3251127461946494E-3</c:v>
                </c:pt>
                <c:pt idx="29">
                  <c:v>4.2572485834141381E-3</c:v>
                </c:pt>
                <c:pt idx="30">
                  <c:v>4.2195477579714258E-3</c:v>
                </c:pt>
                <c:pt idx="31">
                  <c:v>4.2059997120299265E-3</c:v>
                </c:pt>
                <c:pt idx="32">
                  <c:v>4.1989316013938769E-3</c:v>
                </c:pt>
                <c:pt idx="33">
                  <c:v>4.1945624231422909E-3</c:v>
                </c:pt>
                <c:pt idx="34">
                  <c:v>4.1854018914179768E-3</c:v>
                </c:pt>
                <c:pt idx="35">
                  <c:v>4.1804684578123441E-3</c:v>
                </c:pt>
                <c:pt idx="36">
                  <c:v>4.1787226998526187E-3</c:v>
                </c:pt>
                <c:pt idx="37">
                  <c:v>4.1778176096351335E-3</c:v>
                </c:pt>
                <c:pt idx="38">
                  <c:v>4.1772600733120582E-3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CA-E846-8507-6EBFFCC0C9A1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'Swamee-Jain'!$I$3:$I$41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1.0423858877000359E-2</c:v>
                </c:pt>
                <c:pt idx="17">
                  <c:v>9.296689585137366E-3</c:v>
                </c:pt>
                <c:pt idx="18">
                  <c:v>8.6249958521094263E-3</c:v>
                </c:pt>
                <c:pt idx="19">
                  <c:v>8.166336329477962E-3</c:v>
                </c:pt>
                <c:pt idx="20">
                  <c:v>7.0297249830992116E-3</c:v>
                </c:pt>
                <c:pt idx="21">
                  <c:v>5.904157520103555E-3</c:v>
                </c:pt>
                <c:pt idx="22">
                  <c:v>5.7118420007358896E-3</c:v>
                </c:pt>
                <c:pt idx="23">
                  <c:v>5.5856030409879593E-3</c:v>
                </c:pt>
                <c:pt idx="24">
                  <c:v>5.2979035093963303E-3</c:v>
                </c:pt>
                <c:pt idx="25">
                  <c:v>5.1265913813183499E-3</c:v>
                </c:pt>
                <c:pt idx="26">
                  <c:v>5.0625418168340651E-3</c:v>
                </c:pt>
                <c:pt idx="27">
                  <c:v>5.0285403840096173E-3</c:v>
                </c:pt>
                <c:pt idx="28">
                  <c:v>5.0073103289563995E-3</c:v>
                </c:pt>
                <c:pt idx="29">
                  <c:v>4.9622490461607004E-3</c:v>
                </c:pt>
                <c:pt idx="30">
                  <c:v>4.9376597732705176E-3</c:v>
                </c:pt>
                <c:pt idx="31">
                  <c:v>4.9289026968068802E-3</c:v>
                </c:pt>
                <c:pt idx="32">
                  <c:v>4.9243508871581196E-3</c:v>
                </c:pt>
                <c:pt idx="33">
                  <c:v>4.9215429647371219E-3</c:v>
                </c:pt>
                <c:pt idx="34">
                  <c:v>4.9156702318979588E-3</c:v>
                </c:pt>
                <c:pt idx="35">
                  <c:v>4.9125155764442466E-3</c:v>
                </c:pt>
                <c:pt idx="36">
                  <c:v>4.9114006280327662E-3</c:v>
                </c:pt>
                <c:pt idx="37">
                  <c:v>4.9108228633005799E-3</c:v>
                </c:pt>
                <c:pt idx="38">
                  <c:v>4.9104670554996092E-3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CA-E846-8507-6EBFFCC0C9A1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'Swamee-Jain'!$J$3:$J$41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1.0699847384115984E-2</c:v>
                </c:pt>
                <c:pt idx="17">
                  <c:v>9.6181026654593299E-3</c:v>
                </c:pt>
                <c:pt idx="18">
                  <c:v>8.9831817827092184E-3</c:v>
                </c:pt>
                <c:pt idx="19">
                  <c:v>8.5555280064660635E-3</c:v>
                </c:pt>
                <c:pt idx="20">
                  <c:v>7.5264679658057342E-3</c:v>
                </c:pt>
                <c:pt idx="21">
                  <c:v>6.5799594373328147E-3</c:v>
                </c:pt>
                <c:pt idx="22">
                  <c:v>6.429586415217123E-3</c:v>
                </c:pt>
                <c:pt idx="23">
                  <c:v>6.3332315595268961E-3</c:v>
                </c:pt>
                <c:pt idx="24">
                  <c:v>6.1214559424412028E-3</c:v>
                </c:pt>
                <c:pt idx="25">
                  <c:v>6.0011038194564964E-3</c:v>
                </c:pt>
                <c:pt idx="26">
                  <c:v>5.9573161968947373E-3</c:v>
                </c:pt>
                <c:pt idx="27">
                  <c:v>5.9343511064785578E-3</c:v>
                </c:pt>
                <c:pt idx="28">
                  <c:v>5.9201125026769729E-3</c:v>
                </c:pt>
                <c:pt idx="29">
                  <c:v>5.8901510847256628E-3</c:v>
                </c:pt>
                <c:pt idx="30">
                  <c:v>5.8739531028115166E-3</c:v>
                </c:pt>
                <c:pt idx="31">
                  <c:v>5.8682106175275764E-3</c:v>
                </c:pt>
                <c:pt idx="32">
                  <c:v>5.8652312133221805E-3</c:v>
                </c:pt>
                <c:pt idx="33">
                  <c:v>5.8633951451336555E-3</c:v>
                </c:pt>
                <c:pt idx="34">
                  <c:v>5.8595596506864503E-3</c:v>
                </c:pt>
                <c:pt idx="35">
                  <c:v>5.8575019230936113E-3</c:v>
                </c:pt>
                <c:pt idx="36">
                  <c:v>5.8567750941392821E-3</c:v>
                </c:pt>
                <c:pt idx="37">
                  <c:v>5.8563985413508787E-3</c:v>
                </c:pt>
                <c:pt idx="38">
                  <c:v>5.8561666771574129E-3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CA-E846-8507-6EBFFCC0C9A1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'Swamee-Jain'!$K$3:$K$41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1.1478410822128046E-2</c:v>
                </c:pt>
                <c:pt idx="17">
                  <c:v>1.0501902291563923E-2</c:v>
                </c:pt>
                <c:pt idx="18">
                  <c:v>9.9466058405957257E-3</c:v>
                </c:pt>
                <c:pt idx="19">
                  <c:v>9.5823397793717482E-3</c:v>
                </c:pt>
                <c:pt idx="20">
                  <c:v>8.7484808699574475E-3</c:v>
                </c:pt>
                <c:pt idx="21">
                  <c:v>8.0553169447941612E-3</c:v>
                </c:pt>
                <c:pt idx="22">
                  <c:v>7.953716556537864E-3</c:v>
                </c:pt>
                <c:pt idx="23">
                  <c:v>7.8900328728873977E-3</c:v>
                </c:pt>
                <c:pt idx="24">
                  <c:v>7.7541741663566767E-3</c:v>
                </c:pt>
                <c:pt idx="25">
                  <c:v>7.6796079940509385E-3</c:v>
                </c:pt>
                <c:pt idx="26">
                  <c:v>7.6529735672442364E-3</c:v>
                </c:pt>
                <c:pt idx="27">
                  <c:v>7.6391124025139518E-3</c:v>
                </c:pt>
                <c:pt idx="28">
                  <c:v>7.6305558508178769E-3</c:v>
                </c:pt>
                <c:pt idx="29">
                  <c:v>7.6126452745527498E-3</c:v>
                </c:pt>
                <c:pt idx="30">
                  <c:v>7.6030159706437228E-3</c:v>
                </c:pt>
                <c:pt idx="31">
                  <c:v>7.5996112928297093E-3</c:v>
                </c:pt>
                <c:pt idx="32">
                  <c:v>7.5978467050824795E-3</c:v>
                </c:pt>
                <c:pt idx="33">
                  <c:v>7.5967599118738688E-3</c:v>
                </c:pt>
                <c:pt idx="34">
                  <c:v>7.5944912079246203E-3</c:v>
                </c:pt>
                <c:pt idx="35">
                  <c:v>7.5932749366377965E-3</c:v>
                </c:pt>
                <c:pt idx="36">
                  <c:v>7.5928454730984328E-3</c:v>
                </c:pt>
                <c:pt idx="37">
                  <c:v>7.5926230084161633E-3</c:v>
                </c:pt>
                <c:pt idx="38">
                  <c:v>7.5924860349579366E-3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CA-E846-8507-6EBFFCC0C9A1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'Swamee-Jain'!$L$3:$L$41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1.2653621449564707E-2</c:v>
                </c:pt>
                <c:pt idx="17">
                  <c:v>1.1791748579687353E-2</c:v>
                </c:pt>
                <c:pt idx="18">
                  <c:v>1.1315815348063819E-2</c:v>
                </c:pt>
                <c:pt idx="19">
                  <c:v>1.1010448705466129E-2</c:v>
                </c:pt>
                <c:pt idx="20">
                  <c:v>1.0336243466405751E-2</c:v>
                </c:pt>
                <c:pt idx="21">
                  <c:v>9.8083565702072797E-3</c:v>
                </c:pt>
                <c:pt idx="22">
                  <c:v>9.7339482652821496E-3</c:v>
                </c:pt>
                <c:pt idx="23">
                  <c:v>9.687732951214393E-3</c:v>
                </c:pt>
                <c:pt idx="24">
                  <c:v>9.5902689204764181E-3</c:v>
                </c:pt>
                <c:pt idx="25">
                  <c:v>9.5374485161940983E-3</c:v>
                </c:pt>
                <c:pt idx="26">
                  <c:v>9.5187000284510642E-3</c:v>
                </c:pt>
                <c:pt idx="27">
                  <c:v>9.508967872292759E-3</c:v>
                </c:pt>
                <c:pt idx="28">
                  <c:v>9.5029687565146726E-3</c:v>
                </c:pt>
                <c:pt idx="29">
                  <c:v>9.4904327064490087E-3</c:v>
                </c:pt>
                <c:pt idx="30">
                  <c:v>9.4837048827576508E-3</c:v>
                </c:pt>
                <c:pt idx="31">
                  <c:v>9.4813281029480535E-3</c:v>
                </c:pt>
                <c:pt idx="32">
                  <c:v>9.4800966710149679E-3</c:v>
                </c:pt>
                <c:pt idx="33">
                  <c:v>9.479338384062546E-3</c:v>
                </c:pt>
                <c:pt idx="34">
                  <c:v>9.4777557893502631E-3</c:v>
                </c:pt>
                <c:pt idx="35">
                  <c:v>9.4769075394314003E-3</c:v>
                </c:pt>
                <c:pt idx="36">
                  <c:v>9.4766080557768164E-3</c:v>
                </c:pt>
                <c:pt idx="37">
                  <c:v>9.476452928040547E-3</c:v>
                </c:pt>
                <c:pt idx="38">
                  <c:v>9.4763574167678992E-3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CA-E846-8507-6EBFFCC0C9A1}"/>
            </c:ext>
          </c:extLst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'Swamee-Jain'!$M$3:$M$41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1.4717165891643487E-2</c:v>
                </c:pt>
                <c:pt idx="17">
                  <c:v>1.3983352519511301E-2</c:v>
                </c:pt>
                <c:pt idx="18">
                  <c:v>1.3588904875367538E-2</c:v>
                </c:pt>
                <c:pt idx="19">
                  <c:v>1.3340459151494703E-2</c:v>
                </c:pt>
                <c:pt idx="20">
                  <c:v>1.28064989076874E-2</c:v>
                </c:pt>
                <c:pt idx="21">
                  <c:v>1.2404387794009451E-2</c:v>
                </c:pt>
                <c:pt idx="22">
                  <c:v>1.2348965758187969E-2</c:v>
                </c:pt>
                <c:pt idx="23">
                  <c:v>1.2314708201410387E-2</c:v>
                </c:pt>
                <c:pt idx="24">
                  <c:v>1.2242885099970955E-2</c:v>
                </c:pt>
                <c:pt idx="25">
                  <c:v>1.2204204616930324E-2</c:v>
                </c:pt>
                <c:pt idx="26">
                  <c:v>1.219051688424851E-2</c:v>
                </c:pt>
                <c:pt idx="27">
                  <c:v>1.2183420415214112E-2</c:v>
                </c:pt>
                <c:pt idx="28">
                  <c:v>1.2179048965583611E-2</c:v>
                </c:pt>
                <c:pt idx="29">
                  <c:v>1.2169921498611755E-2</c:v>
                </c:pt>
                <c:pt idx="30">
                  <c:v>1.2165027084778323E-2</c:v>
                </c:pt>
                <c:pt idx="31">
                  <c:v>1.2163298690463202E-2</c:v>
                </c:pt>
                <c:pt idx="32">
                  <c:v>1.2162403334014081E-2</c:v>
                </c:pt>
                <c:pt idx="33">
                  <c:v>1.2161852042328974E-2</c:v>
                </c:pt>
                <c:pt idx="34">
                  <c:v>1.2160701577879624E-2</c:v>
                </c:pt>
                <c:pt idx="35">
                  <c:v>1.2160085009524898E-2</c:v>
                </c:pt>
                <c:pt idx="36">
                  <c:v>1.2159867334420918E-2</c:v>
                </c:pt>
                <c:pt idx="37">
                  <c:v>1.2159754584442312E-2</c:v>
                </c:pt>
                <c:pt idx="38">
                  <c:v>1.2159685165676129E-2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3CA-E846-8507-6EBFFCC0C9A1}"/>
            </c:ext>
          </c:extLst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'Swamee-Jain'!$A$3:$A$41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'Swamee-Jain'!$N$3:$N$41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1.9845675640841231E-2</c:v>
                </c:pt>
                <c:pt idx="17">
                  <c:v>1.9259538731429382E-2</c:v>
                </c:pt>
                <c:pt idx="18">
                  <c:v>1.8951920516979845E-2</c:v>
                </c:pt>
                <c:pt idx="19">
                  <c:v>1.8761056063015594E-2</c:v>
                </c:pt>
                <c:pt idx="20">
                  <c:v>1.8358940079840295E-2</c:v>
                </c:pt>
                <c:pt idx="21">
                  <c:v>1.8063918106937801E-2</c:v>
                </c:pt>
                <c:pt idx="22">
                  <c:v>1.8023811729741514E-2</c:v>
                </c:pt>
                <c:pt idx="23">
                  <c:v>1.7999090345452416E-2</c:v>
                </c:pt>
                <c:pt idx="24">
                  <c:v>1.7947433695986389E-2</c:v>
                </c:pt>
                <c:pt idx="25">
                  <c:v>1.7919711902730066E-2</c:v>
                </c:pt>
                <c:pt idx="26">
                  <c:v>1.7909918635482729E-2</c:v>
                </c:pt>
                <c:pt idx="27">
                  <c:v>1.7904844687279351E-2</c:v>
                </c:pt>
                <c:pt idx="28">
                  <c:v>1.7901720280564956E-2</c:v>
                </c:pt>
                <c:pt idx="29">
                  <c:v>1.7895199466805418E-2</c:v>
                </c:pt>
                <c:pt idx="30">
                  <c:v>1.7891704412082536E-2</c:v>
                </c:pt>
                <c:pt idx="31">
                  <c:v>1.7890470448399951E-2</c:v>
                </c:pt>
                <c:pt idx="32">
                  <c:v>1.7889831275497314E-2</c:v>
                </c:pt>
                <c:pt idx="33">
                  <c:v>1.7889437740520858E-2</c:v>
                </c:pt>
                <c:pt idx="34">
                  <c:v>1.7888616536653742E-2</c:v>
                </c:pt>
                <c:pt idx="35">
                  <c:v>1.7888176454282832E-2</c:v>
                </c:pt>
                <c:pt idx="36">
                  <c:v>1.7888021090539396E-2</c:v>
                </c:pt>
                <c:pt idx="37">
                  <c:v>1.7887940617074549E-2</c:v>
                </c:pt>
                <c:pt idx="38">
                  <c:v>1.7887891070852965E-2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3CA-E846-8507-6EBFFCC0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7536"/>
        <c:axId val="74819072"/>
      </c:scatterChart>
      <c:valAx>
        <c:axId val="748175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19072"/>
        <c:crosses val="autoZero"/>
        <c:crossBetween val="midCat"/>
      </c:valAx>
      <c:valAx>
        <c:axId val="7481907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17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21999270339363"/>
          <c:y val="9.9936251101842566E-2"/>
          <c:w val="0.16782196278730391"/>
          <c:h val="0.802052476791709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98978475009123"/>
          <c:y val="7.9436507286079913E-2"/>
          <c:w val="0.65231667274717264"/>
          <c:h val="0.84305196442323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Serghide!$B$2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Serghide!$B$3:$B$41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9.9767373505744855E-3</c:v>
                </c:pt>
                <c:pt idx="17">
                  <c:v>8.8757044445656064E-3</c:v>
                </c:pt>
                <c:pt idx="18">
                  <c:v>8.1970123379257239E-3</c:v>
                </c:pt>
                <c:pt idx="19">
                  <c:v>7.7206301932324292E-3</c:v>
                </c:pt>
                <c:pt idx="20">
                  <c:v>6.4706259107663797E-3</c:v>
                </c:pt>
                <c:pt idx="21">
                  <c:v>5.0163689659664642E-3</c:v>
                </c:pt>
                <c:pt idx="22">
                  <c:v>4.7140062512855616E-3</c:v>
                </c:pt>
                <c:pt idx="23">
                  <c:v>4.4973043127296726E-3</c:v>
                </c:pt>
                <c:pt idx="24">
                  <c:v>3.9091836230937165E-3</c:v>
                </c:pt>
                <c:pt idx="25">
                  <c:v>3.4264114226848076E-3</c:v>
                </c:pt>
                <c:pt idx="26">
                  <c:v>3.1832675256842592E-3</c:v>
                </c:pt>
                <c:pt idx="27">
                  <c:v>3.0256952997456061E-3</c:v>
                </c:pt>
                <c:pt idx="28">
                  <c:v>2.9111758845292769E-3</c:v>
                </c:pt>
                <c:pt idx="29">
                  <c:v>2.5931518070937982E-3</c:v>
                </c:pt>
                <c:pt idx="30">
                  <c:v>2.3233947713806095E-3</c:v>
                </c:pt>
                <c:pt idx="31">
                  <c:v>2.184228035851438E-3</c:v>
                </c:pt>
                <c:pt idx="32">
                  <c:v>2.0927602015728968E-3</c:v>
                </c:pt>
                <c:pt idx="33">
                  <c:v>2.0256207949174258E-3</c:v>
                </c:pt>
                <c:pt idx="34">
                  <c:v>1.8360651777952228E-3</c:v>
                </c:pt>
                <c:pt idx="35">
                  <c:v>1.6714136484255898E-3</c:v>
                </c:pt>
                <c:pt idx="36">
                  <c:v>1.5849621878981047E-3</c:v>
                </c:pt>
                <c:pt idx="37">
                  <c:v>1.5275468836912997E-3</c:v>
                </c:pt>
                <c:pt idx="38">
                  <c:v>1.4850906345638334E-3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C-DD46-B1B4-DDEF972C6107}"/>
            </c:ext>
          </c:extLst>
        </c:ser>
        <c:ser>
          <c:idx val="1"/>
          <c:order val="1"/>
          <c:tx>
            <c:strRef>
              <c:f>Serghide!$C$2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Serghide!$C$3:$C$41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9.9792756937047977E-3</c:v>
                </c:pt>
                <c:pt idx="17">
                  <c:v>8.8787435801174885E-3</c:v>
                </c:pt>
                <c:pt idx="18">
                  <c:v>8.2004876138767578E-3</c:v>
                </c:pt>
                <c:pt idx="19">
                  <c:v>7.7244995249777749E-3</c:v>
                </c:pt>
                <c:pt idx="20">
                  <c:v>6.4761221885388477E-3</c:v>
                </c:pt>
                <c:pt idx="21">
                  <c:v>5.0264142611676343E-3</c:v>
                </c:pt>
                <c:pt idx="22">
                  <c:v>4.7258659186112427E-3</c:v>
                </c:pt>
                <c:pt idx="23">
                  <c:v>4.5108216625953561E-3</c:v>
                </c:pt>
                <c:pt idx="24">
                  <c:v>3.9296856142612101E-3</c:v>
                </c:pt>
                <c:pt idx="25">
                  <c:v>3.4579008225880544E-3</c:v>
                </c:pt>
                <c:pt idx="26">
                  <c:v>3.2239079937088559E-3</c:v>
                </c:pt>
                <c:pt idx="27">
                  <c:v>3.0744509218470508E-3</c:v>
                </c:pt>
                <c:pt idx="28">
                  <c:v>2.9673392802311216E-3</c:v>
                </c:pt>
                <c:pt idx="29">
                  <c:v>2.6801147247814123E-3</c:v>
                </c:pt>
                <c:pt idx="30">
                  <c:v>2.4564073388311145E-3</c:v>
                </c:pt>
                <c:pt idx="31">
                  <c:v>2.3528470915376814E-3</c:v>
                </c:pt>
                <c:pt idx="32">
                  <c:v>2.2908339022332204E-3</c:v>
                </c:pt>
                <c:pt idx="33">
                  <c:v>2.2489267553576974E-3</c:v>
                </c:pt>
                <c:pt idx="34">
                  <c:v>2.149795643685773E-3</c:v>
                </c:pt>
                <c:pt idx="35">
                  <c:v>2.0889127773125881E-3</c:v>
                </c:pt>
                <c:pt idx="36">
                  <c:v>2.0661760569781421E-3</c:v>
                </c:pt>
                <c:pt idx="37">
                  <c:v>2.0542454351271762E-3</c:v>
                </c:pt>
                <c:pt idx="38">
                  <c:v>2.0468897754864837E-3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6C-DD46-B1B4-DDEF972C6107}"/>
            </c:ext>
          </c:extLst>
        </c:ser>
        <c:ser>
          <c:idx val="2"/>
          <c:order val="2"/>
          <c:tx>
            <c:strRef>
              <c:f>Serghide!$D$2</c:f>
              <c:strCache>
                <c:ptCount val="1"/>
                <c:pt idx="0">
                  <c:v>2.00E+05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Serghide!$D$3:$D$41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2.7902205497105856E-3</c:v>
                </c:pt>
                <c:pt idx="17">
                  <c:v>2.7902205309542896E-3</c:v>
                </c:pt>
                <c:pt idx="18">
                  <c:v>2.7902205215761425E-3</c:v>
                </c:pt>
                <c:pt idx="19">
                  <c:v>2.7902205159492546E-3</c:v>
                </c:pt>
                <c:pt idx="20">
                  <c:v>2.7902205046954772E-3</c:v>
                </c:pt>
                <c:pt idx="21">
                  <c:v>2.7902204971929595E-3</c:v>
                </c:pt>
                <c:pt idx="22">
                  <c:v>2.790220496255145E-3</c:v>
                </c:pt>
                <c:pt idx="23">
                  <c:v>2.7902204956924566E-3</c:v>
                </c:pt>
                <c:pt idx="24">
                  <c:v>2.7902204945670782E-3</c:v>
                </c:pt>
                <c:pt idx="25">
                  <c:v>2.7902204940043899E-3</c:v>
                </c:pt>
                <c:pt idx="26">
                  <c:v>2.7902204938168263E-3</c:v>
                </c:pt>
                <c:pt idx="27">
                  <c:v>2.7902204937230446E-3</c:v>
                </c:pt>
                <c:pt idx="28">
                  <c:v>2.7902204936667762E-3</c:v>
                </c:pt>
                <c:pt idx="29">
                  <c:v>2.7902204935542382E-3</c:v>
                </c:pt>
                <c:pt idx="30">
                  <c:v>2.7902204934979699E-3</c:v>
                </c:pt>
                <c:pt idx="31">
                  <c:v>2.7902204934792136E-3</c:v>
                </c:pt>
                <c:pt idx="32">
                  <c:v>2.7902204934698352E-3</c:v>
                </c:pt>
                <c:pt idx="33">
                  <c:v>2.7902204934642087E-3</c:v>
                </c:pt>
                <c:pt idx="34">
                  <c:v>2.7902204934529551E-3</c:v>
                </c:pt>
                <c:pt idx="35">
                  <c:v>2.7902204934473281E-3</c:v>
                </c:pt>
                <c:pt idx="36">
                  <c:v>2.7902204934454524E-3</c:v>
                </c:pt>
                <c:pt idx="37">
                  <c:v>2.7902204934445144E-3</c:v>
                </c:pt>
                <c:pt idx="38">
                  <c:v>2.7902204934439506E-3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6C-DD46-B1B4-DDEF972C6107}"/>
            </c:ext>
          </c:extLst>
        </c:ser>
        <c:ser>
          <c:idx val="3"/>
          <c:order val="3"/>
          <c:tx>
            <c:strRef>
              <c:f>Serghide!$E$2</c:f>
              <c:strCache>
                <c:ptCount val="1"/>
                <c:pt idx="0">
                  <c:v>5.00E-05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Serghide!$E$3:$E$41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9.9894228930822674E-3</c:v>
                </c:pt>
                <c:pt idx="17">
                  <c:v>8.8908883972665057E-3</c:v>
                </c:pt>
                <c:pt idx="18">
                  <c:v>8.2143703179773427E-3</c:v>
                </c:pt>
                <c:pt idx="19">
                  <c:v>7.7399507937146086E-3</c:v>
                </c:pt>
                <c:pt idx="20">
                  <c:v>6.4980307738745774E-3</c:v>
                </c:pt>
                <c:pt idx="21">
                  <c:v>5.0661736323362157E-3</c:v>
                </c:pt>
                <c:pt idx="22">
                  <c:v>4.7726449544111538E-3</c:v>
                </c:pt>
                <c:pt idx="23">
                  <c:v>4.5639582277008216E-3</c:v>
                </c:pt>
                <c:pt idx="24">
                  <c:v>4.0089689118187046E-3</c:v>
                </c:pt>
                <c:pt idx="25">
                  <c:v>3.5760310229817479E-3</c:v>
                </c:pt>
                <c:pt idx="26">
                  <c:v>3.3721733271376898E-3</c:v>
                </c:pt>
                <c:pt idx="27">
                  <c:v>3.247771979814539E-3</c:v>
                </c:pt>
                <c:pt idx="28">
                  <c:v>3.1622119104491699E-3</c:v>
                </c:pt>
                <c:pt idx="29">
                  <c:v>2.9524208898967547E-3</c:v>
                </c:pt>
                <c:pt idx="30">
                  <c:v>2.8154153892403539E-3</c:v>
                </c:pt>
                <c:pt idx="31">
                  <c:v>2.7617974203305645E-3</c:v>
                </c:pt>
                <c:pt idx="32">
                  <c:v>2.7329740222288928E-3</c:v>
                </c:pt>
                <c:pt idx="33">
                  <c:v>2.7149362595464792E-3</c:v>
                </c:pt>
                <c:pt idx="34">
                  <c:v>2.6769676022959819E-3</c:v>
                </c:pt>
                <c:pt idx="35">
                  <c:v>2.6569235467473629E-3</c:v>
                </c:pt>
                <c:pt idx="36">
                  <c:v>2.6500690030741543E-3</c:v>
                </c:pt>
                <c:pt idx="37">
                  <c:v>2.6466077116333656E-3</c:v>
                </c:pt>
                <c:pt idx="38">
                  <c:v>2.6445198404977015E-3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6C-DD46-B1B4-DDEF972C6107}"/>
            </c:ext>
          </c:extLst>
        </c:ser>
        <c:ser>
          <c:idx val="4"/>
          <c:order val="4"/>
          <c:tx>
            <c:strRef>
              <c:f>Serghide!$F$2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Serghide!$F$3:$F$41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1.000209303970368E-2</c:v>
                </c:pt>
                <c:pt idx="17">
                  <c:v>8.906043142025517E-3</c:v>
                </c:pt>
                <c:pt idx="18">
                  <c:v>8.2316825164284162E-3</c:v>
                </c:pt>
                <c:pt idx="19">
                  <c:v>7.759206631433993E-3</c:v>
                </c:pt>
                <c:pt idx="20">
                  <c:v>6.5252465089703201E-3</c:v>
                </c:pt>
                <c:pt idx="21">
                  <c:v>5.1149573377847557E-3</c:v>
                </c:pt>
                <c:pt idx="22">
                  <c:v>4.8297026453286993E-3</c:v>
                </c:pt>
                <c:pt idx="23">
                  <c:v>4.6283974579501581E-3</c:v>
                </c:pt>
                <c:pt idx="24">
                  <c:v>4.1025633976975884E-3</c:v>
                </c:pt>
                <c:pt idx="25">
                  <c:v>3.709159163882939E-3</c:v>
                </c:pt>
                <c:pt idx="26">
                  <c:v>3.5328353537448487E-3</c:v>
                </c:pt>
                <c:pt idx="27">
                  <c:v>3.4293251445517534E-3</c:v>
                </c:pt>
                <c:pt idx="28">
                  <c:v>3.3603580180895389E-3</c:v>
                </c:pt>
                <c:pt idx="29">
                  <c:v>3.2007991141154027E-3</c:v>
                </c:pt>
                <c:pt idx="30">
                  <c:v>3.1056810529848837E-3</c:v>
                </c:pt>
                <c:pt idx="31">
                  <c:v>3.0708044957847287E-3</c:v>
                </c:pt>
                <c:pt idx="32">
                  <c:v>3.052655641007753E-3</c:v>
                </c:pt>
                <c:pt idx="33">
                  <c:v>3.0415202395575928E-3</c:v>
                </c:pt>
                <c:pt idx="34">
                  <c:v>3.0186585083440617E-3</c:v>
                </c:pt>
                <c:pt idx="35">
                  <c:v>3.0069146190385234E-3</c:v>
                </c:pt>
                <c:pt idx="36">
                  <c:v>3.0029512780870614E-3</c:v>
                </c:pt>
                <c:pt idx="37">
                  <c:v>3.0009602644659223E-3</c:v>
                </c:pt>
                <c:pt idx="38">
                  <c:v>2.9997626388423705E-3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6C-DD46-B1B4-DDEF972C6107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Serghide!$G$3:$G$41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1.0027387390433415E-2</c:v>
                </c:pt>
                <c:pt idx="17">
                  <c:v>8.9362656997735625E-3</c:v>
                </c:pt>
                <c:pt idx="18">
                  <c:v>8.266171002750209E-3</c:v>
                </c:pt>
                <c:pt idx="19">
                  <c:v>7.7975265336852773E-3</c:v>
                </c:pt>
                <c:pt idx="20">
                  <c:v>6.579124751499868E-3</c:v>
                </c:pt>
                <c:pt idx="21">
                  <c:v>5.2096682346045586E-3</c:v>
                </c:pt>
                <c:pt idx="22">
                  <c:v>4.9394839167584345E-3</c:v>
                </c:pt>
                <c:pt idx="23">
                  <c:v>4.7513217866912687E-3</c:v>
                </c:pt>
                <c:pt idx="24">
                  <c:v>4.2744931485687726E-3</c:v>
                </c:pt>
                <c:pt idx="25">
                  <c:v>3.9400455137596794E-3</c:v>
                </c:pt>
                <c:pt idx="26">
                  <c:v>3.7999019781724971E-3</c:v>
                </c:pt>
                <c:pt idx="27">
                  <c:v>3.7213634330082283E-3</c:v>
                </c:pt>
                <c:pt idx="28">
                  <c:v>3.6708084275147166E-3</c:v>
                </c:pt>
                <c:pt idx="29">
                  <c:v>3.5600783380375792E-3</c:v>
                </c:pt>
                <c:pt idx="30">
                  <c:v>3.4987628881708093E-3</c:v>
                </c:pt>
                <c:pt idx="31">
                  <c:v>3.4772558660329093E-3</c:v>
                </c:pt>
                <c:pt idx="32">
                  <c:v>3.4662818487487721E-3</c:v>
                </c:pt>
                <c:pt idx="33">
                  <c:v>3.4596239579716814E-3</c:v>
                </c:pt>
                <c:pt idx="34">
                  <c:v>3.4461373925836216E-3</c:v>
                </c:pt>
                <c:pt idx="35">
                  <c:v>3.4393062671329439E-3</c:v>
                </c:pt>
                <c:pt idx="36">
                  <c:v>3.4370158976355027E-3</c:v>
                </c:pt>
                <c:pt idx="37">
                  <c:v>3.4358681866500855E-3</c:v>
                </c:pt>
                <c:pt idx="38">
                  <c:v>3.4351787481202091E-3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6C-DD46-B1B4-DDEF972C6107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Serghide!$H$3:$H$41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1.0102907252652638E-2</c:v>
                </c:pt>
                <c:pt idx="17">
                  <c:v>9.0262501005660793E-3</c:v>
                </c:pt>
                <c:pt idx="18">
                  <c:v>8.3685742251961848E-3</c:v>
                </c:pt>
                <c:pt idx="19">
                  <c:v>7.910995645544627E-3</c:v>
                </c:pt>
                <c:pt idx="20">
                  <c:v>6.7365703573821446E-3</c:v>
                </c:pt>
                <c:pt idx="21">
                  <c:v>5.474009820272116E-3</c:v>
                </c:pt>
                <c:pt idx="22">
                  <c:v>5.2399192405041973E-3</c:v>
                </c:pt>
                <c:pt idx="23">
                  <c:v>5.0817421825566375E-3</c:v>
                </c:pt>
                <c:pt idx="24">
                  <c:v>4.7049461715870586E-3</c:v>
                </c:pt>
                <c:pt idx="25">
                  <c:v>4.4688081082189359E-3</c:v>
                </c:pt>
                <c:pt idx="26">
                  <c:v>4.3789263601645596E-3</c:v>
                </c:pt>
                <c:pt idx="27">
                  <c:v>4.3312639301197834E-3</c:v>
                </c:pt>
                <c:pt idx="28">
                  <c:v>4.3016824579608388E-3</c:v>
                </c:pt>
                <c:pt idx="29">
                  <c:v>4.2400629688081719E-3</c:v>
                </c:pt>
                <c:pt idx="30">
                  <c:v>4.2079035126812948E-3</c:v>
                </c:pt>
                <c:pt idx="31">
                  <c:v>4.1969667579842803E-3</c:v>
                </c:pt>
                <c:pt idx="32">
                  <c:v>4.1914561163271958E-3</c:v>
                </c:pt>
                <c:pt idx="33">
                  <c:v>4.1881359931023468E-3</c:v>
                </c:pt>
                <c:pt idx="34">
                  <c:v>4.181464452173868E-3</c:v>
                </c:pt>
                <c:pt idx="35">
                  <c:v>4.1781128671325224E-3</c:v>
                </c:pt>
                <c:pt idx="36">
                  <c:v>4.1769933082703905E-3</c:v>
                </c:pt>
                <c:pt idx="37">
                  <c:v>4.1764330838302563E-3</c:v>
                </c:pt>
                <c:pt idx="38">
                  <c:v>4.1760968065332827E-3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6C-DD46-B1B4-DDEF972C6107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Serghide!$I$3:$I$41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1.0227591291150457E-2</c:v>
                </c:pt>
                <c:pt idx="17">
                  <c:v>9.174024433424903E-3</c:v>
                </c:pt>
                <c:pt idx="18">
                  <c:v>8.535863419186298E-3</c:v>
                </c:pt>
                <c:pt idx="19">
                  <c:v>8.0954133426262721E-3</c:v>
                </c:pt>
                <c:pt idx="20">
                  <c:v>6.9864002952059849E-3</c:v>
                </c:pt>
                <c:pt idx="21">
                  <c:v>5.8634267098280606E-3</c:v>
                </c:pt>
                <c:pt idx="22">
                  <c:v>5.6701818233036638E-3</c:v>
                </c:pt>
                <c:pt idx="23">
                  <c:v>5.5436328416640229E-3</c:v>
                </c:pt>
                <c:pt idx="24">
                  <c:v>5.2584026142478719E-3</c:v>
                </c:pt>
                <c:pt idx="25">
                  <c:v>5.0940251661195958E-3</c:v>
                </c:pt>
                <c:pt idx="26">
                  <c:v>5.034944347196286E-3</c:v>
                </c:pt>
                <c:pt idx="27">
                  <c:v>5.004470061634494E-3</c:v>
                </c:pt>
                <c:pt idx="28">
                  <c:v>4.9858664600113392E-3</c:v>
                </c:pt>
                <c:pt idx="29">
                  <c:v>4.9479021052600096E-3</c:v>
                </c:pt>
                <c:pt idx="30">
                  <c:v>4.9285231049810609E-3</c:v>
                </c:pt>
                <c:pt idx="31">
                  <c:v>4.9220022528600723E-3</c:v>
                </c:pt>
                <c:pt idx="32">
                  <c:v>4.9187301417731397E-3</c:v>
                </c:pt>
                <c:pt idx="33">
                  <c:v>4.9167631080241914E-3</c:v>
                </c:pt>
                <c:pt idx="34">
                  <c:v>4.9128205151648795E-3</c:v>
                </c:pt>
                <c:pt idx="35">
                  <c:v>4.9108449347043054E-3</c:v>
                </c:pt>
                <c:pt idx="36">
                  <c:v>4.9101857705597281E-3</c:v>
                </c:pt>
                <c:pt idx="37">
                  <c:v>4.9098560687640706E-3</c:v>
                </c:pt>
                <c:pt idx="38">
                  <c:v>4.9096582093463214E-3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6C-DD46-B1B4-DDEF972C6107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Serghide!$J$3:$J$41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1.0472726312442848E-2</c:v>
                </c:pt>
                <c:pt idx="17">
                  <c:v>9.4618636386793256E-3</c:v>
                </c:pt>
                <c:pt idx="18">
                  <c:v>8.8588215433620335E-3</c:v>
                </c:pt>
                <c:pt idx="19">
                  <c:v>8.4484180711315027E-3</c:v>
                </c:pt>
                <c:pt idx="20">
                  <c:v>7.4470793185669251E-3</c:v>
                </c:pt>
                <c:pt idx="21">
                  <c:v>6.5158583797365558E-3</c:v>
                </c:pt>
                <c:pt idx="22">
                  <c:v>6.3695049915833907E-3</c:v>
                </c:pt>
                <c:pt idx="23">
                  <c:v>6.2766613910532161E-3</c:v>
                </c:pt>
                <c:pt idx="24">
                  <c:v>6.0773356733308786E-3</c:v>
                </c:pt>
                <c:pt idx="25">
                  <c:v>5.9695295926433306E-3</c:v>
                </c:pt>
                <c:pt idx="26">
                  <c:v>5.9321803097007178E-3</c:v>
                </c:pt>
                <c:pt idx="27">
                  <c:v>5.9132190837776853E-3</c:v>
                </c:pt>
                <c:pt idx="28">
                  <c:v>5.901747599543046E-3</c:v>
                </c:pt>
                <c:pt idx="29">
                  <c:v>5.87858583249741E-3</c:v>
                </c:pt>
                <c:pt idx="30">
                  <c:v>5.8668930491892601E-3</c:v>
                </c:pt>
                <c:pt idx="31">
                  <c:v>5.8629785589714304E-3</c:v>
                </c:pt>
                <c:pt idx="32">
                  <c:v>5.8610181184109815E-3</c:v>
                </c:pt>
                <c:pt idx="33">
                  <c:v>5.8598408279715982E-3</c:v>
                </c:pt>
                <c:pt idx="34">
                  <c:v>5.8574839320981011E-3</c:v>
                </c:pt>
                <c:pt idx="35">
                  <c:v>5.8563043239692287E-3</c:v>
                </c:pt>
                <c:pt idx="36">
                  <c:v>5.8559109490455841E-3</c:v>
                </c:pt>
                <c:pt idx="37">
                  <c:v>5.8557142292654058E-3</c:v>
                </c:pt>
                <c:pt idx="38">
                  <c:v>5.85559618705181E-3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6C-DD46-B1B4-DDEF972C6107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Serghide!$K$3:$K$41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1.1177808874469231E-2</c:v>
                </c:pt>
                <c:pt idx="17">
                  <c:v>1.0272651267140533E-2</c:v>
                </c:pt>
                <c:pt idx="18">
                  <c:v>9.7514685499293149E-3</c:v>
                </c:pt>
                <c:pt idx="19">
                  <c:v>9.4074644259608525E-3</c:v>
                </c:pt>
                <c:pt idx="20">
                  <c:v>8.617510739592299E-3</c:v>
                </c:pt>
                <c:pt idx="21">
                  <c:v>7.9730442707382481E-3</c:v>
                </c:pt>
                <c:pt idx="22">
                  <c:v>7.8823708991531162E-3</c:v>
                </c:pt>
                <c:pt idx="23">
                  <c:v>7.8265957334693829E-3</c:v>
                </c:pt>
                <c:pt idx="24">
                  <c:v>7.7116917353254781E-3</c:v>
                </c:pt>
                <c:pt idx="25">
                  <c:v>7.6524323184512097E-3</c:v>
                </c:pt>
                <c:pt idx="26">
                  <c:v>7.6323935961394411E-3</c:v>
                </c:pt>
                <c:pt idx="27">
                  <c:v>7.6223190549429224E-3</c:v>
                </c:pt>
                <c:pt idx="28">
                  <c:v>7.6162564552187595E-3</c:v>
                </c:pt>
                <c:pt idx="29">
                  <c:v>7.6040906488961529E-3</c:v>
                </c:pt>
                <c:pt idx="30">
                  <c:v>7.5979872735768535E-3</c:v>
                </c:pt>
                <c:pt idx="31">
                  <c:v>7.5959497611658086E-3</c:v>
                </c:pt>
                <c:pt idx="32">
                  <c:v>7.5949304305479954E-3</c:v>
                </c:pt>
                <c:pt idx="33">
                  <c:v>7.5943186481349824E-3</c:v>
                </c:pt>
                <c:pt idx="34">
                  <c:v>7.5930946688096907E-3</c:v>
                </c:pt>
                <c:pt idx="35">
                  <c:v>7.5924824717240168E-3</c:v>
                </c:pt>
                <c:pt idx="36">
                  <c:v>7.5922783752780231E-3</c:v>
                </c:pt>
                <c:pt idx="37">
                  <c:v>7.5921763212874471E-3</c:v>
                </c:pt>
                <c:pt idx="38">
                  <c:v>7.5921150870472453E-3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6C-DD46-B1B4-DDEF972C6107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Serghide!$L$3:$L$41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1.2270565529500203E-2</c:v>
                </c:pt>
                <c:pt idx="17">
                  <c:v>1.1490972712652821E-2</c:v>
                </c:pt>
                <c:pt idx="18">
                  <c:v>1.1058692123195624E-2</c:v>
                </c:pt>
                <c:pt idx="19">
                  <c:v>1.0781646175138864E-2</c:v>
                </c:pt>
                <c:pt idx="20">
                  <c:v>1.0176362050275237E-2</c:v>
                </c:pt>
                <c:pt idx="21">
                  <c:v>9.7228051231406081E-3</c:v>
                </c:pt>
                <c:pt idx="22">
                  <c:v>9.662504122021574E-3</c:v>
                </c:pt>
                <c:pt idx="23">
                  <c:v>9.625885881827943E-3</c:v>
                </c:pt>
                <c:pt idx="24">
                  <c:v>9.551623109024002E-3</c:v>
                </c:pt>
                <c:pt idx="25">
                  <c:v>9.5139596033769636E-3</c:v>
                </c:pt>
                <c:pt idx="26">
                  <c:v>9.5013238105360626E-3</c:v>
                </c:pt>
                <c:pt idx="27">
                  <c:v>9.4949904562572508E-3</c:v>
                </c:pt>
                <c:pt idx="28">
                  <c:v>9.4911854690400196E-3</c:v>
                </c:pt>
                <c:pt idx="29">
                  <c:v>9.4835642519476415E-3</c:v>
                </c:pt>
                <c:pt idx="30">
                  <c:v>9.4797480006335068E-3</c:v>
                </c:pt>
                <c:pt idx="31">
                  <c:v>9.4784750782363186E-3</c:v>
                </c:pt>
                <c:pt idx="32">
                  <c:v>9.4778384595700076E-3</c:v>
                </c:pt>
                <c:pt idx="33">
                  <c:v>9.4774564379516528E-3</c:v>
                </c:pt>
                <c:pt idx="34">
                  <c:v>9.4766922812225297E-3</c:v>
                </c:pt>
                <c:pt idx="35">
                  <c:v>9.4763101460900567E-3</c:v>
                </c:pt>
                <c:pt idx="36">
                  <c:v>9.4761827592998206E-3</c:v>
                </c:pt>
                <c:pt idx="37">
                  <c:v>9.4761190643270869E-3</c:v>
                </c:pt>
                <c:pt idx="38">
                  <c:v>9.4760808468385832E-3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6C-DD46-B1B4-DDEF972C6107}"/>
            </c:ext>
          </c:extLst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Serghide!$M$3:$M$41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1.4239628887095301E-2</c:v>
                </c:pt>
                <c:pt idx="17">
                  <c:v>1.3612136716620572E-2</c:v>
                </c:pt>
                <c:pt idx="18">
                  <c:v>1.3277459511421534E-2</c:v>
                </c:pt>
                <c:pt idx="19">
                  <c:v>1.3068728493082667E-2</c:v>
                </c:pt>
                <c:pt idx="20">
                  <c:v>1.2630565185118892E-2</c:v>
                </c:pt>
                <c:pt idx="21">
                  <c:v>1.2320593355886308E-2</c:v>
                </c:pt>
                <c:pt idx="22">
                  <c:v>1.2280702037970895E-2</c:v>
                </c:pt>
                <c:pt idx="23">
                  <c:v>1.2256637070140571E-2</c:v>
                </c:pt>
                <c:pt idx="24">
                  <c:v>1.2208208454294807E-2</c:v>
                </c:pt>
                <c:pt idx="25">
                  <c:v>1.2183842254702175E-2</c:v>
                </c:pt>
                <c:pt idx="26">
                  <c:v>1.2175697363490941E-2</c:v>
                </c:pt>
                <c:pt idx="27">
                  <c:v>1.2171620610567459E-2</c:v>
                </c:pt>
                <c:pt idx="28">
                  <c:v>1.2169173176897193E-2</c:v>
                </c:pt>
                <c:pt idx="29">
                  <c:v>1.2164275193963335E-2</c:v>
                </c:pt>
                <c:pt idx="30">
                  <c:v>1.2161824641999362E-2</c:v>
                </c:pt>
                <c:pt idx="31">
                  <c:v>1.2161007559825816E-2</c:v>
                </c:pt>
                <c:pt idx="32">
                  <c:v>1.2160598975300993E-2</c:v>
                </c:pt>
                <c:pt idx="33">
                  <c:v>1.2160353810682315E-2</c:v>
                </c:pt>
                <c:pt idx="34">
                  <c:v>1.2159863450155085E-2</c:v>
                </c:pt>
                <c:pt idx="35">
                  <c:v>1.2159618254243824E-2</c:v>
                </c:pt>
                <c:pt idx="36">
                  <c:v>1.2159536519954895E-2</c:v>
                </c:pt>
                <c:pt idx="37">
                  <c:v>1.2159495652375684E-2</c:v>
                </c:pt>
                <c:pt idx="38">
                  <c:v>1.2159471131689029E-2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6C-DD46-B1B4-DDEF972C6107}"/>
            </c:ext>
          </c:extLst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Serghide!$A$3:$A$41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6000</c:v>
                </c:pt>
                <c:pt idx="18">
                  <c:v>8000</c:v>
                </c:pt>
                <c:pt idx="19" formatCode="0.00E+00">
                  <c:v>10000</c:v>
                </c:pt>
                <c:pt idx="20" formatCode="0.00E+00">
                  <c:v>20000</c:v>
                </c:pt>
                <c:pt idx="21" formatCode="0.00E+00">
                  <c:v>60000</c:v>
                </c:pt>
                <c:pt idx="22" formatCode="0.00E+00">
                  <c:v>80000</c:v>
                </c:pt>
                <c:pt idx="23" formatCode="0.00E+00">
                  <c:v>100000</c:v>
                </c:pt>
                <c:pt idx="24" formatCode="0.00E+00">
                  <c:v>200000</c:v>
                </c:pt>
                <c:pt idx="25" formatCode="0.00E+00">
                  <c:v>400000</c:v>
                </c:pt>
                <c:pt idx="26" formatCode="0.00E+00">
                  <c:v>600000</c:v>
                </c:pt>
                <c:pt idx="27" formatCode="0.00E+00">
                  <c:v>800000</c:v>
                </c:pt>
                <c:pt idx="28" formatCode="0.00E+00">
                  <c:v>1000000</c:v>
                </c:pt>
                <c:pt idx="29" formatCode="0.00E+00">
                  <c:v>2000000</c:v>
                </c:pt>
                <c:pt idx="30" formatCode="0.00E+00">
                  <c:v>4000000</c:v>
                </c:pt>
                <c:pt idx="31" formatCode="0.00E+00">
                  <c:v>6000000</c:v>
                </c:pt>
                <c:pt idx="32" formatCode="0.00E+00">
                  <c:v>8000000</c:v>
                </c:pt>
                <c:pt idx="33" formatCode="0.00E+00">
                  <c:v>10000000</c:v>
                </c:pt>
                <c:pt idx="34" formatCode="0.00E+00">
                  <c:v>20000000</c:v>
                </c:pt>
                <c:pt idx="35" formatCode="0.00E+00">
                  <c:v>40000000</c:v>
                </c:pt>
                <c:pt idx="36" formatCode="0.00E+00">
                  <c:v>60000000</c:v>
                </c:pt>
                <c:pt idx="37" formatCode="0.00E+00">
                  <c:v>80000000</c:v>
                </c:pt>
                <c:pt idx="38" formatCode="0.00E+00">
                  <c:v>100000000</c:v>
                </c:pt>
              </c:numCache>
            </c:numRef>
          </c:xVal>
          <c:yVal>
            <c:numRef>
              <c:f>Serghide!$N$3:$N$41</c:f>
              <c:numCache>
                <c:formatCode>General</c:formatCode>
                <c:ptCount val="39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0.8</c:v>
                </c:pt>
                <c:pt idx="6">
                  <c:v>0.4</c:v>
                </c:pt>
                <c:pt idx="7">
                  <c:v>0.26666666666666666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0.04</c:v>
                </c:pt>
                <c:pt idx="12">
                  <c:v>2.6666666666666668E-2</c:v>
                </c:pt>
                <c:pt idx="13">
                  <c:v>0.02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1.9246708334573016E-2</c:v>
                </c:pt>
                <c:pt idx="17">
                  <c:v>1.8810714068273841E-2</c:v>
                </c:pt>
                <c:pt idx="18">
                  <c:v>1.8586753650187814E-2</c:v>
                </c:pt>
                <c:pt idx="19">
                  <c:v>1.8450318904334562E-2</c:v>
                </c:pt>
                <c:pt idx="20">
                  <c:v>1.8172519187984851E-2</c:v>
                </c:pt>
                <c:pt idx="21">
                  <c:v>1.7983440181487589E-2</c:v>
                </c:pt>
                <c:pt idx="22">
                  <c:v>1.7959575946045012E-2</c:v>
                </c:pt>
                <c:pt idx="23">
                  <c:v>1.7945232360285019E-2</c:v>
                </c:pt>
                <c:pt idx="24">
                  <c:v>1.7916488445814834E-2</c:v>
                </c:pt>
                <c:pt idx="25">
                  <c:v>1.7902087946984623E-2</c:v>
                </c:pt>
                <c:pt idx="26">
                  <c:v>1.7897283531152643E-2</c:v>
                </c:pt>
                <c:pt idx="27">
                  <c:v>1.7894880524647189E-2</c:v>
                </c:pt>
                <c:pt idx="28">
                  <c:v>1.7893438464964474E-2</c:v>
                </c:pt>
                <c:pt idx="29">
                  <c:v>1.7890553769690794E-2</c:v>
                </c:pt>
                <c:pt idx="30">
                  <c:v>1.7889111133926282E-2</c:v>
                </c:pt>
                <c:pt idx="31">
                  <c:v>1.7888630212631089E-2</c:v>
                </c:pt>
                <c:pt idx="32">
                  <c:v>1.7888389743974116E-2</c:v>
                </c:pt>
                <c:pt idx="33">
                  <c:v>1.7888245460216695E-2</c:v>
                </c:pt>
                <c:pt idx="34">
                  <c:v>1.7887956886934182E-2</c:v>
                </c:pt>
                <c:pt idx="35">
                  <c:v>1.788781259740892E-2</c:v>
                </c:pt>
                <c:pt idx="36">
                  <c:v>1.7887764500473208E-2</c:v>
                </c:pt>
                <c:pt idx="37">
                  <c:v>1.7887740451925243E-2</c:v>
                </c:pt>
                <c:pt idx="38">
                  <c:v>1.788772602277082E-2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6C-DD46-B1B4-DDEF972C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3680"/>
        <c:axId val="75485952"/>
      </c:scatterChart>
      <c:valAx>
        <c:axId val="754636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85952"/>
        <c:crosses val="autoZero"/>
        <c:crossBetween val="midCat"/>
      </c:valAx>
      <c:valAx>
        <c:axId val="75485952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463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21999270339363"/>
          <c:y val="9.9936251101842566E-2"/>
          <c:w val="0.16782196278730391"/>
          <c:h val="0.802052476791709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'Standard atmosphere'!$B$2:$B$24</c:f>
              <c:numCache>
                <c:formatCode>General</c:formatCode>
                <c:ptCount val="23"/>
                <c:pt idx="0">
                  <c:v>101000</c:v>
                </c:pt>
                <c:pt idx="1">
                  <c:v>90451.97140451966</c:v>
                </c:pt>
                <c:pt idx="2">
                  <c:v>80814.324569442848</c:v>
                </c:pt>
                <c:pt idx="3">
                  <c:v>72025.679004104561</c:v>
                </c:pt>
                <c:pt idx="4">
                  <c:v>64027.583958235453</c:v>
                </c:pt>
                <c:pt idx="5">
                  <c:v>56764.43879416299</c:v>
                </c:pt>
                <c:pt idx="6">
                  <c:v>50183.413813676278</c:v>
                </c:pt>
                <c:pt idx="7">
                  <c:v>44234.371547166513</c:v>
                </c:pt>
                <c:pt idx="8">
                  <c:v>38869.788512960527</c:v>
                </c:pt>
                <c:pt idx="9">
                  <c:v>34044.677455090401</c:v>
                </c:pt>
                <c:pt idx="10">
                  <c:v>29716.510068091327</c:v>
                </c:pt>
                <c:pt idx="11">
                  <c:v>25845.140217790104</c:v>
                </c:pt>
                <c:pt idx="12">
                  <c:v>22078.529134995868</c:v>
                </c:pt>
                <c:pt idx="13">
                  <c:v>18860.85525778362</c:v>
                </c:pt>
                <c:pt idx="14">
                  <c:v>16112.1177448006</c:v>
                </c:pt>
                <c:pt idx="15">
                  <c:v>13763.97489266479</c:v>
                </c:pt>
                <c:pt idx="16">
                  <c:v>11758.044960107212</c:v>
                </c:pt>
                <c:pt idx="17">
                  <c:v>10044.454626081946</c:v>
                </c:pt>
                <c:pt idx="18">
                  <c:v>8580.5989922408917</c:v>
                </c:pt>
                <c:pt idx="19">
                  <c:v>7330.0822997858522</c:v>
                </c:pt>
                <c:pt idx="20">
                  <c:v>6261.8130238017084</c:v>
                </c:pt>
                <c:pt idx="21">
                  <c:v>5349.2308464528751</c:v>
                </c:pt>
                <c:pt idx="22">
                  <c:v>4569.6462893218868</c:v>
                </c:pt>
              </c:numCache>
            </c:numRef>
          </c:xVal>
          <c:yVal>
            <c:numRef>
              <c:f>'Standard atmosphere'!$A$2:$A$24</c:f>
              <c:numCache>
                <c:formatCode>General</c:formatCode>
                <c:ptCount val="2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6-E340-872A-0A5E674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3776"/>
        <c:axId val="76605696"/>
      </c:scatterChart>
      <c:valAx>
        <c:axId val="766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Pressure (Pa)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05696"/>
        <c:crosses val="autoZero"/>
        <c:crossBetween val="midCat"/>
      </c:valAx>
      <c:valAx>
        <c:axId val="7660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Altitude/m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0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9" orientation="landscape"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13" Type="http://schemas.openxmlformats.org/officeDocument/2006/relationships/image" Target="../media/image28.emf"/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6" Type="http://schemas.openxmlformats.org/officeDocument/2006/relationships/image" Target="../media/image21.emf"/><Relationship Id="rId11" Type="http://schemas.openxmlformats.org/officeDocument/2006/relationships/image" Target="../media/image26.emf"/><Relationship Id="rId5" Type="http://schemas.openxmlformats.org/officeDocument/2006/relationships/image" Target="../media/image20.emf"/><Relationship Id="rId10" Type="http://schemas.openxmlformats.org/officeDocument/2006/relationships/image" Target="../media/image25.emf"/><Relationship Id="rId4" Type="http://schemas.openxmlformats.org/officeDocument/2006/relationships/image" Target="../media/image19.emf"/><Relationship Id="rId9" Type="http://schemas.openxmlformats.org/officeDocument/2006/relationships/image" Target="../media/image2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emf"/><Relationship Id="rId1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9</xdr:col>
          <xdr:colOff>381000</xdr:colOff>
          <xdr:row>29</xdr:row>
          <xdr:rowOff>241300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9</xdr:row>
      <xdr:rowOff>38100</xdr:rowOff>
    </xdr:from>
    <xdr:to>
      <xdr:col>12</xdr:col>
      <xdr:colOff>518160</xdr:colOff>
      <xdr:row>27</xdr:row>
      <xdr:rowOff>99060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63500</xdr:rowOff>
        </xdr:from>
        <xdr:to>
          <xdr:col>2</xdr:col>
          <xdr:colOff>673100</xdr:colOff>
          <xdr:row>4</xdr:row>
          <xdr:rowOff>139700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A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101600</xdr:rowOff>
        </xdr:from>
        <xdr:to>
          <xdr:col>2</xdr:col>
          <xdr:colOff>749300</xdr:colOff>
          <xdr:row>2</xdr:row>
          <xdr:rowOff>177800</xdr:rowOff>
        </xdr:to>
        <xdr:sp macro="" textlink="">
          <xdr:nvSpPr>
            <xdr:cNvPr id="31746" name="Object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0A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9</xdr:row>
          <xdr:rowOff>203200</xdr:rowOff>
        </xdr:from>
        <xdr:to>
          <xdr:col>5</xdr:col>
          <xdr:colOff>762000</xdr:colOff>
          <xdr:row>18</xdr:row>
          <xdr:rowOff>12700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0A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38100</xdr:rowOff>
        </xdr:from>
        <xdr:to>
          <xdr:col>4</xdr:col>
          <xdr:colOff>228600</xdr:colOff>
          <xdr:row>6</xdr:row>
          <xdr:rowOff>190500</xdr:rowOff>
        </xdr:to>
        <xdr:sp macro="" textlink="">
          <xdr:nvSpPr>
            <xdr:cNvPr id="31748" name="Object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0A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622300</xdr:colOff>
          <xdr:row>8</xdr:row>
          <xdr:rowOff>25400</xdr:rowOff>
        </xdr:from>
        <xdr:to>
          <xdr:col>15</xdr:col>
          <xdr:colOff>533400</xdr:colOff>
          <xdr:row>15</xdr:row>
          <xdr:rowOff>25400</xdr:rowOff>
        </xdr:to>
        <xdr:sp macro="" textlink="">
          <xdr:nvSpPr>
            <xdr:cNvPr id="31749" name="Object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0A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10</xdr:row>
      <xdr:rowOff>7620</xdr:rowOff>
    </xdr:from>
    <xdr:to>
      <xdr:col>16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88900</xdr:colOff>
          <xdr:row>10</xdr:row>
          <xdr:rowOff>215900</xdr:rowOff>
        </xdr:from>
        <xdr:to>
          <xdr:col>9</xdr:col>
          <xdr:colOff>152400</xdr:colOff>
          <xdr:row>18</xdr:row>
          <xdr:rowOff>88900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B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254000</xdr:colOff>
          <xdr:row>0</xdr:row>
          <xdr:rowOff>241300</xdr:rowOff>
        </xdr:from>
        <xdr:to>
          <xdr:col>7</xdr:col>
          <xdr:colOff>25400</xdr:colOff>
          <xdr:row>9</xdr:row>
          <xdr:rowOff>127000</xdr:rowOff>
        </xdr:to>
        <xdr:sp macro="" textlink="">
          <xdr:nvSpPr>
            <xdr:cNvPr id="32770" name="Object 6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B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812800</xdr:colOff>
          <xdr:row>18</xdr:row>
          <xdr:rowOff>863600</xdr:rowOff>
        </xdr:from>
        <xdr:to>
          <xdr:col>11</xdr:col>
          <xdr:colOff>609600</xdr:colOff>
          <xdr:row>26</xdr:row>
          <xdr:rowOff>63500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2768600</xdr:colOff>
          <xdr:row>25</xdr:row>
          <xdr:rowOff>228600</xdr:rowOff>
        </xdr:from>
        <xdr:to>
          <xdr:col>21</xdr:col>
          <xdr:colOff>406400</xdr:colOff>
          <xdr:row>45</xdr:row>
          <xdr:rowOff>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2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52</xdr:row>
          <xdr:rowOff>495300</xdr:rowOff>
        </xdr:from>
        <xdr:to>
          <xdr:col>7</xdr:col>
          <xdr:colOff>266700</xdr:colOff>
          <xdr:row>57</xdr:row>
          <xdr:rowOff>12700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37</xdr:row>
          <xdr:rowOff>203200</xdr:rowOff>
        </xdr:from>
        <xdr:to>
          <xdr:col>19</xdr:col>
          <xdr:colOff>3568700</xdr:colOff>
          <xdr:row>71</xdr:row>
          <xdr:rowOff>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15</xdr:row>
      <xdr:rowOff>144780</xdr:rowOff>
    </xdr:from>
    <xdr:to>
      <xdr:col>15</xdr:col>
      <xdr:colOff>99060</xdr:colOff>
      <xdr:row>35</xdr:row>
      <xdr:rowOff>45720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00000000-0008-0000-0300-000002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419100</xdr:colOff>
          <xdr:row>1</xdr:row>
          <xdr:rowOff>152400</xdr:rowOff>
        </xdr:from>
        <xdr:to>
          <xdr:col>16</xdr:col>
          <xdr:colOff>101600</xdr:colOff>
          <xdr:row>14</xdr:row>
          <xdr:rowOff>63500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</xdr:row>
      <xdr:rowOff>45720</xdr:rowOff>
    </xdr:from>
    <xdr:to>
      <xdr:col>5</xdr:col>
      <xdr:colOff>670560</xdr:colOff>
      <xdr:row>7</xdr:row>
      <xdr:rowOff>22860</xdr:rowOff>
    </xdr:to>
    <xdr:grpSp>
      <xdr:nvGrpSpPr>
        <xdr:cNvPr id="7184" name="Group 16">
          <a:extLst>
            <a:ext uri="{FF2B5EF4-FFF2-40B4-BE49-F238E27FC236}">
              <a16:creationId xmlns:a16="http://schemas.microsoft.com/office/drawing/2014/main" id="{00000000-0008-0000-0400-0000101C0000}"/>
            </a:ext>
          </a:extLst>
        </xdr:cNvPr>
        <xdr:cNvGrpSpPr>
          <a:grpSpLocks/>
        </xdr:cNvGrpSpPr>
      </xdr:nvGrpSpPr>
      <xdr:grpSpPr bwMode="auto">
        <a:xfrm>
          <a:off x="4820920" y="375920"/>
          <a:ext cx="980440" cy="802640"/>
          <a:chOff x="631" y="53"/>
          <a:chExt cx="117" cy="105"/>
        </a:xfrm>
      </xdr:grpSpPr>
      <xdr:sp macro="" textlink="">
        <xdr:nvSpPr>
          <xdr:cNvPr id="7177" name="Line 9">
            <a:extLst>
              <a:ext uri="{FF2B5EF4-FFF2-40B4-BE49-F238E27FC236}">
                <a16:creationId xmlns:a16="http://schemas.microsoft.com/office/drawing/2014/main" id="{00000000-0008-0000-0400-0000091C0000}"/>
              </a:ext>
            </a:extLst>
          </xdr:cNvPr>
          <xdr:cNvSpPr>
            <a:spLocks noChangeShapeType="1"/>
          </xdr:cNvSpPr>
        </xdr:nvSpPr>
        <xdr:spPr bwMode="auto">
          <a:xfrm>
            <a:off x="631" y="53"/>
            <a:ext cx="66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78" name="Line 10">
            <a:extLst>
              <a:ext uri="{FF2B5EF4-FFF2-40B4-BE49-F238E27FC236}">
                <a16:creationId xmlns:a16="http://schemas.microsoft.com/office/drawing/2014/main" id="{00000000-0008-0000-0400-00000A1C0000}"/>
              </a:ext>
            </a:extLst>
          </xdr:cNvPr>
          <xdr:cNvSpPr>
            <a:spLocks noChangeShapeType="1"/>
          </xdr:cNvSpPr>
        </xdr:nvSpPr>
        <xdr:spPr bwMode="auto">
          <a:xfrm>
            <a:off x="631" y="80"/>
            <a:ext cx="66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79" name="Arc 11">
            <a:extLst>
              <a:ext uri="{FF2B5EF4-FFF2-40B4-BE49-F238E27FC236}">
                <a16:creationId xmlns:a16="http://schemas.microsoft.com/office/drawing/2014/main" id="{00000000-0008-0000-0400-00000B1C0000}"/>
              </a:ext>
            </a:extLst>
          </xdr:cNvPr>
          <xdr:cNvSpPr>
            <a:spLocks/>
          </xdr:cNvSpPr>
        </xdr:nvSpPr>
        <xdr:spPr bwMode="auto">
          <a:xfrm>
            <a:off x="697" y="53"/>
            <a:ext cx="50" cy="56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21600"/>
              <a:gd name="T2" fmla="*/ 21600 w 21600"/>
              <a:gd name="T3" fmla="*/ 21600 h 21600"/>
              <a:gd name="T4" fmla="*/ 0 w 21600"/>
              <a:gd name="T5" fmla="*/ 216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80" name="Arc 12">
            <a:extLst>
              <a:ext uri="{FF2B5EF4-FFF2-40B4-BE49-F238E27FC236}">
                <a16:creationId xmlns:a16="http://schemas.microsoft.com/office/drawing/2014/main" id="{00000000-0008-0000-0400-00000C1C0000}"/>
              </a:ext>
            </a:extLst>
          </xdr:cNvPr>
          <xdr:cNvSpPr>
            <a:spLocks/>
          </xdr:cNvSpPr>
        </xdr:nvSpPr>
        <xdr:spPr bwMode="auto">
          <a:xfrm>
            <a:off x="696" y="80"/>
            <a:ext cx="28" cy="29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21600"/>
              <a:gd name="T2" fmla="*/ 21600 w 21600"/>
              <a:gd name="T3" fmla="*/ 21600 h 21600"/>
              <a:gd name="T4" fmla="*/ 0 w 21600"/>
              <a:gd name="T5" fmla="*/ 216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81" name="Line 13">
            <a:extLst>
              <a:ext uri="{FF2B5EF4-FFF2-40B4-BE49-F238E27FC236}">
                <a16:creationId xmlns:a16="http://schemas.microsoft.com/office/drawing/2014/main" id="{00000000-0008-0000-0400-00000D1C0000}"/>
              </a:ext>
            </a:extLst>
          </xdr:cNvPr>
          <xdr:cNvSpPr>
            <a:spLocks noChangeShapeType="1"/>
          </xdr:cNvSpPr>
        </xdr:nvSpPr>
        <xdr:spPr bwMode="auto">
          <a:xfrm>
            <a:off x="724" y="109"/>
            <a:ext cx="1" cy="4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82" name="Line 14">
            <a:extLst>
              <a:ext uri="{FF2B5EF4-FFF2-40B4-BE49-F238E27FC236}">
                <a16:creationId xmlns:a16="http://schemas.microsoft.com/office/drawing/2014/main" id="{00000000-0008-0000-0400-00000E1C0000}"/>
              </a:ext>
            </a:extLst>
          </xdr:cNvPr>
          <xdr:cNvSpPr>
            <a:spLocks noChangeShapeType="1"/>
          </xdr:cNvSpPr>
        </xdr:nvSpPr>
        <xdr:spPr bwMode="auto">
          <a:xfrm>
            <a:off x="747" y="109"/>
            <a:ext cx="1" cy="4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274320</xdr:colOff>
      <xdr:row>1</xdr:row>
      <xdr:rowOff>60960</xdr:rowOff>
    </xdr:from>
    <xdr:to>
      <xdr:col>5</xdr:col>
      <xdr:colOff>312420</xdr:colOff>
      <xdr:row>2</xdr:row>
      <xdr:rowOff>60960</xdr:rowOff>
    </xdr:to>
    <xdr:grpSp>
      <xdr:nvGrpSpPr>
        <xdr:cNvPr id="7202" name="Group 34">
          <a:extLst>
            <a:ext uri="{FF2B5EF4-FFF2-40B4-BE49-F238E27FC236}">
              <a16:creationId xmlns:a16="http://schemas.microsoft.com/office/drawing/2014/main" id="{00000000-0008-0000-0400-0000221C0000}"/>
            </a:ext>
          </a:extLst>
        </xdr:cNvPr>
        <xdr:cNvGrpSpPr>
          <a:grpSpLocks/>
        </xdr:cNvGrpSpPr>
      </xdr:nvGrpSpPr>
      <xdr:grpSpPr bwMode="auto">
        <a:xfrm>
          <a:off x="5405120" y="226060"/>
          <a:ext cx="38100" cy="165100"/>
          <a:chOff x="641" y="30"/>
          <a:chExt cx="5" cy="22"/>
        </a:xfrm>
      </xdr:grpSpPr>
      <xdr:sp macro="" textlink="">
        <xdr:nvSpPr>
          <xdr:cNvPr id="7197" name="Line 29">
            <a:extLst>
              <a:ext uri="{FF2B5EF4-FFF2-40B4-BE49-F238E27FC236}">
                <a16:creationId xmlns:a16="http://schemas.microsoft.com/office/drawing/2014/main" id="{00000000-0008-0000-0400-00001D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41" y="30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98" name="Line 30">
            <a:extLst>
              <a:ext uri="{FF2B5EF4-FFF2-40B4-BE49-F238E27FC236}">
                <a16:creationId xmlns:a16="http://schemas.microsoft.com/office/drawing/2014/main" id="{00000000-0008-0000-0400-00001E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46" y="30"/>
            <a:ext cx="0" cy="2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274320</xdr:colOff>
      <xdr:row>3</xdr:row>
      <xdr:rowOff>99060</xdr:rowOff>
    </xdr:from>
    <xdr:to>
      <xdr:col>5</xdr:col>
      <xdr:colOff>312420</xdr:colOff>
      <xdr:row>4</xdr:row>
      <xdr:rowOff>91440</xdr:rowOff>
    </xdr:to>
    <xdr:grpSp>
      <xdr:nvGrpSpPr>
        <xdr:cNvPr id="7200" name="Group 32">
          <a:extLst>
            <a:ext uri="{FF2B5EF4-FFF2-40B4-BE49-F238E27FC236}">
              <a16:creationId xmlns:a16="http://schemas.microsoft.com/office/drawing/2014/main" id="{00000000-0008-0000-0400-0000201C0000}"/>
            </a:ext>
          </a:extLst>
        </xdr:cNvPr>
        <xdr:cNvGrpSpPr>
          <a:grpSpLocks/>
        </xdr:cNvGrpSpPr>
      </xdr:nvGrpSpPr>
      <xdr:grpSpPr bwMode="auto">
        <a:xfrm>
          <a:off x="5405120" y="594360"/>
          <a:ext cx="38100" cy="157480"/>
          <a:chOff x="641" y="79"/>
          <a:chExt cx="5" cy="21"/>
        </a:xfrm>
      </xdr:grpSpPr>
      <xdr:sp macro="" textlink="">
        <xdr:nvSpPr>
          <xdr:cNvPr id="7193" name="Line 25">
            <a:extLst>
              <a:ext uri="{FF2B5EF4-FFF2-40B4-BE49-F238E27FC236}">
                <a16:creationId xmlns:a16="http://schemas.microsoft.com/office/drawing/2014/main" id="{00000000-0008-0000-0400-000019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46" y="79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99" name="Line 31">
            <a:extLst>
              <a:ext uri="{FF2B5EF4-FFF2-40B4-BE49-F238E27FC236}">
                <a16:creationId xmlns:a16="http://schemas.microsoft.com/office/drawing/2014/main" id="{00000000-0008-0000-0400-00001F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41" y="79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335280</xdr:colOff>
      <xdr:row>4</xdr:row>
      <xdr:rowOff>137160</xdr:rowOff>
    </xdr:from>
    <xdr:to>
      <xdr:col>5</xdr:col>
      <xdr:colOff>495300</xdr:colOff>
      <xdr:row>5</xdr:row>
      <xdr:rowOff>7620</xdr:rowOff>
    </xdr:to>
    <xdr:grpSp>
      <xdr:nvGrpSpPr>
        <xdr:cNvPr id="7203" name="Group 35">
          <a:extLst>
            <a:ext uri="{FF2B5EF4-FFF2-40B4-BE49-F238E27FC236}">
              <a16:creationId xmlns:a16="http://schemas.microsoft.com/office/drawing/2014/main" id="{00000000-0008-0000-0400-0000231C0000}"/>
            </a:ext>
          </a:extLst>
        </xdr:cNvPr>
        <xdr:cNvGrpSpPr>
          <a:grpSpLocks/>
        </xdr:cNvGrpSpPr>
      </xdr:nvGrpSpPr>
      <xdr:grpSpPr bwMode="auto">
        <a:xfrm rot="-5400000">
          <a:off x="5528310" y="735330"/>
          <a:ext cx="35560" cy="160020"/>
          <a:chOff x="641" y="30"/>
          <a:chExt cx="5" cy="22"/>
        </a:xfrm>
      </xdr:grpSpPr>
      <xdr:sp macro="" textlink="">
        <xdr:nvSpPr>
          <xdr:cNvPr id="7204" name="Line 36">
            <a:extLst>
              <a:ext uri="{FF2B5EF4-FFF2-40B4-BE49-F238E27FC236}">
                <a16:creationId xmlns:a16="http://schemas.microsoft.com/office/drawing/2014/main" id="{00000000-0008-0000-0400-000024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41" y="30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05" name="Line 37">
            <a:extLst>
              <a:ext uri="{FF2B5EF4-FFF2-40B4-BE49-F238E27FC236}">
                <a16:creationId xmlns:a16="http://schemas.microsoft.com/office/drawing/2014/main" id="{00000000-0008-0000-0400-000025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46" y="30"/>
            <a:ext cx="0" cy="22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662940</xdr:colOff>
      <xdr:row>4</xdr:row>
      <xdr:rowOff>144780</xdr:rowOff>
    </xdr:from>
    <xdr:to>
      <xdr:col>6</xdr:col>
      <xdr:colOff>129540</xdr:colOff>
      <xdr:row>5</xdr:row>
      <xdr:rowOff>22860</xdr:rowOff>
    </xdr:to>
    <xdr:grpSp>
      <xdr:nvGrpSpPr>
        <xdr:cNvPr id="7206" name="Group 38">
          <a:extLst>
            <a:ext uri="{FF2B5EF4-FFF2-40B4-BE49-F238E27FC236}">
              <a16:creationId xmlns:a16="http://schemas.microsoft.com/office/drawing/2014/main" id="{00000000-0008-0000-0400-0000261C0000}"/>
            </a:ext>
          </a:extLst>
        </xdr:cNvPr>
        <xdr:cNvGrpSpPr>
          <a:grpSpLocks/>
        </xdr:cNvGrpSpPr>
      </xdr:nvGrpSpPr>
      <xdr:grpSpPr bwMode="auto">
        <a:xfrm rot="-5400000">
          <a:off x="5892800" y="706120"/>
          <a:ext cx="43180" cy="241300"/>
          <a:chOff x="641" y="79"/>
          <a:chExt cx="5" cy="21"/>
        </a:xfrm>
      </xdr:grpSpPr>
      <xdr:sp macro="" textlink="">
        <xdr:nvSpPr>
          <xdr:cNvPr id="7207" name="Line 39">
            <a:extLst>
              <a:ext uri="{FF2B5EF4-FFF2-40B4-BE49-F238E27FC236}">
                <a16:creationId xmlns:a16="http://schemas.microsoft.com/office/drawing/2014/main" id="{00000000-0008-0000-0400-000027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46" y="79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08" name="Line 40">
            <a:extLst>
              <a:ext uri="{FF2B5EF4-FFF2-40B4-BE49-F238E27FC236}">
                <a16:creationId xmlns:a16="http://schemas.microsoft.com/office/drawing/2014/main" id="{00000000-0008-0000-0400-000028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41" y="79"/>
            <a:ext cx="0" cy="21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160020</xdr:colOff>
      <xdr:row>1</xdr:row>
      <xdr:rowOff>45720</xdr:rowOff>
    </xdr:from>
    <xdr:to>
      <xdr:col>7</xdr:col>
      <xdr:colOff>670560</xdr:colOff>
      <xdr:row>8</xdr:row>
      <xdr:rowOff>22860</xdr:rowOff>
    </xdr:to>
    <xdr:grpSp>
      <xdr:nvGrpSpPr>
        <xdr:cNvPr id="7216" name="Group 48">
          <a:extLst>
            <a:ext uri="{FF2B5EF4-FFF2-40B4-BE49-F238E27FC236}">
              <a16:creationId xmlns:a16="http://schemas.microsoft.com/office/drawing/2014/main" id="{00000000-0008-0000-0400-0000301C0000}"/>
            </a:ext>
          </a:extLst>
        </xdr:cNvPr>
        <xdr:cNvGrpSpPr>
          <a:grpSpLocks/>
        </xdr:cNvGrpSpPr>
      </xdr:nvGrpSpPr>
      <xdr:grpSpPr bwMode="auto">
        <a:xfrm>
          <a:off x="6065520" y="210820"/>
          <a:ext cx="1285240" cy="1132840"/>
          <a:chOff x="667" y="205"/>
          <a:chExt cx="170" cy="148"/>
        </a:xfrm>
      </xdr:grpSpPr>
      <xdr:sp macro="" textlink="">
        <xdr:nvSpPr>
          <xdr:cNvPr id="7210" name="Line 42">
            <a:extLst>
              <a:ext uri="{FF2B5EF4-FFF2-40B4-BE49-F238E27FC236}">
                <a16:creationId xmlns:a16="http://schemas.microsoft.com/office/drawing/2014/main" id="{00000000-0008-0000-0400-00002A1C0000}"/>
              </a:ext>
            </a:extLst>
          </xdr:cNvPr>
          <xdr:cNvSpPr>
            <a:spLocks noChangeShapeType="1"/>
          </xdr:cNvSpPr>
        </xdr:nvSpPr>
        <xdr:spPr bwMode="auto">
          <a:xfrm>
            <a:off x="667" y="205"/>
            <a:ext cx="66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1" name="Line 43">
            <a:extLst>
              <a:ext uri="{FF2B5EF4-FFF2-40B4-BE49-F238E27FC236}">
                <a16:creationId xmlns:a16="http://schemas.microsoft.com/office/drawing/2014/main" id="{00000000-0008-0000-0400-00002B1C0000}"/>
              </a:ext>
            </a:extLst>
          </xdr:cNvPr>
          <xdr:cNvSpPr>
            <a:spLocks noChangeShapeType="1"/>
          </xdr:cNvSpPr>
        </xdr:nvSpPr>
        <xdr:spPr bwMode="auto">
          <a:xfrm>
            <a:off x="667" y="232"/>
            <a:ext cx="66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2" name="Arc 44">
            <a:extLst>
              <a:ext uri="{FF2B5EF4-FFF2-40B4-BE49-F238E27FC236}">
                <a16:creationId xmlns:a16="http://schemas.microsoft.com/office/drawing/2014/main" id="{00000000-0008-0000-0400-00002C1C0000}"/>
              </a:ext>
            </a:extLst>
          </xdr:cNvPr>
          <xdr:cNvSpPr>
            <a:spLocks/>
          </xdr:cNvSpPr>
        </xdr:nvSpPr>
        <xdr:spPr bwMode="auto">
          <a:xfrm>
            <a:off x="733" y="205"/>
            <a:ext cx="103" cy="100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21600"/>
              <a:gd name="T2" fmla="*/ 21600 w 21600"/>
              <a:gd name="T3" fmla="*/ 21600 h 21600"/>
              <a:gd name="T4" fmla="*/ 0 w 21600"/>
              <a:gd name="T5" fmla="*/ 216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3" name="Arc 45">
            <a:extLst>
              <a:ext uri="{FF2B5EF4-FFF2-40B4-BE49-F238E27FC236}">
                <a16:creationId xmlns:a16="http://schemas.microsoft.com/office/drawing/2014/main" id="{00000000-0008-0000-0400-00002D1C0000}"/>
              </a:ext>
            </a:extLst>
          </xdr:cNvPr>
          <xdr:cNvSpPr>
            <a:spLocks/>
          </xdr:cNvSpPr>
        </xdr:nvSpPr>
        <xdr:spPr bwMode="auto">
          <a:xfrm>
            <a:off x="732" y="232"/>
            <a:ext cx="79" cy="73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21600"/>
              <a:gd name="T2" fmla="*/ 21600 w 21600"/>
              <a:gd name="T3" fmla="*/ 21600 h 21600"/>
              <a:gd name="T4" fmla="*/ 0 w 21600"/>
              <a:gd name="T5" fmla="*/ 216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4" name="Line 46">
            <a:extLst>
              <a:ext uri="{FF2B5EF4-FFF2-40B4-BE49-F238E27FC236}">
                <a16:creationId xmlns:a16="http://schemas.microsoft.com/office/drawing/2014/main" id="{00000000-0008-0000-0400-00002E1C0000}"/>
              </a:ext>
            </a:extLst>
          </xdr:cNvPr>
          <xdr:cNvSpPr>
            <a:spLocks noChangeShapeType="1"/>
          </xdr:cNvSpPr>
        </xdr:nvSpPr>
        <xdr:spPr bwMode="auto">
          <a:xfrm>
            <a:off x="811" y="304"/>
            <a:ext cx="1" cy="4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15" name="Line 47">
            <a:extLst>
              <a:ext uri="{FF2B5EF4-FFF2-40B4-BE49-F238E27FC236}">
                <a16:creationId xmlns:a16="http://schemas.microsoft.com/office/drawing/2014/main" id="{00000000-0008-0000-0400-00002F1C0000}"/>
              </a:ext>
            </a:extLst>
          </xdr:cNvPr>
          <xdr:cNvSpPr>
            <a:spLocks noChangeShapeType="1"/>
          </xdr:cNvSpPr>
        </xdr:nvSpPr>
        <xdr:spPr bwMode="auto">
          <a:xfrm>
            <a:off x="836" y="303"/>
            <a:ext cx="1" cy="4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647700</xdr:colOff>
      <xdr:row>1</xdr:row>
      <xdr:rowOff>45720</xdr:rowOff>
    </xdr:from>
    <xdr:to>
      <xdr:col>6</xdr:col>
      <xdr:colOff>655320</xdr:colOff>
      <xdr:row>2</xdr:row>
      <xdr:rowOff>91440</xdr:rowOff>
    </xdr:to>
    <xdr:sp macro="" textlink="">
      <xdr:nvSpPr>
        <xdr:cNvPr id="7217" name="Line 49">
          <a:extLst>
            <a:ext uri="{FF2B5EF4-FFF2-40B4-BE49-F238E27FC236}">
              <a16:creationId xmlns:a16="http://schemas.microsoft.com/office/drawing/2014/main" id="{00000000-0008-0000-0400-0000311C0000}"/>
            </a:ext>
          </a:extLst>
        </xdr:cNvPr>
        <xdr:cNvSpPr>
          <a:spLocks noChangeShapeType="1"/>
        </xdr:cNvSpPr>
      </xdr:nvSpPr>
      <xdr:spPr bwMode="auto">
        <a:xfrm>
          <a:off x="5958840" y="213360"/>
          <a:ext cx="7620" cy="2133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670560</xdr:colOff>
      <xdr:row>1</xdr:row>
      <xdr:rowOff>45720</xdr:rowOff>
    </xdr:from>
    <xdr:to>
      <xdr:col>6</xdr:col>
      <xdr:colOff>685800</xdr:colOff>
      <xdr:row>2</xdr:row>
      <xdr:rowOff>91440</xdr:rowOff>
    </xdr:to>
    <xdr:sp macro="" textlink="">
      <xdr:nvSpPr>
        <xdr:cNvPr id="7218" name="Line 50">
          <a:extLst>
            <a:ext uri="{FF2B5EF4-FFF2-40B4-BE49-F238E27FC236}">
              <a16:creationId xmlns:a16="http://schemas.microsoft.com/office/drawing/2014/main" id="{00000000-0008-0000-0400-0000321C0000}"/>
            </a:ext>
          </a:extLst>
        </xdr:cNvPr>
        <xdr:cNvSpPr>
          <a:spLocks noChangeShapeType="1"/>
        </xdr:cNvSpPr>
      </xdr:nvSpPr>
      <xdr:spPr bwMode="auto">
        <a:xfrm>
          <a:off x="5981700" y="213360"/>
          <a:ext cx="15240" cy="2133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1</xdr:row>
      <xdr:rowOff>45720</xdr:rowOff>
    </xdr:from>
    <xdr:to>
      <xdr:col>7</xdr:col>
      <xdr:colOff>22860</xdr:colOff>
      <xdr:row>2</xdr:row>
      <xdr:rowOff>91440</xdr:rowOff>
    </xdr:to>
    <xdr:sp macro="" textlink="">
      <xdr:nvSpPr>
        <xdr:cNvPr id="7219" name="Line 51">
          <a:extLst>
            <a:ext uri="{FF2B5EF4-FFF2-40B4-BE49-F238E27FC236}">
              <a16:creationId xmlns:a16="http://schemas.microsoft.com/office/drawing/2014/main" id="{00000000-0008-0000-0400-0000331C0000}"/>
            </a:ext>
          </a:extLst>
        </xdr:cNvPr>
        <xdr:cNvSpPr>
          <a:spLocks noChangeShapeType="1"/>
        </xdr:cNvSpPr>
      </xdr:nvSpPr>
      <xdr:spPr bwMode="auto">
        <a:xfrm>
          <a:off x="6027420" y="213360"/>
          <a:ext cx="0" cy="2133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495300</xdr:colOff>
      <xdr:row>5</xdr:row>
      <xdr:rowOff>60960</xdr:rowOff>
    </xdr:from>
    <xdr:to>
      <xdr:col>7</xdr:col>
      <xdr:colOff>678180</xdr:colOff>
      <xdr:row>5</xdr:row>
      <xdr:rowOff>152400</xdr:rowOff>
    </xdr:to>
    <xdr:grpSp>
      <xdr:nvGrpSpPr>
        <xdr:cNvPr id="7346" name="Group 178">
          <a:extLst>
            <a:ext uri="{FF2B5EF4-FFF2-40B4-BE49-F238E27FC236}">
              <a16:creationId xmlns:a16="http://schemas.microsoft.com/office/drawing/2014/main" id="{00000000-0008-0000-0400-0000B21C0000}"/>
            </a:ext>
          </a:extLst>
        </xdr:cNvPr>
        <xdr:cNvGrpSpPr>
          <a:grpSpLocks/>
        </xdr:cNvGrpSpPr>
      </xdr:nvGrpSpPr>
      <xdr:grpSpPr bwMode="auto">
        <a:xfrm>
          <a:off x="7175500" y="886460"/>
          <a:ext cx="182880" cy="91440"/>
          <a:chOff x="858" y="118"/>
          <a:chExt cx="26" cy="12"/>
        </a:xfrm>
      </xdr:grpSpPr>
      <xdr:sp macro="" textlink="">
        <xdr:nvSpPr>
          <xdr:cNvPr id="7220" name="Line 52">
            <a:extLst>
              <a:ext uri="{FF2B5EF4-FFF2-40B4-BE49-F238E27FC236}">
                <a16:creationId xmlns:a16="http://schemas.microsoft.com/office/drawing/2014/main" id="{00000000-0008-0000-0400-000034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" y="118"/>
            <a:ext cx="26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21" name="Line 53">
            <a:extLst>
              <a:ext uri="{FF2B5EF4-FFF2-40B4-BE49-F238E27FC236}">
                <a16:creationId xmlns:a16="http://schemas.microsoft.com/office/drawing/2014/main" id="{00000000-0008-0000-0400-000035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" y="123"/>
            <a:ext cx="26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22" name="Line 54">
            <a:extLst>
              <a:ext uri="{FF2B5EF4-FFF2-40B4-BE49-F238E27FC236}">
                <a16:creationId xmlns:a16="http://schemas.microsoft.com/office/drawing/2014/main" id="{00000000-0008-0000-0400-000036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" y="128"/>
            <a:ext cx="26" cy="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213360</xdr:colOff>
      <xdr:row>15</xdr:row>
      <xdr:rowOff>0</xdr:rowOff>
    </xdr:from>
    <xdr:to>
      <xdr:col>5</xdr:col>
      <xdr:colOff>22860</xdr:colOff>
      <xdr:row>15</xdr:row>
      <xdr:rowOff>0</xdr:rowOff>
    </xdr:to>
    <xdr:sp macro="" textlink="">
      <xdr:nvSpPr>
        <xdr:cNvPr id="7224" name="Line 56">
          <a:extLst>
            <a:ext uri="{FF2B5EF4-FFF2-40B4-BE49-F238E27FC236}">
              <a16:creationId xmlns:a16="http://schemas.microsoft.com/office/drawing/2014/main" id="{00000000-0008-0000-0400-0000381C0000}"/>
            </a:ext>
          </a:extLst>
        </xdr:cNvPr>
        <xdr:cNvSpPr>
          <a:spLocks noChangeShapeType="1"/>
        </xdr:cNvSpPr>
      </xdr:nvSpPr>
      <xdr:spPr bwMode="auto">
        <a:xfrm>
          <a:off x="4137660" y="2514600"/>
          <a:ext cx="5029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182880</xdr:colOff>
      <xdr:row>14</xdr:row>
      <xdr:rowOff>0</xdr:rowOff>
    </xdr:from>
    <xdr:to>
      <xdr:col>5</xdr:col>
      <xdr:colOff>350520</xdr:colOff>
      <xdr:row>17</xdr:row>
      <xdr:rowOff>0</xdr:rowOff>
    </xdr:to>
    <xdr:grpSp>
      <xdr:nvGrpSpPr>
        <xdr:cNvPr id="7232" name="Group 64">
          <a:extLst>
            <a:ext uri="{FF2B5EF4-FFF2-40B4-BE49-F238E27FC236}">
              <a16:creationId xmlns:a16="http://schemas.microsoft.com/office/drawing/2014/main" id="{00000000-0008-0000-0400-0000401C0000}"/>
            </a:ext>
          </a:extLst>
        </xdr:cNvPr>
        <xdr:cNvGrpSpPr>
          <a:grpSpLocks/>
        </xdr:cNvGrpSpPr>
      </xdr:nvGrpSpPr>
      <xdr:grpSpPr bwMode="auto">
        <a:xfrm>
          <a:off x="4538980" y="2311400"/>
          <a:ext cx="942340" cy="495300"/>
          <a:chOff x="539" y="220"/>
          <a:chExt cx="112" cy="66"/>
        </a:xfrm>
      </xdr:grpSpPr>
      <xdr:grpSp>
        <xdr:nvGrpSpPr>
          <xdr:cNvPr id="7226" name="Group 58">
            <a:extLst>
              <a:ext uri="{FF2B5EF4-FFF2-40B4-BE49-F238E27FC236}">
                <a16:creationId xmlns:a16="http://schemas.microsoft.com/office/drawing/2014/main" id="{00000000-0008-0000-0400-00003A1C0000}"/>
              </a:ext>
            </a:extLst>
          </xdr:cNvPr>
          <xdr:cNvGrpSpPr>
            <a:grpSpLocks/>
          </xdr:cNvGrpSpPr>
        </xdr:nvGrpSpPr>
        <xdr:grpSpPr bwMode="auto">
          <a:xfrm>
            <a:off x="540" y="220"/>
            <a:ext cx="66" cy="22"/>
            <a:chOff x="539" y="220"/>
            <a:chExt cx="66" cy="22"/>
          </a:xfrm>
        </xdr:grpSpPr>
        <xdr:sp macro="" textlink="">
          <xdr:nvSpPr>
            <xdr:cNvPr id="7223" name="Line 55">
              <a:extLst>
                <a:ext uri="{FF2B5EF4-FFF2-40B4-BE49-F238E27FC236}">
                  <a16:creationId xmlns:a16="http://schemas.microsoft.com/office/drawing/2014/main" id="{00000000-0008-0000-0400-000037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9" y="220"/>
              <a:ext cx="65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25" name="Line 57">
              <a:extLst>
                <a:ext uri="{FF2B5EF4-FFF2-40B4-BE49-F238E27FC236}">
                  <a16:creationId xmlns:a16="http://schemas.microsoft.com/office/drawing/2014/main" id="{00000000-0008-0000-0400-000039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0" y="242"/>
              <a:ext cx="65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7227" name="Group 59">
            <a:extLst>
              <a:ext uri="{FF2B5EF4-FFF2-40B4-BE49-F238E27FC236}">
                <a16:creationId xmlns:a16="http://schemas.microsoft.com/office/drawing/2014/main" id="{00000000-0008-0000-0400-00003B1C0000}"/>
              </a:ext>
            </a:extLst>
          </xdr:cNvPr>
          <xdr:cNvGrpSpPr>
            <a:grpSpLocks/>
          </xdr:cNvGrpSpPr>
        </xdr:nvGrpSpPr>
        <xdr:grpSpPr bwMode="auto">
          <a:xfrm>
            <a:off x="539" y="264"/>
            <a:ext cx="69" cy="22"/>
            <a:chOff x="539" y="220"/>
            <a:chExt cx="66" cy="22"/>
          </a:xfrm>
        </xdr:grpSpPr>
        <xdr:sp macro="" textlink="">
          <xdr:nvSpPr>
            <xdr:cNvPr id="7228" name="Line 60">
              <a:extLst>
                <a:ext uri="{FF2B5EF4-FFF2-40B4-BE49-F238E27FC236}">
                  <a16:creationId xmlns:a16="http://schemas.microsoft.com/office/drawing/2014/main" id="{00000000-0008-0000-0400-00003C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9" y="220"/>
              <a:ext cx="65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29" name="Line 61">
              <a:extLst>
                <a:ext uri="{FF2B5EF4-FFF2-40B4-BE49-F238E27FC236}">
                  <a16:creationId xmlns:a16="http://schemas.microsoft.com/office/drawing/2014/main" id="{00000000-0008-0000-0400-00003D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0" y="242"/>
              <a:ext cx="65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7230" name="Arc 62">
            <a:extLst>
              <a:ext uri="{FF2B5EF4-FFF2-40B4-BE49-F238E27FC236}">
                <a16:creationId xmlns:a16="http://schemas.microsoft.com/office/drawing/2014/main" id="{00000000-0008-0000-0400-00003E1C0000}"/>
              </a:ext>
            </a:extLst>
          </xdr:cNvPr>
          <xdr:cNvSpPr>
            <a:spLocks/>
          </xdr:cNvSpPr>
        </xdr:nvSpPr>
        <xdr:spPr bwMode="auto">
          <a:xfrm>
            <a:off x="605" y="220"/>
            <a:ext cx="46" cy="66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43194"/>
              <a:gd name="T2" fmla="*/ 518 w 21600"/>
              <a:gd name="T3" fmla="*/ 43194 h 43194"/>
              <a:gd name="T4" fmla="*/ 0 w 21600"/>
              <a:gd name="T5" fmla="*/ 21600 h 431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43194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cubicBezTo>
                  <a:pt x="21600" y="33327"/>
                  <a:pt x="12242" y="42912"/>
                  <a:pt x="517" y="43193"/>
                </a:cubicBezTo>
              </a:path>
              <a:path w="21600" h="43194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cubicBezTo>
                  <a:pt x="21600" y="33327"/>
                  <a:pt x="12242" y="42912"/>
                  <a:pt x="517" y="43193"/>
                </a:cubicBezTo>
                <a:lnTo>
                  <a:pt x="0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1" name="Arc 63">
            <a:extLst>
              <a:ext uri="{FF2B5EF4-FFF2-40B4-BE49-F238E27FC236}">
                <a16:creationId xmlns:a16="http://schemas.microsoft.com/office/drawing/2014/main" id="{00000000-0008-0000-0400-00003F1C0000}"/>
              </a:ext>
            </a:extLst>
          </xdr:cNvPr>
          <xdr:cNvSpPr>
            <a:spLocks/>
          </xdr:cNvSpPr>
        </xdr:nvSpPr>
        <xdr:spPr bwMode="auto">
          <a:xfrm>
            <a:off x="604" y="241"/>
            <a:ext cx="23" cy="23"/>
          </a:xfrm>
          <a:custGeom>
            <a:avLst/>
            <a:gdLst>
              <a:gd name="G0" fmla="+- 6662 0 0"/>
              <a:gd name="G1" fmla="+- 21600 0 0"/>
              <a:gd name="G2" fmla="+- 21600 0 0"/>
              <a:gd name="T0" fmla="*/ 0 w 28262"/>
              <a:gd name="T1" fmla="*/ 1053 h 43200"/>
              <a:gd name="T2" fmla="*/ 925 w 28262"/>
              <a:gd name="T3" fmla="*/ 42424 h 43200"/>
              <a:gd name="T4" fmla="*/ 6662 w 28262"/>
              <a:gd name="T5" fmla="*/ 21600 h 432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8262" h="43200" fill="none" extrusionOk="0">
                <a:moveTo>
                  <a:pt x="0" y="1053"/>
                </a:moveTo>
                <a:cubicBezTo>
                  <a:pt x="2151" y="355"/>
                  <a:pt x="4399" y="-1"/>
                  <a:pt x="6662" y="0"/>
                </a:cubicBezTo>
                <a:cubicBezTo>
                  <a:pt x="18591" y="0"/>
                  <a:pt x="28262" y="9670"/>
                  <a:pt x="28262" y="21600"/>
                </a:cubicBezTo>
                <a:cubicBezTo>
                  <a:pt x="28262" y="33529"/>
                  <a:pt x="18591" y="43200"/>
                  <a:pt x="6662" y="43200"/>
                </a:cubicBezTo>
                <a:cubicBezTo>
                  <a:pt x="4723" y="43200"/>
                  <a:pt x="2793" y="42939"/>
                  <a:pt x="924" y="42424"/>
                </a:cubicBezTo>
              </a:path>
              <a:path w="28262" h="43200" stroke="0" extrusionOk="0">
                <a:moveTo>
                  <a:pt x="0" y="1053"/>
                </a:moveTo>
                <a:cubicBezTo>
                  <a:pt x="2151" y="355"/>
                  <a:pt x="4399" y="-1"/>
                  <a:pt x="6662" y="0"/>
                </a:cubicBezTo>
                <a:cubicBezTo>
                  <a:pt x="18591" y="0"/>
                  <a:pt x="28262" y="9670"/>
                  <a:pt x="28262" y="21600"/>
                </a:cubicBezTo>
                <a:cubicBezTo>
                  <a:pt x="28262" y="33529"/>
                  <a:pt x="18591" y="43200"/>
                  <a:pt x="6662" y="43200"/>
                </a:cubicBezTo>
                <a:cubicBezTo>
                  <a:pt x="4723" y="43200"/>
                  <a:pt x="2793" y="42939"/>
                  <a:pt x="924" y="42424"/>
                </a:cubicBezTo>
                <a:lnTo>
                  <a:pt x="6662" y="21600"/>
                </a:lnTo>
                <a:close/>
              </a:path>
            </a:pathLst>
          </a:cu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281940</xdr:colOff>
      <xdr:row>18</xdr:row>
      <xdr:rowOff>38100</xdr:rowOff>
    </xdr:from>
    <xdr:to>
      <xdr:col>5</xdr:col>
      <xdr:colOff>449580</xdr:colOff>
      <xdr:row>20</xdr:row>
      <xdr:rowOff>0</xdr:rowOff>
    </xdr:to>
    <xdr:grpSp>
      <xdr:nvGrpSpPr>
        <xdr:cNvPr id="7240" name="Group 72">
          <a:extLst>
            <a:ext uri="{FF2B5EF4-FFF2-40B4-BE49-F238E27FC236}">
              <a16:creationId xmlns:a16="http://schemas.microsoft.com/office/drawing/2014/main" id="{00000000-0008-0000-0400-0000481C0000}"/>
            </a:ext>
          </a:extLst>
        </xdr:cNvPr>
        <xdr:cNvGrpSpPr>
          <a:grpSpLocks/>
        </xdr:cNvGrpSpPr>
      </xdr:nvGrpSpPr>
      <xdr:grpSpPr bwMode="auto">
        <a:xfrm>
          <a:off x="4638040" y="3009900"/>
          <a:ext cx="942340" cy="292100"/>
          <a:chOff x="551" y="313"/>
          <a:chExt cx="113" cy="39"/>
        </a:xfrm>
      </xdr:grpSpPr>
      <xdr:sp macro="" textlink="">
        <xdr:nvSpPr>
          <xdr:cNvPr id="7233" name="Line 65">
            <a:extLst>
              <a:ext uri="{FF2B5EF4-FFF2-40B4-BE49-F238E27FC236}">
                <a16:creationId xmlns:a16="http://schemas.microsoft.com/office/drawing/2014/main" id="{00000000-0008-0000-0400-000041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51" y="330"/>
            <a:ext cx="45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4" name="Line 66">
            <a:extLst>
              <a:ext uri="{FF2B5EF4-FFF2-40B4-BE49-F238E27FC236}">
                <a16:creationId xmlns:a16="http://schemas.microsoft.com/office/drawing/2014/main" id="{00000000-0008-0000-0400-0000421C0000}"/>
              </a:ext>
            </a:extLst>
          </xdr:cNvPr>
          <xdr:cNvSpPr>
            <a:spLocks noChangeShapeType="1"/>
          </xdr:cNvSpPr>
        </xdr:nvSpPr>
        <xdr:spPr bwMode="auto">
          <a:xfrm>
            <a:off x="616" y="330"/>
            <a:ext cx="47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5" name="Line 67">
            <a:extLst>
              <a:ext uri="{FF2B5EF4-FFF2-40B4-BE49-F238E27FC236}">
                <a16:creationId xmlns:a16="http://schemas.microsoft.com/office/drawing/2014/main" id="{00000000-0008-0000-0400-000043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51" y="352"/>
            <a:ext cx="11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6" name="Line 68">
            <a:extLst>
              <a:ext uri="{FF2B5EF4-FFF2-40B4-BE49-F238E27FC236}">
                <a16:creationId xmlns:a16="http://schemas.microsoft.com/office/drawing/2014/main" id="{00000000-0008-0000-0400-000044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5" y="314"/>
            <a:ext cx="0" cy="16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37" name="Line 69">
            <a:extLst>
              <a:ext uri="{FF2B5EF4-FFF2-40B4-BE49-F238E27FC236}">
                <a16:creationId xmlns:a16="http://schemas.microsoft.com/office/drawing/2014/main" id="{00000000-0008-0000-0400-000045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18" y="313"/>
            <a:ext cx="0" cy="17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289560</xdr:colOff>
      <xdr:row>19</xdr:row>
      <xdr:rowOff>76200</xdr:rowOff>
    </xdr:from>
    <xdr:to>
      <xdr:col>5</xdr:col>
      <xdr:colOff>426720</xdr:colOff>
      <xdr:row>19</xdr:row>
      <xdr:rowOff>76200</xdr:rowOff>
    </xdr:to>
    <xdr:sp macro="" textlink="">
      <xdr:nvSpPr>
        <xdr:cNvPr id="7241" name="Line 73">
          <a:extLst>
            <a:ext uri="{FF2B5EF4-FFF2-40B4-BE49-F238E27FC236}">
              <a16:creationId xmlns:a16="http://schemas.microsoft.com/office/drawing/2014/main" id="{00000000-0008-0000-0400-0000491C0000}"/>
            </a:ext>
          </a:extLst>
        </xdr:cNvPr>
        <xdr:cNvSpPr>
          <a:spLocks noChangeShapeType="1"/>
        </xdr:cNvSpPr>
      </xdr:nvSpPr>
      <xdr:spPr bwMode="auto">
        <a:xfrm>
          <a:off x="4213860" y="3261360"/>
          <a:ext cx="8305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266700</xdr:colOff>
      <xdr:row>20</xdr:row>
      <xdr:rowOff>45720</xdr:rowOff>
    </xdr:from>
    <xdr:to>
      <xdr:col>5</xdr:col>
      <xdr:colOff>426720</xdr:colOff>
      <xdr:row>22</xdr:row>
      <xdr:rowOff>7620</xdr:rowOff>
    </xdr:to>
    <xdr:grpSp>
      <xdr:nvGrpSpPr>
        <xdr:cNvPr id="7242" name="Group 74">
          <a:extLst>
            <a:ext uri="{FF2B5EF4-FFF2-40B4-BE49-F238E27FC236}">
              <a16:creationId xmlns:a16="http://schemas.microsoft.com/office/drawing/2014/main" id="{00000000-0008-0000-0400-00004A1C0000}"/>
            </a:ext>
          </a:extLst>
        </xdr:cNvPr>
        <xdr:cNvGrpSpPr>
          <a:grpSpLocks/>
        </xdr:cNvGrpSpPr>
      </xdr:nvGrpSpPr>
      <xdr:grpSpPr bwMode="auto">
        <a:xfrm>
          <a:off x="4622800" y="3347720"/>
          <a:ext cx="934720" cy="292100"/>
          <a:chOff x="551" y="313"/>
          <a:chExt cx="113" cy="39"/>
        </a:xfrm>
      </xdr:grpSpPr>
      <xdr:sp macro="" textlink="">
        <xdr:nvSpPr>
          <xdr:cNvPr id="7243" name="Line 75">
            <a:extLst>
              <a:ext uri="{FF2B5EF4-FFF2-40B4-BE49-F238E27FC236}">
                <a16:creationId xmlns:a16="http://schemas.microsoft.com/office/drawing/2014/main" id="{00000000-0008-0000-0400-00004B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51" y="330"/>
            <a:ext cx="45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44" name="Line 76">
            <a:extLst>
              <a:ext uri="{FF2B5EF4-FFF2-40B4-BE49-F238E27FC236}">
                <a16:creationId xmlns:a16="http://schemas.microsoft.com/office/drawing/2014/main" id="{00000000-0008-0000-0400-00004C1C0000}"/>
              </a:ext>
            </a:extLst>
          </xdr:cNvPr>
          <xdr:cNvSpPr>
            <a:spLocks noChangeShapeType="1"/>
          </xdr:cNvSpPr>
        </xdr:nvSpPr>
        <xdr:spPr bwMode="auto">
          <a:xfrm>
            <a:off x="616" y="330"/>
            <a:ext cx="47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45" name="Line 77">
            <a:extLst>
              <a:ext uri="{FF2B5EF4-FFF2-40B4-BE49-F238E27FC236}">
                <a16:creationId xmlns:a16="http://schemas.microsoft.com/office/drawing/2014/main" id="{00000000-0008-0000-0400-00004D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51" y="352"/>
            <a:ext cx="11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46" name="Line 78">
            <a:extLst>
              <a:ext uri="{FF2B5EF4-FFF2-40B4-BE49-F238E27FC236}">
                <a16:creationId xmlns:a16="http://schemas.microsoft.com/office/drawing/2014/main" id="{00000000-0008-0000-0400-00004E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5" y="314"/>
            <a:ext cx="0" cy="16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47" name="Line 79">
            <a:extLst>
              <a:ext uri="{FF2B5EF4-FFF2-40B4-BE49-F238E27FC236}">
                <a16:creationId xmlns:a16="http://schemas.microsoft.com/office/drawing/2014/main" id="{00000000-0008-0000-0400-00004F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18" y="313"/>
            <a:ext cx="0" cy="17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0</xdr:colOff>
      <xdr:row>20</xdr:row>
      <xdr:rowOff>60960</xdr:rowOff>
    </xdr:from>
    <xdr:to>
      <xdr:col>5</xdr:col>
      <xdr:colOff>0</xdr:colOff>
      <xdr:row>21</xdr:row>
      <xdr:rowOff>99060</xdr:rowOff>
    </xdr:to>
    <xdr:sp macro="" textlink="">
      <xdr:nvSpPr>
        <xdr:cNvPr id="7248" name="Line 80">
          <a:extLst>
            <a:ext uri="{FF2B5EF4-FFF2-40B4-BE49-F238E27FC236}">
              <a16:creationId xmlns:a16="http://schemas.microsoft.com/office/drawing/2014/main" id="{00000000-0008-0000-0400-0000501C0000}"/>
            </a:ext>
          </a:extLst>
        </xdr:cNvPr>
        <xdr:cNvSpPr>
          <a:spLocks noChangeShapeType="1"/>
        </xdr:cNvSpPr>
      </xdr:nvSpPr>
      <xdr:spPr bwMode="auto">
        <a:xfrm flipV="1">
          <a:off x="4617720" y="3413760"/>
          <a:ext cx="0" cy="2057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281940</xdr:colOff>
      <xdr:row>21</xdr:row>
      <xdr:rowOff>91440</xdr:rowOff>
    </xdr:from>
    <xdr:to>
      <xdr:col>5</xdr:col>
      <xdr:colOff>7620</xdr:colOff>
      <xdr:row>21</xdr:row>
      <xdr:rowOff>91440</xdr:rowOff>
    </xdr:to>
    <xdr:sp macro="" textlink="">
      <xdr:nvSpPr>
        <xdr:cNvPr id="7249" name="Line 81">
          <a:extLst>
            <a:ext uri="{FF2B5EF4-FFF2-40B4-BE49-F238E27FC236}">
              <a16:creationId xmlns:a16="http://schemas.microsoft.com/office/drawing/2014/main" id="{00000000-0008-0000-0400-0000511C0000}"/>
            </a:ext>
          </a:extLst>
        </xdr:cNvPr>
        <xdr:cNvSpPr>
          <a:spLocks noChangeShapeType="1"/>
        </xdr:cNvSpPr>
      </xdr:nvSpPr>
      <xdr:spPr bwMode="auto">
        <a:xfrm flipH="1">
          <a:off x="4206240" y="361188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266700</xdr:colOff>
      <xdr:row>22</xdr:row>
      <xdr:rowOff>137160</xdr:rowOff>
    </xdr:from>
    <xdr:to>
      <xdr:col>5</xdr:col>
      <xdr:colOff>457200</xdr:colOff>
      <xdr:row>24</xdr:row>
      <xdr:rowOff>7620</xdr:rowOff>
    </xdr:to>
    <xdr:grpSp>
      <xdr:nvGrpSpPr>
        <xdr:cNvPr id="7259" name="Group 91">
          <a:extLst>
            <a:ext uri="{FF2B5EF4-FFF2-40B4-BE49-F238E27FC236}">
              <a16:creationId xmlns:a16="http://schemas.microsoft.com/office/drawing/2014/main" id="{00000000-0008-0000-0400-00005B1C0000}"/>
            </a:ext>
          </a:extLst>
        </xdr:cNvPr>
        <xdr:cNvGrpSpPr>
          <a:grpSpLocks/>
        </xdr:cNvGrpSpPr>
      </xdr:nvGrpSpPr>
      <xdr:grpSpPr bwMode="auto">
        <a:xfrm>
          <a:off x="4622800" y="3769360"/>
          <a:ext cx="965200" cy="200660"/>
          <a:chOff x="556" y="415"/>
          <a:chExt cx="116" cy="27"/>
        </a:xfrm>
      </xdr:grpSpPr>
      <xdr:sp macro="" textlink="">
        <xdr:nvSpPr>
          <xdr:cNvPr id="7250" name="Line 82">
            <a:extLst>
              <a:ext uri="{FF2B5EF4-FFF2-40B4-BE49-F238E27FC236}">
                <a16:creationId xmlns:a16="http://schemas.microsoft.com/office/drawing/2014/main" id="{00000000-0008-0000-0400-0000521C0000}"/>
              </a:ext>
            </a:extLst>
          </xdr:cNvPr>
          <xdr:cNvSpPr>
            <a:spLocks noChangeShapeType="1"/>
          </xdr:cNvSpPr>
        </xdr:nvSpPr>
        <xdr:spPr bwMode="auto">
          <a:xfrm>
            <a:off x="556" y="417"/>
            <a:ext cx="50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1" name="Line 83">
            <a:extLst>
              <a:ext uri="{FF2B5EF4-FFF2-40B4-BE49-F238E27FC236}">
                <a16:creationId xmlns:a16="http://schemas.microsoft.com/office/drawing/2014/main" id="{00000000-0008-0000-0400-0000531C0000}"/>
              </a:ext>
            </a:extLst>
          </xdr:cNvPr>
          <xdr:cNvSpPr>
            <a:spLocks noChangeShapeType="1"/>
          </xdr:cNvSpPr>
        </xdr:nvSpPr>
        <xdr:spPr bwMode="auto">
          <a:xfrm>
            <a:off x="556" y="439"/>
            <a:ext cx="50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2" name="Line 84">
            <a:extLst>
              <a:ext uri="{FF2B5EF4-FFF2-40B4-BE49-F238E27FC236}">
                <a16:creationId xmlns:a16="http://schemas.microsoft.com/office/drawing/2014/main" id="{00000000-0008-0000-0400-0000541C0000}"/>
              </a:ext>
            </a:extLst>
          </xdr:cNvPr>
          <xdr:cNvSpPr>
            <a:spLocks noChangeShapeType="1"/>
          </xdr:cNvSpPr>
        </xdr:nvSpPr>
        <xdr:spPr bwMode="auto">
          <a:xfrm>
            <a:off x="622" y="417"/>
            <a:ext cx="50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3" name="Line 85">
            <a:extLst>
              <a:ext uri="{FF2B5EF4-FFF2-40B4-BE49-F238E27FC236}">
                <a16:creationId xmlns:a16="http://schemas.microsoft.com/office/drawing/2014/main" id="{00000000-0008-0000-0400-0000551C0000}"/>
              </a:ext>
            </a:extLst>
          </xdr:cNvPr>
          <xdr:cNvSpPr>
            <a:spLocks noChangeShapeType="1"/>
          </xdr:cNvSpPr>
        </xdr:nvSpPr>
        <xdr:spPr bwMode="auto">
          <a:xfrm>
            <a:off x="623" y="439"/>
            <a:ext cx="49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7" name="Line 89">
            <a:extLst>
              <a:ext uri="{FF2B5EF4-FFF2-40B4-BE49-F238E27FC236}">
                <a16:creationId xmlns:a16="http://schemas.microsoft.com/office/drawing/2014/main" id="{00000000-0008-0000-0400-0000591C0000}"/>
              </a:ext>
            </a:extLst>
          </xdr:cNvPr>
          <xdr:cNvSpPr>
            <a:spLocks noChangeShapeType="1"/>
          </xdr:cNvSpPr>
        </xdr:nvSpPr>
        <xdr:spPr bwMode="auto">
          <a:xfrm>
            <a:off x="600" y="442"/>
            <a:ext cx="28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58" name="Line 90">
            <a:extLst>
              <a:ext uri="{FF2B5EF4-FFF2-40B4-BE49-F238E27FC236}">
                <a16:creationId xmlns:a16="http://schemas.microsoft.com/office/drawing/2014/main" id="{00000000-0008-0000-0400-00005A1C0000}"/>
              </a:ext>
            </a:extLst>
          </xdr:cNvPr>
          <xdr:cNvSpPr>
            <a:spLocks noChangeShapeType="1"/>
          </xdr:cNvSpPr>
        </xdr:nvSpPr>
        <xdr:spPr bwMode="auto">
          <a:xfrm>
            <a:off x="599" y="415"/>
            <a:ext cx="28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518160</xdr:colOff>
      <xdr:row>39</xdr:row>
      <xdr:rowOff>22860</xdr:rowOff>
    </xdr:from>
    <xdr:to>
      <xdr:col>5</xdr:col>
      <xdr:colOff>647700</xdr:colOff>
      <xdr:row>40</xdr:row>
      <xdr:rowOff>144780</xdr:rowOff>
    </xdr:to>
    <xdr:grpSp>
      <xdr:nvGrpSpPr>
        <xdr:cNvPr id="7269" name="Group 101">
          <a:extLst>
            <a:ext uri="{FF2B5EF4-FFF2-40B4-BE49-F238E27FC236}">
              <a16:creationId xmlns:a16="http://schemas.microsoft.com/office/drawing/2014/main" id="{00000000-0008-0000-0400-0000651C0000}"/>
            </a:ext>
          </a:extLst>
        </xdr:cNvPr>
        <xdr:cNvGrpSpPr>
          <a:grpSpLocks/>
        </xdr:cNvGrpSpPr>
      </xdr:nvGrpSpPr>
      <xdr:grpSpPr bwMode="auto">
        <a:xfrm>
          <a:off x="4874260" y="6461760"/>
          <a:ext cx="904240" cy="287020"/>
          <a:chOff x="582" y="772"/>
          <a:chExt cx="107" cy="40"/>
        </a:xfrm>
      </xdr:grpSpPr>
      <xdr:sp macro="" textlink="">
        <xdr:nvSpPr>
          <xdr:cNvPr id="7260" name="Line 92">
            <a:extLst>
              <a:ext uri="{FF2B5EF4-FFF2-40B4-BE49-F238E27FC236}">
                <a16:creationId xmlns:a16="http://schemas.microsoft.com/office/drawing/2014/main" id="{00000000-0008-0000-0400-00005C1C0000}"/>
              </a:ext>
            </a:extLst>
          </xdr:cNvPr>
          <xdr:cNvSpPr>
            <a:spLocks noChangeShapeType="1"/>
          </xdr:cNvSpPr>
        </xdr:nvSpPr>
        <xdr:spPr bwMode="auto">
          <a:xfrm>
            <a:off x="582" y="773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1" name="Line 93">
            <a:extLst>
              <a:ext uri="{FF2B5EF4-FFF2-40B4-BE49-F238E27FC236}">
                <a16:creationId xmlns:a16="http://schemas.microsoft.com/office/drawing/2014/main" id="{00000000-0008-0000-0400-00005D1C0000}"/>
              </a:ext>
            </a:extLst>
          </xdr:cNvPr>
          <xdr:cNvSpPr>
            <a:spLocks noChangeShapeType="1"/>
          </xdr:cNvSpPr>
        </xdr:nvSpPr>
        <xdr:spPr bwMode="auto">
          <a:xfrm>
            <a:off x="582" y="8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2" name="Line 94">
            <a:extLst>
              <a:ext uri="{FF2B5EF4-FFF2-40B4-BE49-F238E27FC236}">
                <a16:creationId xmlns:a16="http://schemas.microsoft.com/office/drawing/2014/main" id="{00000000-0008-0000-0400-00005E1C0000}"/>
              </a:ext>
            </a:extLst>
          </xdr:cNvPr>
          <xdr:cNvSpPr>
            <a:spLocks noChangeShapeType="1"/>
          </xdr:cNvSpPr>
        </xdr:nvSpPr>
        <xdr:spPr bwMode="auto">
          <a:xfrm>
            <a:off x="636" y="80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3" name="Line 95">
            <a:extLst>
              <a:ext uri="{FF2B5EF4-FFF2-40B4-BE49-F238E27FC236}">
                <a16:creationId xmlns:a16="http://schemas.microsoft.com/office/drawing/2014/main" id="{00000000-0008-0000-0400-00005F1C0000}"/>
              </a:ext>
            </a:extLst>
          </xdr:cNvPr>
          <xdr:cNvSpPr>
            <a:spLocks noChangeShapeType="1"/>
          </xdr:cNvSpPr>
        </xdr:nvSpPr>
        <xdr:spPr bwMode="auto">
          <a:xfrm>
            <a:off x="635" y="783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5" name="Line 97">
            <a:extLst>
              <a:ext uri="{FF2B5EF4-FFF2-40B4-BE49-F238E27FC236}">
                <a16:creationId xmlns:a16="http://schemas.microsoft.com/office/drawing/2014/main" id="{00000000-0008-0000-0400-0000611C0000}"/>
              </a:ext>
            </a:extLst>
          </xdr:cNvPr>
          <xdr:cNvSpPr>
            <a:spLocks noChangeShapeType="1"/>
          </xdr:cNvSpPr>
        </xdr:nvSpPr>
        <xdr:spPr bwMode="auto">
          <a:xfrm>
            <a:off x="635" y="772"/>
            <a:ext cx="0" cy="13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66" name="Line 98">
            <a:extLst>
              <a:ext uri="{FF2B5EF4-FFF2-40B4-BE49-F238E27FC236}">
                <a16:creationId xmlns:a16="http://schemas.microsoft.com/office/drawing/2014/main" id="{00000000-0008-0000-0400-0000621C0000}"/>
              </a:ext>
            </a:extLst>
          </xdr:cNvPr>
          <xdr:cNvSpPr>
            <a:spLocks noChangeShapeType="1"/>
          </xdr:cNvSpPr>
        </xdr:nvSpPr>
        <xdr:spPr bwMode="auto">
          <a:xfrm>
            <a:off x="635" y="800"/>
            <a:ext cx="0" cy="1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426720</xdr:colOff>
      <xdr:row>42</xdr:row>
      <xdr:rowOff>22860</xdr:rowOff>
    </xdr:from>
    <xdr:to>
      <xdr:col>6</xdr:col>
      <xdr:colOff>411480</xdr:colOff>
      <xdr:row>43</xdr:row>
      <xdr:rowOff>137160</xdr:rowOff>
    </xdr:to>
    <xdr:grpSp>
      <xdr:nvGrpSpPr>
        <xdr:cNvPr id="7286" name="Group 118">
          <a:extLst>
            <a:ext uri="{FF2B5EF4-FFF2-40B4-BE49-F238E27FC236}">
              <a16:creationId xmlns:a16="http://schemas.microsoft.com/office/drawing/2014/main" id="{00000000-0008-0000-0400-0000761C0000}"/>
            </a:ext>
          </a:extLst>
        </xdr:cNvPr>
        <xdr:cNvGrpSpPr>
          <a:grpSpLocks/>
        </xdr:cNvGrpSpPr>
      </xdr:nvGrpSpPr>
      <xdr:grpSpPr bwMode="auto">
        <a:xfrm>
          <a:off x="4782820" y="6957060"/>
          <a:ext cx="1534160" cy="279400"/>
          <a:chOff x="570" y="838"/>
          <a:chExt cx="180" cy="38"/>
        </a:xfrm>
      </xdr:grpSpPr>
      <xdr:grpSp>
        <xdr:nvGrpSpPr>
          <xdr:cNvPr id="7280" name="Group 112">
            <a:extLst>
              <a:ext uri="{FF2B5EF4-FFF2-40B4-BE49-F238E27FC236}">
                <a16:creationId xmlns:a16="http://schemas.microsoft.com/office/drawing/2014/main" id="{00000000-0008-0000-0400-0000701C0000}"/>
              </a:ext>
            </a:extLst>
          </xdr:cNvPr>
          <xdr:cNvGrpSpPr>
            <a:grpSpLocks/>
          </xdr:cNvGrpSpPr>
        </xdr:nvGrpSpPr>
        <xdr:grpSpPr bwMode="auto">
          <a:xfrm flipV="1">
            <a:off x="571" y="866"/>
            <a:ext cx="179" cy="10"/>
            <a:chOff x="577" y="837"/>
            <a:chExt cx="179" cy="10"/>
          </a:xfrm>
        </xdr:grpSpPr>
        <xdr:sp macro="" textlink="">
          <xdr:nvSpPr>
            <xdr:cNvPr id="7271" name="Line 103">
              <a:extLst>
                <a:ext uri="{FF2B5EF4-FFF2-40B4-BE49-F238E27FC236}">
                  <a16:creationId xmlns:a16="http://schemas.microsoft.com/office/drawing/2014/main" id="{00000000-0008-0000-0400-000067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7" y="837"/>
              <a:ext cx="53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74" name="Line 106">
              <a:extLst>
                <a:ext uri="{FF2B5EF4-FFF2-40B4-BE49-F238E27FC236}">
                  <a16:creationId xmlns:a16="http://schemas.microsoft.com/office/drawing/2014/main" id="{00000000-0008-0000-0400-00006A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03" y="847"/>
              <a:ext cx="53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79" name="Line 111">
              <a:extLst>
                <a:ext uri="{FF2B5EF4-FFF2-40B4-BE49-F238E27FC236}">
                  <a16:creationId xmlns:a16="http://schemas.microsoft.com/office/drawing/2014/main" id="{00000000-0008-0000-0400-00006F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30" y="837"/>
              <a:ext cx="75" cy="1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7281" name="Group 113">
            <a:extLst>
              <a:ext uri="{FF2B5EF4-FFF2-40B4-BE49-F238E27FC236}">
                <a16:creationId xmlns:a16="http://schemas.microsoft.com/office/drawing/2014/main" id="{00000000-0008-0000-0400-0000711C0000}"/>
              </a:ext>
            </a:extLst>
          </xdr:cNvPr>
          <xdr:cNvGrpSpPr>
            <a:grpSpLocks/>
          </xdr:cNvGrpSpPr>
        </xdr:nvGrpSpPr>
        <xdr:grpSpPr bwMode="auto">
          <a:xfrm>
            <a:off x="570" y="838"/>
            <a:ext cx="179" cy="10"/>
            <a:chOff x="577" y="837"/>
            <a:chExt cx="179" cy="10"/>
          </a:xfrm>
        </xdr:grpSpPr>
        <xdr:sp macro="" textlink="">
          <xdr:nvSpPr>
            <xdr:cNvPr id="7282" name="Line 114">
              <a:extLst>
                <a:ext uri="{FF2B5EF4-FFF2-40B4-BE49-F238E27FC236}">
                  <a16:creationId xmlns:a16="http://schemas.microsoft.com/office/drawing/2014/main" id="{00000000-0008-0000-0400-000072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7" y="837"/>
              <a:ext cx="53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83" name="Line 115">
              <a:extLst>
                <a:ext uri="{FF2B5EF4-FFF2-40B4-BE49-F238E27FC236}">
                  <a16:creationId xmlns:a16="http://schemas.microsoft.com/office/drawing/2014/main" id="{00000000-0008-0000-0400-000073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03" y="847"/>
              <a:ext cx="53" cy="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84" name="Line 116">
              <a:extLst>
                <a:ext uri="{FF2B5EF4-FFF2-40B4-BE49-F238E27FC236}">
                  <a16:creationId xmlns:a16="http://schemas.microsoft.com/office/drawing/2014/main" id="{00000000-0008-0000-0400-000074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30" y="837"/>
              <a:ext cx="75" cy="10"/>
            </a:xfrm>
            <a:prstGeom prst="line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4</xdr:col>
      <xdr:colOff>518160</xdr:colOff>
      <xdr:row>47</xdr:row>
      <xdr:rowOff>22860</xdr:rowOff>
    </xdr:from>
    <xdr:to>
      <xdr:col>5</xdr:col>
      <xdr:colOff>647700</xdr:colOff>
      <xdr:row>48</xdr:row>
      <xdr:rowOff>144780</xdr:rowOff>
    </xdr:to>
    <xdr:grpSp>
      <xdr:nvGrpSpPr>
        <xdr:cNvPr id="7287" name="Group 119">
          <a:extLst>
            <a:ext uri="{FF2B5EF4-FFF2-40B4-BE49-F238E27FC236}">
              <a16:creationId xmlns:a16="http://schemas.microsoft.com/office/drawing/2014/main" id="{00000000-0008-0000-0400-0000771C0000}"/>
            </a:ext>
          </a:extLst>
        </xdr:cNvPr>
        <xdr:cNvGrpSpPr>
          <a:grpSpLocks/>
        </xdr:cNvGrpSpPr>
      </xdr:nvGrpSpPr>
      <xdr:grpSpPr bwMode="auto">
        <a:xfrm flipH="1">
          <a:off x="4874260" y="7782560"/>
          <a:ext cx="904240" cy="287020"/>
          <a:chOff x="582" y="772"/>
          <a:chExt cx="107" cy="40"/>
        </a:xfrm>
      </xdr:grpSpPr>
      <xdr:sp macro="" textlink="">
        <xdr:nvSpPr>
          <xdr:cNvPr id="7288" name="Line 120">
            <a:extLst>
              <a:ext uri="{FF2B5EF4-FFF2-40B4-BE49-F238E27FC236}">
                <a16:creationId xmlns:a16="http://schemas.microsoft.com/office/drawing/2014/main" id="{00000000-0008-0000-0400-0000781C0000}"/>
              </a:ext>
            </a:extLst>
          </xdr:cNvPr>
          <xdr:cNvSpPr>
            <a:spLocks noChangeShapeType="1"/>
          </xdr:cNvSpPr>
        </xdr:nvSpPr>
        <xdr:spPr bwMode="auto">
          <a:xfrm>
            <a:off x="582" y="773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89" name="Line 121">
            <a:extLst>
              <a:ext uri="{FF2B5EF4-FFF2-40B4-BE49-F238E27FC236}">
                <a16:creationId xmlns:a16="http://schemas.microsoft.com/office/drawing/2014/main" id="{00000000-0008-0000-0400-0000791C0000}"/>
              </a:ext>
            </a:extLst>
          </xdr:cNvPr>
          <xdr:cNvSpPr>
            <a:spLocks noChangeShapeType="1"/>
          </xdr:cNvSpPr>
        </xdr:nvSpPr>
        <xdr:spPr bwMode="auto">
          <a:xfrm>
            <a:off x="582" y="8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0" name="Line 122">
            <a:extLst>
              <a:ext uri="{FF2B5EF4-FFF2-40B4-BE49-F238E27FC236}">
                <a16:creationId xmlns:a16="http://schemas.microsoft.com/office/drawing/2014/main" id="{00000000-0008-0000-0400-00007A1C0000}"/>
              </a:ext>
            </a:extLst>
          </xdr:cNvPr>
          <xdr:cNvSpPr>
            <a:spLocks noChangeShapeType="1"/>
          </xdr:cNvSpPr>
        </xdr:nvSpPr>
        <xdr:spPr bwMode="auto">
          <a:xfrm>
            <a:off x="636" y="80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1" name="Line 123">
            <a:extLst>
              <a:ext uri="{FF2B5EF4-FFF2-40B4-BE49-F238E27FC236}">
                <a16:creationId xmlns:a16="http://schemas.microsoft.com/office/drawing/2014/main" id="{00000000-0008-0000-0400-00007B1C0000}"/>
              </a:ext>
            </a:extLst>
          </xdr:cNvPr>
          <xdr:cNvSpPr>
            <a:spLocks noChangeShapeType="1"/>
          </xdr:cNvSpPr>
        </xdr:nvSpPr>
        <xdr:spPr bwMode="auto">
          <a:xfrm>
            <a:off x="635" y="783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2" name="Line 124">
            <a:extLst>
              <a:ext uri="{FF2B5EF4-FFF2-40B4-BE49-F238E27FC236}">
                <a16:creationId xmlns:a16="http://schemas.microsoft.com/office/drawing/2014/main" id="{00000000-0008-0000-0400-00007C1C0000}"/>
              </a:ext>
            </a:extLst>
          </xdr:cNvPr>
          <xdr:cNvSpPr>
            <a:spLocks noChangeShapeType="1"/>
          </xdr:cNvSpPr>
        </xdr:nvSpPr>
        <xdr:spPr bwMode="auto">
          <a:xfrm>
            <a:off x="635" y="772"/>
            <a:ext cx="0" cy="13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3" name="Line 125">
            <a:extLst>
              <a:ext uri="{FF2B5EF4-FFF2-40B4-BE49-F238E27FC236}">
                <a16:creationId xmlns:a16="http://schemas.microsoft.com/office/drawing/2014/main" id="{00000000-0008-0000-0400-00007D1C0000}"/>
              </a:ext>
            </a:extLst>
          </xdr:cNvPr>
          <xdr:cNvSpPr>
            <a:spLocks noChangeShapeType="1"/>
          </xdr:cNvSpPr>
        </xdr:nvSpPr>
        <xdr:spPr bwMode="auto">
          <a:xfrm>
            <a:off x="635" y="800"/>
            <a:ext cx="0" cy="1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624840</xdr:colOff>
      <xdr:row>40</xdr:row>
      <xdr:rowOff>0</xdr:rowOff>
    </xdr:from>
    <xdr:to>
      <xdr:col>5</xdr:col>
      <xdr:colOff>510540</xdr:colOff>
      <xdr:row>40</xdr:row>
      <xdr:rowOff>0</xdr:rowOff>
    </xdr:to>
    <xdr:sp macro="" textlink="">
      <xdr:nvSpPr>
        <xdr:cNvPr id="7294" name="Line 126">
          <a:extLst>
            <a:ext uri="{FF2B5EF4-FFF2-40B4-BE49-F238E27FC236}">
              <a16:creationId xmlns:a16="http://schemas.microsoft.com/office/drawing/2014/main" id="{00000000-0008-0000-0400-00007E1C0000}"/>
            </a:ext>
          </a:extLst>
        </xdr:cNvPr>
        <xdr:cNvSpPr>
          <a:spLocks noChangeShapeType="1"/>
        </xdr:cNvSpPr>
      </xdr:nvSpPr>
      <xdr:spPr bwMode="auto">
        <a:xfrm>
          <a:off x="4549140" y="6705600"/>
          <a:ext cx="5791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563880</xdr:colOff>
      <xdr:row>42</xdr:row>
      <xdr:rowOff>160020</xdr:rowOff>
    </xdr:from>
    <xdr:to>
      <xdr:col>5</xdr:col>
      <xdr:colOff>449580</xdr:colOff>
      <xdr:row>42</xdr:row>
      <xdr:rowOff>160020</xdr:rowOff>
    </xdr:to>
    <xdr:sp macro="" textlink="">
      <xdr:nvSpPr>
        <xdr:cNvPr id="7295" name="Line 127">
          <a:extLst>
            <a:ext uri="{FF2B5EF4-FFF2-40B4-BE49-F238E27FC236}">
              <a16:creationId xmlns:a16="http://schemas.microsoft.com/office/drawing/2014/main" id="{00000000-0008-0000-0400-00007F1C0000}"/>
            </a:ext>
          </a:extLst>
        </xdr:cNvPr>
        <xdr:cNvSpPr>
          <a:spLocks noChangeShapeType="1"/>
        </xdr:cNvSpPr>
      </xdr:nvSpPr>
      <xdr:spPr bwMode="auto">
        <a:xfrm>
          <a:off x="4488180" y="7200900"/>
          <a:ext cx="5791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7620</xdr:colOff>
      <xdr:row>48</xdr:row>
      <xdr:rowOff>0</xdr:rowOff>
    </xdr:from>
    <xdr:to>
      <xdr:col>5</xdr:col>
      <xdr:colOff>586740</xdr:colOff>
      <xdr:row>48</xdr:row>
      <xdr:rowOff>0</xdr:rowOff>
    </xdr:to>
    <xdr:sp macro="" textlink="">
      <xdr:nvSpPr>
        <xdr:cNvPr id="7296" name="Line 128">
          <a:extLst>
            <a:ext uri="{FF2B5EF4-FFF2-40B4-BE49-F238E27FC236}">
              <a16:creationId xmlns:a16="http://schemas.microsoft.com/office/drawing/2014/main" id="{00000000-0008-0000-0400-0000801C0000}"/>
            </a:ext>
          </a:extLst>
        </xdr:cNvPr>
        <xdr:cNvSpPr>
          <a:spLocks noChangeShapeType="1"/>
        </xdr:cNvSpPr>
      </xdr:nvSpPr>
      <xdr:spPr bwMode="auto">
        <a:xfrm>
          <a:off x="4625340" y="8046720"/>
          <a:ext cx="5791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426720</xdr:colOff>
      <xdr:row>50</xdr:row>
      <xdr:rowOff>129540</xdr:rowOff>
    </xdr:from>
    <xdr:to>
      <xdr:col>5</xdr:col>
      <xdr:colOff>601980</xdr:colOff>
      <xdr:row>52</xdr:row>
      <xdr:rowOff>45720</xdr:rowOff>
    </xdr:to>
    <xdr:grpSp>
      <xdr:nvGrpSpPr>
        <xdr:cNvPr id="7305" name="Group 137">
          <a:extLst>
            <a:ext uri="{FF2B5EF4-FFF2-40B4-BE49-F238E27FC236}">
              <a16:creationId xmlns:a16="http://schemas.microsoft.com/office/drawing/2014/main" id="{00000000-0008-0000-0400-0000891C0000}"/>
            </a:ext>
          </a:extLst>
        </xdr:cNvPr>
        <xdr:cNvGrpSpPr>
          <a:grpSpLocks/>
        </xdr:cNvGrpSpPr>
      </xdr:nvGrpSpPr>
      <xdr:grpSpPr bwMode="auto">
        <a:xfrm>
          <a:off x="4782820" y="8384540"/>
          <a:ext cx="949960" cy="246380"/>
          <a:chOff x="570" y="1029"/>
          <a:chExt cx="115" cy="33"/>
        </a:xfrm>
      </xdr:grpSpPr>
      <xdr:sp macro="" textlink="">
        <xdr:nvSpPr>
          <xdr:cNvPr id="7297" name="Line 129">
            <a:extLst>
              <a:ext uri="{FF2B5EF4-FFF2-40B4-BE49-F238E27FC236}">
                <a16:creationId xmlns:a16="http://schemas.microsoft.com/office/drawing/2014/main" id="{00000000-0008-0000-0400-0000811C0000}"/>
              </a:ext>
            </a:extLst>
          </xdr:cNvPr>
          <xdr:cNvSpPr>
            <a:spLocks noChangeShapeType="1"/>
          </xdr:cNvSpPr>
        </xdr:nvSpPr>
        <xdr:spPr bwMode="auto">
          <a:xfrm>
            <a:off x="570" y="1029"/>
            <a:ext cx="115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8" name="Line 130">
            <a:extLst>
              <a:ext uri="{FF2B5EF4-FFF2-40B4-BE49-F238E27FC236}">
                <a16:creationId xmlns:a16="http://schemas.microsoft.com/office/drawing/2014/main" id="{00000000-0008-0000-0400-0000821C0000}"/>
              </a:ext>
            </a:extLst>
          </xdr:cNvPr>
          <xdr:cNvSpPr>
            <a:spLocks noChangeShapeType="1"/>
          </xdr:cNvSpPr>
        </xdr:nvSpPr>
        <xdr:spPr bwMode="auto">
          <a:xfrm>
            <a:off x="570" y="1062"/>
            <a:ext cx="115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99" name="Line 131">
            <a:extLst>
              <a:ext uri="{FF2B5EF4-FFF2-40B4-BE49-F238E27FC236}">
                <a16:creationId xmlns:a16="http://schemas.microsoft.com/office/drawing/2014/main" id="{00000000-0008-0000-0400-0000831C0000}"/>
              </a:ext>
            </a:extLst>
          </xdr:cNvPr>
          <xdr:cNvSpPr>
            <a:spLocks noChangeShapeType="1"/>
          </xdr:cNvSpPr>
        </xdr:nvSpPr>
        <xdr:spPr bwMode="auto">
          <a:xfrm>
            <a:off x="616" y="1029"/>
            <a:ext cx="0" cy="11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03" name="Line 135">
            <a:extLst>
              <a:ext uri="{FF2B5EF4-FFF2-40B4-BE49-F238E27FC236}">
                <a16:creationId xmlns:a16="http://schemas.microsoft.com/office/drawing/2014/main" id="{00000000-0008-0000-0400-0000871C0000}"/>
              </a:ext>
            </a:extLst>
          </xdr:cNvPr>
          <xdr:cNvSpPr>
            <a:spLocks noChangeShapeType="1"/>
          </xdr:cNvSpPr>
        </xdr:nvSpPr>
        <xdr:spPr bwMode="auto">
          <a:xfrm>
            <a:off x="616" y="1050"/>
            <a:ext cx="0" cy="11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403860</xdr:colOff>
      <xdr:row>60</xdr:row>
      <xdr:rowOff>0</xdr:rowOff>
    </xdr:from>
    <xdr:to>
      <xdr:col>6</xdr:col>
      <xdr:colOff>114300</xdr:colOff>
      <xdr:row>61</xdr:row>
      <xdr:rowOff>0</xdr:rowOff>
    </xdr:to>
    <xdr:grpSp>
      <xdr:nvGrpSpPr>
        <xdr:cNvPr id="7311" name="Group 143">
          <a:extLst>
            <a:ext uri="{FF2B5EF4-FFF2-40B4-BE49-F238E27FC236}">
              <a16:creationId xmlns:a16="http://schemas.microsoft.com/office/drawing/2014/main" id="{00000000-0008-0000-0400-00008F1C0000}"/>
            </a:ext>
          </a:extLst>
        </xdr:cNvPr>
        <xdr:cNvGrpSpPr>
          <a:grpSpLocks/>
        </xdr:cNvGrpSpPr>
      </xdr:nvGrpSpPr>
      <xdr:grpSpPr bwMode="auto">
        <a:xfrm>
          <a:off x="5534660" y="9906000"/>
          <a:ext cx="485140" cy="165100"/>
          <a:chOff x="576" y="1211"/>
          <a:chExt cx="54" cy="21"/>
        </a:xfrm>
      </xdr:grpSpPr>
      <xdr:sp macro="" textlink="">
        <xdr:nvSpPr>
          <xdr:cNvPr id="7306" name="Line 138">
            <a:extLst>
              <a:ext uri="{FF2B5EF4-FFF2-40B4-BE49-F238E27FC236}">
                <a16:creationId xmlns:a16="http://schemas.microsoft.com/office/drawing/2014/main" id="{00000000-0008-0000-0400-00008A1C0000}"/>
              </a:ext>
            </a:extLst>
          </xdr:cNvPr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07" name="Line 139">
            <a:extLst>
              <a:ext uri="{FF2B5EF4-FFF2-40B4-BE49-F238E27FC236}">
                <a16:creationId xmlns:a16="http://schemas.microsoft.com/office/drawing/2014/main" id="{00000000-0008-0000-0400-00008B1C0000}"/>
              </a:ext>
            </a:extLst>
          </xdr:cNvPr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548640</xdr:colOff>
      <xdr:row>59</xdr:row>
      <xdr:rowOff>0</xdr:rowOff>
    </xdr:from>
    <xdr:to>
      <xdr:col>5</xdr:col>
      <xdr:colOff>548640</xdr:colOff>
      <xdr:row>61</xdr:row>
      <xdr:rowOff>160020</xdr:rowOff>
    </xdr:to>
    <xdr:grpSp>
      <xdr:nvGrpSpPr>
        <xdr:cNvPr id="7312" name="Group 144">
          <a:extLst>
            <a:ext uri="{FF2B5EF4-FFF2-40B4-BE49-F238E27FC236}">
              <a16:creationId xmlns:a16="http://schemas.microsoft.com/office/drawing/2014/main" id="{00000000-0008-0000-0400-0000901C0000}"/>
            </a:ext>
          </a:extLst>
        </xdr:cNvPr>
        <xdr:cNvGrpSpPr>
          <a:grpSpLocks/>
        </xdr:cNvGrpSpPr>
      </xdr:nvGrpSpPr>
      <xdr:grpSpPr bwMode="auto">
        <a:xfrm>
          <a:off x="5679440" y="9740900"/>
          <a:ext cx="0" cy="490220"/>
          <a:chOff x="576" y="1189"/>
          <a:chExt cx="0" cy="65"/>
        </a:xfrm>
      </xdr:grpSpPr>
      <xdr:sp macro="" textlink="">
        <xdr:nvSpPr>
          <xdr:cNvPr id="7308" name="Line 140">
            <a:extLst>
              <a:ext uri="{FF2B5EF4-FFF2-40B4-BE49-F238E27FC236}">
                <a16:creationId xmlns:a16="http://schemas.microsoft.com/office/drawing/2014/main" id="{00000000-0008-0000-0400-00008C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76" y="1189"/>
            <a:ext cx="0" cy="2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09" name="Line 141">
            <a:extLst>
              <a:ext uri="{FF2B5EF4-FFF2-40B4-BE49-F238E27FC236}">
                <a16:creationId xmlns:a16="http://schemas.microsoft.com/office/drawing/2014/main" id="{00000000-0008-0000-0400-00008D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76" y="1232"/>
            <a:ext cx="0" cy="2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449580</xdr:colOff>
      <xdr:row>61</xdr:row>
      <xdr:rowOff>0</xdr:rowOff>
    </xdr:from>
    <xdr:to>
      <xdr:col>7</xdr:col>
      <xdr:colOff>167640</xdr:colOff>
      <xdr:row>62</xdr:row>
      <xdr:rowOff>22860</xdr:rowOff>
    </xdr:to>
    <xdr:grpSp>
      <xdr:nvGrpSpPr>
        <xdr:cNvPr id="7313" name="Group 145">
          <a:extLst>
            <a:ext uri="{FF2B5EF4-FFF2-40B4-BE49-F238E27FC236}">
              <a16:creationId xmlns:a16="http://schemas.microsoft.com/office/drawing/2014/main" id="{00000000-0008-0000-0400-0000911C0000}"/>
            </a:ext>
          </a:extLst>
        </xdr:cNvPr>
        <xdr:cNvGrpSpPr>
          <a:grpSpLocks/>
        </xdr:cNvGrpSpPr>
      </xdr:nvGrpSpPr>
      <xdr:grpSpPr bwMode="auto">
        <a:xfrm>
          <a:off x="6355080" y="10071100"/>
          <a:ext cx="492760" cy="187960"/>
          <a:chOff x="576" y="1211"/>
          <a:chExt cx="54" cy="21"/>
        </a:xfrm>
      </xdr:grpSpPr>
      <xdr:sp macro="" textlink="">
        <xdr:nvSpPr>
          <xdr:cNvPr id="7314" name="Line 146">
            <a:extLst>
              <a:ext uri="{FF2B5EF4-FFF2-40B4-BE49-F238E27FC236}">
                <a16:creationId xmlns:a16="http://schemas.microsoft.com/office/drawing/2014/main" id="{00000000-0008-0000-0400-0000921C0000}"/>
              </a:ext>
            </a:extLst>
          </xdr:cNvPr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15" name="Line 147">
            <a:extLst>
              <a:ext uri="{FF2B5EF4-FFF2-40B4-BE49-F238E27FC236}">
                <a16:creationId xmlns:a16="http://schemas.microsoft.com/office/drawing/2014/main" id="{00000000-0008-0000-0400-0000931C0000}"/>
              </a:ext>
            </a:extLst>
          </xdr:cNvPr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289560</xdr:colOff>
      <xdr:row>60</xdr:row>
      <xdr:rowOff>30480</xdr:rowOff>
    </xdr:from>
    <xdr:to>
      <xdr:col>6</xdr:col>
      <xdr:colOff>533400</xdr:colOff>
      <xdr:row>61</xdr:row>
      <xdr:rowOff>0</xdr:rowOff>
    </xdr:to>
    <xdr:sp macro="" textlink="">
      <xdr:nvSpPr>
        <xdr:cNvPr id="7319" name="Arc 151">
          <a:extLst>
            <a:ext uri="{FF2B5EF4-FFF2-40B4-BE49-F238E27FC236}">
              <a16:creationId xmlns:a16="http://schemas.microsoft.com/office/drawing/2014/main" id="{00000000-0008-0000-0400-0000971C0000}"/>
            </a:ext>
          </a:extLst>
        </xdr:cNvPr>
        <xdr:cNvSpPr>
          <a:spLocks/>
        </xdr:cNvSpPr>
      </xdr:nvSpPr>
      <xdr:spPr bwMode="auto">
        <a:xfrm flipH="1" flipV="1">
          <a:off x="5600700" y="10088880"/>
          <a:ext cx="243840" cy="137160"/>
        </a:xfrm>
        <a:custGeom>
          <a:avLst/>
          <a:gdLst>
            <a:gd name="G0" fmla="+- 0 0 0"/>
            <a:gd name="G1" fmla="+- 21017 0 0"/>
            <a:gd name="G2" fmla="+- 21600 0 0"/>
            <a:gd name="T0" fmla="*/ 4984 w 21600"/>
            <a:gd name="T1" fmla="*/ 0 h 21017"/>
            <a:gd name="T2" fmla="*/ 21600 w 21600"/>
            <a:gd name="T3" fmla="*/ 21017 h 21017"/>
            <a:gd name="T4" fmla="*/ 0 w 21600"/>
            <a:gd name="T5" fmla="*/ 21017 h 210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017" fill="none" extrusionOk="0">
              <a:moveTo>
                <a:pt x="4984" y="-1"/>
              </a:moveTo>
              <a:cubicBezTo>
                <a:pt x="14723" y="2309"/>
                <a:pt x="21600" y="11007"/>
                <a:pt x="21600" y="21017"/>
              </a:cubicBezTo>
            </a:path>
            <a:path w="21600" h="21017" stroke="0" extrusionOk="0">
              <a:moveTo>
                <a:pt x="4984" y="-1"/>
              </a:moveTo>
              <a:cubicBezTo>
                <a:pt x="14723" y="2309"/>
                <a:pt x="21600" y="11007"/>
                <a:pt x="21600" y="21017"/>
              </a:cubicBezTo>
              <a:lnTo>
                <a:pt x="0" y="21017"/>
              </a:lnTo>
              <a:close/>
            </a:path>
          </a:pathLst>
        </a:cu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266700</xdr:colOff>
      <xdr:row>62</xdr:row>
      <xdr:rowOff>22860</xdr:rowOff>
    </xdr:from>
    <xdr:to>
      <xdr:col>6</xdr:col>
      <xdr:colOff>510540</xdr:colOff>
      <xdr:row>62</xdr:row>
      <xdr:rowOff>160020</xdr:rowOff>
    </xdr:to>
    <xdr:sp macro="" textlink="">
      <xdr:nvSpPr>
        <xdr:cNvPr id="7320" name="Arc 152">
          <a:extLst>
            <a:ext uri="{FF2B5EF4-FFF2-40B4-BE49-F238E27FC236}">
              <a16:creationId xmlns:a16="http://schemas.microsoft.com/office/drawing/2014/main" id="{00000000-0008-0000-0400-0000981C0000}"/>
            </a:ext>
          </a:extLst>
        </xdr:cNvPr>
        <xdr:cNvSpPr>
          <a:spLocks/>
        </xdr:cNvSpPr>
      </xdr:nvSpPr>
      <xdr:spPr bwMode="auto">
        <a:xfrm flipH="1">
          <a:off x="5577840" y="10416540"/>
          <a:ext cx="243840" cy="137160"/>
        </a:xfrm>
        <a:custGeom>
          <a:avLst/>
          <a:gdLst>
            <a:gd name="G0" fmla="+- 0 0 0"/>
            <a:gd name="G1" fmla="+- 21017 0 0"/>
            <a:gd name="G2" fmla="+- 21600 0 0"/>
            <a:gd name="T0" fmla="*/ 4984 w 21600"/>
            <a:gd name="T1" fmla="*/ 0 h 21017"/>
            <a:gd name="T2" fmla="*/ 21600 w 21600"/>
            <a:gd name="T3" fmla="*/ 21017 h 21017"/>
            <a:gd name="T4" fmla="*/ 0 w 21600"/>
            <a:gd name="T5" fmla="*/ 21017 h 210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1600" h="21017" fill="none" extrusionOk="0">
              <a:moveTo>
                <a:pt x="4984" y="-1"/>
              </a:moveTo>
              <a:cubicBezTo>
                <a:pt x="14723" y="2309"/>
                <a:pt x="21600" y="11007"/>
                <a:pt x="21600" y="21017"/>
              </a:cubicBezTo>
            </a:path>
            <a:path w="21600" h="21017" stroke="0" extrusionOk="0">
              <a:moveTo>
                <a:pt x="4984" y="-1"/>
              </a:moveTo>
              <a:cubicBezTo>
                <a:pt x="14723" y="2309"/>
                <a:pt x="21600" y="11007"/>
                <a:pt x="21600" y="21017"/>
              </a:cubicBezTo>
              <a:lnTo>
                <a:pt x="0" y="21017"/>
              </a:lnTo>
              <a:close/>
            </a:path>
          </a:pathLst>
        </a:cu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403860</xdr:colOff>
      <xdr:row>59</xdr:row>
      <xdr:rowOff>0</xdr:rowOff>
    </xdr:from>
    <xdr:to>
      <xdr:col>5</xdr:col>
      <xdr:colOff>114300</xdr:colOff>
      <xdr:row>60</xdr:row>
      <xdr:rowOff>0</xdr:rowOff>
    </xdr:to>
    <xdr:grpSp>
      <xdr:nvGrpSpPr>
        <xdr:cNvPr id="7321" name="Group 153">
          <a:extLst>
            <a:ext uri="{FF2B5EF4-FFF2-40B4-BE49-F238E27FC236}">
              <a16:creationId xmlns:a16="http://schemas.microsoft.com/office/drawing/2014/main" id="{00000000-0008-0000-0400-0000991C0000}"/>
            </a:ext>
          </a:extLst>
        </xdr:cNvPr>
        <xdr:cNvGrpSpPr>
          <a:grpSpLocks/>
        </xdr:cNvGrpSpPr>
      </xdr:nvGrpSpPr>
      <xdr:grpSpPr bwMode="auto">
        <a:xfrm>
          <a:off x="4759960" y="9740900"/>
          <a:ext cx="485140" cy="165100"/>
          <a:chOff x="576" y="1211"/>
          <a:chExt cx="54" cy="21"/>
        </a:xfrm>
      </xdr:grpSpPr>
      <xdr:sp macro="" textlink="">
        <xdr:nvSpPr>
          <xdr:cNvPr id="7322" name="Line 154">
            <a:extLst>
              <a:ext uri="{FF2B5EF4-FFF2-40B4-BE49-F238E27FC236}">
                <a16:creationId xmlns:a16="http://schemas.microsoft.com/office/drawing/2014/main" id="{00000000-0008-0000-0400-00009A1C0000}"/>
              </a:ext>
            </a:extLst>
          </xdr:cNvPr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23" name="Line 155">
            <a:extLst>
              <a:ext uri="{FF2B5EF4-FFF2-40B4-BE49-F238E27FC236}">
                <a16:creationId xmlns:a16="http://schemas.microsoft.com/office/drawing/2014/main" id="{00000000-0008-0000-0400-00009B1C0000}"/>
              </a:ext>
            </a:extLst>
          </xdr:cNvPr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411480</xdr:colOff>
      <xdr:row>58</xdr:row>
      <xdr:rowOff>7620</xdr:rowOff>
    </xdr:from>
    <xdr:to>
      <xdr:col>4</xdr:col>
      <xdr:colOff>411480</xdr:colOff>
      <xdr:row>61</xdr:row>
      <xdr:rowOff>0</xdr:rowOff>
    </xdr:to>
    <xdr:grpSp>
      <xdr:nvGrpSpPr>
        <xdr:cNvPr id="7324" name="Group 156">
          <a:extLst>
            <a:ext uri="{FF2B5EF4-FFF2-40B4-BE49-F238E27FC236}">
              <a16:creationId xmlns:a16="http://schemas.microsoft.com/office/drawing/2014/main" id="{00000000-0008-0000-0400-00009C1C0000}"/>
            </a:ext>
          </a:extLst>
        </xdr:cNvPr>
        <xdr:cNvGrpSpPr>
          <a:grpSpLocks/>
        </xdr:cNvGrpSpPr>
      </xdr:nvGrpSpPr>
      <xdr:grpSpPr bwMode="auto">
        <a:xfrm>
          <a:off x="4767580" y="9583420"/>
          <a:ext cx="0" cy="487680"/>
          <a:chOff x="576" y="1189"/>
          <a:chExt cx="0" cy="65"/>
        </a:xfrm>
      </xdr:grpSpPr>
      <xdr:sp macro="" textlink="">
        <xdr:nvSpPr>
          <xdr:cNvPr id="7325" name="Line 157">
            <a:extLst>
              <a:ext uri="{FF2B5EF4-FFF2-40B4-BE49-F238E27FC236}">
                <a16:creationId xmlns:a16="http://schemas.microsoft.com/office/drawing/2014/main" id="{00000000-0008-0000-0400-00009D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76" y="1189"/>
            <a:ext cx="0" cy="2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26" name="Line 158">
            <a:extLst>
              <a:ext uri="{FF2B5EF4-FFF2-40B4-BE49-F238E27FC236}">
                <a16:creationId xmlns:a16="http://schemas.microsoft.com/office/drawing/2014/main" id="{00000000-0008-0000-0400-00009E1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76" y="1232"/>
            <a:ext cx="0" cy="22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403860</xdr:colOff>
      <xdr:row>59</xdr:row>
      <xdr:rowOff>0</xdr:rowOff>
    </xdr:from>
    <xdr:to>
      <xdr:col>5</xdr:col>
      <xdr:colOff>114300</xdr:colOff>
      <xdr:row>60</xdr:row>
      <xdr:rowOff>0</xdr:rowOff>
    </xdr:to>
    <xdr:grpSp>
      <xdr:nvGrpSpPr>
        <xdr:cNvPr id="7327" name="Group 159">
          <a:extLst>
            <a:ext uri="{FF2B5EF4-FFF2-40B4-BE49-F238E27FC236}">
              <a16:creationId xmlns:a16="http://schemas.microsoft.com/office/drawing/2014/main" id="{00000000-0008-0000-0400-00009F1C0000}"/>
            </a:ext>
          </a:extLst>
        </xdr:cNvPr>
        <xdr:cNvGrpSpPr>
          <a:grpSpLocks/>
        </xdr:cNvGrpSpPr>
      </xdr:nvGrpSpPr>
      <xdr:grpSpPr bwMode="auto">
        <a:xfrm>
          <a:off x="4759960" y="9740900"/>
          <a:ext cx="485140" cy="165100"/>
          <a:chOff x="576" y="1211"/>
          <a:chExt cx="54" cy="21"/>
        </a:xfrm>
      </xdr:grpSpPr>
      <xdr:sp macro="" textlink="">
        <xdr:nvSpPr>
          <xdr:cNvPr id="7328" name="Line 160">
            <a:extLst>
              <a:ext uri="{FF2B5EF4-FFF2-40B4-BE49-F238E27FC236}">
                <a16:creationId xmlns:a16="http://schemas.microsoft.com/office/drawing/2014/main" id="{00000000-0008-0000-0400-0000A01C0000}"/>
              </a:ext>
            </a:extLst>
          </xdr:cNvPr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29" name="Line 161">
            <a:extLst>
              <a:ext uri="{FF2B5EF4-FFF2-40B4-BE49-F238E27FC236}">
                <a16:creationId xmlns:a16="http://schemas.microsoft.com/office/drawing/2014/main" id="{00000000-0008-0000-0400-0000A11C0000}"/>
              </a:ext>
            </a:extLst>
          </xdr:cNvPr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</xdr:col>
      <xdr:colOff>373380</xdr:colOff>
      <xdr:row>63</xdr:row>
      <xdr:rowOff>0</xdr:rowOff>
    </xdr:from>
    <xdr:to>
      <xdr:col>5</xdr:col>
      <xdr:colOff>91440</xdr:colOff>
      <xdr:row>64</xdr:row>
      <xdr:rowOff>0</xdr:rowOff>
    </xdr:to>
    <xdr:grpSp>
      <xdr:nvGrpSpPr>
        <xdr:cNvPr id="7330" name="Group 162">
          <a:extLst>
            <a:ext uri="{FF2B5EF4-FFF2-40B4-BE49-F238E27FC236}">
              <a16:creationId xmlns:a16="http://schemas.microsoft.com/office/drawing/2014/main" id="{00000000-0008-0000-0400-0000A21C0000}"/>
            </a:ext>
          </a:extLst>
        </xdr:cNvPr>
        <xdr:cNvGrpSpPr>
          <a:grpSpLocks/>
        </xdr:cNvGrpSpPr>
      </xdr:nvGrpSpPr>
      <xdr:grpSpPr bwMode="auto">
        <a:xfrm>
          <a:off x="4729480" y="10401300"/>
          <a:ext cx="492760" cy="165100"/>
          <a:chOff x="576" y="1211"/>
          <a:chExt cx="54" cy="21"/>
        </a:xfrm>
      </xdr:grpSpPr>
      <xdr:sp macro="" textlink="">
        <xdr:nvSpPr>
          <xdr:cNvPr id="7331" name="Line 163">
            <a:extLst>
              <a:ext uri="{FF2B5EF4-FFF2-40B4-BE49-F238E27FC236}">
                <a16:creationId xmlns:a16="http://schemas.microsoft.com/office/drawing/2014/main" id="{00000000-0008-0000-0400-0000A31C0000}"/>
              </a:ext>
            </a:extLst>
          </xdr:cNvPr>
          <xdr:cNvSpPr>
            <a:spLocks noChangeShapeType="1"/>
          </xdr:cNvSpPr>
        </xdr:nvSpPr>
        <xdr:spPr bwMode="auto">
          <a:xfrm>
            <a:off x="577" y="1211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32" name="Line 164">
            <a:extLst>
              <a:ext uri="{FF2B5EF4-FFF2-40B4-BE49-F238E27FC236}">
                <a16:creationId xmlns:a16="http://schemas.microsoft.com/office/drawing/2014/main" id="{00000000-0008-0000-0400-0000A41C0000}"/>
              </a:ext>
            </a:extLst>
          </xdr:cNvPr>
          <xdr:cNvSpPr>
            <a:spLocks noChangeShapeType="1"/>
          </xdr:cNvSpPr>
        </xdr:nvSpPr>
        <xdr:spPr bwMode="auto">
          <a:xfrm>
            <a:off x="576" y="1232"/>
            <a:ext cx="53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144780</xdr:colOff>
      <xdr:row>61</xdr:row>
      <xdr:rowOff>99060</xdr:rowOff>
    </xdr:from>
    <xdr:to>
      <xdr:col>6</xdr:col>
      <xdr:colOff>563880</xdr:colOff>
      <xdr:row>61</xdr:row>
      <xdr:rowOff>99060</xdr:rowOff>
    </xdr:to>
    <xdr:sp macro="" textlink="">
      <xdr:nvSpPr>
        <xdr:cNvPr id="7335" name="Line 167">
          <a:extLst>
            <a:ext uri="{FF2B5EF4-FFF2-40B4-BE49-F238E27FC236}">
              <a16:creationId xmlns:a16="http://schemas.microsoft.com/office/drawing/2014/main" id="{00000000-0008-0000-0400-0000A71C0000}"/>
            </a:ext>
          </a:extLst>
        </xdr:cNvPr>
        <xdr:cNvSpPr>
          <a:spLocks noChangeShapeType="1"/>
        </xdr:cNvSpPr>
      </xdr:nvSpPr>
      <xdr:spPr bwMode="auto">
        <a:xfrm>
          <a:off x="5455920" y="1032510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228600</xdr:colOff>
      <xdr:row>60</xdr:row>
      <xdr:rowOff>91440</xdr:rowOff>
    </xdr:from>
    <xdr:to>
      <xdr:col>5</xdr:col>
      <xdr:colOff>647700</xdr:colOff>
      <xdr:row>60</xdr:row>
      <xdr:rowOff>91440</xdr:rowOff>
    </xdr:to>
    <xdr:sp macro="" textlink="">
      <xdr:nvSpPr>
        <xdr:cNvPr id="7336" name="Line 168">
          <a:extLst>
            <a:ext uri="{FF2B5EF4-FFF2-40B4-BE49-F238E27FC236}">
              <a16:creationId xmlns:a16="http://schemas.microsoft.com/office/drawing/2014/main" id="{00000000-0008-0000-0400-0000A81C0000}"/>
            </a:ext>
          </a:extLst>
        </xdr:cNvPr>
        <xdr:cNvSpPr>
          <a:spLocks noChangeShapeType="1"/>
        </xdr:cNvSpPr>
      </xdr:nvSpPr>
      <xdr:spPr bwMode="auto">
        <a:xfrm>
          <a:off x="4846320" y="1014984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175260</xdr:colOff>
      <xdr:row>59</xdr:row>
      <xdr:rowOff>91440</xdr:rowOff>
    </xdr:from>
    <xdr:to>
      <xdr:col>4</xdr:col>
      <xdr:colOff>594360</xdr:colOff>
      <xdr:row>59</xdr:row>
      <xdr:rowOff>91440</xdr:rowOff>
    </xdr:to>
    <xdr:sp macro="" textlink="">
      <xdr:nvSpPr>
        <xdr:cNvPr id="7337" name="Line 169">
          <a:extLst>
            <a:ext uri="{FF2B5EF4-FFF2-40B4-BE49-F238E27FC236}">
              <a16:creationId xmlns:a16="http://schemas.microsoft.com/office/drawing/2014/main" id="{00000000-0008-0000-0400-0000A91C0000}"/>
            </a:ext>
          </a:extLst>
        </xdr:cNvPr>
        <xdr:cNvSpPr>
          <a:spLocks noChangeShapeType="1"/>
        </xdr:cNvSpPr>
      </xdr:nvSpPr>
      <xdr:spPr bwMode="auto">
        <a:xfrm>
          <a:off x="4099560" y="998220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685800</xdr:colOff>
      <xdr:row>63</xdr:row>
      <xdr:rowOff>91440</xdr:rowOff>
    </xdr:from>
    <xdr:to>
      <xdr:col>5</xdr:col>
      <xdr:colOff>411480</xdr:colOff>
      <xdr:row>63</xdr:row>
      <xdr:rowOff>91440</xdr:rowOff>
    </xdr:to>
    <xdr:sp macro="" textlink="">
      <xdr:nvSpPr>
        <xdr:cNvPr id="7338" name="Line 170">
          <a:extLst>
            <a:ext uri="{FF2B5EF4-FFF2-40B4-BE49-F238E27FC236}">
              <a16:creationId xmlns:a16="http://schemas.microsoft.com/office/drawing/2014/main" id="{00000000-0008-0000-0400-0000AA1C0000}"/>
            </a:ext>
          </a:extLst>
        </xdr:cNvPr>
        <xdr:cNvSpPr>
          <a:spLocks noChangeShapeType="1"/>
        </xdr:cNvSpPr>
      </xdr:nvSpPr>
      <xdr:spPr bwMode="auto">
        <a:xfrm>
          <a:off x="4610100" y="1065276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586740</xdr:colOff>
      <xdr:row>10</xdr:row>
      <xdr:rowOff>45720</xdr:rowOff>
    </xdr:from>
    <xdr:to>
      <xdr:col>5</xdr:col>
      <xdr:colOff>518160</xdr:colOff>
      <xdr:row>13</xdr:row>
      <xdr:rowOff>7620</xdr:rowOff>
    </xdr:to>
    <xdr:grpSp>
      <xdr:nvGrpSpPr>
        <xdr:cNvPr id="7343" name="Group 175">
          <a:extLst>
            <a:ext uri="{FF2B5EF4-FFF2-40B4-BE49-F238E27FC236}">
              <a16:creationId xmlns:a16="http://schemas.microsoft.com/office/drawing/2014/main" id="{00000000-0008-0000-0400-0000AF1C0000}"/>
            </a:ext>
          </a:extLst>
        </xdr:cNvPr>
        <xdr:cNvGrpSpPr>
          <a:grpSpLocks/>
        </xdr:cNvGrpSpPr>
      </xdr:nvGrpSpPr>
      <xdr:grpSpPr bwMode="auto">
        <a:xfrm>
          <a:off x="4942840" y="1696720"/>
          <a:ext cx="706120" cy="457200"/>
          <a:chOff x="591" y="227"/>
          <a:chExt cx="82" cy="60"/>
        </a:xfrm>
      </xdr:grpSpPr>
      <xdr:sp macro="" textlink="">
        <xdr:nvSpPr>
          <xdr:cNvPr id="7339" name="Line 171">
            <a:extLst>
              <a:ext uri="{FF2B5EF4-FFF2-40B4-BE49-F238E27FC236}">
                <a16:creationId xmlns:a16="http://schemas.microsoft.com/office/drawing/2014/main" id="{00000000-0008-0000-0400-0000AB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1" y="227"/>
            <a:ext cx="82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40" name="Line 172">
            <a:extLst>
              <a:ext uri="{FF2B5EF4-FFF2-40B4-BE49-F238E27FC236}">
                <a16:creationId xmlns:a16="http://schemas.microsoft.com/office/drawing/2014/main" id="{00000000-0008-0000-0400-0000AC1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1" y="247"/>
            <a:ext cx="60" cy="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41" name="Line 173">
            <a:extLst>
              <a:ext uri="{FF2B5EF4-FFF2-40B4-BE49-F238E27FC236}">
                <a16:creationId xmlns:a16="http://schemas.microsoft.com/office/drawing/2014/main" id="{00000000-0008-0000-0400-0000AD1C0000}"/>
              </a:ext>
            </a:extLst>
          </xdr:cNvPr>
          <xdr:cNvSpPr>
            <a:spLocks noChangeShapeType="1"/>
          </xdr:cNvSpPr>
        </xdr:nvSpPr>
        <xdr:spPr bwMode="auto">
          <a:xfrm>
            <a:off x="672" y="227"/>
            <a:ext cx="0" cy="60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42" name="Line 174">
            <a:extLst>
              <a:ext uri="{FF2B5EF4-FFF2-40B4-BE49-F238E27FC236}">
                <a16:creationId xmlns:a16="http://schemas.microsoft.com/office/drawing/2014/main" id="{00000000-0008-0000-0400-0000AE1C0000}"/>
              </a:ext>
            </a:extLst>
          </xdr:cNvPr>
          <xdr:cNvSpPr>
            <a:spLocks noChangeShapeType="1"/>
          </xdr:cNvSpPr>
        </xdr:nvSpPr>
        <xdr:spPr bwMode="auto">
          <a:xfrm>
            <a:off x="650" y="248"/>
            <a:ext cx="0" cy="38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2148840</xdr:colOff>
      <xdr:row>54</xdr:row>
      <xdr:rowOff>91440</xdr:rowOff>
    </xdr:from>
    <xdr:to>
      <xdr:col>4</xdr:col>
      <xdr:colOff>22860</xdr:colOff>
      <xdr:row>54</xdr:row>
      <xdr:rowOff>99060</xdr:rowOff>
    </xdr:to>
    <xdr:sp macro="" textlink="">
      <xdr:nvSpPr>
        <xdr:cNvPr id="7347" name="Line 179">
          <a:extLst>
            <a:ext uri="{FF2B5EF4-FFF2-40B4-BE49-F238E27FC236}">
              <a16:creationId xmlns:a16="http://schemas.microsoft.com/office/drawing/2014/main" id="{00000000-0008-0000-0400-0000B31C0000}"/>
            </a:ext>
          </a:extLst>
        </xdr:cNvPr>
        <xdr:cNvSpPr>
          <a:spLocks noChangeShapeType="1"/>
        </xdr:cNvSpPr>
      </xdr:nvSpPr>
      <xdr:spPr bwMode="auto">
        <a:xfrm>
          <a:off x="2148840" y="9144000"/>
          <a:ext cx="179832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952500</xdr:colOff>
          <xdr:row>2</xdr:row>
          <xdr:rowOff>215900</xdr:rowOff>
        </xdr:from>
        <xdr:to>
          <xdr:col>11</xdr:col>
          <xdr:colOff>292100</xdr:colOff>
          <xdr:row>5</xdr:row>
          <xdr:rowOff>38100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939800</xdr:colOff>
          <xdr:row>5</xdr:row>
          <xdr:rowOff>266700</xdr:rowOff>
        </xdr:from>
        <xdr:to>
          <xdr:col>12</xdr:col>
          <xdr:colOff>76200</xdr:colOff>
          <xdr:row>8</xdr:row>
          <xdr:rowOff>228600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368300</xdr:colOff>
          <xdr:row>2</xdr:row>
          <xdr:rowOff>215900</xdr:rowOff>
        </xdr:from>
        <xdr:to>
          <xdr:col>16</xdr:col>
          <xdr:colOff>355600</xdr:colOff>
          <xdr:row>5</xdr:row>
          <xdr:rowOff>215900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6</xdr:row>
          <xdr:rowOff>63500</xdr:rowOff>
        </xdr:from>
        <xdr:to>
          <xdr:col>16</xdr:col>
          <xdr:colOff>292100</xdr:colOff>
          <xdr:row>9</xdr:row>
          <xdr:rowOff>127000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1003300</xdr:colOff>
          <xdr:row>2</xdr:row>
          <xdr:rowOff>203200</xdr:rowOff>
        </xdr:from>
        <xdr:to>
          <xdr:col>22</xdr:col>
          <xdr:colOff>571500</xdr:colOff>
          <xdr:row>5</xdr:row>
          <xdr:rowOff>203200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4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1003300</xdr:colOff>
          <xdr:row>6</xdr:row>
          <xdr:rowOff>101600</xdr:rowOff>
        </xdr:from>
        <xdr:to>
          <xdr:col>22</xdr:col>
          <xdr:colOff>571500</xdr:colOff>
          <xdr:row>9</xdr:row>
          <xdr:rowOff>203200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4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4330700</xdr:colOff>
          <xdr:row>46</xdr:row>
          <xdr:rowOff>12700</xdr:rowOff>
        </xdr:from>
        <xdr:to>
          <xdr:col>3</xdr:col>
          <xdr:colOff>558800</xdr:colOff>
          <xdr:row>49</xdr:row>
          <xdr:rowOff>165100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50800</xdr:colOff>
          <xdr:row>53</xdr:row>
          <xdr:rowOff>50800</xdr:rowOff>
        </xdr:from>
        <xdr:to>
          <xdr:col>5</xdr:col>
          <xdr:colOff>1028700</xdr:colOff>
          <xdr:row>56</xdr:row>
          <xdr:rowOff>203200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4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939800</xdr:colOff>
          <xdr:row>9</xdr:row>
          <xdr:rowOff>241300</xdr:rowOff>
        </xdr:from>
        <xdr:to>
          <xdr:col>21</xdr:col>
          <xdr:colOff>241300</xdr:colOff>
          <xdr:row>15</xdr:row>
          <xdr:rowOff>177800</xdr:rowOff>
        </xdr:to>
        <xdr:sp macro="" textlink="">
          <xdr:nvSpPr>
            <xdr:cNvPr id="7344" name="Object 176" hidden="1">
              <a:extLst>
                <a:ext uri="{63B3BB69-23CF-44E3-9099-C40C66FF867C}">
                  <a14:compatExt spid="_x0000_s7344"/>
                </a:ext>
                <a:ext uri="{FF2B5EF4-FFF2-40B4-BE49-F238E27FC236}">
                  <a16:creationId xmlns:a16="http://schemas.microsoft.com/office/drawing/2014/main" id="{00000000-0008-0000-0400-0000B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50</xdr:row>
      <xdr:rowOff>129540</xdr:rowOff>
    </xdr:from>
    <xdr:to>
      <xdr:col>15</xdr:col>
      <xdr:colOff>289560</xdr:colOff>
      <xdr:row>83</xdr:row>
      <xdr:rowOff>160020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05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5</xdr:row>
          <xdr:rowOff>12700</xdr:rowOff>
        </xdr:from>
        <xdr:to>
          <xdr:col>9</xdr:col>
          <xdr:colOff>457200</xdr:colOff>
          <xdr:row>7</xdr:row>
          <xdr:rowOff>203200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8</xdr:row>
          <xdr:rowOff>12700</xdr:rowOff>
        </xdr:from>
        <xdr:to>
          <xdr:col>9</xdr:col>
          <xdr:colOff>825500</xdr:colOff>
          <xdr:row>10</xdr:row>
          <xdr:rowOff>330200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5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2</xdr:row>
          <xdr:rowOff>38100</xdr:rowOff>
        </xdr:from>
        <xdr:to>
          <xdr:col>8</xdr:col>
          <xdr:colOff>355600</xdr:colOff>
          <xdr:row>4</xdr:row>
          <xdr:rowOff>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5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38100</xdr:rowOff>
        </xdr:from>
        <xdr:to>
          <xdr:col>2</xdr:col>
          <xdr:colOff>927100</xdr:colOff>
          <xdr:row>3</xdr:row>
          <xdr:rowOff>266700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5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13</xdr:row>
          <xdr:rowOff>12700</xdr:rowOff>
        </xdr:from>
        <xdr:to>
          <xdr:col>7</xdr:col>
          <xdr:colOff>635000</xdr:colOff>
          <xdr:row>15</xdr:row>
          <xdr:rowOff>241300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5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13</xdr:row>
          <xdr:rowOff>38100</xdr:rowOff>
        </xdr:from>
        <xdr:to>
          <xdr:col>3</xdr:col>
          <xdr:colOff>635000</xdr:colOff>
          <xdr:row>15</xdr:row>
          <xdr:rowOff>266700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5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8</xdr:row>
          <xdr:rowOff>63500</xdr:rowOff>
        </xdr:from>
        <xdr:to>
          <xdr:col>4</xdr:col>
          <xdr:colOff>1828800</xdr:colOff>
          <xdr:row>10</xdr:row>
          <xdr:rowOff>381000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5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4</xdr:col>
          <xdr:colOff>1397000</xdr:colOff>
          <xdr:row>7</xdr:row>
          <xdr:rowOff>203200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5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673100</xdr:colOff>
          <xdr:row>25</xdr:row>
          <xdr:rowOff>241300</xdr:rowOff>
        </xdr:from>
        <xdr:to>
          <xdr:col>4</xdr:col>
          <xdr:colOff>889000</xdr:colOff>
          <xdr:row>31</xdr:row>
          <xdr:rowOff>12700</xdr:rowOff>
        </xdr:to>
        <xdr:sp macro="" textlink="">
          <xdr:nvSpPr>
            <xdr:cNvPr id="5130" name="Object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5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32</xdr:row>
          <xdr:rowOff>254000</xdr:rowOff>
        </xdr:from>
        <xdr:to>
          <xdr:col>5</xdr:col>
          <xdr:colOff>12700</xdr:colOff>
          <xdr:row>40</xdr:row>
          <xdr:rowOff>203200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5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2006600</xdr:colOff>
          <xdr:row>33</xdr:row>
          <xdr:rowOff>38100</xdr:rowOff>
        </xdr:from>
        <xdr:to>
          <xdr:col>9</xdr:col>
          <xdr:colOff>355600</xdr:colOff>
          <xdr:row>39</xdr:row>
          <xdr:rowOff>0</xdr:rowOff>
        </xdr:to>
        <xdr:sp macro="" textlink="">
          <xdr:nvSpPr>
            <xdr:cNvPr id="5132" name="Object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5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584200</xdr:colOff>
          <xdr:row>27</xdr:row>
          <xdr:rowOff>63500</xdr:rowOff>
        </xdr:from>
        <xdr:to>
          <xdr:col>13</xdr:col>
          <xdr:colOff>622300</xdr:colOff>
          <xdr:row>39</xdr:row>
          <xdr:rowOff>215900</xdr:rowOff>
        </xdr:to>
        <xdr:sp macro="" textlink="">
          <xdr:nvSpPr>
            <xdr:cNvPr id="5133" name="Object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5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139700</xdr:colOff>
          <xdr:row>40</xdr:row>
          <xdr:rowOff>38100</xdr:rowOff>
        </xdr:from>
        <xdr:to>
          <xdr:col>12</xdr:col>
          <xdr:colOff>711200</xdr:colOff>
          <xdr:row>44</xdr:row>
          <xdr:rowOff>127000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5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0.92452</cdr:x>
      <cdr:y>0.27374</cdr:y>
    </cdr:from>
    <cdr:to>
      <cdr:x>0.95148</cdr:x>
      <cdr:y>0.30664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37527" y="1647920"/>
          <a:ext cx="275338" cy="198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e/D</a:t>
          </a:r>
        </a:p>
      </cdr:txBody>
    </cdr:sp>
  </cdr:relSizeAnchor>
  <cdr:relSizeAnchor xmlns:cdr="http://schemas.openxmlformats.org/drawingml/2006/chartDrawing">
    <cdr:from>
      <cdr:x>0.12298</cdr:x>
      <cdr:y>0.32284</cdr:y>
    </cdr:from>
    <cdr:to>
      <cdr:x>0.16998</cdr:x>
      <cdr:y>0.32284</cdr:y>
    </cdr:to>
    <cdr:sp macro="" textlink="">
      <cdr:nvSpPr>
        <cdr:cNvPr id="296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53190" y="1943957"/>
          <a:ext cx="47994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 type="triangle" w="med" len="med"/>
          <a:tailEnd type="triangle" w="med" len="med"/>
        </a:ln>
      </cdr:spPr>
    </cdr:sp>
  </cdr:relSizeAnchor>
  <cdr:relSizeAnchor xmlns:cdr="http://schemas.openxmlformats.org/drawingml/2006/chartDrawing">
    <cdr:from>
      <cdr:x>0.16998</cdr:x>
      <cdr:y>0.32284</cdr:y>
    </cdr:from>
    <cdr:to>
      <cdr:x>0.21649</cdr:x>
      <cdr:y>0.32284</cdr:y>
    </cdr:to>
    <cdr:sp macro="" textlink="">
      <cdr:nvSpPr>
        <cdr:cNvPr id="296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733136" y="1943957"/>
          <a:ext cx="47489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 type="triangle" w="med" len="med"/>
          <a:tailEnd type="triangle" w="med" len="med"/>
        </a:ln>
      </cdr:spPr>
    </cdr:sp>
  </cdr:relSizeAnchor>
  <cdr:relSizeAnchor xmlns:cdr="http://schemas.openxmlformats.org/drawingml/2006/chartDrawing">
    <cdr:from>
      <cdr:x>0.21649</cdr:x>
      <cdr:y>0.32284</cdr:y>
    </cdr:from>
    <cdr:to>
      <cdr:x>0.8461</cdr:x>
      <cdr:y>0.32284</cdr:y>
    </cdr:to>
    <cdr:sp macro="" textlink="">
      <cdr:nvSpPr>
        <cdr:cNvPr id="2970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08030" y="1943957"/>
          <a:ext cx="642874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 type="triangle" w="med" len="med"/>
          <a:tailEnd type="triangle" w="med" len="med"/>
        </a:ln>
      </cdr:spPr>
    </cdr:sp>
  </cdr:relSizeAnchor>
  <cdr:relSizeAnchor xmlns:cdr="http://schemas.openxmlformats.org/drawingml/2006/chartDrawing">
    <cdr:from>
      <cdr:x>0.13189</cdr:x>
      <cdr:y>0.17308</cdr:y>
    </cdr:from>
    <cdr:to>
      <cdr:x>0.15341</cdr:x>
      <cdr:y>0.31596</cdr:y>
    </cdr:to>
    <cdr:sp macro="" textlink="">
      <cdr:nvSpPr>
        <cdr:cNvPr id="297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4127" y="1041044"/>
          <a:ext cx="219765" cy="8614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36576" tIns="27432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Laminar flow</a:t>
          </a:r>
        </a:p>
      </cdr:txBody>
    </cdr:sp>
  </cdr:relSizeAnchor>
  <cdr:relSizeAnchor xmlns:cdr="http://schemas.openxmlformats.org/drawingml/2006/chartDrawing">
    <cdr:from>
      <cdr:x>0.1779</cdr:x>
      <cdr:y>0.17308</cdr:y>
    </cdr:from>
    <cdr:to>
      <cdr:x>0.20338</cdr:x>
      <cdr:y>0.31596</cdr:y>
    </cdr:to>
    <cdr:sp macro="" textlink="">
      <cdr:nvSpPr>
        <cdr:cNvPr id="2970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3969" y="1041044"/>
          <a:ext cx="260181" cy="8614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36576" tIns="27432" rIns="0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Transition flow</a:t>
          </a:r>
        </a:p>
      </cdr:txBody>
    </cdr:sp>
  </cdr:relSizeAnchor>
  <cdr:relSizeAnchor xmlns:cdr="http://schemas.openxmlformats.org/drawingml/2006/chartDrawing">
    <cdr:from>
      <cdr:x>0.23604</cdr:x>
      <cdr:y>0.28012</cdr:y>
    </cdr:from>
    <cdr:to>
      <cdr:x>0.31817</cdr:x>
      <cdr:y>0.31302</cdr:y>
    </cdr:to>
    <cdr:sp macro="" textlink="">
      <cdr:nvSpPr>
        <cdr:cNvPr id="2970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7586" y="1686404"/>
          <a:ext cx="838642" cy="1983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Turbulent flow</a:t>
          </a:r>
        </a:p>
      </cdr:txBody>
    </cdr:sp>
  </cdr:relSizeAnchor>
  <cdr:relSizeAnchor xmlns:cdr="http://schemas.openxmlformats.org/drawingml/2006/chartDrawing">
    <cdr:from>
      <cdr:x>0.62864</cdr:x>
      <cdr:y>0.71293</cdr:y>
    </cdr:from>
    <cdr:to>
      <cdr:x>0.7041</cdr:x>
      <cdr:y>0.74583</cdr:y>
    </cdr:to>
    <cdr:sp macro="" textlink="">
      <cdr:nvSpPr>
        <cdr:cNvPr id="297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6396" y="4295971"/>
          <a:ext cx="770439" cy="19834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Smooth pipe</a:t>
          </a:r>
        </a:p>
      </cdr:txBody>
    </cdr:sp>
  </cdr:relSizeAnchor>
  <cdr:relSizeAnchor xmlns:cdr="http://schemas.openxmlformats.org/drawingml/2006/chartDrawing">
    <cdr:from>
      <cdr:x>0.41539</cdr:x>
      <cdr:y>0.45369</cdr:y>
    </cdr:from>
    <cdr:to>
      <cdr:x>0.5094</cdr:x>
      <cdr:y>0.45369</cdr:y>
    </cdr:to>
    <cdr:sp macro="" textlink="">
      <cdr:nvSpPr>
        <cdr:cNvPr id="29705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38958" y="2732895"/>
          <a:ext cx="95989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0.51658</cdr:x>
      <cdr:y>0.43479</cdr:y>
    </cdr:from>
    <cdr:to>
      <cdr:x>0.63384</cdr:x>
      <cdr:y>0.46768</cdr:y>
    </cdr:to>
    <cdr:sp macro="" textlink="">
      <cdr:nvSpPr>
        <cdr:cNvPr id="2970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72104" y="2618921"/>
          <a:ext cx="1197338" cy="1983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Complete turbulence</a:t>
          </a:r>
        </a:p>
      </cdr:txBody>
    </cdr:sp>
  </cdr:relSizeAnchor>
  <cdr:relSizeAnchor xmlns:cdr="http://schemas.openxmlformats.org/drawingml/2006/chartDrawing">
    <cdr:from>
      <cdr:x>0.35726</cdr:x>
      <cdr:y>0.37317</cdr:y>
    </cdr:from>
    <cdr:to>
      <cdr:x>0.92477</cdr:x>
      <cdr:y>0.77995</cdr:y>
    </cdr:to>
    <cdr:grpSp>
      <cdr:nvGrpSpPr>
        <cdr:cNvPr id="29707" name="Group 11">
          <a:extLst xmlns:a="http://schemas.openxmlformats.org/drawingml/2006/main">
            <a:ext uri="{FF2B5EF4-FFF2-40B4-BE49-F238E27FC236}">
              <a16:creationId xmlns:a16="http://schemas.microsoft.com/office/drawing/2014/main" id="{878A2E93-DC3B-5C45-AA4E-15F700AD2631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644508" y="2247120"/>
          <a:ext cx="5789325" cy="2449509"/>
          <a:chOff x="3140903" y="2179952"/>
          <a:chExt cx="5088352" cy="2155367"/>
        </a:xfrm>
      </cdr:grpSpPr>
      <cdr:sp macro="" textlink="">
        <cdr:nvSpPr>
          <cdr:cNvPr id="29708" name="Freeform 12"/>
          <cdr:cNvSpPr>
            <a:spLocks xmlns:a="http://schemas.openxmlformats.org/drawingml/2006/main"/>
          </cdr:cNvSpPr>
        </cdr:nvSpPr>
        <cdr:spPr bwMode="auto">
          <a:xfrm xmlns:a="http://schemas.openxmlformats.org/drawingml/2006/main">
            <a:off x="3140903" y="2255076"/>
            <a:ext cx="4314280" cy="1637696"/>
          </a:xfrm>
          <a:custGeom xmlns:a="http://schemas.openxmlformats.org/drawingml/2006/main">
            <a:avLst/>
            <a:gdLst/>
            <a:ahLst/>
            <a:cxnLst>
              <a:cxn ang="0">
                <a:pos x="0" y="0"/>
              </a:cxn>
              <a:cxn ang="0">
                <a:pos x="571500" y="571500"/>
              </a:cxn>
              <a:cxn ang="0">
                <a:pos x="746760" y="777240"/>
              </a:cxn>
              <a:cxn ang="0">
                <a:pos x="1005840" y="1005840"/>
              </a:cxn>
              <a:cxn ang="0">
                <a:pos x="1127760" y="1135380"/>
              </a:cxn>
              <a:cxn ang="0">
                <a:pos x="1371600" y="1295400"/>
              </a:cxn>
              <a:cxn ang="0">
                <a:pos x="1684020" y="1478280"/>
              </a:cxn>
              <a:cxn ang="0">
                <a:pos x="1897380" y="1600200"/>
              </a:cxn>
              <a:cxn ang="0">
                <a:pos x="2209800" y="1706880"/>
              </a:cxn>
              <a:cxn ang="0">
                <a:pos x="2727960" y="1805940"/>
              </a:cxn>
            </a:cxnLst>
            <a:rect l="0" t="0" r="r" b="b"/>
            <a:pathLst>
              <a:path w="2727960" h="1805940">
                <a:moveTo>
                  <a:pt x="0" y="0"/>
                </a:moveTo>
                <a:cubicBezTo>
                  <a:pt x="223520" y="220980"/>
                  <a:pt x="447040" y="441960"/>
                  <a:pt x="571500" y="571500"/>
                </a:cubicBezTo>
                <a:cubicBezTo>
                  <a:pt x="695960" y="701040"/>
                  <a:pt x="674370" y="704850"/>
                  <a:pt x="746760" y="777240"/>
                </a:cubicBezTo>
                <a:cubicBezTo>
                  <a:pt x="819150" y="849630"/>
                  <a:pt x="942340" y="946150"/>
                  <a:pt x="1005840" y="1005840"/>
                </a:cubicBezTo>
                <a:cubicBezTo>
                  <a:pt x="1069340" y="1065530"/>
                  <a:pt x="1066800" y="1087120"/>
                  <a:pt x="1127760" y="1135380"/>
                </a:cubicBezTo>
                <a:cubicBezTo>
                  <a:pt x="1188720" y="1183640"/>
                  <a:pt x="1278890" y="1238250"/>
                  <a:pt x="1371600" y="1295400"/>
                </a:cubicBezTo>
                <a:cubicBezTo>
                  <a:pt x="1464310" y="1352550"/>
                  <a:pt x="1596390" y="1427480"/>
                  <a:pt x="1684020" y="1478280"/>
                </a:cubicBezTo>
                <a:cubicBezTo>
                  <a:pt x="1771650" y="1529080"/>
                  <a:pt x="1809750" y="1562100"/>
                  <a:pt x="1897380" y="1600200"/>
                </a:cubicBezTo>
                <a:cubicBezTo>
                  <a:pt x="1985010" y="1638300"/>
                  <a:pt x="2071370" y="1672590"/>
                  <a:pt x="2209800" y="1706880"/>
                </a:cubicBezTo>
                <a:cubicBezTo>
                  <a:pt x="2348230" y="1741170"/>
                  <a:pt x="2538095" y="1773555"/>
                  <a:pt x="2727960" y="1805940"/>
                </a:cubicBezTo>
              </a:path>
            </a:pathLst>
          </a:custGeom>
          <a:noFill xmlns:a="http://schemas.openxmlformats.org/drawingml/2006/main"/>
          <a:ln xmlns:a="http://schemas.openxmlformats.org/drawingml/2006/main" w="25400" cap="flat" cmpd="sng">
            <a:solidFill>
              <a:srgbClr val="000000"/>
            </a:solidFill>
            <a:prstDash val="lgDash"/>
            <a:round/>
            <a:headEnd type="none" w="med" len="med"/>
            <a:tailEnd type="none" w="med" len="med"/>
          </a:ln>
        </cdr:spPr>
      </cdr:sp>
      <cdr:grpSp>
        <cdr:nvGrpSpPr>
          <cdr:cNvPr id="29709" name="Group 13">
            <a:extLst xmlns:a="http://schemas.openxmlformats.org/drawingml/2006/main">
              <a:ext uri="{FF2B5EF4-FFF2-40B4-BE49-F238E27FC236}">
                <a16:creationId xmlns:a16="http://schemas.microsoft.com/office/drawing/2014/main" id="{05903360-0F16-8149-AFC1-B4C6C86D8C3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7368184" y="2179952"/>
            <a:ext cx="861071" cy="2155367"/>
            <a:chOff x="7292338" y="2179952"/>
            <a:chExt cx="861072" cy="2155367"/>
          </a:xfrm>
        </cdr:grpSpPr>
        <cdr:sp macro="" textlink="">
          <cdr:nvSpPr>
            <cdr:cNvPr id="29710" name="Text Box 14"/>
            <cdr:cNvSpPr txBox="1"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7452952" y="4175510"/>
              <a:ext cx="700458" cy="159809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noFill/>
              <a:miter lim="800000"/>
              <a:headEnd/>
              <a:tailEnd/>
            </a:ln>
          </cdr:spPr>
          <cdr:txBody>
            <a:bodyPr xmlns:a="http://schemas.openxmlformats.org/drawingml/2006/main" wrap="none" lIns="18288" tIns="22860" rIns="0" bIns="0" anchor="t" upright="1">
              <a:spAutoFit/>
            </a:bodyPr>
            <a:lstStyle xmlns:a="http://schemas.openxmlformats.org/drawingml/2006/main"/>
            <a:p xmlns:a="http://schemas.openxmlformats.org/drawingml/2006/main">
              <a:pPr algn="l" rtl="0">
                <a:defRPr sz="1000"/>
              </a:pPr>
              <a:r>
                <a:rPr lang="en-NZ" sz="875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Smooth e/D=0</a:t>
              </a:r>
            </a:p>
          </cdr:txBody>
        </cdr:sp>
        <cdr:sp macro="" textlink="">
          <cdr:nvSpPr>
            <cdr:cNvPr id="29711" name="Text Box 15"/>
            <cdr:cNvSpPr txBox="1"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7292338" y="3223489"/>
              <a:ext cx="517535" cy="159808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noFill/>
              <a:miter lim="800000"/>
              <a:headEnd/>
              <a:tailEnd/>
            </a:ln>
          </cdr:spPr>
          <cdr:txBody>
            <a:bodyPr xmlns:a="http://schemas.openxmlformats.org/drawingml/2006/main" wrap="none" lIns="18288" tIns="22860" rIns="0" bIns="0" anchor="t" upright="1">
              <a:spAutoFit/>
            </a:bodyPr>
            <a:lstStyle xmlns:a="http://schemas.openxmlformats.org/drawingml/2006/main"/>
            <a:p xmlns:a="http://schemas.openxmlformats.org/drawingml/2006/main">
              <a:pPr algn="l" rtl="0">
                <a:defRPr sz="1000"/>
              </a:pPr>
              <a:r>
                <a:rPr lang="en-NZ" sz="875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e/D=0.001</a:t>
              </a:r>
            </a:p>
          </cdr:txBody>
        </cdr:sp>
        <cdr:grpSp>
          <cdr:nvGrpSpPr>
            <cdr:cNvPr id="29712" name="Group 16">
              <a:extLst xmlns:a="http://schemas.openxmlformats.org/drawingml/2006/main">
                <a:ext uri="{FF2B5EF4-FFF2-40B4-BE49-F238E27FC236}">
                  <a16:creationId xmlns:a16="http://schemas.microsoft.com/office/drawing/2014/main" id="{803805BC-4123-A84C-9D99-2A0E4B87A658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7292338" y="2179952"/>
              <a:ext cx="624611" cy="1714186"/>
              <a:chOff x="7292338" y="2179952"/>
              <a:chExt cx="624611" cy="1714186"/>
            </a:xfrm>
          </cdr:grpSpPr>
          <cdr:sp macro="" textlink="">
            <cdr:nvSpPr>
              <cdr:cNvPr id="29713" name="Text Box 17"/>
              <cdr:cNvSpPr txBox="1">
                <a:spLocks xmlns:a="http://schemas.openxmlformats.org/drawingml/2006/main" noChangeArrowheads="1"/>
              </cdr:cNvSpPr>
            </cdr:nvSpPr>
            <cdr:spPr bwMode="auto">
              <a:xfrm xmlns:a="http://schemas.openxmlformats.org/drawingml/2006/main">
                <a:off x="7292338" y="3504861"/>
                <a:ext cx="571073" cy="159808"/>
              </a:xfrm>
              <a:prstGeom xmlns:a="http://schemas.openxmlformats.org/drawingml/2006/main" prst="rect">
                <a:avLst/>
              </a:prstGeom>
              <a:noFill xmlns:a="http://schemas.openxmlformats.org/drawingml/2006/main"/>
              <a:ln xmlns:a="http://schemas.openxmlformats.org/drawingml/2006/main" w="9525">
                <a:noFill/>
                <a:miter lim="800000"/>
                <a:headEnd/>
                <a:tailEnd/>
              </a:ln>
            </cdr:spPr>
            <cdr:txBody>
              <a:bodyPr xmlns:a="http://schemas.openxmlformats.org/drawingml/2006/main" wrap="none" lIns="18288" tIns="22860" rIns="0" bIns="0" anchor="t" upright="1">
                <a:spAutoFit/>
              </a:bodyPr>
              <a:lstStyle xmlns:a="http://schemas.openxmlformats.org/drawingml/2006/main"/>
              <a:p xmlns:a="http://schemas.openxmlformats.org/drawingml/2006/main">
                <a:pPr algn="l" rtl="0">
                  <a:defRPr sz="1000"/>
                </a:pPr>
                <a:r>
                  <a:rPr lang="en-NZ" sz="87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e/D=0.0002</a:t>
                </a:r>
              </a:p>
            </cdr:txBody>
          </cdr:sp>
          <cdr:grpSp>
            <cdr:nvGrpSpPr>
              <cdr:cNvPr id="29714" name="Group 18">
                <a:extLst xmlns:a="http://schemas.openxmlformats.org/drawingml/2006/main">
                  <a:ext uri="{FF2B5EF4-FFF2-40B4-BE49-F238E27FC236}">
                    <a16:creationId xmlns:a16="http://schemas.microsoft.com/office/drawing/2014/main" id="{D804CB4E-9272-C14E-BB92-34211A25B607}"/>
                  </a:ext>
                </a:extLst>
              </cdr:cNvPr>
              <cdr:cNvGrpSpPr>
                <a:grpSpLocks xmlns:a="http://schemas.openxmlformats.org/drawingml/2006/main"/>
              </cdr:cNvGrpSpPr>
            </cdr:nvGrpSpPr>
            <cdr:grpSpPr bwMode="auto">
              <a:xfrm xmlns:a="http://schemas.openxmlformats.org/drawingml/2006/main">
                <a:off x="7292338" y="2179952"/>
                <a:ext cx="624611" cy="1714186"/>
                <a:chOff x="7292338" y="2179952"/>
                <a:chExt cx="624611" cy="1714186"/>
              </a:xfrm>
            </cdr:grpSpPr>
            <cdr:sp macro="" textlink="">
              <cdr:nvSpPr>
                <cdr:cNvPr id="29715" name="Text Box 19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3734330"/>
                  <a:ext cx="624611" cy="159808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e/D=0.00005</a:t>
                  </a:r>
                </a:p>
              </cdr:txBody>
            </cdr:sp>
            <cdr:sp macro="" textlink="">
              <cdr:nvSpPr>
                <cdr:cNvPr id="29716" name="Text Box 20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3627791"/>
                  <a:ext cx="571073" cy="159808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e/D=0.0001</a:t>
                  </a:r>
                </a:p>
              </cdr:txBody>
            </cdr:sp>
            <cdr:sp macro="" textlink="">
              <cdr:nvSpPr>
                <cdr:cNvPr id="29717" name="Text Box 21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3345052"/>
                  <a:ext cx="571073" cy="159809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e/D=0.0005</a:t>
                  </a:r>
                </a:p>
              </cdr:txBody>
            </cdr:sp>
            <cdr:sp macro="" textlink="">
              <cdr:nvSpPr>
                <cdr:cNvPr id="29718" name="Text Box 22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3063680"/>
                  <a:ext cx="517535" cy="159809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e/D=0.002</a:t>
                  </a:r>
                </a:p>
              </cdr:txBody>
            </cdr:sp>
            <cdr:sp macro="" textlink="">
              <cdr:nvSpPr>
                <cdr:cNvPr id="29719" name="Text Box 23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2903872"/>
                  <a:ext cx="517535" cy="159808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e/D=0.005</a:t>
                  </a:r>
                </a:p>
              </cdr:txBody>
            </cdr:sp>
            <cdr:sp macro="" textlink="">
              <cdr:nvSpPr>
                <cdr:cNvPr id="29720" name="Text Box 24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2179952"/>
                  <a:ext cx="463997" cy="159809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e/D=0.05</a:t>
                  </a:r>
                </a:p>
              </cdr:txBody>
            </cdr:sp>
            <cdr:sp macro="" textlink="">
              <cdr:nvSpPr>
                <cdr:cNvPr id="29721" name="Text Box 25"/>
                <cdr:cNvSpPr txBox="1">
                  <a:spLocks xmlns:a="http://schemas.openxmlformats.org/drawingml/2006/main" noChangeArrowheads="1"/>
                </cdr:cNvSpPr>
              </cdr:nvSpPr>
              <cdr:spPr bwMode="auto">
                <a:xfrm xmlns:a="http://schemas.openxmlformats.org/drawingml/2006/main">
                  <a:off x="7292338" y="2689428"/>
                  <a:ext cx="463997" cy="159808"/>
                </a:xfrm>
                <a:prstGeom xmlns:a="http://schemas.openxmlformats.org/drawingml/2006/main" prst="rect">
                  <a:avLst/>
                </a:prstGeom>
                <a:noFill xmlns:a="http://schemas.openxmlformats.org/drawingml/2006/main"/>
                <a:ln xmlns:a="http://schemas.openxmlformats.org/drawingml/2006/main" w="9525">
                  <a:noFill/>
                  <a:miter lim="800000"/>
                  <a:headEnd/>
                  <a:tailEnd/>
                </a:ln>
              </cdr:spPr>
              <cdr:txBody>
                <a:bodyPr xmlns:a="http://schemas.openxmlformats.org/drawingml/2006/main" wrap="none" lIns="18288" tIns="22860" rIns="0" bIns="0" anchor="t" upright="1">
                  <a:spAutoFit/>
                </a:bodyPr>
                <a:lstStyle xmlns:a="http://schemas.openxmlformats.org/drawingml/2006/main"/>
                <a:p xmlns:a="http://schemas.openxmlformats.org/drawingml/2006/main">
                  <a:pPr algn="l" rtl="0">
                    <a:defRPr sz="1000"/>
                  </a:pPr>
                  <a:r>
                    <a:rPr lang="en-NZ" sz="875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rPr>
                    <a:t>e/D=0.01</a:t>
                  </a:r>
                </a:p>
              </cdr:txBody>
            </cdr:sp>
          </cdr:grpSp>
        </cdr:grpSp>
      </cdr:grpSp>
    </cdr:grpSp>
  </cdr:relSizeAnchor>
  <cdr:relSizeAnchor xmlns:cdr="http://schemas.openxmlformats.org/drawingml/2006/chartDrawing">
    <cdr:from>
      <cdr:x>0.08464</cdr:x>
      <cdr:y>0.71293</cdr:y>
    </cdr:from>
    <cdr:to>
      <cdr:x>0.12273</cdr:x>
      <cdr:y>0.74583</cdr:y>
    </cdr:to>
    <cdr:sp macro="" textlink="">
      <cdr:nvSpPr>
        <cdr:cNvPr id="29722" name="Text Box 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4295971"/>
          <a:ext cx="389008" cy="198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0.002</a:t>
          </a:r>
        </a:p>
      </cdr:txBody>
    </cdr:sp>
  </cdr:relSizeAnchor>
  <cdr:relSizeAnchor xmlns:cdr="http://schemas.openxmlformats.org/drawingml/2006/chartDrawing">
    <cdr:from>
      <cdr:x>0.08464</cdr:x>
      <cdr:y>0.6469</cdr:y>
    </cdr:from>
    <cdr:to>
      <cdr:x>0.12273</cdr:x>
      <cdr:y>0.67979</cdr:y>
    </cdr:to>
    <cdr:sp macro="" textlink="">
      <cdr:nvSpPr>
        <cdr:cNvPr id="29723" name="Text Box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3897801"/>
          <a:ext cx="389008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0.003</a:t>
          </a:r>
        </a:p>
      </cdr:txBody>
    </cdr:sp>
  </cdr:relSizeAnchor>
  <cdr:relSizeAnchor xmlns:cdr="http://schemas.openxmlformats.org/drawingml/2006/chartDrawing">
    <cdr:from>
      <cdr:x>0.08464</cdr:x>
      <cdr:y>0.5973</cdr:y>
    </cdr:from>
    <cdr:to>
      <cdr:x>0.12273</cdr:x>
      <cdr:y>0.6302</cdr:y>
    </cdr:to>
    <cdr:sp macro="" textlink="">
      <cdr:nvSpPr>
        <cdr:cNvPr id="29724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3598803"/>
          <a:ext cx="389008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0.004</a:t>
          </a:r>
        </a:p>
      </cdr:txBody>
    </cdr:sp>
  </cdr:relSizeAnchor>
  <cdr:relSizeAnchor xmlns:cdr="http://schemas.openxmlformats.org/drawingml/2006/chartDrawing">
    <cdr:from>
      <cdr:x>0.08464</cdr:x>
      <cdr:y>0.57005</cdr:y>
    </cdr:from>
    <cdr:to>
      <cdr:x>0.12273</cdr:x>
      <cdr:y>0.60295</cdr:y>
    </cdr:to>
    <cdr:sp macro="" textlink="">
      <cdr:nvSpPr>
        <cdr:cNvPr id="29725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3434503"/>
          <a:ext cx="389008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0.005</a:t>
          </a:r>
        </a:p>
      </cdr:txBody>
    </cdr:sp>
  </cdr:relSizeAnchor>
  <cdr:relSizeAnchor xmlns:cdr="http://schemas.openxmlformats.org/drawingml/2006/chartDrawing">
    <cdr:from>
      <cdr:x>0.08464</cdr:x>
      <cdr:y>0.53986</cdr:y>
    </cdr:from>
    <cdr:to>
      <cdr:x>0.12273</cdr:x>
      <cdr:y>0.57275</cdr:y>
    </cdr:to>
    <cdr:sp macro="" textlink="">
      <cdr:nvSpPr>
        <cdr:cNvPr id="29726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3252440"/>
          <a:ext cx="389008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0.006</a:t>
          </a:r>
        </a:p>
      </cdr:txBody>
    </cdr:sp>
  </cdr:relSizeAnchor>
  <cdr:relSizeAnchor xmlns:cdr="http://schemas.openxmlformats.org/drawingml/2006/chartDrawing">
    <cdr:from>
      <cdr:x>0.08464</cdr:x>
      <cdr:y>0.49788</cdr:y>
    </cdr:from>
    <cdr:to>
      <cdr:x>0.12273</cdr:x>
      <cdr:y>0.53077</cdr:y>
    </cdr:to>
    <cdr:sp macro="" textlink="">
      <cdr:nvSpPr>
        <cdr:cNvPr id="29727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1656" y="2999329"/>
          <a:ext cx="389008" cy="198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0.008</a:t>
          </a:r>
        </a:p>
      </cdr:txBody>
    </cdr:sp>
  </cdr:relSizeAnchor>
  <cdr:relSizeAnchor xmlns:cdr="http://schemas.openxmlformats.org/drawingml/2006/chartDrawing">
    <cdr:from>
      <cdr:x>0.08736</cdr:x>
      <cdr:y>0.35156</cdr:y>
    </cdr:from>
    <cdr:to>
      <cdr:x>0.11878</cdr:x>
      <cdr:y>0.38446</cdr:y>
    </cdr:to>
    <cdr:sp macro="" textlink="">
      <cdr:nvSpPr>
        <cdr:cNvPr id="29728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442" y="2117138"/>
          <a:ext cx="320806" cy="198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0.02</a:t>
          </a:r>
        </a:p>
      </cdr:txBody>
    </cdr:sp>
  </cdr:relSizeAnchor>
  <cdr:relSizeAnchor xmlns:cdr="http://schemas.openxmlformats.org/drawingml/2006/chartDrawing">
    <cdr:from>
      <cdr:x>0.08736</cdr:x>
      <cdr:y>0.30173</cdr:y>
    </cdr:from>
    <cdr:to>
      <cdr:x>0.11878</cdr:x>
      <cdr:y>0.33462</cdr:y>
    </cdr:to>
    <cdr:sp macro="" textlink="">
      <cdr:nvSpPr>
        <cdr:cNvPr id="29729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442" y="1816661"/>
          <a:ext cx="320806" cy="198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NZ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0.03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736600</xdr:colOff>
          <xdr:row>6</xdr:row>
          <xdr:rowOff>114300</xdr:rowOff>
        </xdr:from>
        <xdr:to>
          <xdr:col>22</xdr:col>
          <xdr:colOff>965200</xdr:colOff>
          <xdr:row>11</xdr:row>
          <xdr:rowOff>215900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6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7</xdr:row>
      <xdr:rowOff>45720</xdr:rowOff>
    </xdr:from>
    <xdr:to>
      <xdr:col>11</xdr:col>
      <xdr:colOff>403860</xdr:colOff>
      <xdr:row>25</xdr:row>
      <xdr:rowOff>121920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7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9</xdr:row>
      <xdr:rowOff>38100</xdr:rowOff>
    </xdr:from>
    <xdr:to>
      <xdr:col>12</xdr:col>
      <xdr:colOff>518160</xdr:colOff>
      <xdr:row>27</xdr:row>
      <xdr:rowOff>99060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8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rk.jermy@canterbury.ac.nz" TargetMode="External"/><Relationship Id="rId1" Type="http://schemas.openxmlformats.org/officeDocument/2006/relationships/hyperlink" Target="mailto:mark.jermy@canterbury.ac.n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1.bin"/><Relationship Id="rId13" Type="http://schemas.openxmlformats.org/officeDocument/2006/relationships/image" Target="../media/image33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30.emf"/><Relationship Id="rId12" Type="http://schemas.openxmlformats.org/officeDocument/2006/relationships/oleObject" Target="../embeddings/oleObject33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0.bin"/><Relationship Id="rId11" Type="http://schemas.openxmlformats.org/officeDocument/2006/relationships/image" Target="../media/image32.emf"/><Relationship Id="rId5" Type="http://schemas.openxmlformats.org/officeDocument/2006/relationships/image" Target="../media/image29.emf"/><Relationship Id="rId10" Type="http://schemas.openxmlformats.org/officeDocument/2006/relationships/oleObject" Target="../embeddings/oleObject32.bin"/><Relationship Id="rId4" Type="http://schemas.openxmlformats.org/officeDocument/2006/relationships/oleObject" Target="../embeddings/oleObject29.bin"/><Relationship Id="rId9" Type="http://schemas.openxmlformats.org/officeDocument/2006/relationships/image" Target="../media/image31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35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5.bin"/><Relationship Id="rId5" Type="http://schemas.openxmlformats.org/officeDocument/2006/relationships/image" Target="../media/image34.emf"/><Relationship Id="rId4" Type="http://schemas.openxmlformats.org/officeDocument/2006/relationships/oleObject" Target="../embeddings/oleObject3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Microsoft_Word_97-2004_Document.doc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13" Type="http://schemas.openxmlformats.org/officeDocument/2006/relationships/image" Target="../media/image11.emf"/><Relationship Id="rId18" Type="http://schemas.openxmlformats.org/officeDocument/2006/relationships/oleObject" Target="../embeddings/oleObject13.bin"/><Relationship Id="rId3" Type="http://schemas.openxmlformats.org/officeDocument/2006/relationships/vmlDrawing" Target="../drawings/vmlDrawing4.vml"/><Relationship Id="rId21" Type="http://schemas.openxmlformats.org/officeDocument/2006/relationships/image" Target="../media/image15.emf"/><Relationship Id="rId7" Type="http://schemas.openxmlformats.org/officeDocument/2006/relationships/image" Target="../media/image8.emf"/><Relationship Id="rId12" Type="http://schemas.openxmlformats.org/officeDocument/2006/relationships/oleObject" Target="../embeddings/oleObject10.bin"/><Relationship Id="rId17" Type="http://schemas.openxmlformats.org/officeDocument/2006/relationships/image" Target="../media/image13.emf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7.bin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5" Type="http://schemas.openxmlformats.org/officeDocument/2006/relationships/image" Target="../media/image12.emf"/><Relationship Id="rId10" Type="http://schemas.openxmlformats.org/officeDocument/2006/relationships/oleObject" Target="../embeddings/oleObject9.bin"/><Relationship Id="rId19" Type="http://schemas.openxmlformats.org/officeDocument/2006/relationships/image" Target="../media/image14.emf"/><Relationship Id="rId4" Type="http://schemas.openxmlformats.org/officeDocument/2006/relationships/oleObject" Target="../embeddings/oleObject6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1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7.bin"/><Relationship Id="rId13" Type="http://schemas.openxmlformats.org/officeDocument/2006/relationships/image" Target="../media/image20.e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3" Type="http://schemas.openxmlformats.org/officeDocument/2006/relationships/vmlDrawing" Target="../drawings/vmlDrawing5.vml"/><Relationship Id="rId21" Type="http://schemas.openxmlformats.org/officeDocument/2006/relationships/image" Target="../media/image24.emf"/><Relationship Id="rId7" Type="http://schemas.openxmlformats.org/officeDocument/2006/relationships/image" Target="../media/image17.e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22.emf"/><Relationship Id="rId25" Type="http://schemas.openxmlformats.org/officeDocument/2006/relationships/image" Target="../media/image26.e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28.emf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25.bin"/><Relationship Id="rId5" Type="http://schemas.openxmlformats.org/officeDocument/2006/relationships/image" Target="../media/image16.emf"/><Relationship Id="rId15" Type="http://schemas.openxmlformats.org/officeDocument/2006/relationships/image" Target="../media/image21.emf"/><Relationship Id="rId23" Type="http://schemas.openxmlformats.org/officeDocument/2006/relationships/image" Target="../media/image25.emf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23.e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18.e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27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4.emf"/><Relationship Id="rId4" Type="http://schemas.openxmlformats.org/officeDocument/2006/relationships/oleObject" Target="../embeddings/oleObject2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24" sqref="E24"/>
    </sheetView>
  </sheetViews>
  <sheetFormatPr baseColWidth="10" defaultColWidth="8.83203125" defaultRowHeight="13"/>
  <sheetData>
    <row r="1" spans="1:5">
      <c r="A1" s="3" t="s">
        <v>108</v>
      </c>
    </row>
    <row r="2" spans="1:5">
      <c r="A2" s="7" t="s">
        <v>111</v>
      </c>
      <c r="E2" s="6" t="s">
        <v>107</v>
      </c>
    </row>
    <row r="3" spans="1:5">
      <c r="A3" s="3" t="s">
        <v>109</v>
      </c>
    </row>
    <row r="4" spans="1:5">
      <c r="A4" s="3" t="s">
        <v>110</v>
      </c>
    </row>
    <row r="5" spans="1:5">
      <c r="A5" s="3" t="s">
        <v>190</v>
      </c>
    </row>
    <row r="7" spans="1:5">
      <c r="A7" s="3" t="s">
        <v>207</v>
      </c>
    </row>
  </sheetData>
  <phoneticPr fontId="1" type="noConversion"/>
  <hyperlinks>
    <hyperlink ref="A2" r:id="rId1" display="mark.jermy@canterbury.ac.nz" xr:uid="{00000000-0004-0000-0000-000000000000}"/>
    <hyperlink ref="E2" r:id="rId2" xr:uid="{00000000-0004-0000-0000-000001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0"/>
  <sheetViews>
    <sheetView topLeftCell="A7" workbookViewId="0">
      <selection activeCell="B17" sqref="B17"/>
    </sheetView>
  </sheetViews>
  <sheetFormatPr baseColWidth="10" defaultColWidth="8.83203125" defaultRowHeight="13"/>
  <sheetData>
    <row r="1" spans="1:14">
      <c r="A1" t="s">
        <v>0</v>
      </c>
    </row>
    <row r="2" spans="1:14">
      <c r="A2" t="s">
        <v>1</v>
      </c>
      <c r="B2">
        <v>0</v>
      </c>
      <c r="C2" s="1">
        <v>1.0000000000000001E-5</v>
      </c>
      <c r="D2" s="1">
        <v>200000</v>
      </c>
      <c r="E2" s="1">
        <v>5.0000000000000002E-5</v>
      </c>
      <c r="F2" s="1">
        <v>1E-4</v>
      </c>
      <c r="G2" s="1">
        <v>2.0000000000000001E-4</v>
      </c>
      <c r="H2" s="1">
        <v>5.0000000000000001E-4</v>
      </c>
      <c r="I2" s="1">
        <v>1E-3</v>
      </c>
      <c r="J2" s="1">
        <v>2E-3</v>
      </c>
      <c r="K2" s="1">
        <v>5.0000000000000001E-3</v>
      </c>
      <c r="L2" s="1">
        <v>0.01</v>
      </c>
      <c r="M2" s="1">
        <v>0.02</v>
      </c>
      <c r="N2" s="1">
        <v>0.05</v>
      </c>
    </row>
    <row r="3" spans="1:14">
      <c r="A3">
        <v>2</v>
      </c>
      <c r="B3">
        <f>0.25*IF($A3&lt;4000,64/$A3,(B46-((B89-B46)^2/(B132-2*B89+B46)))^-2)</f>
        <v>8</v>
      </c>
      <c r="C3">
        <f t="shared" ref="C3:N3" si="0">0.25*IF($A3&lt;4000,64/$A3,(C46-((C89-C46)^2/(C132-2*C89+C46)))^-2)</f>
        <v>8</v>
      </c>
      <c r="D3">
        <f t="shared" si="0"/>
        <v>8</v>
      </c>
      <c r="E3">
        <f t="shared" si="0"/>
        <v>8</v>
      </c>
      <c r="F3">
        <f t="shared" si="0"/>
        <v>8</v>
      </c>
      <c r="G3">
        <f t="shared" si="0"/>
        <v>8</v>
      </c>
      <c r="H3">
        <f t="shared" si="0"/>
        <v>8</v>
      </c>
      <c r="I3">
        <f t="shared" si="0"/>
        <v>8</v>
      </c>
      <c r="J3">
        <f t="shared" si="0"/>
        <v>8</v>
      </c>
      <c r="K3">
        <f t="shared" si="0"/>
        <v>8</v>
      </c>
      <c r="L3">
        <f t="shared" si="0"/>
        <v>8</v>
      </c>
      <c r="M3">
        <f t="shared" si="0"/>
        <v>8</v>
      </c>
      <c r="N3">
        <f t="shared" si="0"/>
        <v>8</v>
      </c>
    </row>
    <row r="4" spans="1:14">
      <c r="A4">
        <v>4</v>
      </c>
      <c r="B4">
        <f t="shared" ref="B4:N41" si="1">0.25*IF($A4&lt;4000,64/$A4,(B47-((B90-B47)^2/(B133-2*B90+B47)))^-2)</f>
        <v>4</v>
      </c>
      <c r="C4">
        <f t="shared" si="1"/>
        <v>4</v>
      </c>
      <c r="D4">
        <f t="shared" si="1"/>
        <v>4</v>
      </c>
      <c r="E4">
        <f t="shared" si="1"/>
        <v>4</v>
      </c>
      <c r="F4">
        <f t="shared" si="1"/>
        <v>4</v>
      </c>
      <c r="G4">
        <f t="shared" si="1"/>
        <v>4</v>
      </c>
      <c r="H4">
        <f t="shared" si="1"/>
        <v>4</v>
      </c>
      <c r="I4">
        <f t="shared" si="1"/>
        <v>4</v>
      </c>
      <c r="J4">
        <f t="shared" si="1"/>
        <v>4</v>
      </c>
      <c r="K4">
        <f t="shared" si="1"/>
        <v>4</v>
      </c>
      <c r="L4">
        <f t="shared" si="1"/>
        <v>4</v>
      </c>
      <c r="M4">
        <f t="shared" si="1"/>
        <v>4</v>
      </c>
      <c r="N4">
        <f t="shared" si="1"/>
        <v>4</v>
      </c>
    </row>
    <row r="5" spans="1:14">
      <c r="A5">
        <v>6</v>
      </c>
      <c r="B5">
        <f t="shared" si="1"/>
        <v>2.6666666666666665</v>
      </c>
      <c r="C5">
        <f t="shared" si="1"/>
        <v>2.6666666666666665</v>
      </c>
      <c r="D5">
        <f t="shared" si="1"/>
        <v>2.6666666666666665</v>
      </c>
      <c r="E5">
        <f t="shared" si="1"/>
        <v>2.6666666666666665</v>
      </c>
      <c r="F5">
        <f t="shared" si="1"/>
        <v>2.6666666666666665</v>
      </c>
      <c r="G5">
        <f t="shared" si="1"/>
        <v>2.6666666666666665</v>
      </c>
      <c r="H5">
        <f t="shared" si="1"/>
        <v>2.6666666666666665</v>
      </c>
      <c r="I5">
        <f t="shared" si="1"/>
        <v>2.6666666666666665</v>
      </c>
      <c r="J5">
        <f t="shared" si="1"/>
        <v>2.6666666666666665</v>
      </c>
      <c r="K5">
        <f t="shared" si="1"/>
        <v>2.6666666666666665</v>
      </c>
      <c r="L5">
        <f t="shared" si="1"/>
        <v>2.6666666666666665</v>
      </c>
      <c r="M5">
        <f t="shared" si="1"/>
        <v>2.6666666666666665</v>
      </c>
      <c r="N5">
        <f t="shared" si="1"/>
        <v>2.6666666666666665</v>
      </c>
    </row>
    <row r="6" spans="1:14">
      <c r="A6">
        <v>8</v>
      </c>
      <c r="B6">
        <f t="shared" si="1"/>
        <v>2</v>
      </c>
      <c r="C6">
        <f t="shared" si="1"/>
        <v>2</v>
      </c>
      <c r="D6">
        <f t="shared" si="1"/>
        <v>2</v>
      </c>
      <c r="E6">
        <f t="shared" si="1"/>
        <v>2</v>
      </c>
      <c r="F6">
        <f t="shared" si="1"/>
        <v>2</v>
      </c>
      <c r="G6">
        <f t="shared" si="1"/>
        <v>2</v>
      </c>
      <c r="H6">
        <f t="shared" si="1"/>
        <v>2</v>
      </c>
      <c r="I6">
        <f t="shared" si="1"/>
        <v>2</v>
      </c>
      <c r="J6">
        <f t="shared" si="1"/>
        <v>2</v>
      </c>
      <c r="K6">
        <f t="shared" si="1"/>
        <v>2</v>
      </c>
      <c r="L6">
        <f t="shared" si="1"/>
        <v>2</v>
      </c>
      <c r="M6">
        <f t="shared" si="1"/>
        <v>2</v>
      </c>
      <c r="N6">
        <f t="shared" si="1"/>
        <v>2</v>
      </c>
    </row>
    <row r="7" spans="1:14">
      <c r="A7">
        <v>10</v>
      </c>
      <c r="B7">
        <f t="shared" si="1"/>
        <v>1.6</v>
      </c>
      <c r="C7">
        <f t="shared" si="1"/>
        <v>1.6</v>
      </c>
      <c r="D7">
        <f t="shared" si="1"/>
        <v>1.6</v>
      </c>
      <c r="E7">
        <f t="shared" si="1"/>
        <v>1.6</v>
      </c>
      <c r="F7">
        <f t="shared" si="1"/>
        <v>1.6</v>
      </c>
      <c r="G7">
        <f t="shared" si="1"/>
        <v>1.6</v>
      </c>
      <c r="H7">
        <f t="shared" si="1"/>
        <v>1.6</v>
      </c>
      <c r="I7">
        <f t="shared" si="1"/>
        <v>1.6</v>
      </c>
      <c r="J7">
        <f t="shared" si="1"/>
        <v>1.6</v>
      </c>
      <c r="K7">
        <f t="shared" si="1"/>
        <v>1.6</v>
      </c>
      <c r="L7">
        <f t="shared" si="1"/>
        <v>1.6</v>
      </c>
      <c r="M7">
        <f t="shared" si="1"/>
        <v>1.6</v>
      </c>
      <c r="N7">
        <f t="shared" si="1"/>
        <v>1.6</v>
      </c>
    </row>
    <row r="8" spans="1:14">
      <c r="A8">
        <v>20</v>
      </c>
      <c r="B8">
        <f t="shared" si="1"/>
        <v>0.8</v>
      </c>
      <c r="C8">
        <f t="shared" si="1"/>
        <v>0.8</v>
      </c>
      <c r="D8">
        <f t="shared" si="1"/>
        <v>0.8</v>
      </c>
      <c r="E8">
        <f t="shared" si="1"/>
        <v>0.8</v>
      </c>
      <c r="F8">
        <f t="shared" si="1"/>
        <v>0.8</v>
      </c>
      <c r="G8">
        <f t="shared" si="1"/>
        <v>0.8</v>
      </c>
      <c r="H8">
        <f t="shared" si="1"/>
        <v>0.8</v>
      </c>
      <c r="I8">
        <f t="shared" si="1"/>
        <v>0.8</v>
      </c>
      <c r="J8">
        <f t="shared" si="1"/>
        <v>0.8</v>
      </c>
      <c r="K8">
        <f t="shared" si="1"/>
        <v>0.8</v>
      </c>
      <c r="L8">
        <f t="shared" si="1"/>
        <v>0.8</v>
      </c>
      <c r="M8">
        <f t="shared" si="1"/>
        <v>0.8</v>
      </c>
      <c r="N8">
        <f t="shared" si="1"/>
        <v>0.8</v>
      </c>
    </row>
    <row r="9" spans="1:14">
      <c r="A9">
        <v>40</v>
      </c>
      <c r="B9">
        <f t="shared" si="1"/>
        <v>0.4</v>
      </c>
      <c r="C9">
        <f t="shared" si="1"/>
        <v>0.4</v>
      </c>
      <c r="D9">
        <f t="shared" si="1"/>
        <v>0.4</v>
      </c>
      <c r="E9">
        <f t="shared" si="1"/>
        <v>0.4</v>
      </c>
      <c r="F9">
        <f t="shared" si="1"/>
        <v>0.4</v>
      </c>
      <c r="G9">
        <f t="shared" si="1"/>
        <v>0.4</v>
      </c>
      <c r="H9">
        <f t="shared" si="1"/>
        <v>0.4</v>
      </c>
      <c r="I9">
        <f t="shared" si="1"/>
        <v>0.4</v>
      </c>
      <c r="J9">
        <f t="shared" si="1"/>
        <v>0.4</v>
      </c>
      <c r="K9">
        <f t="shared" si="1"/>
        <v>0.4</v>
      </c>
      <c r="L9">
        <f t="shared" si="1"/>
        <v>0.4</v>
      </c>
      <c r="M9">
        <f t="shared" si="1"/>
        <v>0.4</v>
      </c>
      <c r="N9">
        <f t="shared" si="1"/>
        <v>0.4</v>
      </c>
    </row>
    <row r="10" spans="1:14">
      <c r="A10">
        <v>60</v>
      </c>
      <c r="B10">
        <f t="shared" si="1"/>
        <v>0.26666666666666666</v>
      </c>
      <c r="C10">
        <f t="shared" si="1"/>
        <v>0.26666666666666666</v>
      </c>
      <c r="D10">
        <f t="shared" si="1"/>
        <v>0.26666666666666666</v>
      </c>
      <c r="E10">
        <f t="shared" si="1"/>
        <v>0.26666666666666666</v>
      </c>
      <c r="F10">
        <f t="shared" si="1"/>
        <v>0.26666666666666666</v>
      </c>
      <c r="G10">
        <f t="shared" si="1"/>
        <v>0.26666666666666666</v>
      </c>
      <c r="H10">
        <f t="shared" si="1"/>
        <v>0.26666666666666666</v>
      </c>
      <c r="I10">
        <f t="shared" si="1"/>
        <v>0.26666666666666666</v>
      </c>
      <c r="J10">
        <f t="shared" si="1"/>
        <v>0.26666666666666666</v>
      </c>
      <c r="K10">
        <f t="shared" si="1"/>
        <v>0.26666666666666666</v>
      </c>
      <c r="L10">
        <f t="shared" si="1"/>
        <v>0.26666666666666666</v>
      </c>
      <c r="M10">
        <f t="shared" si="1"/>
        <v>0.26666666666666666</v>
      </c>
      <c r="N10">
        <f t="shared" si="1"/>
        <v>0.26666666666666666</v>
      </c>
    </row>
    <row r="11" spans="1:14">
      <c r="A11">
        <v>80</v>
      </c>
      <c r="B11">
        <f t="shared" si="1"/>
        <v>0.2</v>
      </c>
      <c r="C11">
        <f t="shared" si="1"/>
        <v>0.2</v>
      </c>
      <c r="D11">
        <f t="shared" si="1"/>
        <v>0.2</v>
      </c>
      <c r="E11">
        <f t="shared" si="1"/>
        <v>0.2</v>
      </c>
      <c r="F11">
        <f t="shared" si="1"/>
        <v>0.2</v>
      </c>
      <c r="G11">
        <f t="shared" si="1"/>
        <v>0.2</v>
      </c>
      <c r="H11">
        <f t="shared" si="1"/>
        <v>0.2</v>
      </c>
      <c r="I11">
        <f t="shared" si="1"/>
        <v>0.2</v>
      </c>
      <c r="J11">
        <f t="shared" si="1"/>
        <v>0.2</v>
      </c>
      <c r="K11">
        <f t="shared" si="1"/>
        <v>0.2</v>
      </c>
      <c r="L11">
        <f t="shared" si="1"/>
        <v>0.2</v>
      </c>
      <c r="M11">
        <f t="shared" si="1"/>
        <v>0.2</v>
      </c>
      <c r="N11">
        <f t="shared" si="1"/>
        <v>0.2</v>
      </c>
    </row>
    <row r="12" spans="1:14">
      <c r="A12">
        <v>100</v>
      </c>
      <c r="B12">
        <f t="shared" si="1"/>
        <v>0.16</v>
      </c>
      <c r="C12">
        <f t="shared" si="1"/>
        <v>0.16</v>
      </c>
      <c r="D12">
        <f t="shared" si="1"/>
        <v>0.16</v>
      </c>
      <c r="E12">
        <f t="shared" si="1"/>
        <v>0.16</v>
      </c>
      <c r="F12">
        <f t="shared" si="1"/>
        <v>0.16</v>
      </c>
      <c r="G12">
        <f t="shared" si="1"/>
        <v>0.16</v>
      </c>
      <c r="H12">
        <f t="shared" si="1"/>
        <v>0.16</v>
      </c>
      <c r="I12">
        <f t="shared" si="1"/>
        <v>0.16</v>
      </c>
      <c r="J12">
        <f t="shared" si="1"/>
        <v>0.16</v>
      </c>
      <c r="K12">
        <f t="shared" si="1"/>
        <v>0.16</v>
      </c>
      <c r="L12">
        <f t="shared" si="1"/>
        <v>0.16</v>
      </c>
      <c r="M12">
        <f t="shared" si="1"/>
        <v>0.16</v>
      </c>
      <c r="N12">
        <f t="shared" si="1"/>
        <v>0.16</v>
      </c>
    </row>
    <row r="13" spans="1:14">
      <c r="A13">
        <v>200</v>
      </c>
      <c r="B13">
        <f t="shared" si="1"/>
        <v>0.08</v>
      </c>
      <c r="C13">
        <f t="shared" si="1"/>
        <v>0.08</v>
      </c>
      <c r="D13">
        <f t="shared" si="1"/>
        <v>0.08</v>
      </c>
      <c r="E13">
        <f t="shared" si="1"/>
        <v>0.08</v>
      </c>
      <c r="F13">
        <f t="shared" si="1"/>
        <v>0.08</v>
      </c>
      <c r="G13">
        <f t="shared" si="1"/>
        <v>0.08</v>
      </c>
      <c r="H13">
        <f t="shared" si="1"/>
        <v>0.08</v>
      </c>
      <c r="I13">
        <f t="shared" si="1"/>
        <v>0.08</v>
      </c>
      <c r="J13">
        <f t="shared" si="1"/>
        <v>0.08</v>
      </c>
      <c r="K13">
        <f t="shared" si="1"/>
        <v>0.08</v>
      </c>
      <c r="L13">
        <f t="shared" si="1"/>
        <v>0.08</v>
      </c>
      <c r="M13">
        <f t="shared" si="1"/>
        <v>0.08</v>
      </c>
      <c r="N13">
        <f t="shared" si="1"/>
        <v>0.08</v>
      </c>
    </row>
    <row r="14" spans="1:14">
      <c r="A14">
        <v>400</v>
      </c>
      <c r="B14">
        <f t="shared" si="1"/>
        <v>0.04</v>
      </c>
      <c r="C14">
        <f t="shared" si="1"/>
        <v>0.04</v>
      </c>
      <c r="D14">
        <f t="shared" si="1"/>
        <v>0.04</v>
      </c>
      <c r="E14">
        <f t="shared" si="1"/>
        <v>0.04</v>
      </c>
      <c r="F14">
        <f t="shared" si="1"/>
        <v>0.04</v>
      </c>
      <c r="G14">
        <f t="shared" si="1"/>
        <v>0.04</v>
      </c>
      <c r="H14">
        <f t="shared" si="1"/>
        <v>0.04</v>
      </c>
      <c r="I14">
        <f t="shared" si="1"/>
        <v>0.04</v>
      </c>
      <c r="J14">
        <f t="shared" si="1"/>
        <v>0.04</v>
      </c>
      <c r="K14">
        <f t="shared" si="1"/>
        <v>0.04</v>
      </c>
      <c r="L14">
        <f t="shared" si="1"/>
        <v>0.04</v>
      </c>
      <c r="M14">
        <f t="shared" si="1"/>
        <v>0.04</v>
      </c>
      <c r="N14">
        <f t="shared" si="1"/>
        <v>0.04</v>
      </c>
    </row>
    <row r="15" spans="1:14">
      <c r="A15">
        <v>600</v>
      </c>
      <c r="B15">
        <f t="shared" si="1"/>
        <v>2.6666666666666668E-2</v>
      </c>
      <c r="C15">
        <f t="shared" si="1"/>
        <v>2.6666666666666668E-2</v>
      </c>
      <c r="D15">
        <f t="shared" si="1"/>
        <v>2.6666666666666668E-2</v>
      </c>
      <c r="E15">
        <f t="shared" si="1"/>
        <v>2.6666666666666668E-2</v>
      </c>
      <c r="F15">
        <f t="shared" si="1"/>
        <v>2.6666666666666668E-2</v>
      </c>
      <c r="G15">
        <f t="shared" si="1"/>
        <v>2.6666666666666668E-2</v>
      </c>
      <c r="H15">
        <f t="shared" si="1"/>
        <v>2.6666666666666668E-2</v>
      </c>
      <c r="I15">
        <f t="shared" si="1"/>
        <v>2.6666666666666668E-2</v>
      </c>
      <c r="J15">
        <f t="shared" si="1"/>
        <v>2.6666666666666668E-2</v>
      </c>
      <c r="K15">
        <f t="shared" si="1"/>
        <v>2.6666666666666668E-2</v>
      </c>
      <c r="L15">
        <f t="shared" si="1"/>
        <v>2.6666666666666668E-2</v>
      </c>
      <c r="M15">
        <f t="shared" si="1"/>
        <v>2.6666666666666668E-2</v>
      </c>
      <c r="N15">
        <f t="shared" si="1"/>
        <v>2.6666666666666668E-2</v>
      </c>
    </row>
    <row r="16" spans="1:14">
      <c r="A16">
        <v>800</v>
      </c>
      <c r="B16">
        <f t="shared" si="1"/>
        <v>0.02</v>
      </c>
      <c r="C16">
        <f t="shared" si="1"/>
        <v>0.02</v>
      </c>
      <c r="D16">
        <f t="shared" si="1"/>
        <v>0.02</v>
      </c>
      <c r="E16">
        <f t="shared" si="1"/>
        <v>0.02</v>
      </c>
      <c r="F16">
        <f t="shared" si="1"/>
        <v>0.02</v>
      </c>
      <c r="G16">
        <f t="shared" si="1"/>
        <v>0.02</v>
      </c>
      <c r="H16">
        <f t="shared" si="1"/>
        <v>0.02</v>
      </c>
      <c r="I16">
        <f t="shared" si="1"/>
        <v>0.02</v>
      </c>
      <c r="J16">
        <f t="shared" si="1"/>
        <v>0.02</v>
      </c>
      <c r="K16">
        <f t="shared" si="1"/>
        <v>0.02</v>
      </c>
      <c r="L16">
        <f t="shared" si="1"/>
        <v>0.02</v>
      </c>
      <c r="M16">
        <f t="shared" si="1"/>
        <v>0.02</v>
      </c>
      <c r="N16">
        <f t="shared" si="1"/>
        <v>0.02</v>
      </c>
    </row>
    <row r="17" spans="1:14">
      <c r="A17">
        <v>1000</v>
      </c>
      <c r="B17">
        <f t="shared" si="1"/>
        <v>1.6E-2</v>
      </c>
      <c r="C17">
        <f t="shared" si="1"/>
        <v>1.6E-2</v>
      </c>
      <c r="D17">
        <f t="shared" si="1"/>
        <v>1.6E-2</v>
      </c>
      <c r="E17">
        <f t="shared" si="1"/>
        <v>1.6E-2</v>
      </c>
      <c r="F17">
        <f t="shared" si="1"/>
        <v>1.6E-2</v>
      </c>
      <c r="G17">
        <f t="shared" si="1"/>
        <v>1.6E-2</v>
      </c>
      <c r="H17">
        <f t="shared" si="1"/>
        <v>1.6E-2</v>
      </c>
      <c r="I17">
        <f t="shared" si="1"/>
        <v>1.6E-2</v>
      </c>
      <c r="J17">
        <f t="shared" si="1"/>
        <v>1.6E-2</v>
      </c>
      <c r="K17">
        <f t="shared" si="1"/>
        <v>1.6E-2</v>
      </c>
      <c r="L17">
        <f t="shared" si="1"/>
        <v>1.6E-2</v>
      </c>
      <c r="M17">
        <f t="shared" si="1"/>
        <v>1.6E-2</v>
      </c>
      <c r="N17">
        <f t="shared" si="1"/>
        <v>1.6E-2</v>
      </c>
    </row>
    <row r="18" spans="1:14">
      <c r="A18">
        <v>2000</v>
      </c>
      <c r="B18">
        <f t="shared" si="1"/>
        <v>8.0000000000000002E-3</v>
      </c>
      <c r="C18">
        <f t="shared" si="1"/>
        <v>8.0000000000000002E-3</v>
      </c>
      <c r="D18">
        <f t="shared" si="1"/>
        <v>8.0000000000000002E-3</v>
      </c>
      <c r="E18">
        <f t="shared" si="1"/>
        <v>8.0000000000000002E-3</v>
      </c>
      <c r="F18">
        <f t="shared" si="1"/>
        <v>8.0000000000000002E-3</v>
      </c>
      <c r="G18">
        <f t="shared" si="1"/>
        <v>8.0000000000000002E-3</v>
      </c>
      <c r="H18">
        <f t="shared" si="1"/>
        <v>8.0000000000000002E-3</v>
      </c>
      <c r="I18">
        <f t="shared" si="1"/>
        <v>8.0000000000000002E-3</v>
      </c>
      <c r="J18">
        <f t="shared" si="1"/>
        <v>8.0000000000000002E-3</v>
      </c>
      <c r="K18">
        <f t="shared" si="1"/>
        <v>8.0000000000000002E-3</v>
      </c>
      <c r="L18">
        <f t="shared" si="1"/>
        <v>8.0000000000000002E-3</v>
      </c>
      <c r="M18">
        <f t="shared" si="1"/>
        <v>8.0000000000000002E-3</v>
      </c>
      <c r="N18">
        <f t="shared" si="1"/>
        <v>8.0000000000000002E-3</v>
      </c>
    </row>
    <row r="19" spans="1:14">
      <c r="A19">
        <v>4000</v>
      </c>
      <c r="B19">
        <f t="shared" si="1"/>
        <v>9.9767373505744855E-3</v>
      </c>
      <c r="C19">
        <f t="shared" si="1"/>
        <v>9.9792756937047977E-3</v>
      </c>
      <c r="D19">
        <f t="shared" si="1"/>
        <v>2.7902205497105856E-3</v>
      </c>
      <c r="E19">
        <f t="shared" si="1"/>
        <v>9.9894228930822674E-3</v>
      </c>
      <c r="F19">
        <f t="shared" si="1"/>
        <v>1.000209303970368E-2</v>
      </c>
      <c r="G19">
        <f t="shared" si="1"/>
        <v>1.0027387390433415E-2</v>
      </c>
      <c r="H19">
        <f t="shared" si="1"/>
        <v>1.0102907252652638E-2</v>
      </c>
      <c r="I19">
        <f t="shared" si="1"/>
        <v>1.0227591291150457E-2</v>
      </c>
      <c r="J19">
        <f t="shared" si="1"/>
        <v>1.0472726312442848E-2</v>
      </c>
      <c r="K19">
        <f t="shared" si="1"/>
        <v>1.1177808874469231E-2</v>
      </c>
      <c r="L19">
        <f t="shared" si="1"/>
        <v>1.2270565529500203E-2</v>
      </c>
      <c r="M19">
        <f t="shared" si="1"/>
        <v>1.4239628887095301E-2</v>
      </c>
      <c r="N19">
        <f t="shared" si="1"/>
        <v>1.9246708334573016E-2</v>
      </c>
    </row>
    <row r="20" spans="1:14">
      <c r="A20">
        <v>6000</v>
      </c>
      <c r="B20">
        <f t="shared" si="1"/>
        <v>8.8757044445656064E-3</v>
      </c>
      <c r="C20">
        <f t="shared" si="1"/>
        <v>8.8787435801174885E-3</v>
      </c>
      <c r="D20">
        <f t="shared" si="1"/>
        <v>2.7902205309542896E-3</v>
      </c>
      <c r="E20">
        <f t="shared" si="1"/>
        <v>8.8908883972665057E-3</v>
      </c>
      <c r="F20">
        <f t="shared" si="1"/>
        <v>8.906043142025517E-3</v>
      </c>
      <c r="G20">
        <f t="shared" si="1"/>
        <v>8.9362656997735625E-3</v>
      </c>
      <c r="H20">
        <f t="shared" si="1"/>
        <v>9.0262501005660793E-3</v>
      </c>
      <c r="I20">
        <f t="shared" si="1"/>
        <v>9.174024433424903E-3</v>
      </c>
      <c r="J20">
        <f t="shared" si="1"/>
        <v>9.4618636386793256E-3</v>
      </c>
      <c r="K20">
        <f t="shared" si="1"/>
        <v>1.0272651267140533E-2</v>
      </c>
      <c r="L20">
        <f t="shared" si="1"/>
        <v>1.1490972712652821E-2</v>
      </c>
      <c r="M20">
        <f t="shared" si="1"/>
        <v>1.3612136716620572E-2</v>
      </c>
      <c r="N20">
        <f t="shared" si="1"/>
        <v>1.8810714068273841E-2</v>
      </c>
    </row>
    <row r="21" spans="1:14">
      <c r="A21">
        <v>8000</v>
      </c>
      <c r="B21">
        <f t="shared" si="1"/>
        <v>8.1970123379257239E-3</v>
      </c>
      <c r="C21">
        <f t="shared" si="1"/>
        <v>8.2004876138767578E-3</v>
      </c>
      <c r="D21">
        <f t="shared" si="1"/>
        <v>2.7902205215761425E-3</v>
      </c>
      <c r="E21">
        <f t="shared" si="1"/>
        <v>8.2143703179773427E-3</v>
      </c>
      <c r="F21">
        <f t="shared" si="1"/>
        <v>8.2316825164284162E-3</v>
      </c>
      <c r="G21">
        <f t="shared" si="1"/>
        <v>8.266171002750209E-3</v>
      </c>
      <c r="H21">
        <f t="shared" si="1"/>
        <v>8.3685742251961848E-3</v>
      </c>
      <c r="I21">
        <f t="shared" si="1"/>
        <v>8.535863419186298E-3</v>
      </c>
      <c r="J21">
        <f t="shared" si="1"/>
        <v>8.8588215433620335E-3</v>
      </c>
      <c r="K21">
        <f t="shared" si="1"/>
        <v>9.7514685499293149E-3</v>
      </c>
      <c r="L21">
        <f t="shared" si="1"/>
        <v>1.1058692123195624E-2</v>
      </c>
      <c r="M21">
        <f t="shared" si="1"/>
        <v>1.3277459511421534E-2</v>
      </c>
      <c r="N21">
        <f t="shared" si="1"/>
        <v>1.8586753650187814E-2</v>
      </c>
    </row>
    <row r="22" spans="1:14">
      <c r="A22" s="1">
        <v>10000</v>
      </c>
      <c r="B22">
        <f t="shared" si="1"/>
        <v>7.7206301932324292E-3</v>
      </c>
      <c r="C22">
        <f t="shared" si="1"/>
        <v>7.7244995249777749E-3</v>
      </c>
      <c r="D22">
        <f t="shared" ref="C22:N37" si="2">0.25*IF($A22&lt;4000,64/$A22,(D65-((D108-D65)^2/(D151-2*D108+D65)))^-2)</f>
        <v>2.7902205159492546E-3</v>
      </c>
      <c r="E22">
        <f t="shared" si="2"/>
        <v>7.7399507937146086E-3</v>
      </c>
      <c r="F22">
        <f t="shared" si="2"/>
        <v>7.759206631433993E-3</v>
      </c>
      <c r="G22">
        <f t="shared" si="2"/>
        <v>7.7975265336852773E-3</v>
      </c>
      <c r="H22">
        <f t="shared" si="2"/>
        <v>7.910995645544627E-3</v>
      </c>
      <c r="I22">
        <f t="shared" si="2"/>
        <v>8.0954133426262721E-3</v>
      </c>
      <c r="J22">
        <f t="shared" si="2"/>
        <v>8.4484180711315027E-3</v>
      </c>
      <c r="K22">
        <f t="shared" si="2"/>
        <v>9.4074644259608525E-3</v>
      </c>
      <c r="L22">
        <f t="shared" si="2"/>
        <v>1.0781646175138864E-2</v>
      </c>
      <c r="M22">
        <f t="shared" si="2"/>
        <v>1.3068728493082667E-2</v>
      </c>
      <c r="N22">
        <f t="shared" si="2"/>
        <v>1.8450318904334562E-2</v>
      </c>
    </row>
    <row r="23" spans="1:14">
      <c r="A23" s="1">
        <v>20000</v>
      </c>
      <c r="B23">
        <f t="shared" si="1"/>
        <v>6.4706259107663797E-3</v>
      </c>
      <c r="C23">
        <f t="shared" si="2"/>
        <v>6.4761221885388477E-3</v>
      </c>
      <c r="D23">
        <f t="shared" si="2"/>
        <v>2.7902205046954772E-3</v>
      </c>
      <c r="E23">
        <f t="shared" si="2"/>
        <v>6.4980307738745774E-3</v>
      </c>
      <c r="F23">
        <f t="shared" si="2"/>
        <v>6.5252465089703201E-3</v>
      </c>
      <c r="G23">
        <f t="shared" si="2"/>
        <v>6.579124751499868E-3</v>
      </c>
      <c r="H23">
        <f t="shared" si="2"/>
        <v>6.7365703573821446E-3</v>
      </c>
      <c r="I23">
        <f t="shared" si="2"/>
        <v>6.9864002952059849E-3</v>
      </c>
      <c r="J23">
        <f t="shared" si="2"/>
        <v>7.4470793185669251E-3</v>
      </c>
      <c r="K23">
        <f t="shared" si="2"/>
        <v>8.617510739592299E-3</v>
      </c>
      <c r="L23">
        <f t="shared" si="2"/>
        <v>1.0176362050275237E-2</v>
      </c>
      <c r="M23">
        <f t="shared" si="2"/>
        <v>1.2630565185118892E-2</v>
      </c>
      <c r="N23">
        <f t="shared" si="2"/>
        <v>1.8172519187984851E-2</v>
      </c>
    </row>
    <row r="24" spans="1:14">
      <c r="A24" s="1">
        <v>60000</v>
      </c>
      <c r="B24">
        <f t="shared" si="1"/>
        <v>5.0163689659664642E-3</v>
      </c>
      <c r="C24">
        <f t="shared" si="2"/>
        <v>5.0264142611676343E-3</v>
      </c>
      <c r="D24">
        <f t="shared" si="2"/>
        <v>2.7902204971929595E-3</v>
      </c>
      <c r="E24">
        <f t="shared" si="2"/>
        <v>5.0661736323362157E-3</v>
      </c>
      <c r="F24">
        <f t="shared" si="2"/>
        <v>5.1149573377847557E-3</v>
      </c>
      <c r="G24">
        <f t="shared" si="2"/>
        <v>5.2096682346045586E-3</v>
      </c>
      <c r="H24">
        <f t="shared" si="2"/>
        <v>5.474009820272116E-3</v>
      </c>
      <c r="I24">
        <f t="shared" si="2"/>
        <v>5.8634267098280606E-3</v>
      </c>
      <c r="J24">
        <f t="shared" si="2"/>
        <v>6.5158583797365558E-3</v>
      </c>
      <c r="K24">
        <f t="shared" si="2"/>
        <v>7.9730442707382481E-3</v>
      </c>
      <c r="L24">
        <f t="shared" si="2"/>
        <v>9.7228051231406081E-3</v>
      </c>
      <c r="M24">
        <f t="shared" si="2"/>
        <v>1.2320593355886308E-2</v>
      </c>
      <c r="N24">
        <f t="shared" si="2"/>
        <v>1.7983440181487589E-2</v>
      </c>
    </row>
    <row r="25" spans="1:14">
      <c r="A25" s="1">
        <v>80000</v>
      </c>
      <c r="B25">
        <f t="shared" si="1"/>
        <v>4.7140062512855616E-3</v>
      </c>
      <c r="C25">
        <f t="shared" si="2"/>
        <v>4.7258659186112427E-3</v>
      </c>
      <c r="D25">
        <f t="shared" si="2"/>
        <v>2.790220496255145E-3</v>
      </c>
      <c r="E25">
        <f t="shared" si="2"/>
        <v>4.7726449544111538E-3</v>
      </c>
      <c r="F25">
        <f t="shared" si="2"/>
        <v>4.8297026453286993E-3</v>
      </c>
      <c r="G25">
        <f t="shared" si="2"/>
        <v>4.9394839167584345E-3</v>
      </c>
      <c r="H25">
        <f t="shared" si="2"/>
        <v>5.2399192405041973E-3</v>
      </c>
      <c r="I25">
        <f t="shared" si="2"/>
        <v>5.6701818233036638E-3</v>
      </c>
      <c r="J25">
        <f t="shared" si="2"/>
        <v>6.3695049915833907E-3</v>
      </c>
      <c r="K25">
        <f t="shared" si="2"/>
        <v>7.8823708991531162E-3</v>
      </c>
      <c r="L25">
        <f t="shared" si="2"/>
        <v>9.662504122021574E-3</v>
      </c>
      <c r="M25">
        <f t="shared" si="2"/>
        <v>1.2280702037970895E-2</v>
      </c>
      <c r="N25">
        <f t="shared" si="2"/>
        <v>1.7959575946045012E-2</v>
      </c>
    </row>
    <row r="26" spans="1:14">
      <c r="A26" s="1">
        <v>100000</v>
      </c>
      <c r="B26">
        <f t="shared" si="1"/>
        <v>4.4973043127296726E-3</v>
      </c>
      <c r="C26">
        <f t="shared" si="2"/>
        <v>4.5108216625953561E-3</v>
      </c>
      <c r="D26">
        <f t="shared" si="2"/>
        <v>2.7902204956924566E-3</v>
      </c>
      <c r="E26">
        <f t="shared" si="2"/>
        <v>4.5639582277008216E-3</v>
      </c>
      <c r="F26">
        <f t="shared" si="2"/>
        <v>4.6283974579501581E-3</v>
      </c>
      <c r="G26">
        <f t="shared" si="2"/>
        <v>4.7513217866912687E-3</v>
      </c>
      <c r="H26">
        <f t="shared" si="2"/>
        <v>5.0817421825566375E-3</v>
      </c>
      <c r="I26">
        <f t="shared" si="2"/>
        <v>5.5436328416640229E-3</v>
      </c>
      <c r="J26">
        <f t="shared" si="2"/>
        <v>6.2766613910532161E-3</v>
      </c>
      <c r="K26">
        <f t="shared" si="2"/>
        <v>7.8265957334693829E-3</v>
      </c>
      <c r="L26">
        <f t="shared" si="2"/>
        <v>9.625885881827943E-3</v>
      </c>
      <c r="M26">
        <f t="shared" si="2"/>
        <v>1.2256637070140571E-2</v>
      </c>
      <c r="N26">
        <f t="shared" si="2"/>
        <v>1.7945232360285019E-2</v>
      </c>
    </row>
    <row r="27" spans="1:14">
      <c r="A27" s="1">
        <v>200000</v>
      </c>
      <c r="B27">
        <f t="shared" si="1"/>
        <v>3.9091836230937165E-3</v>
      </c>
      <c r="C27">
        <f t="shared" si="2"/>
        <v>3.9296856142612101E-3</v>
      </c>
      <c r="D27">
        <f t="shared" si="2"/>
        <v>2.7902204945670782E-3</v>
      </c>
      <c r="E27">
        <f t="shared" si="2"/>
        <v>4.0089689118187046E-3</v>
      </c>
      <c r="F27">
        <f t="shared" si="2"/>
        <v>4.1025633976975884E-3</v>
      </c>
      <c r="G27">
        <f t="shared" si="2"/>
        <v>4.2744931485687726E-3</v>
      </c>
      <c r="H27">
        <f t="shared" si="2"/>
        <v>4.7049461715870586E-3</v>
      </c>
      <c r="I27">
        <f t="shared" si="2"/>
        <v>5.2584026142478719E-3</v>
      </c>
      <c r="J27">
        <f t="shared" si="2"/>
        <v>6.0773356733308786E-3</v>
      </c>
      <c r="K27">
        <f t="shared" si="2"/>
        <v>7.7116917353254781E-3</v>
      </c>
      <c r="L27">
        <f t="shared" si="2"/>
        <v>9.551623109024002E-3</v>
      </c>
      <c r="M27">
        <f t="shared" si="2"/>
        <v>1.2208208454294807E-2</v>
      </c>
      <c r="N27">
        <f t="shared" si="2"/>
        <v>1.7916488445814834E-2</v>
      </c>
    </row>
    <row r="28" spans="1:14">
      <c r="A28" s="1">
        <v>400000</v>
      </c>
      <c r="B28">
        <f t="shared" si="1"/>
        <v>3.4264114226848076E-3</v>
      </c>
      <c r="C28">
        <f t="shared" si="2"/>
        <v>3.4579008225880544E-3</v>
      </c>
      <c r="D28">
        <f t="shared" si="2"/>
        <v>2.7902204940043899E-3</v>
      </c>
      <c r="E28">
        <f t="shared" si="2"/>
        <v>3.5760310229817479E-3</v>
      </c>
      <c r="F28">
        <f t="shared" si="2"/>
        <v>3.709159163882939E-3</v>
      </c>
      <c r="G28">
        <f t="shared" si="2"/>
        <v>3.9400455137596794E-3</v>
      </c>
      <c r="H28">
        <f t="shared" si="2"/>
        <v>4.4688081082189359E-3</v>
      </c>
      <c r="I28">
        <f t="shared" si="2"/>
        <v>5.0940251661195958E-3</v>
      </c>
      <c r="J28">
        <f t="shared" si="2"/>
        <v>5.9695295926433306E-3</v>
      </c>
      <c r="K28">
        <f t="shared" si="2"/>
        <v>7.6524323184512097E-3</v>
      </c>
      <c r="L28">
        <f t="shared" si="2"/>
        <v>9.5139596033769636E-3</v>
      </c>
      <c r="M28">
        <f t="shared" si="2"/>
        <v>1.2183842254702175E-2</v>
      </c>
      <c r="N28">
        <f t="shared" si="2"/>
        <v>1.7902087946984623E-2</v>
      </c>
    </row>
    <row r="29" spans="1:14">
      <c r="A29" s="1">
        <v>600000</v>
      </c>
      <c r="B29">
        <f t="shared" si="1"/>
        <v>3.1832675256842592E-3</v>
      </c>
      <c r="C29">
        <f t="shared" si="2"/>
        <v>3.2239079937088559E-3</v>
      </c>
      <c r="D29">
        <f t="shared" si="2"/>
        <v>2.7902204938168263E-3</v>
      </c>
      <c r="E29">
        <f t="shared" si="2"/>
        <v>3.3721733271376898E-3</v>
      </c>
      <c r="F29">
        <f t="shared" si="2"/>
        <v>3.5328353537448487E-3</v>
      </c>
      <c r="G29">
        <f t="shared" si="2"/>
        <v>3.7999019781724971E-3</v>
      </c>
      <c r="H29">
        <f t="shared" si="2"/>
        <v>4.3789263601645596E-3</v>
      </c>
      <c r="I29">
        <f t="shared" si="2"/>
        <v>5.034944347196286E-3</v>
      </c>
      <c r="J29">
        <f t="shared" si="2"/>
        <v>5.9321803097007178E-3</v>
      </c>
      <c r="K29">
        <f t="shared" si="2"/>
        <v>7.6323935961394411E-3</v>
      </c>
      <c r="L29">
        <f t="shared" si="2"/>
        <v>9.5013238105360626E-3</v>
      </c>
      <c r="M29">
        <f t="shared" si="2"/>
        <v>1.2175697363490941E-2</v>
      </c>
      <c r="N29">
        <f t="shared" si="2"/>
        <v>1.7897283531152643E-2</v>
      </c>
    </row>
    <row r="30" spans="1:14">
      <c r="A30" s="1">
        <v>800000</v>
      </c>
      <c r="B30">
        <f t="shared" si="1"/>
        <v>3.0256952997456061E-3</v>
      </c>
      <c r="C30">
        <f t="shared" si="2"/>
        <v>3.0744509218470508E-3</v>
      </c>
      <c r="D30">
        <f t="shared" si="2"/>
        <v>2.7902204937230446E-3</v>
      </c>
      <c r="E30">
        <f t="shared" si="2"/>
        <v>3.247771979814539E-3</v>
      </c>
      <c r="F30">
        <f t="shared" si="2"/>
        <v>3.4293251445517534E-3</v>
      </c>
      <c r="G30">
        <f t="shared" si="2"/>
        <v>3.7213634330082283E-3</v>
      </c>
      <c r="H30">
        <f t="shared" si="2"/>
        <v>4.3312639301197834E-3</v>
      </c>
      <c r="I30">
        <f t="shared" si="2"/>
        <v>5.004470061634494E-3</v>
      </c>
      <c r="J30">
        <f t="shared" si="2"/>
        <v>5.9132190837776853E-3</v>
      </c>
      <c r="K30">
        <f t="shared" si="2"/>
        <v>7.6223190549429224E-3</v>
      </c>
      <c r="L30">
        <f t="shared" si="2"/>
        <v>9.4949904562572508E-3</v>
      </c>
      <c r="M30">
        <f t="shared" si="2"/>
        <v>1.2171620610567459E-2</v>
      </c>
      <c r="N30">
        <f t="shared" si="2"/>
        <v>1.7894880524647189E-2</v>
      </c>
    </row>
    <row r="31" spans="1:14">
      <c r="A31" s="1">
        <v>1000000</v>
      </c>
      <c r="B31">
        <f t="shared" si="1"/>
        <v>2.9111758845292769E-3</v>
      </c>
      <c r="C31">
        <f t="shared" si="2"/>
        <v>2.9673392802311216E-3</v>
      </c>
      <c r="D31">
        <f t="shared" si="2"/>
        <v>2.7902204936667762E-3</v>
      </c>
      <c r="E31">
        <f t="shared" si="2"/>
        <v>3.1622119104491699E-3</v>
      </c>
      <c r="F31">
        <f t="shared" si="2"/>
        <v>3.3603580180895389E-3</v>
      </c>
      <c r="G31">
        <f t="shared" si="2"/>
        <v>3.6708084275147166E-3</v>
      </c>
      <c r="H31">
        <f t="shared" si="2"/>
        <v>4.3016824579608388E-3</v>
      </c>
      <c r="I31">
        <f t="shared" si="2"/>
        <v>4.9858664600113392E-3</v>
      </c>
      <c r="J31">
        <f t="shared" si="2"/>
        <v>5.901747599543046E-3</v>
      </c>
      <c r="K31">
        <f t="shared" si="2"/>
        <v>7.6162564552187595E-3</v>
      </c>
      <c r="L31">
        <f t="shared" si="2"/>
        <v>9.4911854690400196E-3</v>
      </c>
      <c r="M31">
        <f t="shared" si="2"/>
        <v>1.2169173176897193E-2</v>
      </c>
      <c r="N31">
        <f t="shared" si="2"/>
        <v>1.7893438464964474E-2</v>
      </c>
    </row>
    <row r="32" spans="1:14">
      <c r="A32" s="1">
        <v>2000000</v>
      </c>
      <c r="B32">
        <f t="shared" si="1"/>
        <v>2.5931518070937982E-3</v>
      </c>
      <c r="C32">
        <f t="shared" si="2"/>
        <v>2.6801147247814123E-3</v>
      </c>
      <c r="D32">
        <f t="shared" si="2"/>
        <v>2.7902204935542382E-3</v>
      </c>
      <c r="E32">
        <f t="shared" si="2"/>
        <v>2.9524208898967547E-3</v>
      </c>
      <c r="F32">
        <f t="shared" si="2"/>
        <v>3.2007991141154027E-3</v>
      </c>
      <c r="G32">
        <f t="shared" si="2"/>
        <v>3.5600783380375792E-3</v>
      </c>
      <c r="H32">
        <f t="shared" si="2"/>
        <v>4.2400629688081719E-3</v>
      </c>
      <c r="I32">
        <f t="shared" si="2"/>
        <v>4.9479021052600096E-3</v>
      </c>
      <c r="J32">
        <f t="shared" si="2"/>
        <v>5.87858583249741E-3</v>
      </c>
      <c r="K32">
        <f t="shared" si="2"/>
        <v>7.6040906488961529E-3</v>
      </c>
      <c r="L32">
        <f t="shared" si="2"/>
        <v>9.4835642519476415E-3</v>
      </c>
      <c r="M32">
        <f t="shared" si="2"/>
        <v>1.2164275193963335E-2</v>
      </c>
      <c r="N32">
        <f t="shared" si="2"/>
        <v>1.7890553769690794E-2</v>
      </c>
    </row>
    <row r="33" spans="1:14">
      <c r="A33" s="1">
        <v>4000000</v>
      </c>
      <c r="B33">
        <f t="shared" si="1"/>
        <v>2.3233947713806095E-3</v>
      </c>
      <c r="C33">
        <f t="shared" si="2"/>
        <v>2.4564073388311145E-3</v>
      </c>
      <c r="D33">
        <f t="shared" si="2"/>
        <v>2.7902204934979699E-3</v>
      </c>
      <c r="E33">
        <f t="shared" si="2"/>
        <v>2.8154153892403539E-3</v>
      </c>
      <c r="F33">
        <f t="shared" si="2"/>
        <v>3.1056810529848837E-3</v>
      </c>
      <c r="G33">
        <f t="shared" si="2"/>
        <v>3.4987628881708093E-3</v>
      </c>
      <c r="H33">
        <f t="shared" si="2"/>
        <v>4.2079035126812948E-3</v>
      </c>
      <c r="I33">
        <f t="shared" si="2"/>
        <v>4.9285231049810609E-3</v>
      </c>
      <c r="J33">
        <f t="shared" si="2"/>
        <v>5.8668930491892601E-3</v>
      </c>
      <c r="K33">
        <f t="shared" si="2"/>
        <v>7.5979872735768535E-3</v>
      </c>
      <c r="L33">
        <f t="shared" si="2"/>
        <v>9.4797480006335068E-3</v>
      </c>
      <c r="M33">
        <f t="shared" si="2"/>
        <v>1.2161824641999362E-2</v>
      </c>
      <c r="N33">
        <f t="shared" si="2"/>
        <v>1.7889111133926282E-2</v>
      </c>
    </row>
    <row r="34" spans="1:14">
      <c r="A34" s="1">
        <v>6000000</v>
      </c>
      <c r="B34">
        <f t="shared" si="1"/>
        <v>2.184228035851438E-3</v>
      </c>
      <c r="C34">
        <f t="shared" si="2"/>
        <v>2.3528470915376814E-3</v>
      </c>
      <c r="D34">
        <f t="shared" si="2"/>
        <v>2.7902204934792136E-3</v>
      </c>
      <c r="E34">
        <f t="shared" si="2"/>
        <v>2.7617974203305645E-3</v>
      </c>
      <c r="F34">
        <f t="shared" si="2"/>
        <v>3.0708044957847287E-3</v>
      </c>
      <c r="G34">
        <f t="shared" si="2"/>
        <v>3.4772558660329093E-3</v>
      </c>
      <c r="H34">
        <f t="shared" si="2"/>
        <v>4.1969667579842803E-3</v>
      </c>
      <c r="I34">
        <f t="shared" si="2"/>
        <v>4.9220022528600723E-3</v>
      </c>
      <c r="J34">
        <f t="shared" si="2"/>
        <v>5.8629785589714304E-3</v>
      </c>
      <c r="K34">
        <f t="shared" si="2"/>
        <v>7.5959497611658086E-3</v>
      </c>
      <c r="L34">
        <f t="shared" si="2"/>
        <v>9.4784750782363186E-3</v>
      </c>
      <c r="M34">
        <f t="shared" si="2"/>
        <v>1.2161007559825816E-2</v>
      </c>
      <c r="N34">
        <f t="shared" si="2"/>
        <v>1.7888630212631089E-2</v>
      </c>
    </row>
    <row r="35" spans="1:14">
      <c r="A35" s="1">
        <v>8000000</v>
      </c>
      <c r="B35">
        <f t="shared" si="1"/>
        <v>2.0927602015728968E-3</v>
      </c>
      <c r="C35">
        <f t="shared" si="2"/>
        <v>2.2908339022332204E-3</v>
      </c>
      <c r="D35">
        <f t="shared" si="2"/>
        <v>2.7902204934698352E-3</v>
      </c>
      <c r="E35">
        <f t="shared" si="2"/>
        <v>2.7329740222288928E-3</v>
      </c>
      <c r="F35">
        <f t="shared" si="2"/>
        <v>3.052655641007753E-3</v>
      </c>
      <c r="G35">
        <f t="shared" si="2"/>
        <v>3.4662818487487721E-3</v>
      </c>
      <c r="H35">
        <f t="shared" si="2"/>
        <v>4.1914561163271958E-3</v>
      </c>
      <c r="I35">
        <f t="shared" si="2"/>
        <v>4.9187301417731397E-3</v>
      </c>
      <c r="J35">
        <f t="shared" si="2"/>
        <v>5.8610181184109815E-3</v>
      </c>
      <c r="K35">
        <f t="shared" si="2"/>
        <v>7.5949304305479954E-3</v>
      </c>
      <c r="L35">
        <f t="shared" si="2"/>
        <v>9.4778384595700076E-3</v>
      </c>
      <c r="M35">
        <f t="shared" si="2"/>
        <v>1.2160598975300993E-2</v>
      </c>
      <c r="N35">
        <f t="shared" si="2"/>
        <v>1.7888389743974116E-2</v>
      </c>
    </row>
    <row r="36" spans="1:14">
      <c r="A36" s="1">
        <v>10000000</v>
      </c>
      <c r="B36">
        <f t="shared" si="1"/>
        <v>2.0256207949174258E-3</v>
      </c>
      <c r="C36">
        <f t="shared" si="2"/>
        <v>2.2489267553576974E-3</v>
      </c>
      <c r="D36">
        <f t="shared" si="2"/>
        <v>2.7902204934642087E-3</v>
      </c>
      <c r="E36">
        <f t="shared" si="2"/>
        <v>2.7149362595464792E-3</v>
      </c>
      <c r="F36">
        <f t="shared" si="2"/>
        <v>3.0415202395575928E-3</v>
      </c>
      <c r="G36">
        <f t="shared" si="2"/>
        <v>3.4596239579716814E-3</v>
      </c>
      <c r="H36">
        <f t="shared" si="2"/>
        <v>4.1881359931023468E-3</v>
      </c>
      <c r="I36">
        <f t="shared" si="2"/>
        <v>4.9167631080241914E-3</v>
      </c>
      <c r="J36">
        <f t="shared" si="2"/>
        <v>5.8598408279715982E-3</v>
      </c>
      <c r="K36">
        <f t="shared" si="2"/>
        <v>7.5943186481349824E-3</v>
      </c>
      <c r="L36">
        <f t="shared" si="2"/>
        <v>9.4774564379516528E-3</v>
      </c>
      <c r="M36">
        <f t="shared" si="2"/>
        <v>1.2160353810682315E-2</v>
      </c>
      <c r="N36">
        <f t="shared" si="2"/>
        <v>1.7888245460216695E-2</v>
      </c>
    </row>
    <row r="37" spans="1:14">
      <c r="A37" s="1">
        <v>20000000</v>
      </c>
      <c r="B37">
        <f t="shared" si="1"/>
        <v>1.8360651777952228E-3</v>
      </c>
      <c r="C37">
        <f t="shared" si="2"/>
        <v>2.149795643685773E-3</v>
      </c>
      <c r="D37">
        <f t="shared" si="2"/>
        <v>2.7902204934529551E-3</v>
      </c>
      <c r="E37">
        <f t="shared" si="2"/>
        <v>2.6769676022959819E-3</v>
      </c>
      <c r="F37">
        <f t="shared" si="2"/>
        <v>3.0186585083440617E-3</v>
      </c>
      <c r="G37">
        <f t="shared" si="2"/>
        <v>3.4461373925836216E-3</v>
      </c>
      <c r="H37">
        <f t="shared" si="2"/>
        <v>4.181464452173868E-3</v>
      </c>
      <c r="I37">
        <f t="shared" si="2"/>
        <v>4.9128205151648795E-3</v>
      </c>
      <c r="J37">
        <f t="shared" si="2"/>
        <v>5.8574839320981011E-3</v>
      </c>
      <c r="K37">
        <f t="shared" si="2"/>
        <v>7.5930946688096907E-3</v>
      </c>
      <c r="L37">
        <f t="shared" si="2"/>
        <v>9.4766922812225297E-3</v>
      </c>
      <c r="M37">
        <f t="shared" si="2"/>
        <v>1.2159863450155085E-2</v>
      </c>
      <c r="N37">
        <f t="shared" si="2"/>
        <v>1.7887956886934182E-2</v>
      </c>
    </row>
    <row r="38" spans="1:14">
      <c r="A38" s="1">
        <v>40000000</v>
      </c>
      <c r="B38">
        <f t="shared" si="1"/>
        <v>1.6714136484255898E-3</v>
      </c>
      <c r="C38">
        <f t="shared" ref="C38:N41" si="3">0.25*IF($A38&lt;4000,64/$A38,(C81-((C124-C81)^2/(C167-2*C124+C81)))^-2)</f>
        <v>2.0889127773125881E-3</v>
      </c>
      <c r="D38">
        <f t="shared" si="3"/>
        <v>2.7902204934473281E-3</v>
      </c>
      <c r="E38">
        <f t="shared" si="3"/>
        <v>2.6569235467473629E-3</v>
      </c>
      <c r="F38">
        <f t="shared" si="3"/>
        <v>3.0069146190385234E-3</v>
      </c>
      <c r="G38">
        <f t="shared" si="3"/>
        <v>3.4393062671329439E-3</v>
      </c>
      <c r="H38">
        <f t="shared" si="3"/>
        <v>4.1781128671325224E-3</v>
      </c>
      <c r="I38">
        <f t="shared" si="3"/>
        <v>4.9108449347043054E-3</v>
      </c>
      <c r="J38">
        <f t="shared" si="3"/>
        <v>5.8563043239692287E-3</v>
      </c>
      <c r="K38">
        <f t="shared" si="3"/>
        <v>7.5924824717240168E-3</v>
      </c>
      <c r="L38">
        <f t="shared" si="3"/>
        <v>9.4763101460900567E-3</v>
      </c>
      <c r="M38">
        <f t="shared" si="3"/>
        <v>1.2159618254243824E-2</v>
      </c>
      <c r="N38">
        <f t="shared" si="3"/>
        <v>1.788781259740892E-2</v>
      </c>
    </row>
    <row r="39" spans="1:14">
      <c r="A39" s="1">
        <v>60000000</v>
      </c>
      <c r="B39">
        <f t="shared" si="1"/>
        <v>1.5849621878981047E-3</v>
      </c>
      <c r="C39">
        <f t="shared" si="3"/>
        <v>2.0661760569781421E-3</v>
      </c>
      <c r="D39">
        <f t="shared" si="3"/>
        <v>2.7902204934454524E-3</v>
      </c>
      <c r="E39">
        <f t="shared" si="3"/>
        <v>2.6500690030741543E-3</v>
      </c>
      <c r="F39">
        <f t="shared" si="3"/>
        <v>3.0029512780870614E-3</v>
      </c>
      <c r="G39">
        <f t="shared" si="3"/>
        <v>3.4370158976355027E-3</v>
      </c>
      <c r="H39">
        <f t="shared" si="3"/>
        <v>4.1769933082703905E-3</v>
      </c>
      <c r="I39">
        <f t="shared" si="3"/>
        <v>4.9101857705597281E-3</v>
      </c>
      <c r="J39">
        <f t="shared" si="3"/>
        <v>5.8559109490455841E-3</v>
      </c>
      <c r="K39">
        <f t="shared" si="3"/>
        <v>7.5922783752780231E-3</v>
      </c>
      <c r="L39">
        <f t="shared" si="3"/>
        <v>9.4761827592998206E-3</v>
      </c>
      <c r="M39">
        <f t="shared" si="3"/>
        <v>1.2159536519954895E-2</v>
      </c>
      <c r="N39">
        <f t="shared" si="3"/>
        <v>1.7887764500473208E-2</v>
      </c>
    </row>
    <row r="40" spans="1:14">
      <c r="A40" s="1">
        <v>80000000</v>
      </c>
      <c r="B40">
        <f t="shared" si="1"/>
        <v>1.5275468836912997E-3</v>
      </c>
      <c r="C40">
        <f t="shared" si="3"/>
        <v>2.0542454351271762E-3</v>
      </c>
      <c r="D40">
        <f t="shared" si="3"/>
        <v>2.7902204934445144E-3</v>
      </c>
      <c r="E40">
        <f t="shared" si="3"/>
        <v>2.6466077116333656E-3</v>
      </c>
      <c r="F40">
        <f t="shared" si="3"/>
        <v>3.0009602644659223E-3</v>
      </c>
      <c r="G40">
        <f t="shared" si="3"/>
        <v>3.4358681866500855E-3</v>
      </c>
      <c r="H40">
        <f t="shared" si="3"/>
        <v>4.1764330838302563E-3</v>
      </c>
      <c r="I40">
        <f t="shared" si="3"/>
        <v>4.9098560687640706E-3</v>
      </c>
      <c r="J40">
        <f t="shared" si="3"/>
        <v>5.8557142292654058E-3</v>
      </c>
      <c r="K40">
        <f t="shared" si="3"/>
        <v>7.5921763212874471E-3</v>
      </c>
      <c r="L40">
        <f t="shared" si="3"/>
        <v>9.4761190643270869E-3</v>
      </c>
      <c r="M40">
        <f t="shared" si="3"/>
        <v>1.2159495652375684E-2</v>
      </c>
      <c r="N40">
        <f t="shared" si="3"/>
        <v>1.7887740451925243E-2</v>
      </c>
    </row>
    <row r="41" spans="1:14">
      <c r="A41" s="1">
        <v>100000000</v>
      </c>
      <c r="B41">
        <f t="shared" si="1"/>
        <v>1.4850906345638334E-3</v>
      </c>
      <c r="C41">
        <f t="shared" si="3"/>
        <v>2.0468897754864837E-3</v>
      </c>
      <c r="D41">
        <f t="shared" si="3"/>
        <v>2.7902204934439506E-3</v>
      </c>
      <c r="E41">
        <f t="shared" si="3"/>
        <v>2.6445198404977015E-3</v>
      </c>
      <c r="F41">
        <f t="shared" si="3"/>
        <v>2.9997626388423705E-3</v>
      </c>
      <c r="G41">
        <f t="shared" si="3"/>
        <v>3.4351787481202091E-3</v>
      </c>
      <c r="H41">
        <f t="shared" si="3"/>
        <v>4.1760968065332827E-3</v>
      </c>
      <c r="I41">
        <f t="shared" si="3"/>
        <v>4.9096582093463214E-3</v>
      </c>
      <c r="J41">
        <f t="shared" si="3"/>
        <v>5.85559618705181E-3</v>
      </c>
      <c r="K41">
        <f t="shared" si="3"/>
        <v>7.5921150870472453E-3</v>
      </c>
      <c r="L41">
        <f t="shared" si="3"/>
        <v>9.4760808468385832E-3</v>
      </c>
      <c r="M41">
        <f t="shared" si="3"/>
        <v>1.2159471131689029E-2</v>
      </c>
      <c r="N41">
        <f t="shared" si="3"/>
        <v>1.788772602277082E-2</v>
      </c>
    </row>
    <row r="43" spans="1:14">
      <c r="A43" s="162" t="s">
        <v>10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</row>
    <row r="44" spans="1:14">
      <c r="A44" t="s">
        <v>0</v>
      </c>
    </row>
    <row r="45" spans="1:14">
      <c r="A45" t="s">
        <v>1</v>
      </c>
      <c r="B45">
        <v>0</v>
      </c>
      <c r="C45" s="1">
        <v>1.0000000000000001E-5</v>
      </c>
      <c r="D45" s="1">
        <v>200000</v>
      </c>
      <c r="E45" s="1">
        <v>5.0000000000000002E-5</v>
      </c>
      <c r="F45" s="1">
        <v>1E-4</v>
      </c>
      <c r="G45" s="1">
        <v>2.0000000000000001E-4</v>
      </c>
      <c r="H45" s="1">
        <v>5.0000000000000001E-4</v>
      </c>
      <c r="I45" s="1">
        <v>1E-3</v>
      </c>
      <c r="J45" s="1">
        <v>2E-3</v>
      </c>
      <c r="K45" s="1">
        <v>5.0000000000000001E-3</v>
      </c>
      <c r="L45" s="1">
        <v>0.01</v>
      </c>
      <c r="M45" s="1">
        <v>0.02</v>
      </c>
      <c r="N45" s="1">
        <v>0.05</v>
      </c>
    </row>
    <row r="46" spans="1:14">
      <c r="A46">
        <v>2</v>
      </c>
      <c r="B46">
        <f>-2*LOG((B$45/3.7+12/$A46),10)</f>
        <v>-1.556302500767287</v>
      </c>
      <c r="C46">
        <f t="shared" ref="C46:N46" si="4">-2*LOG((C$45/3.7+12/$A46),10)</f>
        <v>-1.5563028920234889</v>
      </c>
      <c r="D46">
        <f t="shared" si="4"/>
        <v>-9.4657529512184073</v>
      </c>
      <c r="E46">
        <f t="shared" si="4"/>
        <v>-1.5563044570465341</v>
      </c>
      <c r="F46">
        <f t="shared" si="4"/>
        <v>-1.5563064133213751</v>
      </c>
      <c r="G46">
        <f t="shared" si="4"/>
        <v>-1.556310325857839</v>
      </c>
      <c r="H46">
        <f t="shared" si="4"/>
        <v>-1.5563220633614885</v>
      </c>
      <c r="I46">
        <f t="shared" si="4"/>
        <v>-1.5563416255151059</v>
      </c>
      <c r="J46">
        <f t="shared" si="4"/>
        <v>-1.556380748500668</v>
      </c>
      <c r="K46">
        <f t="shared" si="4"/>
        <v>-1.5564981068853994</v>
      </c>
      <c r="L46">
        <f t="shared" si="4"/>
        <v>-1.5566936689629576</v>
      </c>
      <c r="M46">
        <f t="shared" si="4"/>
        <v>-1.5570846610757076</v>
      </c>
      <c r="N46">
        <f t="shared" si="4"/>
        <v>-1.5582565824999106</v>
      </c>
    </row>
    <row r="47" spans="1:14">
      <c r="A47">
        <v>4</v>
      </c>
      <c r="B47">
        <f t="shared" ref="B47:N84" si="5">-2*LOG((B$45/3.7+12/$A47),10)</f>
        <v>-0.95424250943932487</v>
      </c>
      <c r="C47">
        <f t="shared" si="5"/>
        <v>-0.95424329195155222</v>
      </c>
      <c r="D47">
        <f t="shared" si="5"/>
        <v>-9.4657047485437769</v>
      </c>
      <c r="E47">
        <f t="shared" si="5"/>
        <v>-0.9542464219934127</v>
      </c>
      <c r="F47">
        <f t="shared" si="5"/>
        <v>-0.95425033452987684</v>
      </c>
      <c r="G47">
        <f t="shared" si="5"/>
        <v>-0.95425815954993343</v>
      </c>
      <c r="H47">
        <f t="shared" si="5"/>
        <v>-0.95428163418714373</v>
      </c>
      <c r="I47">
        <f t="shared" si="5"/>
        <v>-0.95432075717270559</v>
      </c>
      <c r="J47">
        <f t="shared" si="5"/>
        <v>-0.95439899785769355</v>
      </c>
      <c r="K47">
        <f t="shared" si="5"/>
        <v>-0.95463367763499551</v>
      </c>
      <c r="L47">
        <f t="shared" si="5"/>
        <v>-0.95502466974774514</v>
      </c>
      <c r="M47">
        <f t="shared" si="5"/>
        <v>-0.95580612635808715</v>
      </c>
      <c r="N47">
        <f t="shared" si="5"/>
        <v>-0.95814628663436896</v>
      </c>
    </row>
    <row r="48" spans="1:14">
      <c r="A48">
        <v>6</v>
      </c>
      <c r="B48">
        <f t="shared" si="5"/>
        <v>-0.60205999132796229</v>
      </c>
      <c r="C48">
        <f t="shared" si="5"/>
        <v>-0.60206116509603913</v>
      </c>
      <c r="D48">
        <f t="shared" si="5"/>
        <v>-9.4656886803910982</v>
      </c>
      <c r="E48">
        <f t="shared" si="5"/>
        <v>-0.60206586015248531</v>
      </c>
      <c r="F48">
        <f t="shared" si="5"/>
        <v>-0.6020717289373545</v>
      </c>
      <c r="G48">
        <f t="shared" si="5"/>
        <v>-0.60208346638813337</v>
      </c>
      <c r="H48">
        <f t="shared" si="5"/>
        <v>-0.60211867778883443</v>
      </c>
      <c r="I48">
        <f t="shared" si="5"/>
        <v>-0.60217736028480684</v>
      </c>
      <c r="J48">
        <f t="shared" si="5"/>
        <v>-0.60229471338419593</v>
      </c>
      <c r="K48">
        <f t="shared" si="5"/>
        <v>-0.60264667758046442</v>
      </c>
      <c r="L48">
        <f t="shared" si="5"/>
        <v>-0.6032329678246664</v>
      </c>
      <c r="M48">
        <f t="shared" si="5"/>
        <v>-0.60440436242406415</v>
      </c>
      <c r="N48">
        <f t="shared" si="5"/>
        <v>-0.60790909736259569</v>
      </c>
    </row>
    <row r="49" spans="1:14">
      <c r="A49">
        <v>8</v>
      </c>
      <c r="B49">
        <f t="shared" si="5"/>
        <v>-0.35218251811136247</v>
      </c>
      <c r="C49">
        <f t="shared" si="5"/>
        <v>-0.35218408313511257</v>
      </c>
      <c r="D49">
        <f t="shared" si="5"/>
        <v>-9.465680646203289</v>
      </c>
      <c r="E49">
        <f t="shared" si="5"/>
        <v>-0.35219034320191445</v>
      </c>
      <c r="F49">
        <f t="shared" si="5"/>
        <v>-0.35219816822197103</v>
      </c>
      <c r="G49">
        <f t="shared" si="5"/>
        <v>-0.35221381805060326</v>
      </c>
      <c r="H49">
        <f t="shared" si="5"/>
        <v>-0.35226076584474325</v>
      </c>
      <c r="I49">
        <f t="shared" si="5"/>
        <v>-0.35233900652973132</v>
      </c>
      <c r="J49">
        <f t="shared" si="5"/>
        <v>-0.35249546675960697</v>
      </c>
      <c r="K49">
        <f t="shared" si="5"/>
        <v>-0.35296467841978291</v>
      </c>
      <c r="L49">
        <f t="shared" si="5"/>
        <v>-0.35374613503012486</v>
      </c>
      <c r="M49">
        <f t="shared" si="5"/>
        <v>-0.3553069422134677</v>
      </c>
      <c r="N49">
        <f t="shared" si="5"/>
        <v>-0.35997260587841085</v>
      </c>
    </row>
    <row r="50" spans="1:14">
      <c r="A50">
        <v>10</v>
      </c>
      <c r="B50">
        <f t="shared" si="5"/>
        <v>-0.15836249209524961</v>
      </c>
      <c r="C50">
        <f t="shared" si="5"/>
        <v>-0.15836444837449665</v>
      </c>
      <c r="D50">
        <f t="shared" si="5"/>
        <v>-9.4656758256549338</v>
      </c>
      <c r="E50">
        <f t="shared" si="5"/>
        <v>-0.15837227344742461</v>
      </c>
      <c r="F50">
        <f t="shared" si="5"/>
        <v>-0.15838205468945113</v>
      </c>
      <c r="G50">
        <f t="shared" si="5"/>
        <v>-0.15840161684306855</v>
      </c>
      <c r="H50">
        <f t="shared" si="5"/>
        <v>-0.15846030066061462</v>
      </c>
      <c r="I50">
        <f t="shared" si="5"/>
        <v>-0.15855809821336192</v>
      </c>
      <c r="J50">
        <f t="shared" si="5"/>
        <v>-0.15875366029092028</v>
      </c>
      <c r="K50">
        <f t="shared" si="5"/>
        <v>-0.15934008247847503</v>
      </c>
      <c r="L50">
        <f t="shared" si="5"/>
        <v>-0.16031657382787312</v>
      </c>
      <c r="M50">
        <f t="shared" si="5"/>
        <v>-0.16226626929029367</v>
      </c>
      <c r="N50">
        <f t="shared" si="5"/>
        <v>-0.16808923387265637</v>
      </c>
    </row>
    <row r="51" spans="1:14">
      <c r="A51">
        <v>20</v>
      </c>
      <c r="B51">
        <f t="shared" si="5"/>
        <v>0.44369749923271273</v>
      </c>
      <c r="C51">
        <f t="shared" si="5"/>
        <v>0.44369358667862474</v>
      </c>
      <c r="D51">
        <f t="shared" si="5"/>
        <v>-9.4656661844779606</v>
      </c>
      <c r="E51">
        <f t="shared" si="5"/>
        <v>0.44367793663851124</v>
      </c>
      <c r="F51">
        <f t="shared" si="5"/>
        <v>0.44365837448489381</v>
      </c>
      <c r="G51">
        <f t="shared" si="5"/>
        <v>0.4436192514993319</v>
      </c>
      <c r="H51">
        <f t="shared" si="5"/>
        <v>0.44350189311460042</v>
      </c>
      <c r="I51">
        <f t="shared" si="5"/>
        <v>0.44330633103704215</v>
      </c>
      <c r="J51">
        <f t="shared" si="5"/>
        <v>0.44291533892429236</v>
      </c>
      <c r="K51">
        <f t="shared" si="5"/>
        <v>0.44174341750008922</v>
      </c>
      <c r="L51">
        <f t="shared" si="5"/>
        <v>0.43979372203766864</v>
      </c>
      <c r="M51">
        <f t="shared" si="5"/>
        <v>0.43590741146566442</v>
      </c>
      <c r="N51">
        <f t="shared" si="5"/>
        <v>0.4243517337477446</v>
      </c>
    </row>
    <row r="52" spans="1:14">
      <c r="A52">
        <v>40</v>
      </c>
      <c r="B52">
        <f t="shared" si="5"/>
        <v>1.0457574905606752</v>
      </c>
      <c r="C52">
        <f t="shared" si="5"/>
        <v>1.0457496654701233</v>
      </c>
      <c r="D52">
        <f t="shared" si="5"/>
        <v>-9.4656613638493425</v>
      </c>
      <c r="E52">
        <f t="shared" si="5"/>
        <v>1.0457183658128562</v>
      </c>
      <c r="F52">
        <f t="shared" si="5"/>
        <v>1.0456792428272943</v>
      </c>
      <c r="G52">
        <f t="shared" si="5"/>
        <v>1.0456010021423063</v>
      </c>
      <c r="H52">
        <f t="shared" si="5"/>
        <v>1.0453663223650043</v>
      </c>
      <c r="I52">
        <f t="shared" si="5"/>
        <v>1.0449753302522546</v>
      </c>
      <c r="J52">
        <f t="shared" si="5"/>
        <v>1.0441938736419127</v>
      </c>
      <c r="K52">
        <f t="shared" si="5"/>
        <v>1.0418537133656312</v>
      </c>
      <c r="L52">
        <f t="shared" si="5"/>
        <v>1.0379674027936268</v>
      </c>
      <c r="M52">
        <f t="shared" si="5"/>
        <v>1.0302465611671505</v>
      </c>
      <c r="N52">
        <f t="shared" si="5"/>
        <v>1.007487469680153</v>
      </c>
    </row>
    <row r="53" spans="1:14">
      <c r="A53">
        <v>60</v>
      </c>
      <c r="B53">
        <f t="shared" si="5"/>
        <v>1.3979400086720375</v>
      </c>
      <c r="C53">
        <f t="shared" si="5"/>
        <v>1.3979282710626453</v>
      </c>
      <c r="D53">
        <f t="shared" si="5"/>
        <v>-9.4656597569671916</v>
      </c>
      <c r="E53">
        <f t="shared" si="5"/>
        <v>1.3978813222111655</v>
      </c>
      <c r="F53">
        <f t="shared" si="5"/>
        <v>1.3978226397151929</v>
      </c>
      <c r="G53">
        <f t="shared" si="5"/>
        <v>1.3977052866158037</v>
      </c>
      <c r="H53">
        <f t="shared" si="5"/>
        <v>1.3973533224195351</v>
      </c>
      <c r="I53">
        <f t="shared" si="5"/>
        <v>1.3967670321753336</v>
      </c>
      <c r="J53">
        <f t="shared" si="5"/>
        <v>1.3955956375759357</v>
      </c>
      <c r="K53">
        <f t="shared" si="5"/>
        <v>1.3920909026374042</v>
      </c>
      <c r="L53">
        <f t="shared" si="5"/>
        <v>1.3862809213505898</v>
      </c>
      <c r="M53">
        <f t="shared" si="5"/>
        <v>1.374776263572407</v>
      </c>
      <c r="N53">
        <f t="shared" si="5"/>
        <v>1.341149265553107</v>
      </c>
    </row>
    <row r="54" spans="1:14">
      <c r="A54">
        <v>80</v>
      </c>
      <c r="B54">
        <f t="shared" si="5"/>
        <v>1.6478174818886373</v>
      </c>
      <c r="C54">
        <f t="shared" si="5"/>
        <v>1.6478018317780287</v>
      </c>
      <c r="D54">
        <f t="shared" si="5"/>
        <v>-9.4656589535250024</v>
      </c>
      <c r="E54">
        <f t="shared" si="5"/>
        <v>1.6477392341552566</v>
      </c>
      <c r="F54">
        <f t="shared" si="5"/>
        <v>1.6476609934702686</v>
      </c>
      <c r="G54">
        <f t="shared" si="5"/>
        <v>1.6475045332403928</v>
      </c>
      <c r="H54">
        <f t="shared" si="5"/>
        <v>1.6470353215802171</v>
      </c>
      <c r="I54">
        <f t="shared" si="5"/>
        <v>1.6462538649698748</v>
      </c>
      <c r="J54">
        <f t="shared" si="5"/>
        <v>1.6446930577865322</v>
      </c>
      <c r="K54">
        <f t="shared" si="5"/>
        <v>1.640027394121589</v>
      </c>
      <c r="L54">
        <f t="shared" si="5"/>
        <v>1.6323065524951128</v>
      </c>
      <c r="M54">
        <f t="shared" si="5"/>
        <v>1.6170677587547289</v>
      </c>
      <c r="N54">
        <f t="shared" si="5"/>
        <v>1.5728926988290521</v>
      </c>
    </row>
    <row r="55" spans="1:14">
      <c r="A55">
        <v>100</v>
      </c>
      <c r="B55">
        <f t="shared" si="5"/>
        <v>1.8416375079047502</v>
      </c>
      <c r="C55">
        <f t="shared" si="5"/>
        <v>1.8416179453105486</v>
      </c>
      <c r="D55">
        <f t="shared" si="5"/>
        <v>-9.4656584714593297</v>
      </c>
      <c r="E55">
        <f t="shared" si="5"/>
        <v>1.8415396993393849</v>
      </c>
      <c r="F55">
        <f t="shared" si="5"/>
        <v>1.8414419017866379</v>
      </c>
      <c r="G55">
        <f t="shared" si="5"/>
        <v>1.8412463397090795</v>
      </c>
      <c r="H55">
        <f t="shared" si="5"/>
        <v>1.8406599175215248</v>
      </c>
      <c r="I55">
        <f t="shared" si="5"/>
        <v>1.8396834261721267</v>
      </c>
      <c r="J55">
        <f t="shared" si="5"/>
        <v>1.8377337307097061</v>
      </c>
      <c r="K55">
        <f t="shared" si="5"/>
        <v>1.8319107661273435</v>
      </c>
      <c r="L55">
        <f t="shared" si="5"/>
        <v>1.822291742419782</v>
      </c>
      <c r="M55">
        <f t="shared" si="5"/>
        <v>1.803367487024228</v>
      </c>
      <c r="N55">
        <f t="shared" si="5"/>
        <v>1.7489495502866961</v>
      </c>
    </row>
    <row r="56" spans="1:14">
      <c r="A56">
        <v>200</v>
      </c>
      <c r="B56">
        <f t="shared" si="5"/>
        <v>2.4436974992327127</v>
      </c>
      <c r="C56">
        <f t="shared" si="5"/>
        <v>2.4436583744848939</v>
      </c>
      <c r="D56">
        <f t="shared" si="5"/>
        <v>-9.4656575073271849</v>
      </c>
      <c r="E56">
        <f t="shared" si="5"/>
        <v>2.4435018931146004</v>
      </c>
      <c r="F56">
        <f t="shared" si="5"/>
        <v>2.443306331037042</v>
      </c>
      <c r="G56">
        <f t="shared" si="5"/>
        <v>2.4429153389242924</v>
      </c>
      <c r="H56">
        <f t="shared" si="5"/>
        <v>2.4417434175000889</v>
      </c>
      <c r="I56">
        <f t="shared" si="5"/>
        <v>2.4397937220376686</v>
      </c>
      <c r="J56">
        <f t="shared" si="5"/>
        <v>2.4359074114656645</v>
      </c>
      <c r="K56">
        <f t="shared" si="5"/>
        <v>2.4243517337477445</v>
      </c>
      <c r="L56">
        <f t="shared" si="5"/>
        <v>2.4054274783521903</v>
      </c>
      <c r="M56">
        <f t="shared" si="5"/>
        <v>2.3687727161731273</v>
      </c>
      <c r="N56">
        <f t="shared" si="5"/>
        <v>2.2672656400655922</v>
      </c>
    </row>
    <row r="57" spans="1:14">
      <c r="A57">
        <v>400</v>
      </c>
      <c r="B57">
        <f t="shared" si="5"/>
        <v>3.0457574905606748</v>
      </c>
      <c r="C57">
        <f t="shared" si="5"/>
        <v>3.0456792428272941</v>
      </c>
      <c r="D57">
        <f t="shared" si="5"/>
        <v>-9.4656570252607128</v>
      </c>
      <c r="E57">
        <f t="shared" si="5"/>
        <v>3.0453663223650045</v>
      </c>
      <c r="F57">
        <f t="shared" si="5"/>
        <v>3.0449753302522549</v>
      </c>
      <c r="G57">
        <f t="shared" si="5"/>
        <v>3.0441938736419125</v>
      </c>
      <c r="H57">
        <f t="shared" si="5"/>
        <v>3.0418537133656307</v>
      </c>
      <c r="I57">
        <f t="shared" si="5"/>
        <v>3.0379674027936265</v>
      </c>
      <c r="J57">
        <f t="shared" si="5"/>
        <v>3.0302465611671505</v>
      </c>
      <c r="K57">
        <f t="shared" si="5"/>
        <v>3.0074874696801528</v>
      </c>
      <c r="L57">
        <f t="shared" si="5"/>
        <v>2.9708327075010894</v>
      </c>
      <c r="M57">
        <f t="shared" si="5"/>
        <v>2.9018608568224611</v>
      </c>
      <c r="N57">
        <f t="shared" si="5"/>
        <v>2.7227516960702904</v>
      </c>
    </row>
    <row r="58" spans="1:14">
      <c r="A58">
        <v>600</v>
      </c>
      <c r="B58">
        <f t="shared" si="5"/>
        <v>3.397940008672037</v>
      </c>
      <c r="C58">
        <f t="shared" si="5"/>
        <v>3.3978226397151929</v>
      </c>
      <c r="D58">
        <f t="shared" si="5"/>
        <v>-9.4656568645718284</v>
      </c>
      <c r="E58">
        <f t="shared" si="5"/>
        <v>3.3973533224195349</v>
      </c>
      <c r="F58">
        <f t="shared" si="5"/>
        <v>3.3967670321753332</v>
      </c>
      <c r="G58">
        <f t="shared" si="5"/>
        <v>3.3955956375759357</v>
      </c>
      <c r="H58">
        <f t="shared" si="5"/>
        <v>3.392090902637404</v>
      </c>
      <c r="I58">
        <f t="shared" si="5"/>
        <v>3.3862809213505893</v>
      </c>
      <c r="J58">
        <f t="shared" si="5"/>
        <v>3.3747762635724068</v>
      </c>
      <c r="K58">
        <f t="shared" si="5"/>
        <v>3.3411492655531068</v>
      </c>
      <c r="L58">
        <f t="shared" si="5"/>
        <v>3.2878448760102263</v>
      </c>
      <c r="M58">
        <f t="shared" si="5"/>
        <v>3.1901477409345924</v>
      </c>
      <c r="N58">
        <f t="shared" si="5"/>
        <v>2.9495600778095192</v>
      </c>
    </row>
    <row r="59" spans="1:14">
      <c r="A59">
        <v>800</v>
      </c>
      <c r="B59">
        <f t="shared" si="5"/>
        <v>3.6478174818886373</v>
      </c>
      <c r="C59">
        <f t="shared" si="5"/>
        <v>3.6476609934702688</v>
      </c>
      <c r="D59">
        <f t="shared" si="5"/>
        <v>-9.4656567842273756</v>
      </c>
      <c r="E59">
        <f t="shared" si="5"/>
        <v>3.6470353215802165</v>
      </c>
      <c r="F59">
        <f t="shared" si="5"/>
        <v>3.646253864969875</v>
      </c>
      <c r="G59">
        <f t="shared" si="5"/>
        <v>3.6446930577865317</v>
      </c>
      <c r="H59">
        <f t="shared" si="5"/>
        <v>3.640027394121589</v>
      </c>
      <c r="I59">
        <f t="shared" si="5"/>
        <v>3.6323065524951126</v>
      </c>
      <c r="J59">
        <f t="shared" si="5"/>
        <v>3.6170677587547284</v>
      </c>
      <c r="K59">
        <f t="shared" si="5"/>
        <v>3.5728926988290515</v>
      </c>
      <c r="L59">
        <f t="shared" si="5"/>
        <v>3.503920848150424</v>
      </c>
      <c r="M59">
        <f t="shared" si="5"/>
        <v>3.3805095448756131</v>
      </c>
      <c r="N59">
        <f t="shared" si="5"/>
        <v>3.0898985288665668</v>
      </c>
    </row>
    <row r="60" spans="1:14">
      <c r="A60">
        <v>1000</v>
      </c>
      <c r="B60">
        <f t="shared" si="5"/>
        <v>3.8416375079047502</v>
      </c>
      <c r="C60">
        <f t="shared" si="5"/>
        <v>3.8414419017866379</v>
      </c>
      <c r="D60">
        <f t="shared" si="5"/>
        <v>-9.4656567360207013</v>
      </c>
      <c r="E60">
        <f t="shared" si="5"/>
        <v>3.8406599175215246</v>
      </c>
      <c r="F60">
        <f t="shared" si="5"/>
        <v>3.8396834261721264</v>
      </c>
      <c r="G60">
        <f t="shared" si="5"/>
        <v>3.8377337307097057</v>
      </c>
      <c r="H60">
        <f t="shared" si="5"/>
        <v>3.831910766127343</v>
      </c>
      <c r="I60">
        <f t="shared" si="5"/>
        <v>3.8222917424197815</v>
      </c>
      <c r="J60">
        <f t="shared" si="5"/>
        <v>3.8033674870242278</v>
      </c>
      <c r="K60">
        <f t="shared" si="5"/>
        <v>3.7489495502866954</v>
      </c>
      <c r="L60">
        <f t="shared" si="5"/>
        <v>3.6652056487376297</v>
      </c>
      <c r="M60">
        <f t="shared" si="5"/>
        <v>3.5186317134143654</v>
      </c>
      <c r="N60">
        <f t="shared" si="5"/>
        <v>3.1864594595378519</v>
      </c>
    </row>
    <row r="61" spans="1:14">
      <c r="A61">
        <v>2000</v>
      </c>
      <c r="B61">
        <f t="shared" si="5"/>
        <v>4.4436974992327123</v>
      </c>
      <c r="C61">
        <f t="shared" si="5"/>
        <v>4.443306331037042</v>
      </c>
      <c r="D61">
        <f t="shared" si="5"/>
        <v>-9.4656566396073405</v>
      </c>
      <c r="E61">
        <f t="shared" si="5"/>
        <v>4.4417434175000894</v>
      </c>
      <c r="F61">
        <f t="shared" si="5"/>
        <v>4.4397937220376686</v>
      </c>
      <c r="G61">
        <f t="shared" si="5"/>
        <v>4.4359074114656636</v>
      </c>
      <c r="H61">
        <f t="shared" si="5"/>
        <v>4.424351733747744</v>
      </c>
      <c r="I61">
        <f t="shared" si="5"/>
        <v>4.4054274783521903</v>
      </c>
      <c r="J61">
        <f t="shared" si="5"/>
        <v>4.3687727161731269</v>
      </c>
      <c r="K61">
        <f t="shared" si="5"/>
        <v>4.2672656400655917</v>
      </c>
      <c r="L61">
        <f t="shared" si="5"/>
        <v>4.1206917047423275</v>
      </c>
      <c r="M61">
        <f t="shared" si="5"/>
        <v>3.8857785462106418</v>
      </c>
      <c r="N61">
        <f t="shared" si="5"/>
        <v>3.4193290529947116</v>
      </c>
    </row>
    <row r="62" spans="1:14">
      <c r="A62">
        <v>4000</v>
      </c>
      <c r="B62">
        <f t="shared" si="5"/>
        <v>5.0457574905606748</v>
      </c>
      <c r="C62">
        <f t="shared" si="5"/>
        <v>5.044975330252254</v>
      </c>
      <c r="D62">
        <f t="shared" si="5"/>
        <v>-9.4656565914006574</v>
      </c>
      <c r="E62">
        <f t="shared" si="5"/>
        <v>5.0418537133656303</v>
      </c>
      <c r="F62">
        <f t="shared" si="5"/>
        <v>5.0379674027936261</v>
      </c>
      <c r="G62">
        <f t="shared" si="5"/>
        <v>5.0302465611671501</v>
      </c>
      <c r="H62">
        <f t="shared" si="5"/>
        <v>5.0074874696801528</v>
      </c>
      <c r="I62">
        <f t="shared" si="5"/>
        <v>4.9708327075010894</v>
      </c>
      <c r="J62">
        <f t="shared" si="5"/>
        <v>4.9018608568224611</v>
      </c>
      <c r="K62">
        <f t="shared" si="5"/>
        <v>4.72275169607029</v>
      </c>
      <c r="L62">
        <f t="shared" si="5"/>
        <v>4.4878385375386038</v>
      </c>
      <c r="M62">
        <f t="shared" si="5"/>
        <v>4.150882670080315</v>
      </c>
      <c r="N62">
        <f t="shared" si="5"/>
        <v>3.564321027648881</v>
      </c>
    </row>
    <row r="63" spans="1:14">
      <c r="A63">
        <v>6000</v>
      </c>
      <c r="B63">
        <f t="shared" si="5"/>
        <v>5.3979400086720366</v>
      </c>
      <c r="C63">
        <f t="shared" si="5"/>
        <v>5.3967670321753332</v>
      </c>
      <c r="D63">
        <f t="shared" si="5"/>
        <v>-9.4656565753317636</v>
      </c>
      <c r="E63">
        <f t="shared" si="5"/>
        <v>5.3920909026374035</v>
      </c>
      <c r="F63">
        <f t="shared" si="5"/>
        <v>5.3862809213505889</v>
      </c>
      <c r="G63">
        <f t="shared" si="5"/>
        <v>5.3747762635724072</v>
      </c>
      <c r="H63">
        <f t="shared" si="5"/>
        <v>5.3411492655531063</v>
      </c>
      <c r="I63">
        <f t="shared" si="5"/>
        <v>5.2878448760102268</v>
      </c>
      <c r="J63">
        <f t="shared" si="5"/>
        <v>5.1901477409345924</v>
      </c>
      <c r="K63">
        <f t="shared" si="5"/>
        <v>4.9495600778095197</v>
      </c>
      <c r="L63">
        <f t="shared" si="5"/>
        <v>4.6553049515687901</v>
      </c>
      <c r="M63">
        <f t="shared" si="5"/>
        <v>4.2609023224932132</v>
      </c>
      <c r="N63">
        <f t="shared" si="5"/>
        <v>3.6185796633380423</v>
      </c>
    </row>
    <row r="64" spans="1:14">
      <c r="A64">
        <v>8000</v>
      </c>
      <c r="B64">
        <f t="shared" si="5"/>
        <v>5.6478174818886364</v>
      </c>
      <c r="C64">
        <f t="shared" si="5"/>
        <v>5.646253864969875</v>
      </c>
      <c r="D64">
        <f t="shared" si="5"/>
        <v>-9.4656565672973159</v>
      </c>
      <c r="E64">
        <f t="shared" si="5"/>
        <v>5.6400273941215886</v>
      </c>
      <c r="F64">
        <f t="shared" si="5"/>
        <v>5.6323065524951126</v>
      </c>
      <c r="G64">
        <f t="shared" si="5"/>
        <v>5.6170677587547289</v>
      </c>
      <c r="H64">
        <f t="shared" si="5"/>
        <v>5.5728926988290519</v>
      </c>
      <c r="I64">
        <f t="shared" si="5"/>
        <v>5.5039208481504227</v>
      </c>
      <c r="J64">
        <f t="shared" si="5"/>
        <v>5.3805095448756131</v>
      </c>
      <c r="K64">
        <f t="shared" si="5"/>
        <v>5.0898985288665664</v>
      </c>
      <c r="L64">
        <f t="shared" si="5"/>
        <v>4.7529426614082775</v>
      </c>
      <c r="M64">
        <f t="shared" si="5"/>
        <v>4.3216216391925268</v>
      </c>
      <c r="N64">
        <f t="shared" si="5"/>
        <v>3.6470353215802165</v>
      </c>
    </row>
    <row r="65" spans="1:14">
      <c r="A65" s="1">
        <v>10000</v>
      </c>
      <c r="B65">
        <f t="shared" si="5"/>
        <v>5.8416375079047498</v>
      </c>
      <c r="C65">
        <f t="shared" si="5"/>
        <v>5.8396834261721269</v>
      </c>
      <c r="D65">
        <f t="shared" ref="C65:N80" si="6">-2*LOG((D$45/3.7+12/$A65),10)</f>
        <v>-9.4656565624766476</v>
      </c>
      <c r="E65">
        <f t="shared" si="6"/>
        <v>5.8319107661273435</v>
      </c>
      <c r="F65">
        <f t="shared" si="6"/>
        <v>5.8222917424197815</v>
      </c>
      <c r="G65">
        <f t="shared" si="6"/>
        <v>5.8033674870242278</v>
      </c>
      <c r="H65">
        <f t="shared" si="6"/>
        <v>5.7489495502866959</v>
      </c>
      <c r="I65">
        <f t="shared" si="6"/>
        <v>5.6652056487376292</v>
      </c>
      <c r="J65">
        <f t="shared" si="6"/>
        <v>5.518631713414365</v>
      </c>
      <c r="K65">
        <f t="shared" si="6"/>
        <v>5.1864594595378515</v>
      </c>
      <c r="L65">
        <f t="shared" si="6"/>
        <v>4.8172690616667486</v>
      </c>
      <c r="M65">
        <f t="shared" si="6"/>
        <v>4.360201044992956</v>
      </c>
      <c r="N65">
        <f t="shared" si="6"/>
        <v>3.6645672150713957</v>
      </c>
    </row>
    <row r="66" spans="1:14">
      <c r="A66" s="1">
        <v>20000</v>
      </c>
      <c r="B66">
        <f t="shared" si="5"/>
        <v>6.4436974992327123</v>
      </c>
      <c r="C66">
        <f t="shared" si="6"/>
        <v>6.4397937220376686</v>
      </c>
      <c r="D66">
        <f t="shared" si="6"/>
        <v>-9.4656565528353092</v>
      </c>
      <c r="E66">
        <f t="shared" si="6"/>
        <v>6.424351733747744</v>
      </c>
      <c r="F66">
        <f t="shared" si="6"/>
        <v>6.4054274783521903</v>
      </c>
      <c r="G66">
        <f t="shared" si="6"/>
        <v>6.3687727161731269</v>
      </c>
      <c r="H66">
        <f t="shared" si="6"/>
        <v>6.2672656400655917</v>
      </c>
      <c r="I66">
        <f t="shared" si="6"/>
        <v>6.1206917047423275</v>
      </c>
      <c r="J66">
        <f t="shared" si="6"/>
        <v>5.8857785462106422</v>
      </c>
      <c r="K66">
        <f t="shared" si="6"/>
        <v>5.4193290529947111</v>
      </c>
      <c r="L66">
        <f t="shared" si="6"/>
        <v>4.9622610363209185</v>
      </c>
      <c r="M66">
        <f t="shared" si="6"/>
        <v>4.4429153389242915</v>
      </c>
      <c r="N66">
        <f t="shared" si="6"/>
        <v>3.700729713160138</v>
      </c>
    </row>
    <row r="67" spans="1:14">
      <c r="A67" s="1">
        <v>60000</v>
      </c>
      <c r="B67">
        <f t="shared" si="5"/>
        <v>7.3979400086720375</v>
      </c>
      <c r="C67">
        <f t="shared" si="6"/>
        <v>7.3862809213505898</v>
      </c>
      <c r="D67">
        <f t="shared" si="6"/>
        <v>-9.4656565464077502</v>
      </c>
      <c r="E67">
        <f t="shared" si="6"/>
        <v>7.3411492655531063</v>
      </c>
      <c r="F67">
        <f t="shared" si="6"/>
        <v>7.2878448760102268</v>
      </c>
      <c r="G67">
        <f t="shared" si="6"/>
        <v>7.1901477409345915</v>
      </c>
      <c r="H67">
        <f t="shared" si="6"/>
        <v>6.9495600778095188</v>
      </c>
      <c r="I67">
        <f t="shared" si="6"/>
        <v>6.6553049515687901</v>
      </c>
      <c r="J67">
        <f t="shared" si="6"/>
        <v>6.2609023224932132</v>
      </c>
      <c r="K67">
        <f t="shared" si="6"/>
        <v>5.6185796633380427</v>
      </c>
      <c r="L67">
        <f t="shared" si="6"/>
        <v>5.0743948854069156</v>
      </c>
      <c r="M67">
        <f t="shared" si="6"/>
        <v>4.502785944027945</v>
      </c>
      <c r="N67">
        <f t="shared" si="6"/>
        <v>3.7257025223625653</v>
      </c>
    </row>
    <row r="68" spans="1:14">
      <c r="A68" s="1">
        <v>80000</v>
      </c>
      <c r="B68">
        <f t="shared" si="5"/>
        <v>7.6478174818886364</v>
      </c>
      <c r="C68">
        <f t="shared" si="6"/>
        <v>7.6323065524951126</v>
      </c>
      <c r="D68">
        <f t="shared" si="6"/>
        <v>-9.4656565456043058</v>
      </c>
      <c r="E68">
        <f t="shared" si="6"/>
        <v>7.5728926988290519</v>
      </c>
      <c r="F68">
        <f t="shared" si="6"/>
        <v>7.5039208481504236</v>
      </c>
      <c r="G68">
        <f t="shared" si="6"/>
        <v>7.3805095448756122</v>
      </c>
      <c r="H68">
        <f t="shared" si="6"/>
        <v>7.0898985288665655</v>
      </c>
      <c r="I68">
        <f t="shared" si="6"/>
        <v>6.7529426614082766</v>
      </c>
      <c r="J68">
        <f t="shared" si="6"/>
        <v>6.3216216391925268</v>
      </c>
      <c r="K68">
        <f t="shared" si="6"/>
        <v>5.6470353215802165</v>
      </c>
      <c r="L68">
        <f t="shared" si="6"/>
        <v>5.0894869728466388</v>
      </c>
      <c r="M68">
        <f t="shared" si="6"/>
        <v>4.5105684859012527</v>
      </c>
      <c r="N68">
        <f t="shared" si="6"/>
        <v>3.7288752186845273</v>
      </c>
    </row>
    <row r="69" spans="1:14">
      <c r="A69" s="1">
        <v>100000</v>
      </c>
      <c r="B69">
        <f t="shared" si="5"/>
        <v>7.8416375079047498</v>
      </c>
      <c r="C69">
        <f t="shared" si="6"/>
        <v>7.8222917424197815</v>
      </c>
      <c r="D69">
        <f t="shared" si="6"/>
        <v>-9.4656565451222399</v>
      </c>
      <c r="E69">
        <f t="shared" si="6"/>
        <v>7.7489495502866959</v>
      </c>
      <c r="F69">
        <f t="shared" si="6"/>
        <v>7.6652056487376292</v>
      </c>
      <c r="G69">
        <f t="shared" si="6"/>
        <v>7.5186317134143641</v>
      </c>
      <c r="H69">
        <f t="shared" si="6"/>
        <v>7.1864594595378515</v>
      </c>
      <c r="I69">
        <f t="shared" si="6"/>
        <v>6.8172690616667486</v>
      </c>
      <c r="J69">
        <f t="shared" si="6"/>
        <v>6.360201044992956</v>
      </c>
      <c r="K69">
        <f t="shared" si="6"/>
        <v>5.6645672150713953</v>
      </c>
      <c r="L69">
        <f t="shared" si="6"/>
        <v>5.0986697218321755</v>
      </c>
      <c r="M69">
        <f t="shared" si="6"/>
        <v>4.5152717035675902</v>
      </c>
      <c r="N69">
        <f t="shared" si="6"/>
        <v>3.7307844140983448</v>
      </c>
    </row>
    <row r="70" spans="1:14">
      <c r="A70" s="1">
        <v>200000</v>
      </c>
      <c r="B70">
        <f t="shared" si="5"/>
        <v>8.4436974992327123</v>
      </c>
      <c r="C70">
        <f t="shared" si="6"/>
        <v>8.4054274783521912</v>
      </c>
      <c r="D70">
        <f t="shared" si="6"/>
        <v>-9.4656565441581044</v>
      </c>
      <c r="E70">
        <f t="shared" si="6"/>
        <v>8.2672656400655917</v>
      </c>
      <c r="F70">
        <f t="shared" si="6"/>
        <v>8.1206917047423275</v>
      </c>
      <c r="G70">
        <f t="shared" si="6"/>
        <v>7.8857785462106422</v>
      </c>
      <c r="H70">
        <f t="shared" si="6"/>
        <v>7.4193290529947111</v>
      </c>
      <c r="I70">
        <f t="shared" si="6"/>
        <v>6.9622610363209176</v>
      </c>
      <c r="J70">
        <f t="shared" si="6"/>
        <v>6.4429153389242915</v>
      </c>
      <c r="K70">
        <f t="shared" si="6"/>
        <v>5.700729713160138</v>
      </c>
      <c r="L70">
        <f t="shared" si="6"/>
        <v>5.1173316948955527</v>
      </c>
      <c r="M70">
        <f t="shared" si="6"/>
        <v>4.5247552360286036</v>
      </c>
      <c r="N70">
        <f t="shared" si="6"/>
        <v>3.7346154407123775</v>
      </c>
    </row>
    <row r="71" spans="1:14">
      <c r="A71" s="1">
        <v>400000</v>
      </c>
      <c r="B71">
        <f t="shared" si="5"/>
        <v>9.0457574905606748</v>
      </c>
      <c r="C71">
        <f t="shared" si="6"/>
        <v>8.9708327075010885</v>
      </c>
      <c r="D71">
        <f t="shared" si="6"/>
        <v>-9.4656565436760385</v>
      </c>
      <c r="E71">
        <f t="shared" si="6"/>
        <v>8.72275169607029</v>
      </c>
      <c r="F71">
        <f t="shared" si="6"/>
        <v>8.4878385375386038</v>
      </c>
      <c r="G71">
        <f t="shared" si="6"/>
        <v>8.1508826700803141</v>
      </c>
      <c r="H71">
        <f t="shared" si="6"/>
        <v>7.5643210276488801</v>
      </c>
      <c r="I71">
        <f t="shared" si="6"/>
        <v>7.044975330252254</v>
      </c>
      <c r="J71">
        <f t="shared" si="6"/>
        <v>6.4874269815186771</v>
      </c>
      <c r="K71">
        <f t="shared" si="6"/>
        <v>5.7193916862235152</v>
      </c>
      <c r="L71">
        <f t="shared" si="6"/>
        <v>5.1268152273565653</v>
      </c>
      <c r="M71">
        <f t="shared" si="6"/>
        <v>4.529536116121581</v>
      </c>
      <c r="N71">
        <f t="shared" si="6"/>
        <v>3.7365373091767333</v>
      </c>
    </row>
    <row r="72" spans="1:14">
      <c r="A72" s="1">
        <v>600000</v>
      </c>
      <c r="B72">
        <f t="shared" si="5"/>
        <v>9.3979400086720375</v>
      </c>
      <c r="C72">
        <f t="shared" si="6"/>
        <v>9.2878448760102259</v>
      </c>
      <c r="D72">
        <f t="shared" si="6"/>
        <v>-9.4656565435153492</v>
      </c>
      <c r="E72">
        <f t="shared" si="6"/>
        <v>8.9495600778095188</v>
      </c>
      <c r="F72">
        <f t="shared" si="6"/>
        <v>8.6553049515687892</v>
      </c>
      <c r="G72">
        <f t="shared" si="6"/>
        <v>8.2609023224932141</v>
      </c>
      <c r="H72">
        <f t="shared" si="6"/>
        <v>7.6185796633380427</v>
      </c>
      <c r="I72">
        <f t="shared" si="6"/>
        <v>7.0743948854069156</v>
      </c>
      <c r="J72">
        <f t="shared" si="6"/>
        <v>6.502785944027945</v>
      </c>
      <c r="K72">
        <f t="shared" si="6"/>
        <v>5.7257025223625657</v>
      </c>
      <c r="L72">
        <f t="shared" si="6"/>
        <v>5.1299995550906052</v>
      </c>
      <c r="M72">
        <f t="shared" si="6"/>
        <v>4.5311356085064318</v>
      </c>
      <c r="N72">
        <f t="shared" si="6"/>
        <v>3.7371788781365973</v>
      </c>
    </row>
    <row r="73" spans="1:14">
      <c r="A73" s="1">
        <v>800000</v>
      </c>
      <c r="B73">
        <f t="shared" si="5"/>
        <v>9.6478174818886373</v>
      </c>
      <c r="C73">
        <f t="shared" si="6"/>
        <v>9.5039208481504236</v>
      </c>
      <c r="D73">
        <f t="shared" si="6"/>
        <v>-9.4656565434350046</v>
      </c>
      <c r="E73">
        <f t="shared" si="6"/>
        <v>9.0898985288665664</v>
      </c>
      <c r="F73">
        <f t="shared" si="6"/>
        <v>8.7529426614082766</v>
      </c>
      <c r="G73">
        <f t="shared" si="6"/>
        <v>8.3216216391925251</v>
      </c>
      <c r="H73">
        <f t="shared" si="6"/>
        <v>7.6470353215802165</v>
      </c>
      <c r="I73">
        <f t="shared" si="6"/>
        <v>7.0894869728466388</v>
      </c>
      <c r="J73">
        <f t="shared" si="6"/>
        <v>6.5105684859012527</v>
      </c>
      <c r="K73">
        <f t="shared" si="6"/>
        <v>5.7288752186845278</v>
      </c>
      <c r="L73">
        <f t="shared" si="6"/>
        <v>5.1315961074495435</v>
      </c>
      <c r="M73">
        <f t="shared" si="6"/>
        <v>4.5319364605962305</v>
      </c>
      <c r="N73">
        <f t="shared" si="6"/>
        <v>3.7374998404107176</v>
      </c>
    </row>
    <row r="74" spans="1:14">
      <c r="A74" s="1">
        <v>1000000</v>
      </c>
      <c r="B74">
        <f t="shared" si="5"/>
        <v>9.8416375079047498</v>
      </c>
      <c r="C74">
        <f t="shared" si="6"/>
        <v>9.6652056487376292</v>
      </c>
      <c r="D74">
        <f t="shared" si="6"/>
        <v>-9.4656565433867978</v>
      </c>
      <c r="E74">
        <f t="shared" si="6"/>
        <v>9.1864594595378506</v>
      </c>
      <c r="F74">
        <f t="shared" si="6"/>
        <v>8.8172690616667477</v>
      </c>
      <c r="G74">
        <f t="shared" si="6"/>
        <v>8.3602010449929569</v>
      </c>
      <c r="H74">
        <f t="shared" si="6"/>
        <v>7.6645672150713953</v>
      </c>
      <c r="I74">
        <f t="shared" si="6"/>
        <v>7.0986697218321746</v>
      </c>
      <c r="J74">
        <f t="shared" si="6"/>
        <v>6.5152717035675902</v>
      </c>
      <c r="K74">
        <f t="shared" si="6"/>
        <v>5.7307844140983448</v>
      </c>
      <c r="L74">
        <f t="shared" si="6"/>
        <v>5.132555449384415</v>
      </c>
      <c r="M74">
        <f t="shared" si="6"/>
        <v>4.5324173265208083</v>
      </c>
      <c r="N74">
        <f t="shared" si="6"/>
        <v>3.7376924747197982</v>
      </c>
    </row>
    <row r="75" spans="1:14">
      <c r="A75" s="1">
        <v>2000000</v>
      </c>
      <c r="B75">
        <f t="shared" si="5"/>
        <v>10.443697499232712</v>
      </c>
      <c r="C75">
        <f t="shared" si="6"/>
        <v>10.120691704742327</v>
      </c>
      <c r="D75">
        <f t="shared" si="6"/>
        <v>-9.4656565432903843</v>
      </c>
      <c r="E75">
        <f t="shared" si="6"/>
        <v>9.4193290529947102</v>
      </c>
      <c r="F75">
        <f t="shared" si="6"/>
        <v>8.9622610363209194</v>
      </c>
      <c r="G75">
        <f t="shared" si="6"/>
        <v>8.4429153389242906</v>
      </c>
      <c r="H75">
        <f t="shared" si="6"/>
        <v>7.7007297131601371</v>
      </c>
      <c r="I75">
        <f t="shared" si="6"/>
        <v>7.1173316948955527</v>
      </c>
      <c r="J75">
        <f t="shared" si="6"/>
        <v>6.5247552360286027</v>
      </c>
      <c r="K75">
        <f t="shared" si="6"/>
        <v>5.7346154407123775</v>
      </c>
      <c r="L75">
        <f t="shared" si="6"/>
        <v>5.1344773178487708</v>
      </c>
      <c r="M75">
        <f t="shared" si="6"/>
        <v>4.5333798577547926</v>
      </c>
      <c r="N75">
        <f t="shared" si="6"/>
        <v>3.7380778715517655</v>
      </c>
    </row>
    <row r="76" spans="1:14">
      <c r="A76" s="1">
        <v>4000000</v>
      </c>
      <c r="B76">
        <f t="shared" si="5"/>
        <v>11.045757490560675</v>
      </c>
      <c r="C76">
        <f t="shared" si="6"/>
        <v>10.487838537538604</v>
      </c>
      <c r="D76">
        <f t="shared" si="6"/>
        <v>-9.4656565432421793</v>
      </c>
      <c r="E76">
        <f t="shared" si="6"/>
        <v>9.5643210276488801</v>
      </c>
      <c r="F76">
        <f t="shared" si="6"/>
        <v>9.0449753302522531</v>
      </c>
      <c r="G76">
        <f t="shared" si="6"/>
        <v>8.4874269815186754</v>
      </c>
      <c r="H76">
        <f t="shared" si="6"/>
        <v>7.7193916862235152</v>
      </c>
      <c r="I76">
        <f t="shared" si="6"/>
        <v>7.1268152273565653</v>
      </c>
      <c r="J76">
        <f t="shared" si="6"/>
        <v>6.5295361161215801</v>
      </c>
      <c r="K76">
        <f t="shared" si="6"/>
        <v>5.7365373091767333</v>
      </c>
      <c r="L76">
        <f t="shared" si="6"/>
        <v>5.1354398490827551</v>
      </c>
      <c r="M76">
        <f t="shared" si="6"/>
        <v>4.5338615236551965</v>
      </c>
      <c r="N76">
        <f t="shared" si="6"/>
        <v>3.7382706341125886</v>
      </c>
    </row>
    <row r="77" spans="1:14">
      <c r="A77" s="1">
        <v>6000000</v>
      </c>
      <c r="B77">
        <f t="shared" si="5"/>
        <v>11.397940008672036</v>
      </c>
      <c r="C77">
        <f t="shared" si="6"/>
        <v>10.655304951568791</v>
      </c>
      <c r="D77">
        <f t="shared" si="6"/>
        <v>-9.4656565432261086</v>
      </c>
      <c r="E77">
        <f t="shared" si="6"/>
        <v>9.6185796633380409</v>
      </c>
      <c r="F77">
        <f t="shared" si="6"/>
        <v>9.0743948854069156</v>
      </c>
      <c r="G77">
        <f t="shared" si="6"/>
        <v>8.502785944027945</v>
      </c>
      <c r="H77">
        <f t="shared" si="6"/>
        <v>7.7257025223625657</v>
      </c>
      <c r="I77">
        <f t="shared" si="6"/>
        <v>7.1299995550906043</v>
      </c>
      <c r="J77">
        <f t="shared" si="6"/>
        <v>6.5311356085064318</v>
      </c>
      <c r="K77">
        <f t="shared" si="6"/>
        <v>5.7371788781365973</v>
      </c>
      <c r="L77">
        <f t="shared" si="6"/>
        <v>5.1357609300031717</v>
      </c>
      <c r="M77">
        <f t="shared" si="6"/>
        <v>4.5340221383296724</v>
      </c>
      <c r="N77">
        <f t="shared" si="6"/>
        <v>3.7383348978071567</v>
      </c>
    </row>
    <row r="78" spans="1:14">
      <c r="A78" s="1">
        <v>8000000</v>
      </c>
      <c r="B78">
        <f t="shared" si="5"/>
        <v>11.647817481888637</v>
      </c>
      <c r="C78">
        <f t="shared" si="6"/>
        <v>10.752942661408277</v>
      </c>
      <c r="D78">
        <f t="shared" si="6"/>
        <v>-9.4656565432180759</v>
      </c>
      <c r="E78">
        <f t="shared" si="6"/>
        <v>9.6470353215802156</v>
      </c>
      <c r="F78">
        <f t="shared" si="6"/>
        <v>9.0894869728466379</v>
      </c>
      <c r="G78">
        <f t="shared" si="6"/>
        <v>8.5105684859012527</v>
      </c>
      <c r="H78">
        <f t="shared" si="6"/>
        <v>7.7288752186845278</v>
      </c>
      <c r="I78">
        <f t="shared" si="6"/>
        <v>7.1315961074495435</v>
      </c>
      <c r="J78">
        <f t="shared" si="6"/>
        <v>6.5319364605962296</v>
      </c>
      <c r="K78">
        <f t="shared" si="6"/>
        <v>5.7374998404107176</v>
      </c>
      <c r="L78">
        <f t="shared" si="6"/>
        <v>5.135921514983159</v>
      </c>
      <c r="M78">
        <f t="shared" si="6"/>
        <v>4.5341024568057744</v>
      </c>
      <c r="N78">
        <f t="shared" si="6"/>
        <v>3.7383670314375159</v>
      </c>
    </row>
    <row r="79" spans="1:14">
      <c r="A79" s="1">
        <v>10000000</v>
      </c>
      <c r="B79">
        <f t="shared" si="5"/>
        <v>11.841637507904748</v>
      </c>
      <c r="C79">
        <f t="shared" si="6"/>
        <v>10.817269061666748</v>
      </c>
      <c r="D79">
        <f t="shared" si="6"/>
        <v>-9.4656565432132531</v>
      </c>
      <c r="E79">
        <f t="shared" si="6"/>
        <v>9.6645672150713935</v>
      </c>
      <c r="F79">
        <f t="shared" si="6"/>
        <v>9.0986697218321755</v>
      </c>
      <c r="G79">
        <f t="shared" si="6"/>
        <v>8.5152717035675902</v>
      </c>
      <c r="H79">
        <f t="shared" si="6"/>
        <v>7.7307844140983448</v>
      </c>
      <c r="I79">
        <f t="shared" si="6"/>
        <v>7.1325554493844141</v>
      </c>
      <c r="J79">
        <f t="shared" si="6"/>
        <v>6.5324173265208083</v>
      </c>
      <c r="K79">
        <f t="shared" si="6"/>
        <v>5.7376924747197986</v>
      </c>
      <c r="L79">
        <f t="shared" si="6"/>
        <v>5.136017880223803</v>
      </c>
      <c r="M79">
        <f t="shared" si="6"/>
        <v>4.534150651456665</v>
      </c>
      <c r="N79">
        <f t="shared" si="6"/>
        <v>3.7383863121863663</v>
      </c>
    </row>
    <row r="80" spans="1:14">
      <c r="A80" s="1">
        <v>20000000</v>
      </c>
      <c r="B80">
        <f t="shared" si="5"/>
        <v>12.443697499232711</v>
      </c>
      <c r="C80">
        <f t="shared" si="6"/>
        <v>10.962261036320918</v>
      </c>
      <c r="D80">
        <f t="shared" si="6"/>
        <v>-9.4656565432036128</v>
      </c>
      <c r="E80">
        <f t="shared" si="6"/>
        <v>9.700729713160138</v>
      </c>
      <c r="F80">
        <f t="shared" si="6"/>
        <v>9.1173316948955527</v>
      </c>
      <c r="G80">
        <f t="shared" si="6"/>
        <v>8.5247552360286019</v>
      </c>
      <c r="H80">
        <f t="shared" si="6"/>
        <v>7.7346154407123766</v>
      </c>
      <c r="I80">
        <f t="shared" si="6"/>
        <v>7.1344773178487708</v>
      </c>
      <c r="J80">
        <f t="shared" si="6"/>
        <v>6.5333798577547926</v>
      </c>
      <c r="K80">
        <f t="shared" si="6"/>
        <v>5.7380778715517655</v>
      </c>
      <c r="L80">
        <f t="shared" si="6"/>
        <v>5.1362106427846266</v>
      </c>
      <c r="M80">
        <f t="shared" si="6"/>
        <v>4.5342470487815909</v>
      </c>
      <c r="N80">
        <f t="shared" si="6"/>
        <v>3.7384248749680844</v>
      </c>
    </row>
    <row r="81" spans="1:14">
      <c r="A81" s="1">
        <v>40000000</v>
      </c>
      <c r="B81">
        <f t="shared" si="5"/>
        <v>13.045757490560673</v>
      </c>
      <c r="C81">
        <f t="shared" ref="C81:N84" si="7">-2*LOG((C$45/3.7+12/$A81),10)</f>
        <v>11.044975330252255</v>
      </c>
      <c r="D81">
        <f t="shared" si="7"/>
        <v>-9.4656565431987918</v>
      </c>
      <c r="E81">
        <f t="shared" si="7"/>
        <v>9.7193916862235152</v>
      </c>
      <c r="F81">
        <f t="shared" si="7"/>
        <v>9.1268152273565644</v>
      </c>
      <c r="G81">
        <f t="shared" si="7"/>
        <v>8.5295361161215801</v>
      </c>
      <c r="H81">
        <f t="shared" si="7"/>
        <v>7.7365373091767333</v>
      </c>
      <c r="I81">
        <f t="shared" si="7"/>
        <v>7.1354398490827551</v>
      </c>
      <c r="J81">
        <f t="shared" si="7"/>
        <v>6.5338615236551965</v>
      </c>
      <c r="K81">
        <f t="shared" si="7"/>
        <v>5.7382706341125891</v>
      </c>
      <c r="L81">
        <f t="shared" si="7"/>
        <v>5.1363070401095534</v>
      </c>
      <c r="M81">
        <f t="shared" si="7"/>
        <v>4.5342952514562223</v>
      </c>
      <c r="N81">
        <f t="shared" si="7"/>
        <v>3.7384441570009903</v>
      </c>
    </row>
    <row r="82" spans="1:14">
      <c r="A82" s="1">
        <v>60000000</v>
      </c>
      <c r="B82">
        <f t="shared" si="5"/>
        <v>13.397940008672037</v>
      </c>
      <c r="C82">
        <f t="shared" si="7"/>
        <v>11.074394885406916</v>
      </c>
      <c r="D82">
        <f t="shared" si="7"/>
        <v>-9.465656543197186</v>
      </c>
      <c r="E82">
        <f t="shared" si="7"/>
        <v>9.7257025223625639</v>
      </c>
      <c r="F82">
        <f t="shared" si="7"/>
        <v>9.1299995550906043</v>
      </c>
      <c r="G82">
        <f t="shared" si="7"/>
        <v>8.5311356085064318</v>
      </c>
      <c r="H82">
        <f t="shared" si="7"/>
        <v>7.7371788781365973</v>
      </c>
      <c r="I82">
        <f t="shared" si="7"/>
        <v>7.1357609300031708</v>
      </c>
      <c r="J82">
        <f t="shared" si="7"/>
        <v>6.5340221383296715</v>
      </c>
      <c r="K82">
        <f t="shared" si="7"/>
        <v>5.7383348978071567</v>
      </c>
      <c r="L82">
        <f t="shared" si="7"/>
        <v>5.1363391749287475</v>
      </c>
      <c r="M82">
        <f t="shared" si="7"/>
        <v>4.5343113196089009</v>
      </c>
      <c r="N82">
        <f t="shared" si="7"/>
        <v>3.7384505844404141</v>
      </c>
    </row>
    <row r="83" spans="1:14">
      <c r="A83" s="1">
        <v>80000000</v>
      </c>
      <c r="B83">
        <f t="shared" si="5"/>
        <v>13.647817481888636</v>
      </c>
      <c r="C83">
        <f t="shared" si="7"/>
        <v>11.08948697284664</v>
      </c>
      <c r="D83">
        <f t="shared" si="7"/>
        <v>-9.4656565431963813</v>
      </c>
      <c r="E83">
        <f t="shared" si="7"/>
        <v>9.7288752186845269</v>
      </c>
      <c r="F83">
        <f t="shared" si="7"/>
        <v>9.1315961074495426</v>
      </c>
      <c r="G83">
        <f t="shared" si="7"/>
        <v>8.5319364605962296</v>
      </c>
      <c r="H83">
        <f t="shared" si="7"/>
        <v>7.7374998404107176</v>
      </c>
      <c r="I83">
        <f t="shared" si="7"/>
        <v>7.135921514983159</v>
      </c>
      <c r="J83">
        <f t="shared" si="7"/>
        <v>6.5341024568057744</v>
      </c>
      <c r="K83">
        <f t="shared" si="7"/>
        <v>5.7383670314375159</v>
      </c>
      <c r="L83">
        <f t="shared" si="7"/>
        <v>5.1363552427841839</v>
      </c>
      <c r="M83">
        <f t="shared" si="7"/>
        <v>4.5343193537967093</v>
      </c>
      <c r="N83">
        <f t="shared" si="7"/>
        <v>3.7384537981779626</v>
      </c>
    </row>
    <row r="84" spans="1:14">
      <c r="A84" s="1">
        <v>100000000</v>
      </c>
      <c r="B84">
        <f t="shared" si="5"/>
        <v>13.84163750790475</v>
      </c>
      <c r="C84">
        <f t="shared" si="7"/>
        <v>11.098669721832175</v>
      </c>
      <c r="D84">
        <f t="shared" si="7"/>
        <v>-9.4656565431958999</v>
      </c>
      <c r="E84">
        <f t="shared" si="7"/>
        <v>9.7307844140983448</v>
      </c>
      <c r="F84">
        <f t="shared" si="7"/>
        <v>9.1325554493844159</v>
      </c>
      <c r="G84">
        <f t="shared" si="7"/>
        <v>8.5324173265208074</v>
      </c>
      <c r="H84">
        <f t="shared" si="7"/>
        <v>7.7376924747197986</v>
      </c>
      <c r="I84">
        <f t="shared" si="7"/>
        <v>7.136017880223803</v>
      </c>
      <c r="J84">
        <f t="shared" si="7"/>
        <v>6.5341506514566641</v>
      </c>
      <c r="K84">
        <f t="shared" si="7"/>
        <v>5.7383863121863659</v>
      </c>
      <c r="L84">
        <f t="shared" si="7"/>
        <v>5.1363648836401223</v>
      </c>
      <c r="M84">
        <f t="shared" si="7"/>
        <v>4.5343241743450653</v>
      </c>
      <c r="N84">
        <f t="shared" si="7"/>
        <v>3.7384557264261997</v>
      </c>
    </row>
    <row r="86" spans="1:14">
      <c r="A86" s="162" t="s">
        <v>11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</row>
    <row r="87" spans="1:14">
      <c r="A87" t="s">
        <v>0</v>
      </c>
    </row>
    <row r="88" spans="1:14">
      <c r="A88" t="s">
        <v>1</v>
      </c>
      <c r="B88">
        <v>0</v>
      </c>
      <c r="C88" s="1">
        <v>1.0000000000000001E-5</v>
      </c>
      <c r="D88" s="1">
        <v>200000</v>
      </c>
      <c r="E88" s="1">
        <v>5.0000000000000002E-5</v>
      </c>
      <c r="F88" s="1">
        <v>1E-4</v>
      </c>
      <c r="G88" s="1">
        <v>2.0000000000000001E-4</v>
      </c>
      <c r="H88" s="1">
        <v>5.0000000000000001E-4</v>
      </c>
      <c r="I88" s="1">
        <v>1E-3</v>
      </c>
      <c r="J88" s="1">
        <v>2E-3</v>
      </c>
      <c r="K88" s="1">
        <v>5.0000000000000001E-3</v>
      </c>
      <c r="L88" s="1">
        <v>0.01</v>
      </c>
      <c r="M88" s="1">
        <v>0.02</v>
      </c>
      <c r="N88" s="1">
        <v>0.05</v>
      </c>
    </row>
    <row r="89" spans="1:14">
      <c r="A89">
        <v>2</v>
      </c>
      <c r="B89" t="e">
        <f>-2*LOG((B$88/3.7+2.51*B46/$A89),10)</f>
        <v>#NUM!</v>
      </c>
      <c r="C89" t="e">
        <f t="shared" ref="C89:N89" si="8">-2*LOG((C$88/3.7+2.51*C46/$A89),10)</f>
        <v>#NUM!</v>
      </c>
      <c r="D89">
        <f t="shared" si="8"/>
        <v>-9.4654656314461061</v>
      </c>
      <c r="E89" t="e">
        <f t="shared" si="8"/>
        <v>#NUM!</v>
      </c>
      <c r="F89" t="e">
        <f t="shared" si="8"/>
        <v>#NUM!</v>
      </c>
      <c r="G89" t="e">
        <f t="shared" si="8"/>
        <v>#NUM!</v>
      </c>
      <c r="H89" t="e">
        <f t="shared" si="8"/>
        <v>#NUM!</v>
      </c>
      <c r="I89" t="e">
        <f t="shared" si="8"/>
        <v>#NUM!</v>
      </c>
      <c r="J89" t="e">
        <f t="shared" si="8"/>
        <v>#NUM!</v>
      </c>
      <c r="K89" t="e">
        <f t="shared" si="8"/>
        <v>#NUM!</v>
      </c>
      <c r="L89" t="e">
        <f t="shared" si="8"/>
        <v>#NUM!</v>
      </c>
      <c r="M89" t="e">
        <f t="shared" si="8"/>
        <v>#NUM!</v>
      </c>
      <c r="N89" t="e">
        <f t="shared" si="8"/>
        <v>#NUM!</v>
      </c>
    </row>
    <row r="90" spans="1:14">
      <c r="A90">
        <v>4</v>
      </c>
      <c r="B90" t="e">
        <f t="shared" ref="B90:N127" si="9">-2*LOG((B$88/3.7+2.51*B47/$A90),10)</f>
        <v>#NUM!</v>
      </c>
      <c r="C90" t="e">
        <f t="shared" si="9"/>
        <v>#NUM!</v>
      </c>
      <c r="D90">
        <f t="shared" si="9"/>
        <v>-9.4655610930513188</v>
      </c>
      <c r="E90" t="e">
        <f t="shared" si="9"/>
        <v>#NUM!</v>
      </c>
      <c r="F90" t="e">
        <f t="shared" si="9"/>
        <v>#NUM!</v>
      </c>
      <c r="G90" t="e">
        <f t="shared" si="9"/>
        <v>#NUM!</v>
      </c>
      <c r="H90" t="e">
        <f t="shared" si="9"/>
        <v>#NUM!</v>
      </c>
      <c r="I90" t="e">
        <f t="shared" si="9"/>
        <v>#NUM!</v>
      </c>
      <c r="J90" t="e">
        <f t="shared" si="9"/>
        <v>#NUM!</v>
      </c>
      <c r="K90" t="e">
        <f t="shared" si="9"/>
        <v>#NUM!</v>
      </c>
      <c r="L90" t="e">
        <f t="shared" si="9"/>
        <v>#NUM!</v>
      </c>
      <c r="M90" t="e">
        <f t="shared" si="9"/>
        <v>#NUM!</v>
      </c>
      <c r="N90" t="e">
        <f t="shared" si="9"/>
        <v>#NUM!</v>
      </c>
    </row>
    <row r="91" spans="1:14">
      <c r="A91">
        <v>6</v>
      </c>
      <c r="B91" t="e">
        <f t="shared" si="9"/>
        <v>#NUM!</v>
      </c>
      <c r="C91" t="e">
        <f t="shared" si="9"/>
        <v>#NUM!</v>
      </c>
      <c r="D91">
        <f t="shared" si="9"/>
        <v>-9.4655929110390282</v>
      </c>
      <c r="E91" t="e">
        <f t="shared" si="9"/>
        <v>#NUM!</v>
      </c>
      <c r="F91" t="e">
        <f t="shared" si="9"/>
        <v>#NUM!</v>
      </c>
      <c r="G91" t="e">
        <f t="shared" si="9"/>
        <v>#NUM!</v>
      </c>
      <c r="H91" t="e">
        <f t="shared" si="9"/>
        <v>#NUM!</v>
      </c>
      <c r="I91" t="e">
        <f t="shared" si="9"/>
        <v>#NUM!</v>
      </c>
      <c r="J91" t="e">
        <f t="shared" si="9"/>
        <v>#NUM!</v>
      </c>
      <c r="K91" t="e">
        <f t="shared" si="9"/>
        <v>#NUM!</v>
      </c>
      <c r="L91" t="e">
        <f t="shared" si="9"/>
        <v>#NUM!</v>
      </c>
      <c r="M91" t="e">
        <f t="shared" si="9"/>
        <v>#NUM!</v>
      </c>
      <c r="N91" t="e">
        <f t="shared" si="9"/>
        <v>#NUM!</v>
      </c>
    </row>
    <row r="92" spans="1:14">
      <c r="A92">
        <v>8</v>
      </c>
      <c r="B92" t="e">
        <f t="shared" si="9"/>
        <v>#NUM!</v>
      </c>
      <c r="C92" t="e">
        <f t="shared" si="9"/>
        <v>#NUM!</v>
      </c>
      <c r="D92">
        <f t="shared" si="9"/>
        <v>-9.465608819555305</v>
      </c>
      <c r="E92" t="e">
        <f t="shared" si="9"/>
        <v>#NUM!</v>
      </c>
      <c r="F92" t="e">
        <f t="shared" si="9"/>
        <v>#NUM!</v>
      </c>
      <c r="G92" t="e">
        <f t="shared" si="9"/>
        <v>#NUM!</v>
      </c>
      <c r="H92" t="e">
        <f t="shared" si="9"/>
        <v>#NUM!</v>
      </c>
      <c r="I92" t="e">
        <f t="shared" si="9"/>
        <v>#NUM!</v>
      </c>
      <c r="J92" t="e">
        <f t="shared" si="9"/>
        <v>#NUM!</v>
      </c>
      <c r="K92" t="e">
        <f t="shared" si="9"/>
        <v>#NUM!</v>
      </c>
      <c r="L92" t="e">
        <f t="shared" si="9"/>
        <v>#NUM!</v>
      </c>
      <c r="M92" t="e">
        <f t="shared" si="9"/>
        <v>#NUM!</v>
      </c>
      <c r="N92" t="e">
        <f t="shared" si="9"/>
        <v>#NUM!</v>
      </c>
    </row>
    <row r="93" spans="1:14">
      <c r="A93">
        <v>10</v>
      </c>
      <c r="B93" t="e">
        <f t="shared" si="9"/>
        <v>#NUM!</v>
      </c>
      <c r="C93" t="e">
        <f t="shared" si="9"/>
        <v>#NUM!</v>
      </c>
      <c r="D93">
        <f t="shared" si="9"/>
        <v>-9.4656183645122542</v>
      </c>
      <c r="E93" t="e">
        <f t="shared" si="9"/>
        <v>#NUM!</v>
      </c>
      <c r="F93" t="e">
        <f t="shared" si="9"/>
        <v>#NUM!</v>
      </c>
      <c r="G93" t="e">
        <f t="shared" si="9"/>
        <v>#NUM!</v>
      </c>
      <c r="H93" t="e">
        <f t="shared" si="9"/>
        <v>#NUM!</v>
      </c>
      <c r="I93" t="e">
        <f t="shared" si="9"/>
        <v>#NUM!</v>
      </c>
      <c r="J93" t="e">
        <f t="shared" si="9"/>
        <v>#NUM!</v>
      </c>
      <c r="K93" t="e">
        <f t="shared" si="9"/>
        <v>#NUM!</v>
      </c>
      <c r="L93" t="e">
        <f t="shared" si="9"/>
        <v>#NUM!</v>
      </c>
      <c r="M93" t="e">
        <f t="shared" si="9"/>
        <v>#NUM!</v>
      </c>
      <c r="N93" t="e">
        <f t="shared" si="9"/>
        <v>#NUM!</v>
      </c>
    </row>
    <row r="94" spans="1:14">
      <c r="A94">
        <v>20</v>
      </c>
      <c r="B94">
        <f t="shared" si="9"/>
        <v>2.508538586459006</v>
      </c>
      <c r="C94">
        <f t="shared" si="9"/>
        <v>2.5085040882372494</v>
      </c>
      <c r="D94">
        <f t="shared" si="9"/>
        <v>-9.4656374540823229</v>
      </c>
      <c r="E94">
        <f t="shared" si="9"/>
        <v>2.5083661087055003</v>
      </c>
      <c r="F94">
        <f t="shared" si="9"/>
        <v>2.508193664332357</v>
      </c>
      <c r="G94">
        <f t="shared" si="9"/>
        <v>2.5078488756749975</v>
      </c>
      <c r="H94">
        <f t="shared" si="9"/>
        <v>2.5068153094768499</v>
      </c>
      <c r="I94">
        <f t="shared" si="9"/>
        <v>2.5050953588271834</v>
      </c>
      <c r="J94">
        <f t="shared" si="9"/>
        <v>2.5016653848452086</v>
      </c>
      <c r="K94">
        <f t="shared" si="9"/>
        <v>2.4914539646361549</v>
      </c>
      <c r="L94">
        <f t="shared" si="9"/>
        <v>2.4746906564770836</v>
      </c>
      <c r="M94">
        <f t="shared" si="9"/>
        <v>2.442080743346088</v>
      </c>
      <c r="N94">
        <f t="shared" si="9"/>
        <v>2.3508417212414074</v>
      </c>
    </row>
    <row r="95" spans="1:14">
      <c r="A95">
        <v>40</v>
      </c>
      <c r="B95">
        <f t="shared" si="9"/>
        <v>2.3659105716297901</v>
      </c>
      <c r="C95">
        <f t="shared" si="9"/>
        <v>2.3658812974844086</v>
      </c>
      <c r="D95">
        <f t="shared" si="9"/>
        <v>-9.4656469986954495</v>
      </c>
      <c r="E95">
        <f t="shared" si="9"/>
        <v>2.3657642101827672</v>
      </c>
      <c r="F95">
        <f t="shared" si="9"/>
        <v>2.365617871930993</v>
      </c>
      <c r="G95">
        <f t="shared" si="9"/>
        <v>2.3653252649834515</v>
      </c>
      <c r="H95">
        <f t="shared" si="9"/>
        <v>2.3644480000541841</v>
      </c>
      <c r="I95">
        <f t="shared" si="9"/>
        <v>2.3629877413268221</v>
      </c>
      <c r="J95">
        <f t="shared" si="9"/>
        <v>2.360074132901179</v>
      </c>
      <c r="K95">
        <f t="shared" si="9"/>
        <v>2.3513880549231425</v>
      </c>
      <c r="L95">
        <f t="shared" si="9"/>
        <v>2.3370903281131619</v>
      </c>
      <c r="M95">
        <f t="shared" si="9"/>
        <v>2.3091418469908462</v>
      </c>
      <c r="N95">
        <f t="shared" si="9"/>
        <v>2.230031656882236</v>
      </c>
    </row>
    <row r="96" spans="1:14">
      <c r="A96">
        <v>60</v>
      </c>
      <c r="B96">
        <f t="shared" si="9"/>
        <v>2.465977988893937</v>
      </c>
      <c r="C96">
        <f t="shared" si="9"/>
        <v>2.4659451402642341</v>
      </c>
      <c r="D96">
        <f t="shared" si="9"/>
        <v>-9.4656501802076889</v>
      </c>
      <c r="E96">
        <f t="shared" si="9"/>
        <v>2.4658137571815266</v>
      </c>
      <c r="F96">
        <f t="shared" si="9"/>
        <v>2.4656495540533729</v>
      </c>
      <c r="G96">
        <f t="shared" si="9"/>
        <v>2.4653212335098122</v>
      </c>
      <c r="H96">
        <f t="shared" si="9"/>
        <v>2.4643369568616289</v>
      </c>
      <c r="I96">
        <f t="shared" si="9"/>
        <v>2.462698774271864</v>
      </c>
      <c r="J96">
        <f t="shared" si="9"/>
        <v>2.4594309177280063</v>
      </c>
      <c r="K96">
        <f t="shared" si="9"/>
        <v>2.4496947120538146</v>
      </c>
      <c r="L96">
        <f t="shared" si="9"/>
        <v>2.4336876631570905</v>
      </c>
      <c r="M96">
        <f t="shared" si="9"/>
        <v>2.4024656561424029</v>
      </c>
      <c r="N96">
        <f t="shared" si="9"/>
        <v>2.3145536984443122</v>
      </c>
    </row>
    <row r="97" spans="1:14">
      <c r="A97">
        <v>80</v>
      </c>
      <c r="B97">
        <f t="shared" si="9"/>
        <v>2.5730143189675481</v>
      </c>
      <c r="C97">
        <f t="shared" si="9"/>
        <v>2.5729771624877125</v>
      </c>
      <c r="D97">
        <f t="shared" si="9"/>
        <v>-9.4656517709590346</v>
      </c>
      <c r="E97">
        <f t="shared" si="9"/>
        <v>2.5728285509751516</v>
      </c>
      <c r="F97">
        <f t="shared" si="9"/>
        <v>2.5726428189913513</v>
      </c>
      <c r="G97">
        <f t="shared" si="9"/>
        <v>2.572271462993811</v>
      </c>
      <c r="H97">
        <f t="shared" si="9"/>
        <v>2.5711582577600915</v>
      </c>
      <c r="I97">
        <f t="shared" si="9"/>
        <v>2.5693057849081069</v>
      </c>
      <c r="J97">
        <f t="shared" si="9"/>
        <v>2.5656115490548923</v>
      </c>
      <c r="K97">
        <f t="shared" si="9"/>
        <v>2.5546135407266224</v>
      </c>
      <c r="L97">
        <f t="shared" si="9"/>
        <v>2.5365595028385752</v>
      </c>
      <c r="M97">
        <f t="shared" si="9"/>
        <v>2.5014411608277491</v>
      </c>
      <c r="N97">
        <f t="shared" si="9"/>
        <v>2.403209490989207</v>
      </c>
    </row>
    <row r="98" spans="1:14">
      <c r="A98">
        <v>100</v>
      </c>
      <c r="B98">
        <f t="shared" si="9"/>
        <v>2.6702442540775038</v>
      </c>
      <c r="C98">
        <f t="shared" si="9"/>
        <v>2.6702026966508399</v>
      </c>
      <c r="D98">
        <f t="shared" si="9"/>
        <v>-9.4656527254083151</v>
      </c>
      <c r="E98">
        <f t="shared" si="9"/>
        <v>2.6700364847470022</v>
      </c>
      <c r="F98">
        <f t="shared" si="9"/>
        <v>2.6698287599122197</v>
      </c>
      <c r="G98">
        <f t="shared" si="9"/>
        <v>2.6694134436543546</v>
      </c>
      <c r="H98">
        <f t="shared" si="9"/>
        <v>2.6681685608182977</v>
      </c>
      <c r="I98">
        <f t="shared" si="9"/>
        <v>2.6660973002036052</v>
      </c>
      <c r="J98">
        <f t="shared" si="9"/>
        <v>2.6619680022043717</v>
      </c>
      <c r="K98">
        <f t="shared" si="9"/>
        <v>2.6496845705095025</v>
      </c>
      <c r="L98">
        <f t="shared" si="9"/>
        <v>2.6295518271356366</v>
      </c>
      <c r="M98">
        <f t="shared" si="9"/>
        <v>2.5904994028548862</v>
      </c>
      <c r="N98">
        <f t="shared" si="9"/>
        <v>2.4819924202574986</v>
      </c>
    </row>
    <row r="99" spans="1:14">
      <c r="A99">
        <v>200</v>
      </c>
      <c r="B99">
        <f t="shared" si="9"/>
        <v>3.0266176595824352</v>
      </c>
      <c r="C99">
        <f t="shared" si="9"/>
        <v>3.0265550225511801</v>
      </c>
      <c r="D99">
        <f t="shared" si="9"/>
        <v>-9.4656546343034353</v>
      </c>
      <c r="E99">
        <f t="shared" si="9"/>
        <v>3.0263045133252238</v>
      </c>
      <c r="F99">
        <f t="shared" si="9"/>
        <v>3.0259914642812258</v>
      </c>
      <c r="G99">
        <f t="shared" si="9"/>
        <v>3.0253656576034329</v>
      </c>
      <c r="H99">
        <f t="shared" si="9"/>
        <v>3.0234905647306891</v>
      </c>
      <c r="I99">
        <f t="shared" si="9"/>
        <v>3.0203731397837066</v>
      </c>
      <c r="J99">
        <f t="shared" si="9"/>
        <v>3.0141670732507575</v>
      </c>
      <c r="K99">
        <f t="shared" si="9"/>
        <v>2.995775152067226</v>
      </c>
      <c r="L99">
        <f t="shared" si="9"/>
        <v>2.9658506625417469</v>
      </c>
      <c r="M99">
        <f t="shared" si="9"/>
        <v>2.9085570932511633</v>
      </c>
      <c r="N99">
        <f t="shared" si="9"/>
        <v>2.7541697184237952</v>
      </c>
    </row>
    <row r="100" spans="1:14">
      <c r="A100">
        <v>400</v>
      </c>
      <c r="B100">
        <f t="shared" si="9"/>
        <v>3.4373818977700412</v>
      </c>
      <c r="C100">
        <f t="shared" si="9"/>
        <v>3.437281388530288</v>
      </c>
      <c r="D100">
        <f t="shared" si="9"/>
        <v>-9.465655588749275</v>
      </c>
      <c r="E100">
        <f t="shared" si="9"/>
        <v>3.436879447750361</v>
      </c>
      <c r="F100">
        <f t="shared" si="9"/>
        <v>3.4363772380561199</v>
      </c>
      <c r="G100">
        <f t="shared" si="9"/>
        <v>3.4353735388295981</v>
      </c>
      <c r="H100">
        <f t="shared" si="9"/>
        <v>3.4323681878276306</v>
      </c>
      <c r="I100">
        <f t="shared" si="9"/>
        <v>3.427378328137717</v>
      </c>
      <c r="J100">
        <f t="shared" si="9"/>
        <v>3.4174693591544347</v>
      </c>
      <c r="K100">
        <f t="shared" si="9"/>
        <v>3.3882944383648224</v>
      </c>
      <c r="L100">
        <f t="shared" si="9"/>
        <v>3.3414207872669692</v>
      </c>
      <c r="M100">
        <f t="shared" si="9"/>
        <v>3.2536394644973656</v>
      </c>
      <c r="N100">
        <f t="shared" si="9"/>
        <v>3.0285917662097659</v>
      </c>
    </row>
    <row r="101" spans="1:14">
      <c r="A101">
        <v>600</v>
      </c>
      <c r="B101">
        <f t="shared" si="9"/>
        <v>3.6945236437201392</v>
      </c>
      <c r="C101">
        <f t="shared" si="9"/>
        <v>3.6943885079330703</v>
      </c>
      <c r="D101">
        <f t="shared" si="9"/>
        <v>-9.4656559068976343</v>
      </c>
      <c r="E101">
        <f t="shared" si="9"/>
        <v>3.6938481344393597</v>
      </c>
      <c r="F101">
        <f t="shared" si="9"/>
        <v>3.6931730490286219</v>
      </c>
      <c r="G101">
        <f t="shared" si="9"/>
        <v>3.6918241480433807</v>
      </c>
      <c r="H101">
        <f t="shared" si="9"/>
        <v>3.6877875719382467</v>
      </c>
      <c r="I101">
        <f t="shared" si="9"/>
        <v>3.6810934901520862</v>
      </c>
      <c r="J101">
        <f t="shared" si="9"/>
        <v>3.667829554404626</v>
      </c>
      <c r="K101">
        <f t="shared" si="9"/>
        <v>3.6290011116558731</v>
      </c>
      <c r="L101">
        <f t="shared" si="9"/>
        <v>3.5673063798132509</v>
      </c>
      <c r="M101">
        <f t="shared" si="9"/>
        <v>3.4539577662793421</v>
      </c>
      <c r="N101">
        <f t="shared" si="9"/>
        <v>3.1749946878236215</v>
      </c>
    </row>
    <row r="102" spans="1:14">
      <c r="A102">
        <v>800</v>
      </c>
      <c r="B102">
        <f t="shared" si="9"/>
        <v>3.8827663303667439</v>
      </c>
      <c r="C102">
        <f t="shared" si="9"/>
        <v>3.8825984941371812</v>
      </c>
      <c r="D102">
        <f t="shared" si="9"/>
        <v>-9.4656560659717677</v>
      </c>
      <c r="E102">
        <f t="shared" si="9"/>
        <v>3.8819274063074238</v>
      </c>
      <c r="F102">
        <f t="shared" si="9"/>
        <v>3.8810891245029149</v>
      </c>
      <c r="G102">
        <f t="shared" si="9"/>
        <v>3.8794144845518574</v>
      </c>
      <c r="H102">
        <f t="shared" si="9"/>
        <v>3.8744058981863727</v>
      </c>
      <c r="I102">
        <f t="shared" si="9"/>
        <v>3.8661089958316377</v>
      </c>
      <c r="J102">
        <f t="shared" si="9"/>
        <v>3.8497027243872286</v>
      </c>
      <c r="K102">
        <f t="shared" si="9"/>
        <v>3.8019306724202018</v>
      </c>
      <c r="L102">
        <f t="shared" si="9"/>
        <v>3.72679637394396</v>
      </c>
      <c r="M102">
        <f t="shared" si="9"/>
        <v>3.591122176225539</v>
      </c>
      <c r="N102">
        <f t="shared" si="9"/>
        <v>3.2687219430427668</v>
      </c>
    </row>
    <row r="103" spans="1:14">
      <c r="A103">
        <v>1000</v>
      </c>
      <c r="B103">
        <f t="shared" si="9"/>
        <v>4.031619791084875</v>
      </c>
      <c r="C103">
        <f t="shared" si="9"/>
        <v>4.0314205830860725</v>
      </c>
      <c r="D103">
        <f t="shared" si="9"/>
        <v>-9.4656561614162307</v>
      </c>
      <c r="E103">
        <f t="shared" si="9"/>
        <v>4.0306241082374452</v>
      </c>
      <c r="F103">
        <f t="shared" si="9"/>
        <v>4.0296293175353677</v>
      </c>
      <c r="G103">
        <f t="shared" si="9"/>
        <v>4.0276424077631443</v>
      </c>
      <c r="H103">
        <f t="shared" si="9"/>
        <v>4.0217029651839216</v>
      </c>
      <c r="I103">
        <f t="shared" si="9"/>
        <v>4.0118742766304649</v>
      </c>
      <c r="J103">
        <f t="shared" si="9"/>
        <v>3.992476566883731</v>
      </c>
      <c r="K103">
        <f t="shared" si="9"/>
        <v>3.9362774057530503</v>
      </c>
      <c r="L103">
        <f t="shared" si="9"/>
        <v>3.8487331882104936</v>
      </c>
      <c r="M103">
        <f t="shared" si="9"/>
        <v>3.6931525970315633</v>
      </c>
      <c r="N103">
        <f t="shared" si="9"/>
        <v>3.3346575298908565</v>
      </c>
    </row>
    <row r="104" spans="1:14">
      <c r="A104">
        <v>2000</v>
      </c>
      <c r="B104">
        <f t="shared" si="9"/>
        <v>4.5072235742393429</v>
      </c>
      <c r="C104">
        <f t="shared" si="9"/>
        <v>4.5068791583229215</v>
      </c>
      <c r="D104">
        <f t="shared" si="9"/>
        <v>-9.4656563523051247</v>
      </c>
      <c r="E104">
        <f t="shared" si="9"/>
        <v>4.5055025155337889</v>
      </c>
      <c r="F104">
        <f t="shared" si="9"/>
        <v>4.5037840062878116</v>
      </c>
      <c r="G104">
        <f t="shared" si="9"/>
        <v>4.5003546179100571</v>
      </c>
      <c r="H104">
        <f t="shared" si="9"/>
        <v>4.4901271626028141</v>
      </c>
      <c r="I104">
        <f t="shared" si="9"/>
        <v>4.4732815370279191</v>
      </c>
      <c r="J104">
        <f t="shared" si="9"/>
        <v>4.440323757754622</v>
      </c>
      <c r="K104">
        <f t="shared" si="9"/>
        <v>4.3469732089576452</v>
      </c>
      <c r="L104">
        <f t="shared" si="9"/>
        <v>4.207590339039319</v>
      </c>
      <c r="M104">
        <f t="shared" si="9"/>
        <v>3.9758399451574205</v>
      </c>
      <c r="N104">
        <f t="shared" si="9"/>
        <v>3.4989271922831779</v>
      </c>
    </row>
    <row r="105" spans="1:14">
      <c r="A105">
        <v>4000</v>
      </c>
      <c r="B105">
        <f t="shared" si="9"/>
        <v>4.998919792492142</v>
      </c>
      <c r="C105">
        <f t="shared" si="9"/>
        <v>4.9983132133527066</v>
      </c>
      <c r="D105">
        <f t="shared" si="9"/>
        <v>-9.4656564477495539</v>
      </c>
      <c r="E105">
        <f t="shared" si="9"/>
        <v>4.9958899190082979</v>
      </c>
      <c r="F105">
        <f t="shared" si="9"/>
        <v>4.9928675919403487</v>
      </c>
      <c r="G105">
        <f t="shared" si="9"/>
        <v>4.9868455148727771</v>
      </c>
      <c r="H105">
        <f t="shared" si="9"/>
        <v>4.9689587195850988</v>
      </c>
      <c r="I105">
        <f t="shared" si="9"/>
        <v>4.9397369765587067</v>
      </c>
      <c r="J105">
        <f t="shared" si="9"/>
        <v>4.8834330936892227</v>
      </c>
      <c r="K105">
        <f t="shared" si="9"/>
        <v>4.7300629500841351</v>
      </c>
      <c r="L105">
        <f t="shared" si="9"/>
        <v>4.5163073230347592</v>
      </c>
      <c r="M105">
        <f t="shared" si="9"/>
        <v>4.1927258286233098</v>
      </c>
      <c r="N105">
        <f t="shared" si="9"/>
        <v>3.6054319925091014</v>
      </c>
    </row>
    <row r="106" spans="1:14">
      <c r="A106">
        <v>6000</v>
      </c>
      <c r="B106">
        <f t="shared" si="9"/>
        <v>5.2924989505866948</v>
      </c>
      <c r="C106">
        <f t="shared" si="9"/>
        <v>5.2916485221772591</v>
      </c>
      <c r="D106">
        <f t="shared" si="9"/>
        <v>-9.4656564795643607</v>
      </c>
      <c r="E106">
        <f t="shared" si="9"/>
        <v>5.2882525844077488</v>
      </c>
      <c r="F106">
        <f t="shared" si="9"/>
        <v>5.284020642469879</v>
      </c>
      <c r="G106">
        <f t="shared" si="9"/>
        <v>5.2755999208916</v>
      </c>
      <c r="H106">
        <f t="shared" si="9"/>
        <v>5.2506807413619914</v>
      </c>
      <c r="I106">
        <f t="shared" si="9"/>
        <v>5.2102732549697626</v>
      </c>
      <c r="J106">
        <f t="shared" si="9"/>
        <v>5.1334999510662263</v>
      </c>
      <c r="K106">
        <f t="shared" si="9"/>
        <v>4.9314609767917128</v>
      </c>
      <c r="L106">
        <f t="shared" si="9"/>
        <v>4.6650619774245907</v>
      </c>
      <c r="M106">
        <f t="shared" si="9"/>
        <v>4.2867980162410282</v>
      </c>
      <c r="N106">
        <f t="shared" si="9"/>
        <v>3.64623889565175</v>
      </c>
    </row>
    <row r="107" spans="1:14">
      <c r="A107">
        <v>8000</v>
      </c>
      <c r="B107">
        <f t="shared" si="9"/>
        <v>5.5030712243002551</v>
      </c>
      <c r="C107">
        <f t="shared" si="9"/>
        <v>5.5019875787588219</v>
      </c>
      <c r="D107">
        <f t="shared" si="9"/>
        <v>-9.4656564954717641</v>
      </c>
      <c r="E107">
        <f t="shared" si="9"/>
        <v>5.4976621867224162</v>
      </c>
      <c r="F107">
        <f t="shared" si="9"/>
        <v>5.4922761069155959</v>
      </c>
      <c r="G107">
        <f t="shared" si="9"/>
        <v>5.4815726795200428</v>
      </c>
      <c r="H107">
        <f t="shared" si="9"/>
        <v>5.4500087014297058</v>
      </c>
      <c r="I107">
        <f t="shared" si="9"/>
        <v>5.3991893138081792</v>
      </c>
      <c r="J107">
        <f t="shared" si="9"/>
        <v>5.3039063572560288</v>
      </c>
      <c r="K107">
        <f t="shared" si="9"/>
        <v>5.0608545885162481</v>
      </c>
      <c r="L107">
        <f t="shared" si="9"/>
        <v>4.7547558923753019</v>
      </c>
      <c r="M107">
        <f t="shared" si="9"/>
        <v>4.3399377643191999</v>
      </c>
      <c r="N107">
        <f t="shared" si="9"/>
        <v>3.6678641443885267</v>
      </c>
    </row>
    <row r="108" spans="1:14">
      <c r="A108" s="1">
        <v>10000</v>
      </c>
      <c r="B108">
        <f t="shared" si="9"/>
        <v>5.6675833487847926</v>
      </c>
      <c r="C108">
        <f t="shared" si="9"/>
        <v>5.6662738397934973</v>
      </c>
      <c r="D108">
        <f t="shared" ref="C108:N123" si="10">-2*LOG((D$88/3.7+2.51*D65/$A108),10)</f>
        <v>-9.4656565050162058</v>
      </c>
      <c r="E108">
        <f t="shared" si="10"/>
        <v>5.6610490133479088</v>
      </c>
      <c r="F108">
        <f t="shared" si="10"/>
        <v>5.6545476903623575</v>
      </c>
      <c r="G108">
        <f t="shared" si="10"/>
        <v>5.6416439479049316</v>
      </c>
      <c r="H108">
        <f t="shared" si="10"/>
        <v>5.603719142049683</v>
      </c>
      <c r="I108">
        <f t="shared" si="10"/>
        <v>5.5430776844911254</v>
      </c>
      <c r="J108">
        <f t="shared" si="10"/>
        <v>5.4308150259797605</v>
      </c>
      <c r="K108">
        <f t="shared" si="10"/>
        <v>5.1524755156371658</v>
      </c>
      <c r="L108">
        <f t="shared" si="10"/>
        <v>4.8152384470657381</v>
      </c>
      <c r="M108">
        <f t="shared" si="10"/>
        <v>4.3741978924912441</v>
      </c>
      <c r="N108">
        <f t="shared" si="10"/>
        <v>3.6812675260755556</v>
      </c>
    </row>
    <row r="109" spans="1:14">
      <c r="A109" s="1">
        <v>20000</v>
      </c>
      <c r="B109">
        <f t="shared" si="9"/>
        <v>6.1844422600104627</v>
      </c>
      <c r="C109">
        <f t="shared" si="10"/>
        <v>6.1820688109513524</v>
      </c>
      <c r="D109">
        <f t="shared" si="10"/>
        <v>-9.4656565241050892</v>
      </c>
      <c r="E109">
        <f t="shared" si="10"/>
        <v>6.1726163223994144</v>
      </c>
      <c r="F109">
        <f t="shared" si="10"/>
        <v>6.1608939357072057</v>
      </c>
      <c r="G109">
        <f t="shared" si="10"/>
        <v>6.1377608518855933</v>
      </c>
      <c r="H109">
        <f t="shared" si="10"/>
        <v>6.0708425254430392</v>
      </c>
      <c r="I109">
        <f t="shared" si="10"/>
        <v>5.9672563549779758</v>
      </c>
      <c r="J109">
        <f t="shared" si="10"/>
        <v>5.7861191955246598</v>
      </c>
      <c r="K109">
        <f t="shared" si="10"/>
        <v>5.3843761175533267</v>
      </c>
      <c r="L109">
        <f t="shared" si="10"/>
        <v>4.9562948553116168</v>
      </c>
      <c r="M109">
        <f t="shared" si="10"/>
        <v>4.4490716514273823</v>
      </c>
      <c r="N109">
        <f t="shared" si="10"/>
        <v>3.7091127182672716</v>
      </c>
    </row>
    <row r="110" spans="1:14">
      <c r="A110" s="1">
        <v>60000</v>
      </c>
      <c r="B110">
        <f t="shared" si="9"/>
        <v>7.0187334473739904</v>
      </c>
      <c r="C110">
        <f t="shared" si="10"/>
        <v>7.0125390618920305</v>
      </c>
      <c r="D110">
        <f t="shared" si="10"/>
        <v>-9.4656565368310108</v>
      </c>
      <c r="E110">
        <f t="shared" si="10"/>
        <v>6.9880235002625115</v>
      </c>
      <c r="F110">
        <f t="shared" si="10"/>
        <v>6.9579805987342622</v>
      </c>
      <c r="G110">
        <f t="shared" si="10"/>
        <v>6.8999302050050559</v>
      </c>
      <c r="H110">
        <f t="shared" si="10"/>
        <v>6.7414695671502205</v>
      </c>
      <c r="I110">
        <f t="shared" si="10"/>
        <v>6.5213556283332181</v>
      </c>
      <c r="J110">
        <f t="shared" si="10"/>
        <v>6.1911586745311835</v>
      </c>
      <c r="K110">
        <f t="shared" si="10"/>
        <v>5.5991771888846369</v>
      </c>
      <c r="L110">
        <f t="shared" si="10"/>
        <v>5.070728377802717</v>
      </c>
      <c r="M110">
        <f t="shared" si="10"/>
        <v>4.5045904862107671</v>
      </c>
      <c r="N110">
        <f t="shared" si="10"/>
        <v>3.7285028703841578</v>
      </c>
    </row>
    <row r="111" spans="1:14">
      <c r="A111" s="1">
        <v>80000</v>
      </c>
      <c r="B111">
        <f t="shared" si="9"/>
        <v>7.2397575014487128</v>
      </c>
      <c r="C111">
        <f t="shared" si="10"/>
        <v>7.2317725127518493</v>
      </c>
      <c r="D111">
        <f t="shared" si="10"/>
        <v>-9.4656565384217508</v>
      </c>
      <c r="E111">
        <f t="shared" si="10"/>
        <v>7.2002615310876257</v>
      </c>
      <c r="F111">
        <f t="shared" si="10"/>
        <v>7.1618653331037221</v>
      </c>
      <c r="G111">
        <f t="shared" si="10"/>
        <v>7.0884302482999368</v>
      </c>
      <c r="H111">
        <f t="shared" si="10"/>
        <v>6.8932518559694396</v>
      </c>
      <c r="I111">
        <f t="shared" si="10"/>
        <v>6.6336467437625268</v>
      </c>
      <c r="J111">
        <f t="shared" si="10"/>
        <v>6.2628505088719653</v>
      </c>
      <c r="K111">
        <f t="shared" si="10"/>
        <v>5.6314537228737382</v>
      </c>
      <c r="L111">
        <f t="shared" si="10"/>
        <v>5.0865437971098864</v>
      </c>
      <c r="M111">
        <f t="shared" si="10"/>
        <v>4.511895491960626</v>
      </c>
      <c r="N111">
        <f t="shared" si="10"/>
        <v>3.7309759814049377</v>
      </c>
    </row>
    <row r="112" spans="1:14">
      <c r="A112" s="1">
        <v>100000</v>
      </c>
      <c r="B112">
        <f t="shared" si="9"/>
        <v>7.4118390320800476</v>
      </c>
      <c r="C112">
        <f t="shared" si="10"/>
        <v>7.4021095624653208</v>
      </c>
      <c r="D112">
        <f t="shared" si="10"/>
        <v>-9.4656565393761944</v>
      </c>
      <c r="E112">
        <f t="shared" si="10"/>
        <v>7.3638226058527652</v>
      </c>
      <c r="F112">
        <f t="shared" si="10"/>
        <v>7.317432976273242</v>
      </c>
      <c r="G112">
        <f t="shared" si="10"/>
        <v>7.2296038450809315</v>
      </c>
      <c r="H112">
        <f t="shared" si="10"/>
        <v>7.0019592413926368</v>
      </c>
      <c r="I112">
        <f t="shared" si="10"/>
        <v>6.7103673714821301</v>
      </c>
      <c r="J112">
        <f t="shared" si="10"/>
        <v>6.3095786288140365</v>
      </c>
      <c r="K112">
        <f t="shared" si="10"/>
        <v>5.6515709424928025</v>
      </c>
      <c r="L112">
        <f t="shared" si="10"/>
        <v>5.0962186580233197</v>
      </c>
      <c r="M112">
        <f t="shared" si="10"/>
        <v>4.5163203326903103</v>
      </c>
      <c r="N112">
        <f t="shared" si="10"/>
        <v>3.7324652594675976</v>
      </c>
    </row>
    <row r="113" spans="1:14">
      <c r="A113" s="1">
        <v>200000</v>
      </c>
      <c r="B113">
        <f t="shared" si="9"/>
        <v>7.9496472162825347</v>
      </c>
      <c r="C113">
        <f t="shared" si="10"/>
        <v>7.9316191947985679</v>
      </c>
      <c r="D113">
        <f t="shared" si="10"/>
        <v>-9.4656565412850835</v>
      </c>
      <c r="E113">
        <f t="shared" si="10"/>
        <v>7.8616432054020393</v>
      </c>
      <c r="F113">
        <f t="shared" si="10"/>
        <v>7.7792131631158208</v>
      </c>
      <c r="G113">
        <f t="shared" si="10"/>
        <v>7.6305003419561572</v>
      </c>
      <c r="H113">
        <f t="shared" si="10"/>
        <v>7.2831871239845931</v>
      </c>
      <c r="I113">
        <f t="shared" si="10"/>
        <v>6.893091686132788</v>
      </c>
      <c r="J113">
        <f t="shared" si="10"/>
        <v>6.4132587209774323</v>
      </c>
      <c r="K113">
        <f t="shared" si="10"/>
        <v>5.6936539825744745</v>
      </c>
      <c r="L113">
        <f t="shared" si="10"/>
        <v>5.1160051576458443</v>
      </c>
      <c r="M113">
        <f t="shared" si="10"/>
        <v>4.5252662220472333</v>
      </c>
      <c r="N113">
        <f t="shared" si="10"/>
        <v>3.7354560921465154</v>
      </c>
    </row>
    <row r="114" spans="1:14">
      <c r="A114" s="1">
        <v>400000</v>
      </c>
      <c r="B114">
        <f t="shared" si="9"/>
        <v>8.4918826587292493</v>
      </c>
      <c r="C114">
        <f t="shared" si="10"/>
        <v>8.4583743307684713</v>
      </c>
      <c r="D114">
        <f t="shared" si="10"/>
        <v>-9.4656565422395271</v>
      </c>
      <c r="E114">
        <f t="shared" si="10"/>
        <v>8.3318102099670224</v>
      </c>
      <c r="F114">
        <f t="shared" si="10"/>
        <v>8.1906964072149542</v>
      </c>
      <c r="G114">
        <f t="shared" si="10"/>
        <v>7.95596156170014</v>
      </c>
      <c r="H114">
        <f t="shared" si="10"/>
        <v>7.4769925096229439</v>
      </c>
      <c r="I114">
        <f t="shared" si="10"/>
        <v>7.0048208696937957</v>
      </c>
      <c r="J114">
        <f t="shared" si="10"/>
        <v>6.4712753460960597</v>
      </c>
      <c r="K114">
        <f t="shared" si="10"/>
        <v>5.7156964598127784</v>
      </c>
      <c r="L114">
        <f t="shared" si="10"/>
        <v>5.1261255238970067</v>
      </c>
      <c r="M114">
        <f t="shared" si="10"/>
        <v>4.5297881862455149</v>
      </c>
      <c r="N114">
        <f t="shared" si="10"/>
        <v>3.7369576904452355</v>
      </c>
    </row>
    <row r="115" spans="1:14">
      <c r="A115" s="1">
        <v>600000</v>
      </c>
      <c r="B115">
        <f t="shared" si="9"/>
        <v>8.8108897210122876</v>
      </c>
      <c r="C115">
        <f t="shared" si="10"/>
        <v>8.7627146798429774</v>
      </c>
      <c r="D115">
        <f t="shared" si="10"/>
        <v>-9.4656565425576762</v>
      </c>
      <c r="E115">
        <f t="shared" si="10"/>
        <v>8.585668893783728</v>
      </c>
      <c r="F115">
        <f t="shared" si="10"/>
        <v>8.3980842297658906</v>
      </c>
      <c r="G115">
        <f t="shared" si="10"/>
        <v>8.1050133333862853</v>
      </c>
      <c r="H115">
        <f t="shared" si="10"/>
        <v>7.5545348456483428</v>
      </c>
      <c r="I115">
        <f t="shared" si="10"/>
        <v>7.0461489585591623</v>
      </c>
      <c r="J115">
        <f t="shared" si="10"/>
        <v>6.4916951050644585</v>
      </c>
      <c r="K115">
        <f t="shared" si="10"/>
        <v>5.7232026676178824</v>
      </c>
      <c r="L115">
        <f t="shared" si="10"/>
        <v>5.129533755998839</v>
      </c>
      <c r="M115">
        <f t="shared" si="10"/>
        <v>4.5313028854359674</v>
      </c>
      <c r="N115">
        <f t="shared" si="10"/>
        <v>3.7374591444966949</v>
      </c>
    </row>
    <row r="116" spans="1:14">
      <c r="A116" s="1">
        <v>800000</v>
      </c>
      <c r="B116">
        <f t="shared" si="9"/>
        <v>9.0379743733032871</v>
      </c>
      <c r="C116">
        <f t="shared" si="10"/>
        <v>8.9756654235261983</v>
      </c>
      <c r="D116">
        <f t="shared" si="10"/>
        <v>-9.4656565427167507</v>
      </c>
      <c r="E116">
        <f t="shared" si="10"/>
        <v>8.7528177748515414</v>
      </c>
      <c r="F116">
        <f t="shared" si="10"/>
        <v>8.527376193497064</v>
      </c>
      <c r="G116">
        <f t="shared" si="10"/>
        <v>8.1920505384548523</v>
      </c>
      <c r="H116">
        <f t="shared" si="10"/>
        <v>7.5965083826044015</v>
      </c>
      <c r="I116">
        <f t="shared" si="10"/>
        <v>7.0677080655154594</v>
      </c>
      <c r="J116">
        <f t="shared" si="10"/>
        <v>6.5021246769819303</v>
      </c>
      <c r="K116">
        <f t="shared" si="10"/>
        <v>5.7269864832227526</v>
      </c>
      <c r="L116">
        <f t="shared" si="10"/>
        <v>5.1312444917628701</v>
      </c>
      <c r="M116">
        <f t="shared" si="10"/>
        <v>4.5320616283062716</v>
      </c>
      <c r="N116">
        <f t="shared" si="10"/>
        <v>3.7377100447255525</v>
      </c>
    </row>
    <row r="117" spans="1:14">
      <c r="A117" s="1">
        <v>1000000</v>
      </c>
      <c r="B117">
        <f t="shared" si="9"/>
        <v>9.2145178273540331</v>
      </c>
      <c r="C117">
        <f t="shared" si="10"/>
        <v>9.1384839077477764</v>
      </c>
      <c r="D117">
        <f t="shared" si="10"/>
        <v>-9.4656565428121944</v>
      </c>
      <c r="E117">
        <f t="shared" si="10"/>
        <v>8.8737138174546502</v>
      </c>
      <c r="F117">
        <f t="shared" si="10"/>
        <v>8.6168050099781368</v>
      </c>
      <c r="G117">
        <f t="shared" si="10"/>
        <v>8.249435662857012</v>
      </c>
      <c r="H117">
        <f t="shared" si="10"/>
        <v>7.6228561930274186</v>
      </c>
      <c r="I117">
        <f t="shared" si="10"/>
        <v>7.0809498700530566</v>
      </c>
      <c r="J117">
        <f t="shared" si="10"/>
        <v>6.5084551212214299</v>
      </c>
      <c r="K117">
        <f t="shared" si="10"/>
        <v>5.7292667269129662</v>
      </c>
      <c r="L117">
        <f t="shared" si="10"/>
        <v>5.1322730644416508</v>
      </c>
      <c r="M117">
        <f t="shared" si="10"/>
        <v>4.5325173211595793</v>
      </c>
      <c r="N117">
        <f t="shared" si="10"/>
        <v>3.7378606403472121</v>
      </c>
    </row>
    <row r="118" spans="1:14">
      <c r="A118" s="1">
        <v>2000000</v>
      </c>
      <c r="B118">
        <f t="shared" si="9"/>
        <v>9.7650039803016444</v>
      </c>
      <c r="C118">
        <f t="shared" si="10"/>
        <v>9.6247233496547047</v>
      </c>
      <c r="D118">
        <f t="shared" si="10"/>
        <v>-9.4656565430030835</v>
      </c>
      <c r="E118">
        <f t="shared" si="10"/>
        <v>9.1925660175667971</v>
      </c>
      <c r="F118">
        <f t="shared" si="10"/>
        <v>8.8341772120244748</v>
      </c>
      <c r="G118">
        <f t="shared" si="10"/>
        <v>8.3788641130626633</v>
      </c>
      <c r="H118">
        <f t="shared" si="10"/>
        <v>7.6784655700765168</v>
      </c>
      <c r="I118">
        <f t="shared" si="10"/>
        <v>7.1081613276195208</v>
      </c>
      <c r="J118">
        <f t="shared" si="10"/>
        <v>6.5212840024597325</v>
      </c>
      <c r="K118">
        <f t="shared" si="10"/>
        <v>5.7338498373079076</v>
      </c>
      <c r="L118">
        <f t="shared" si="10"/>
        <v>5.1343350278463085</v>
      </c>
      <c r="M118">
        <f t="shared" si="10"/>
        <v>4.5334297151662621</v>
      </c>
      <c r="N118">
        <f t="shared" si="10"/>
        <v>3.7381619565343236</v>
      </c>
    </row>
    <row r="119" spans="1:14">
      <c r="A119" s="1">
        <v>4000000</v>
      </c>
      <c r="B119">
        <f t="shared" si="9"/>
        <v>10.318381531566812</v>
      </c>
      <c r="C119">
        <f t="shared" si="10"/>
        <v>10.064546447386903</v>
      </c>
      <c r="D119">
        <f t="shared" si="10"/>
        <v>-9.4656565430985271</v>
      </c>
      <c r="E119">
        <f t="shared" si="10"/>
        <v>9.4192573270381938</v>
      </c>
      <c r="F119">
        <f t="shared" si="10"/>
        <v>8.9708314765964499</v>
      </c>
      <c r="G119">
        <f t="shared" si="10"/>
        <v>8.4527208643636804</v>
      </c>
      <c r="H119">
        <f t="shared" si="10"/>
        <v>7.7078738952932264</v>
      </c>
      <c r="I119">
        <f t="shared" si="10"/>
        <v>7.1221487927335962</v>
      </c>
      <c r="J119">
        <f t="shared" si="10"/>
        <v>6.5277844014200692</v>
      </c>
      <c r="K119">
        <f t="shared" si="10"/>
        <v>5.736152802097191</v>
      </c>
      <c r="L119">
        <f t="shared" si="10"/>
        <v>5.1353684284070642</v>
      </c>
      <c r="M119">
        <f t="shared" si="10"/>
        <v>4.5338864172890156</v>
      </c>
      <c r="N119">
        <f t="shared" si="10"/>
        <v>3.7383126771444046</v>
      </c>
    </row>
    <row r="120" spans="1:14">
      <c r="A120" s="1">
        <v>6000000</v>
      </c>
      <c r="B120">
        <f t="shared" si="9"/>
        <v>10.643302324203786</v>
      </c>
      <c r="C120">
        <f t="shared" si="10"/>
        <v>10.290153097274374</v>
      </c>
      <c r="D120">
        <f t="shared" si="10"/>
        <v>-9.4656565431303417</v>
      </c>
      <c r="E120">
        <f t="shared" si="10"/>
        <v>9.5120752305844523</v>
      </c>
      <c r="F120">
        <f t="shared" si="10"/>
        <v>9.0222459918078659</v>
      </c>
      <c r="G120">
        <f t="shared" si="10"/>
        <v>8.4789883759589646</v>
      </c>
      <c r="H120">
        <f t="shared" si="10"/>
        <v>7.7179346110739804</v>
      </c>
      <c r="I120">
        <f t="shared" si="10"/>
        <v>7.1268701647231465</v>
      </c>
      <c r="J120">
        <f t="shared" si="10"/>
        <v>6.5299641847119254</v>
      </c>
      <c r="K120">
        <f t="shared" si="10"/>
        <v>5.7369221595728259</v>
      </c>
      <c r="L120">
        <f t="shared" si="10"/>
        <v>5.1357132548302102</v>
      </c>
      <c r="M120">
        <f t="shared" si="10"/>
        <v>4.5340387262823931</v>
      </c>
      <c r="N120">
        <f t="shared" si="10"/>
        <v>3.7383629266149869</v>
      </c>
    </row>
    <row r="121" spans="1:14">
      <c r="A121" s="1">
        <v>8000000</v>
      </c>
      <c r="B121">
        <f t="shared" si="9"/>
        <v>10.874343417528538</v>
      </c>
      <c r="C121">
        <f t="shared" si="10"/>
        <v>10.432701791847192</v>
      </c>
      <c r="D121">
        <f t="shared" si="10"/>
        <v>-9.4656565431462489</v>
      </c>
      <c r="E121">
        <f t="shared" si="10"/>
        <v>9.5629147663732041</v>
      </c>
      <c r="F121">
        <f t="shared" si="10"/>
        <v>9.0492721403566083</v>
      </c>
      <c r="G121">
        <f t="shared" si="10"/>
        <v>8.4924625530113094</v>
      </c>
      <c r="H121">
        <f t="shared" si="10"/>
        <v>7.7230152253755797</v>
      </c>
      <c r="I121">
        <f t="shared" si="10"/>
        <v>7.1292420975185458</v>
      </c>
      <c r="J121">
        <f t="shared" si="10"/>
        <v>6.5310565322867982</v>
      </c>
      <c r="K121">
        <f t="shared" si="10"/>
        <v>5.737307158579144</v>
      </c>
      <c r="L121">
        <f t="shared" si="10"/>
        <v>5.1358857355644369</v>
      </c>
      <c r="M121">
        <f t="shared" si="10"/>
        <v>4.5341148948428076</v>
      </c>
      <c r="N121">
        <f t="shared" si="10"/>
        <v>3.738388053088348</v>
      </c>
    </row>
    <row r="122" spans="1:14">
      <c r="A122" s="1">
        <v>10000000</v>
      </c>
      <c r="B122">
        <f t="shared" si="9"/>
        <v>11.053829032082735</v>
      </c>
      <c r="C122">
        <f t="shared" si="10"/>
        <v>10.532348092387872</v>
      </c>
      <c r="D122">
        <f t="shared" si="10"/>
        <v>-9.4656565431557933</v>
      </c>
      <c r="E122">
        <f t="shared" si="10"/>
        <v>9.5950604269477857</v>
      </c>
      <c r="F122">
        <f t="shared" si="10"/>
        <v>9.0659448594650538</v>
      </c>
      <c r="G122">
        <f t="shared" si="10"/>
        <v>8.5006604918415434</v>
      </c>
      <c r="H122">
        <f t="shared" si="10"/>
        <v>7.7260799295828271</v>
      </c>
      <c r="I122">
        <f t="shared" si="10"/>
        <v>7.1306688831422598</v>
      </c>
      <c r="J122">
        <f t="shared" si="10"/>
        <v>6.5317127295094473</v>
      </c>
      <c r="K122">
        <f t="shared" si="10"/>
        <v>5.7375382606026379</v>
      </c>
      <c r="L122">
        <f t="shared" si="10"/>
        <v>5.1359892456254768</v>
      </c>
      <c r="M122">
        <f t="shared" si="10"/>
        <v>4.5341606004807486</v>
      </c>
      <c r="N122">
        <f t="shared" si="10"/>
        <v>3.7384031295286069</v>
      </c>
    </row>
    <row r="123" spans="1:14">
      <c r="A123" s="1">
        <v>20000000</v>
      </c>
      <c r="B123">
        <f t="shared" si="9"/>
        <v>11.61281365824839</v>
      </c>
      <c r="C123">
        <f t="shared" si="10"/>
        <v>10.7790062090933</v>
      </c>
      <c r="D123">
        <f t="shared" si="10"/>
        <v>-9.465656543174882</v>
      </c>
      <c r="E123">
        <f t="shared" si="10"/>
        <v>9.6635381888725007</v>
      </c>
      <c r="F123">
        <f t="shared" si="10"/>
        <v>9.1003876981614429</v>
      </c>
      <c r="G123">
        <f t="shared" si="10"/>
        <v>8.517319956862698</v>
      </c>
      <c r="H123">
        <f t="shared" si="10"/>
        <v>7.7322465473848547</v>
      </c>
      <c r="I123">
        <f t="shared" si="10"/>
        <v>7.1335306604942037</v>
      </c>
      <c r="J123">
        <f t="shared" si="10"/>
        <v>6.5330269033710255</v>
      </c>
      <c r="K123">
        <f t="shared" si="10"/>
        <v>5.7380006957785339</v>
      </c>
      <c r="L123">
        <f t="shared" si="10"/>
        <v>5.1361963144169049</v>
      </c>
      <c r="M123">
        <f t="shared" si="10"/>
        <v>4.5342520218877098</v>
      </c>
      <c r="N123">
        <f t="shared" si="10"/>
        <v>3.7384332836607723</v>
      </c>
    </row>
    <row r="124" spans="1:14">
      <c r="A124" s="1">
        <v>40000000</v>
      </c>
      <c r="B124">
        <f t="shared" si="9"/>
        <v>12.173833937494482</v>
      </c>
      <c r="C124">
        <f t="shared" ref="C124:N127" si="11">-2*LOG((C$88/3.7+2.51*C81/$A124),10)</f>
        <v>10.938122211000488</v>
      </c>
      <c r="D124">
        <f t="shared" si="11"/>
        <v>-9.4656565431844264</v>
      </c>
      <c r="E124">
        <f t="shared" si="11"/>
        <v>9.7001211529062452</v>
      </c>
      <c r="F124">
        <f t="shared" si="11"/>
        <v>9.1181901856131198</v>
      </c>
      <c r="G124">
        <f t="shared" si="11"/>
        <v>8.525785228573536</v>
      </c>
      <c r="H124">
        <f t="shared" si="11"/>
        <v>7.7353486589180918</v>
      </c>
      <c r="I124">
        <f t="shared" si="11"/>
        <v>7.1349656728380886</v>
      </c>
      <c r="J124">
        <f t="shared" si="11"/>
        <v>6.533684882114084</v>
      </c>
      <c r="K124">
        <f t="shared" si="11"/>
        <v>5.7382320290316038</v>
      </c>
      <c r="L124">
        <f t="shared" si="11"/>
        <v>5.1362998731572498</v>
      </c>
      <c r="M124">
        <f t="shared" si="11"/>
        <v>4.5342977376577052</v>
      </c>
      <c r="N124">
        <f t="shared" si="11"/>
        <v>3.7384483613527242</v>
      </c>
    </row>
    <row r="125" spans="1:14">
      <c r="A125" s="1">
        <v>60000000</v>
      </c>
      <c r="B125">
        <f t="shared" si="9"/>
        <v>12.502879000126429</v>
      </c>
      <c r="C125">
        <f t="shared" si="11"/>
        <v>10.998983239217365</v>
      </c>
      <c r="D125">
        <f t="shared" si="11"/>
        <v>-9.4656565431876079</v>
      </c>
      <c r="E125">
        <f t="shared" si="11"/>
        <v>9.7126983131623881</v>
      </c>
      <c r="F125">
        <f t="shared" si="11"/>
        <v>9.1242147165788232</v>
      </c>
      <c r="G125">
        <f t="shared" si="11"/>
        <v>8.5286275440671915</v>
      </c>
      <c r="H125">
        <f t="shared" si="11"/>
        <v>7.7363855064222955</v>
      </c>
      <c r="I125">
        <f t="shared" si="11"/>
        <v>7.1354446237603986</v>
      </c>
      <c r="J125">
        <f t="shared" si="11"/>
        <v>6.5339043407426161</v>
      </c>
      <c r="K125">
        <f t="shared" si="11"/>
        <v>5.7383091572639771</v>
      </c>
      <c r="L125">
        <f t="shared" si="11"/>
        <v>5.1363343963452071</v>
      </c>
      <c r="M125">
        <f t="shared" si="11"/>
        <v>4.5343129769984181</v>
      </c>
      <c r="N125">
        <f t="shared" si="11"/>
        <v>3.7384533873427679</v>
      </c>
    </row>
    <row r="126" spans="1:14">
      <c r="A126" s="1">
        <v>80000000</v>
      </c>
      <c r="B126">
        <f t="shared" si="9"/>
        <v>12.736706119309652</v>
      </c>
      <c r="C126">
        <f t="shared" si="11"/>
        <v>11.031219401257061</v>
      </c>
      <c r="D126">
        <f t="shared" si="11"/>
        <v>-9.4656565431891995</v>
      </c>
      <c r="E126">
        <f t="shared" si="11"/>
        <v>9.7190620418294369</v>
      </c>
      <c r="F126">
        <f t="shared" si="11"/>
        <v>9.1272443088614938</v>
      </c>
      <c r="G126">
        <f t="shared" si="11"/>
        <v>8.5300525979796316</v>
      </c>
      <c r="H126">
        <f t="shared" si="11"/>
        <v>7.7369044592207352</v>
      </c>
      <c r="I126">
        <f t="shared" si="11"/>
        <v>7.1356842144651029</v>
      </c>
      <c r="J126">
        <f t="shared" si="11"/>
        <v>6.5340140949003223</v>
      </c>
      <c r="K126">
        <f t="shared" si="11"/>
        <v>5.7383477245964656</v>
      </c>
      <c r="L126">
        <f t="shared" si="11"/>
        <v>5.1363516586157587</v>
      </c>
      <c r="M126">
        <f t="shared" si="11"/>
        <v>4.5343205968095441</v>
      </c>
      <c r="N126">
        <f t="shared" si="11"/>
        <v>3.7384559003551776</v>
      </c>
    </row>
    <row r="127" spans="1:14">
      <c r="A127" s="1">
        <v>100000000</v>
      </c>
      <c r="B127">
        <f t="shared" si="9"/>
        <v>12.918277613995981</v>
      </c>
      <c r="C127">
        <f t="shared" si="11"/>
        <v>11.051194666994968</v>
      </c>
      <c r="D127">
        <f t="shared" si="11"/>
        <v>-9.4656565431901551</v>
      </c>
      <c r="E127">
        <f t="shared" si="11"/>
        <v>9.7229047816801941</v>
      </c>
      <c r="F127">
        <f t="shared" si="11"/>
        <v>9.1290676591154991</v>
      </c>
      <c r="G127">
        <f t="shared" si="11"/>
        <v>8.5309088824792472</v>
      </c>
      <c r="H127">
        <f t="shared" si="11"/>
        <v>7.7372160004660095</v>
      </c>
      <c r="I127">
        <f t="shared" si="11"/>
        <v>7.1358280057937131</v>
      </c>
      <c r="J127">
        <f t="shared" si="11"/>
        <v>6.5340799553476696</v>
      </c>
      <c r="K127">
        <f t="shared" si="11"/>
        <v>5.7383708660253108</v>
      </c>
      <c r="L127">
        <f t="shared" si="11"/>
        <v>5.1363620161946075</v>
      </c>
      <c r="M127">
        <f t="shared" si="11"/>
        <v>4.534325168741268</v>
      </c>
      <c r="N127">
        <f t="shared" si="11"/>
        <v>3.7384574081681863</v>
      </c>
    </row>
    <row r="129" spans="1:14">
      <c r="A129" s="162" t="s">
        <v>12</v>
      </c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</row>
    <row r="130" spans="1:14">
      <c r="A130" t="s">
        <v>0</v>
      </c>
    </row>
    <row r="131" spans="1:14">
      <c r="A131" t="s">
        <v>1</v>
      </c>
      <c r="B131">
        <v>0</v>
      </c>
      <c r="C131" s="1">
        <v>1.0000000000000001E-5</v>
      </c>
      <c r="D131" s="1">
        <v>200000</v>
      </c>
      <c r="E131" s="1">
        <v>5.0000000000000002E-5</v>
      </c>
      <c r="F131" s="1">
        <v>1E-4</v>
      </c>
      <c r="G131" s="1">
        <v>2.0000000000000001E-4</v>
      </c>
      <c r="H131" s="1">
        <v>5.0000000000000001E-4</v>
      </c>
      <c r="I131" s="1">
        <v>1E-3</v>
      </c>
      <c r="J131" s="1">
        <v>2E-3</v>
      </c>
      <c r="K131" s="1">
        <v>5.0000000000000001E-3</v>
      </c>
      <c r="L131" s="1">
        <v>0.01</v>
      </c>
      <c r="M131" s="1">
        <v>0.02</v>
      </c>
      <c r="N131" s="1">
        <v>0.05</v>
      </c>
    </row>
    <row r="132" spans="1:14">
      <c r="A132">
        <v>2</v>
      </c>
      <c r="B132" t="e">
        <f>-2*LOG((B$131/3.7+2.51*B89/$A132),10)</f>
        <v>#NUM!</v>
      </c>
      <c r="C132" t="e">
        <f t="shared" ref="C132:N132" si="12">-2*LOG((C$131/3.7+2.51*C89/$A132),10)</f>
        <v>#NUM!</v>
      </c>
      <c r="D132">
        <f t="shared" si="12"/>
        <v>-9.4654656372416035</v>
      </c>
      <c r="E132" t="e">
        <f t="shared" si="12"/>
        <v>#NUM!</v>
      </c>
      <c r="F132" t="e">
        <f t="shared" si="12"/>
        <v>#NUM!</v>
      </c>
      <c r="G132" t="e">
        <f t="shared" si="12"/>
        <v>#NUM!</v>
      </c>
      <c r="H132" t="e">
        <f t="shared" si="12"/>
        <v>#NUM!</v>
      </c>
      <c r="I132" t="e">
        <f t="shared" si="12"/>
        <v>#NUM!</v>
      </c>
      <c r="J132" t="e">
        <f t="shared" si="12"/>
        <v>#NUM!</v>
      </c>
      <c r="K132" t="e">
        <f t="shared" si="12"/>
        <v>#NUM!</v>
      </c>
      <c r="L132" t="e">
        <f t="shared" si="12"/>
        <v>#NUM!</v>
      </c>
      <c r="M132" t="e">
        <f t="shared" si="12"/>
        <v>#NUM!</v>
      </c>
      <c r="N132" t="e">
        <f t="shared" si="12"/>
        <v>#NUM!</v>
      </c>
    </row>
    <row r="133" spans="1:14">
      <c r="A133">
        <v>4</v>
      </c>
      <c r="B133" t="e">
        <f t="shared" ref="B133:N170" si="13">-2*LOG((B$131/3.7+2.51*B90/$A133),10)</f>
        <v>#NUM!</v>
      </c>
      <c r="C133" t="e">
        <f t="shared" si="13"/>
        <v>#NUM!</v>
      </c>
      <c r="D133">
        <f t="shared" si="13"/>
        <v>-9.4655610944999893</v>
      </c>
      <c r="E133" t="e">
        <f t="shared" si="13"/>
        <v>#NUM!</v>
      </c>
      <c r="F133" t="e">
        <f t="shared" si="13"/>
        <v>#NUM!</v>
      </c>
      <c r="G133" t="e">
        <f t="shared" si="13"/>
        <v>#NUM!</v>
      </c>
      <c r="H133" t="e">
        <f t="shared" si="13"/>
        <v>#NUM!</v>
      </c>
      <c r="I133" t="e">
        <f t="shared" si="13"/>
        <v>#NUM!</v>
      </c>
      <c r="J133" t="e">
        <f t="shared" si="13"/>
        <v>#NUM!</v>
      </c>
      <c r="K133" t="e">
        <f t="shared" si="13"/>
        <v>#NUM!</v>
      </c>
      <c r="L133" t="e">
        <f t="shared" si="13"/>
        <v>#NUM!</v>
      </c>
      <c r="M133" t="e">
        <f t="shared" si="13"/>
        <v>#NUM!</v>
      </c>
      <c r="N133" t="e">
        <f t="shared" si="13"/>
        <v>#NUM!</v>
      </c>
    </row>
    <row r="134" spans="1:14">
      <c r="A134">
        <v>6</v>
      </c>
      <c r="B134" t="e">
        <f t="shared" si="13"/>
        <v>#NUM!</v>
      </c>
      <c r="C134" t="e">
        <f t="shared" si="13"/>
        <v>#NUM!</v>
      </c>
      <c r="D134">
        <f t="shared" si="13"/>
        <v>-9.465592911682851</v>
      </c>
      <c r="E134" t="e">
        <f t="shared" si="13"/>
        <v>#NUM!</v>
      </c>
      <c r="F134" t="e">
        <f t="shared" si="13"/>
        <v>#NUM!</v>
      </c>
      <c r="G134" t="e">
        <f t="shared" si="13"/>
        <v>#NUM!</v>
      </c>
      <c r="H134" t="e">
        <f t="shared" si="13"/>
        <v>#NUM!</v>
      </c>
      <c r="I134" t="e">
        <f t="shared" si="13"/>
        <v>#NUM!</v>
      </c>
      <c r="J134" t="e">
        <f t="shared" si="13"/>
        <v>#NUM!</v>
      </c>
      <c r="K134" t="e">
        <f t="shared" si="13"/>
        <v>#NUM!</v>
      </c>
      <c r="L134" t="e">
        <f t="shared" si="13"/>
        <v>#NUM!</v>
      </c>
      <c r="M134" t="e">
        <f t="shared" si="13"/>
        <v>#NUM!</v>
      </c>
      <c r="N134" t="e">
        <f t="shared" si="13"/>
        <v>#NUM!</v>
      </c>
    </row>
    <row r="135" spans="1:14">
      <c r="A135">
        <v>8</v>
      </c>
      <c r="B135" t="e">
        <f t="shared" si="13"/>
        <v>#NUM!</v>
      </c>
      <c r="C135" t="e">
        <f t="shared" si="13"/>
        <v>#NUM!</v>
      </c>
      <c r="D135">
        <f t="shared" si="13"/>
        <v>-9.4656088199174491</v>
      </c>
      <c r="E135" t="e">
        <f t="shared" si="13"/>
        <v>#NUM!</v>
      </c>
      <c r="F135" t="e">
        <f t="shared" si="13"/>
        <v>#NUM!</v>
      </c>
      <c r="G135" t="e">
        <f t="shared" si="13"/>
        <v>#NUM!</v>
      </c>
      <c r="H135" t="e">
        <f t="shared" si="13"/>
        <v>#NUM!</v>
      </c>
      <c r="I135" t="e">
        <f t="shared" si="13"/>
        <v>#NUM!</v>
      </c>
      <c r="J135" t="e">
        <f t="shared" si="13"/>
        <v>#NUM!</v>
      </c>
      <c r="K135" t="e">
        <f t="shared" si="13"/>
        <v>#NUM!</v>
      </c>
      <c r="L135" t="e">
        <f t="shared" si="13"/>
        <v>#NUM!</v>
      </c>
      <c r="M135" t="e">
        <f t="shared" si="13"/>
        <v>#NUM!</v>
      </c>
      <c r="N135" t="e">
        <f t="shared" si="13"/>
        <v>#NUM!</v>
      </c>
    </row>
    <row r="136" spans="1:14">
      <c r="A136">
        <v>10</v>
      </c>
      <c r="B136" t="e">
        <f t="shared" si="13"/>
        <v>#NUM!</v>
      </c>
      <c r="C136" t="e">
        <f t="shared" si="13"/>
        <v>#NUM!</v>
      </c>
      <c r="D136">
        <f t="shared" si="13"/>
        <v>-9.4656183647440209</v>
      </c>
      <c r="E136" t="e">
        <f t="shared" si="13"/>
        <v>#NUM!</v>
      </c>
      <c r="F136" t="e">
        <f t="shared" si="13"/>
        <v>#NUM!</v>
      </c>
      <c r="G136" t="e">
        <f t="shared" si="13"/>
        <v>#NUM!</v>
      </c>
      <c r="H136" t="e">
        <f t="shared" si="13"/>
        <v>#NUM!</v>
      </c>
      <c r="I136" t="e">
        <f t="shared" si="13"/>
        <v>#NUM!</v>
      </c>
      <c r="J136" t="e">
        <f t="shared" si="13"/>
        <v>#NUM!</v>
      </c>
      <c r="K136" t="e">
        <f t="shared" si="13"/>
        <v>#NUM!</v>
      </c>
      <c r="L136" t="e">
        <f t="shared" si="13"/>
        <v>#NUM!</v>
      </c>
      <c r="M136" t="e">
        <f t="shared" si="13"/>
        <v>#NUM!</v>
      </c>
      <c r="N136" t="e">
        <f t="shared" si="13"/>
        <v>#NUM!</v>
      </c>
    </row>
    <row r="137" spans="1:14">
      <c r="A137">
        <v>20</v>
      </c>
      <c r="B137">
        <f t="shared" si="13"/>
        <v>1.0038709768591256</v>
      </c>
      <c r="C137">
        <f t="shared" si="13"/>
        <v>1.003875465258802</v>
      </c>
      <c r="D137">
        <f t="shared" si="13"/>
        <v>-9.4656374541402641</v>
      </c>
      <c r="E137">
        <f t="shared" si="13"/>
        <v>1.0038934144650231</v>
      </c>
      <c r="F137">
        <f t="shared" si="13"/>
        <v>1.0039158410919027</v>
      </c>
      <c r="G137">
        <f t="shared" si="13"/>
        <v>1.0039606614232077</v>
      </c>
      <c r="H137">
        <f t="shared" si="13"/>
        <v>1.0040948592999821</v>
      </c>
      <c r="I137">
        <f t="shared" si="13"/>
        <v>1.0043176471166089</v>
      </c>
      <c r="J137">
        <f t="shared" si="13"/>
        <v>1.0047599533644744</v>
      </c>
      <c r="K137">
        <f t="shared" si="13"/>
        <v>1.0060609746056317</v>
      </c>
      <c r="L137">
        <f t="shared" si="13"/>
        <v>1.0081446962437639</v>
      </c>
      <c r="M137">
        <f t="shared" si="13"/>
        <v>1.0120067387607652</v>
      </c>
      <c r="N137">
        <f t="shared" si="13"/>
        <v>1.0213653681230819</v>
      </c>
    </row>
    <row r="138" spans="1:14">
      <c r="A138">
        <v>40</v>
      </c>
      <c r="B138">
        <f t="shared" si="13"/>
        <v>1.6567758900328626</v>
      </c>
      <c r="C138">
        <f t="shared" si="13"/>
        <v>1.6567708248686932</v>
      </c>
      <c r="D138">
        <f t="shared" si="13"/>
        <v>-9.4656469987099339</v>
      </c>
      <c r="E138">
        <f t="shared" si="13"/>
        <v>1.6567505611005904</v>
      </c>
      <c r="F138">
        <f t="shared" si="13"/>
        <v>1.6567252243918149</v>
      </c>
      <c r="G138">
        <f t="shared" si="13"/>
        <v>1.6566745276584811</v>
      </c>
      <c r="H138">
        <f t="shared" si="13"/>
        <v>1.6565222511790125</v>
      </c>
      <c r="I138">
        <f t="shared" si="13"/>
        <v>1.6562678377569946</v>
      </c>
      <c r="J138">
        <f t="shared" si="13"/>
        <v>1.6557567008419443</v>
      </c>
      <c r="K138">
        <f t="shared" si="13"/>
        <v>1.6542050523236937</v>
      </c>
      <c r="L138">
        <f t="shared" si="13"/>
        <v>1.6515597651555547</v>
      </c>
      <c r="M138">
        <f t="shared" si="13"/>
        <v>1.6460585976191544</v>
      </c>
      <c r="N138">
        <f t="shared" si="13"/>
        <v>1.6280775354426444</v>
      </c>
    </row>
    <row r="139" spans="1:14">
      <c r="A139">
        <v>60</v>
      </c>
      <c r="B139">
        <f t="shared" si="13"/>
        <v>1.9729766662010866</v>
      </c>
      <c r="C139">
        <f t="shared" si="13"/>
        <v>1.9729654802516301</v>
      </c>
      <c r="D139">
        <f t="shared" si="13"/>
        <v>-9.4656501802141282</v>
      </c>
      <c r="E139">
        <f t="shared" si="13"/>
        <v>1.9729207338664414</v>
      </c>
      <c r="F139">
        <f t="shared" si="13"/>
        <v>1.9728647950663905</v>
      </c>
      <c r="G139">
        <f t="shared" si="13"/>
        <v>1.9727528980900888</v>
      </c>
      <c r="H139">
        <f t="shared" si="13"/>
        <v>1.9724170525113969</v>
      </c>
      <c r="I139">
        <f t="shared" si="13"/>
        <v>1.9718567967732628</v>
      </c>
      <c r="J139">
        <f t="shared" si="13"/>
        <v>1.9707343789918967</v>
      </c>
      <c r="K139">
        <f t="shared" si="13"/>
        <v>1.967352227324747</v>
      </c>
      <c r="L139">
        <f t="shared" si="13"/>
        <v>1.9616679323449528</v>
      </c>
      <c r="M139">
        <f t="shared" si="13"/>
        <v>1.9501379391724067</v>
      </c>
      <c r="N139">
        <f t="shared" si="13"/>
        <v>1.9145418348036107</v>
      </c>
    </row>
    <row r="140" spans="1:14">
      <c r="A140">
        <v>80</v>
      </c>
      <c r="B140">
        <f t="shared" si="13"/>
        <v>2.1859481248418566</v>
      </c>
      <c r="C140">
        <f t="shared" si="13"/>
        <v>2.1859315886701172</v>
      </c>
      <c r="D140">
        <f t="shared" si="13"/>
        <v>-9.4656517709626566</v>
      </c>
      <c r="E140">
        <f t="shared" si="13"/>
        <v>2.185865442268204</v>
      </c>
      <c r="F140">
        <f t="shared" si="13"/>
        <v>2.185782755411168</v>
      </c>
      <c r="G140">
        <f t="shared" si="13"/>
        <v>2.1856173688736433</v>
      </c>
      <c r="H140">
        <f t="shared" si="13"/>
        <v>2.1851211071530354</v>
      </c>
      <c r="I140">
        <f t="shared" si="13"/>
        <v>2.1842936671113735</v>
      </c>
      <c r="J140">
        <f t="shared" si="13"/>
        <v>2.182637546354838</v>
      </c>
      <c r="K140">
        <f t="shared" si="13"/>
        <v>2.1776597249781964</v>
      </c>
      <c r="L140">
        <f t="shared" si="13"/>
        <v>2.1693348276990814</v>
      </c>
      <c r="M140">
        <f t="shared" si="13"/>
        <v>2.1525990578530063</v>
      </c>
      <c r="N140">
        <f t="shared" si="13"/>
        <v>2.102057639071865</v>
      </c>
    </row>
    <row r="141" spans="1:14">
      <c r="A141">
        <v>100</v>
      </c>
      <c r="B141">
        <f t="shared" si="13"/>
        <v>2.3475505786186814</v>
      </c>
      <c r="C141">
        <f t="shared" si="13"/>
        <v>2.3475290710855363</v>
      </c>
      <c r="D141">
        <f t="shared" si="13"/>
        <v>-9.4656527254106315</v>
      </c>
      <c r="E141">
        <f t="shared" si="13"/>
        <v>2.3474430404878763</v>
      </c>
      <c r="F141">
        <f t="shared" si="13"/>
        <v>2.3473355011993049</v>
      </c>
      <c r="G141">
        <f t="shared" si="13"/>
        <v>2.3471204191817088</v>
      </c>
      <c r="H141">
        <f t="shared" si="13"/>
        <v>2.3464751461951083</v>
      </c>
      <c r="I141">
        <f t="shared" si="13"/>
        <v>2.3453996053528119</v>
      </c>
      <c r="J141">
        <f t="shared" si="13"/>
        <v>2.343248230777025</v>
      </c>
      <c r="K141">
        <f t="shared" si="13"/>
        <v>2.3367923330631988</v>
      </c>
      <c r="L141">
        <f t="shared" si="13"/>
        <v>2.3260302203351388</v>
      </c>
      <c r="M141">
        <f t="shared" si="13"/>
        <v>2.3045223568188846</v>
      </c>
      <c r="N141">
        <f t="shared" si="13"/>
        <v>2.2405295542046915</v>
      </c>
    </row>
    <row r="142" spans="1:14">
      <c r="A142">
        <v>200</v>
      </c>
      <c r="B142">
        <f t="shared" si="13"/>
        <v>2.8407974248678203</v>
      </c>
      <c r="C142">
        <f t="shared" si="13"/>
        <v>2.8407535985130097</v>
      </c>
      <c r="D142">
        <f t="shared" si="13"/>
        <v>-9.4656546343040144</v>
      </c>
      <c r="E142">
        <f t="shared" si="13"/>
        <v>2.8405783040432966</v>
      </c>
      <c r="F142">
        <f t="shared" si="13"/>
        <v>2.8403592105984132</v>
      </c>
      <c r="G142">
        <f t="shared" si="13"/>
        <v>2.8399211058862406</v>
      </c>
      <c r="H142">
        <f t="shared" si="13"/>
        <v>2.8386074498615623</v>
      </c>
      <c r="I142">
        <f t="shared" si="13"/>
        <v>2.8364202214032272</v>
      </c>
      <c r="J142">
        <f t="shared" si="13"/>
        <v>2.8320540410512933</v>
      </c>
      <c r="K142">
        <f t="shared" si="13"/>
        <v>2.8190223288832623</v>
      </c>
      <c r="L142">
        <f t="shared" si="13"/>
        <v>2.7975291101348749</v>
      </c>
      <c r="M142">
        <f t="shared" si="13"/>
        <v>2.7554103384686432</v>
      </c>
      <c r="N142">
        <f t="shared" si="13"/>
        <v>2.6361010083835525</v>
      </c>
    </row>
    <row r="143" spans="1:14">
      <c r="A143">
        <v>400</v>
      </c>
      <c r="B143">
        <f t="shared" si="13"/>
        <v>3.332316968651623</v>
      </c>
      <c r="C143">
        <f t="shared" si="13"/>
        <v>3.3322335346261438</v>
      </c>
      <c r="D143">
        <f t="shared" si="13"/>
        <v>-9.4656555887494207</v>
      </c>
      <c r="E143">
        <f t="shared" si="13"/>
        <v>3.3318998543535971</v>
      </c>
      <c r="F143">
        <f t="shared" si="13"/>
        <v>3.3314828795969662</v>
      </c>
      <c r="G143">
        <f t="shared" si="13"/>
        <v>3.3306493484942155</v>
      </c>
      <c r="H143">
        <f t="shared" si="13"/>
        <v>3.3281520986179882</v>
      </c>
      <c r="I143">
        <f t="shared" si="13"/>
        <v>3.3240011345098495</v>
      </c>
      <c r="J143">
        <f t="shared" si="13"/>
        <v>3.3157407084000199</v>
      </c>
      <c r="K143">
        <f t="shared" si="13"/>
        <v>3.2912875158938384</v>
      </c>
      <c r="L143">
        <f t="shared" si="13"/>
        <v>3.2515991488110911</v>
      </c>
      <c r="M143">
        <f t="shared" si="13"/>
        <v>3.1760204803672618</v>
      </c>
      <c r="N143">
        <f t="shared" si="13"/>
        <v>2.9757543005614848</v>
      </c>
    </row>
    <row r="144" spans="1:14">
      <c r="A144">
        <v>600</v>
      </c>
      <c r="B144">
        <f t="shared" si="13"/>
        <v>3.6218381573179395</v>
      </c>
      <c r="C144">
        <f t="shared" si="13"/>
        <v>3.6217180454155842</v>
      </c>
      <c r="D144">
        <f t="shared" si="13"/>
        <v>-9.4656559068977</v>
      </c>
      <c r="E144">
        <f t="shared" si="13"/>
        <v>3.6212377239742342</v>
      </c>
      <c r="F144">
        <f t="shared" si="13"/>
        <v>3.6206376058930902</v>
      </c>
      <c r="G144">
        <f t="shared" si="13"/>
        <v>3.6194383144686135</v>
      </c>
      <c r="H144">
        <f t="shared" si="13"/>
        <v>3.6158479792440961</v>
      </c>
      <c r="I144">
        <f t="shared" si="13"/>
        <v>3.6098890922319398</v>
      </c>
      <c r="J144">
        <f t="shared" si="13"/>
        <v>3.5980641568359162</v>
      </c>
      <c r="K144">
        <f t="shared" si="13"/>
        <v>3.5633138655937886</v>
      </c>
      <c r="L144">
        <f t="shared" si="13"/>
        <v>3.5076957015407304</v>
      </c>
      <c r="M144">
        <f t="shared" si="13"/>
        <v>3.4042837505269161</v>
      </c>
      <c r="N144">
        <f t="shared" si="13"/>
        <v>3.1438738503729082</v>
      </c>
    </row>
    <row r="145" spans="1:14">
      <c r="A145">
        <v>800</v>
      </c>
      <c r="B145">
        <f t="shared" si="13"/>
        <v>3.8285500211045225</v>
      </c>
      <c r="C145">
        <f t="shared" si="13"/>
        <v>3.8283948779279071</v>
      </c>
      <c r="D145">
        <f t="shared" si="13"/>
        <v>-9.4656560659718032</v>
      </c>
      <c r="E145">
        <f t="shared" si="13"/>
        <v>3.8277745247220039</v>
      </c>
      <c r="F145">
        <f t="shared" si="13"/>
        <v>3.8269995766845564</v>
      </c>
      <c r="G145">
        <f t="shared" si="13"/>
        <v>3.8254513229405811</v>
      </c>
      <c r="H145">
        <f t="shared" si="13"/>
        <v>3.8208196518955169</v>
      </c>
      <c r="I145">
        <f t="shared" si="13"/>
        <v>3.813143513752538</v>
      </c>
      <c r="J145">
        <f t="shared" si="13"/>
        <v>3.7979513005663907</v>
      </c>
      <c r="K145">
        <f t="shared" si="13"/>
        <v>3.7536098126058457</v>
      </c>
      <c r="L145">
        <f t="shared" si="13"/>
        <v>3.6835449038395471</v>
      </c>
      <c r="M145">
        <f t="shared" si="13"/>
        <v>3.5559958787154899</v>
      </c>
      <c r="N145">
        <f t="shared" si="13"/>
        <v>3.2479734789405974</v>
      </c>
    </row>
    <row r="146" spans="1:14">
      <c r="A146">
        <v>1000</v>
      </c>
      <c r="B146">
        <f t="shared" si="13"/>
        <v>3.9896934200933694</v>
      </c>
      <c r="C146">
        <f t="shared" si="13"/>
        <v>3.9895043741954117</v>
      </c>
      <c r="D146">
        <f t="shared" si="13"/>
        <v>-9.4656561614162538</v>
      </c>
      <c r="E146">
        <f t="shared" si="13"/>
        <v>3.9887485249266086</v>
      </c>
      <c r="F146">
        <f t="shared" si="13"/>
        <v>3.9878044647578994</v>
      </c>
      <c r="G146">
        <f t="shared" si="13"/>
        <v>3.9859188440306825</v>
      </c>
      <c r="H146">
        <f t="shared" si="13"/>
        <v>3.9802818824223691</v>
      </c>
      <c r="I146">
        <f t="shared" si="13"/>
        <v>3.9709526471100935</v>
      </c>
      <c r="J146">
        <f t="shared" si="13"/>
        <v>3.952535904247549</v>
      </c>
      <c r="K146">
        <f t="shared" si="13"/>
        <v>3.8991316198220267</v>
      </c>
      <c r="L146">
        <f t="shared" si="13"/>
        <v>3.8157506452398025</v>
      </c>
      <c r="M146">
        <f t="shared" si="13"/>
        <v>3.6668308521045097</v>
      </c>
      <c r="N146">
        <f t="shared" si="13"/>
        <v>3.3197662779787116</v>
      </c>
    </row>
    <row r="147" spans="1:14">
      <c r="A147">
        <v>2000</v>
      </c>
      <c r="B147">
        <f t="shared" si="13"/>
        <v>4.4948943460689614</v>
      </c>
      <c r="C147">
        <f t="shared" si="13"/>
        <v>4.4945457774151318</v>
      </c>
      <c r="D147">
        <f t="shared" si="13"/>
        <v>-9.46565635230513</v>
      </c>
      <c r="E147">
        <f t="shared" si="13"/>
        <v>4.4931527036002032</v>
      </c>
      <c r="F147">
        <f t="shared" si="13"/>
        <v>4.4914140570382388</v>
      </c>
      <c r="G147">
        <f t="shared" si="13"/>
        <v>4.487945711222066</v>
      </c>
      <c r="H147">
        <f t="shared" si="13"/>
        <v>4.4776115348266483</v>
      </c>
      <c r="I147">
        <f t="shared" si="13"/>
        <v>4.4606194508718362</v>
      </c>
      <c r="J147">
        <f t="shared" si="13"/>
        <v>4.4274703420009063</v>
      </c>
      <c r="K147">
        <f t="shared" si="13"/>
        <v>4.3341136714439186</v>
      </c>
      <c r="L147">
        <f t="shared" si="13"/>
        <v>4.1956428714019083</v>
      </c>
      <c r="M147">
        <f t="shared" si="13"/>
        <v>3.966343948957463</v>
      </c>
      <c r="N147">
        <f t="shared" si="13"/>
        <v>3.4940674968248793</v>
      </c>
    </row>
    <row r="148" spans="1:14">
      <c r="A148">
        <v>4000</v>
      </c>
      <c r="B148">
        <f t="shared" si="13"/>
        <v>5.0070202025589499</v>
      </c>
      <c r="C148">
        <f t="shared" si="13"/>
        <v>5.0063774559083747</v>
      </c>
      <c r="D148">
        <f t="shared" si="13"/>
        <v>-9.4656564477495557</v>
      </c>
      <c r="E148">
        <f t="shared" si="13"/>
        <v>5.0038106918417551</v>
      </c>
      <c r="F148">
        <f t="shared" si="13"/>
        <v>5.0006116953028101</v>
      </c>
      <c r="G148">
        <f t="shared" si="13"/>
        <v>4.9942449666413173</v>
      </c>
      <c r="H148">
        <f t="shared" si="13"/>
        <v>4.9753900252581316</v>
      </c>
      <c r="I148">
        <f t="shared" si="13"/>
        <v>4.9447517392108997</v>
      </c>
      <c r="J148">
        <f t="shared" si="13"/>
        <v>4.8862148075088463</v>
      </c>
      <c r="K148">
        <f t="shared" si="13"/>
        <v>4.7291399099080182</v>
      </c>
      <c r="L148">
        <f t="shared" si="13"/>
        <v>4.5135002824638644</v>
      </c>
      <c r="M148">
        <f t="shared" si="13"/>
        <v>4.1898833017065824</v>
      </c>
      <c r="N148">
        <f t="shared" si="13"/>
        <v>3.6040104944206055</v>
      </c>
    </row>
    <row r="149" spans="1:14">
      <c r="A149">
        <v>6000</v>
      </c>
      <c r="B149">
        <f t="shared" si="13"/>
        <v>5.3096334966488401</v>
      </c>
      <c r="C149">
        <f t="shared" si="13"/>
        <v>5.3087132526607279</v>
      </c>
      <c r="D149">
        <f t="shared" si="13"/>
        <v>-9.4656564795643625</v>
      </c>
      <c r="E149">
        <f t="shared" si="13"/>
        <v>5.3050410526190896</v>
      </c>
      <c r="F149">
        <f t="shared" si="13"/>
        <v>5.3004704198983665</v>
      </c>
      <c r="G149">
        <f t="shared" si="13"/>
        <v>5.291393745120037</v>
      </c>
      <c r="H149">
        <f t="shared" si="13"/>
        <v>5.2646658628607836</v>
      </c>
      <c r="I149">
        <f t="shared" si="13"/>
        <v>5.2217028419262439</v>
      </c>
      <c r="J149">
        <f t="shared" si="13"/>
        <v>5.1411238001751611</v>
      </c>
      <c r="K149">
        <f t="shared" si="13"/>
        <v>4.9333849772971767</v>
      </c>
      <c r="L149">
        <f t="shared" si="13"/>
        <v>4.6642999077299967</v>
      </c>
      <c r="M149">
        <f t="shared" si="13"/>
        <v>4.2854899303121856</v>
      </c>
      <c r="N149">
        <f t="shared" si="13"/>
        <v>3.645570352873988</v>
      </c>
    </row>
    <row r="150" spans="1:14">
      <c r="A150">
        <v>8000</v>
      </c>
      <c r="B150">
        <f t="shared" si="13"/>
        <v>5.5256222634876657</v>
      </c>
      <c r="C150">
        <f t="shared" si="13"/>
        <v>5.5244344761864799</v>
      </c>
      <c r="D150">
        <f t="shared" si="13"/>
        <v>-9.4656564954717641</v>
      </c>
      <c r="E150">
        <f t="shared" si="13"/>
        <v>5.5196980628459684</v>
      </c>
      <c r="F150">
        <f t="shared" si="13"/>
        <v>5.5138104199232787</v>
      </c>
      <c r="G150">
        <f t="shared" si="13"/>
        <v>5.5021429653762661</v>
      </c>
      <c r="H150">
        <f t="shared" si="13"/>
        <v>5.4679717793070886</v>
      </c>
      <c r="I150">
        <f t="shared" si="13"/>
        <v>5.4135994377054022</v>
      </c>
      <c r="J150">
        <f t="shared" si="13"/>
        <v>5.3133241773426541</v>
      </c>
      <c r="K150">
        <f t="shared" si="13"/>
        <v>5.0635433537858168</v>
      </c>
      <c r="L150">
        <f t="shared" si="13"/>
        <v>4.7546380776266348</v>
      </c>
      <c r="M150">
        <f t="shared" si="13"/>
        <v>4.3391998328531578</v>
      </c>
      <c r="N150">
        <f t="shared" si="13"/>
        <v>3.6674769776466358</v>
      </c>
    </row>
    <row r="151" spans="1:14">
      <c r="A151" s="1">
        <v>10000</v>
      </c>
      <c r="B151">
        <f t="shared" si="13"/>
        <v>5.6938567256777288</v>
      </c>
      <c r="C151">
        <f t="shared" si="13"/>
        <v>5.692408406866396</v>
      </c>
      <c r="D151">
        <f t="shared" ref="C151:N166" si="14">-2*LOG((D$131/3.7+2.51*D108/$A151),10)</f>
        <v>-9.4656565050162058</v>
      </c>
      <c r="E151">
        <f t="shared" si="14"/>
        <v>5.6866371536383635</v>
      </c>
      <c r="F151">
        <f t="shared" si="14"/>
        <v>5.6794721189347488</v>
      </c>
      <c r="G151">
        <f t="shared" si="14"/>
        <v>5.6653022951075682</v>
      </c>
      <c r="H151">
        <f t="shared" si="14"/>
        <v>5.6240179236145975</v>
      </c>
      <c r="I151">
        <f t="shared" si="14"/>
        <v>5.5589560403283675</v>
      </c>
      <c r="J151">
        <f t="shared" si="14"/>
        <v>5.4408143357248537</v>
      </c>
      <c r="K151">
        <f t="shared" si="14"/>
        <v>5.1552725553764169</v>
      </c>
      <c r="L151">
        <f t="shared" si="14"/>
        <v>4.8153516253356532</v>
      </c>
      <c r="M151">
        <f t="shared" si="14"/>
        <v>4.373728539206188</v>
      </c>
      <c r="N151">
        <f t="shared" si="14"/>
        <v>3.6810153038849291</v>
      </c>
    </row>
    <row r="152" spans="1:14">
      <c r="A152" s="1">
        <v>20000</v>
      </c>
      <c r="B152">
        <f t="shared" si="13"/>
        <v>6.2201114700465512</v>
      </c>
      <c r="C152">
        <f t="shared" si="14"/>
        <v>6.2174243730054641</v>
      </c>
      <c r="D152">
        <f t="shared" si="14"/>
        <v>-9.4656565241050892</v>
      </c>
      <c r="E152">
        <f t="shared" si="14"/>
        <v>6.2067526372007435</v>
      </c>
      <c r="F152">
        <f t="shared" si="14"/>
        <v>6.1935820479174302</v>
      </c>
      <c r="G152">
        <f t="shared" si="14"/>
        <v>6.1677840479750961</v>
      </c>
      <c r="H152">
        <f t="shared" si="14"/>
        <v>6.0943900616514455</v>
      </c>
      <c r="I152">
        <f t="shared" si="14"/>
        <v>5.9835144562081251</v>
      </c>
      <c r="J152">
        <f t="shared" si="14"/>
        <v>5.7946534877566442</v>
      </c>
      <c r="K152">
        <f t="shared" si="14"/>
        <v>5.3862537001774893</v>
      </c>
      <c r="L152">
        <f t="shared" si="14"/>
        <v>4.9564904471744056</v>
      </c>
      <c r="M152">
        <f t="shared" si="14"/>
        <v>4.4489591167470426</v>
      </c>
      <c r="N152">
        <f t="shared" si="14"/>
        <v>3.7090473453630204</v>
      </c>
    </row>
    <row r="153" spans="1:14">
      <c r="A153" s="1">
        <v>60000</v>
      </c>
      <c r="B153">
        <f t="shared" si="13"/>
        <v>7.0644375590280148</v>
      </c>
      <c r="C153">
        <f t="shared" si="14"/>
        <v>7.0572388088493128</v>
      </c>
      <c r="D153">
        <f t="shared" si="14"/>
        <v>-9.4656565368310108</v>
      </c>
      <c r="E153">
        <f t="shared" si="14"/>
        <v>7.0289948730388394</v>
      </c>
      <c r="F153">
        <f t="shared" si="14"/>
        <v>6.9948657023410323</v>
      </c>
      <c r="G153">
        <f t="shared" si="14"/>
        <v>6.9301689162175295</v>
      </c>
      <c r="H153">
        <f t="shared" si="14"/>
        <v>6.7594086772959958</v>
      </c>
      <c r="I153">
        <f t="shared" si="14"/>
        <v>6.5302718790474117</v>
      </c>
      <c r="J153">
        <f t="shared" si="14"/>
        <v>6.1943224925071716</v>
      </c>
      <c r="K153">
        <f t="shared" si="14"/>
        <v>5.5996217112520705</v>
      </c>
      <c r="L153">
        <f t="shared" si="14"/>
        <v>5.0707740829363681</v>
      </c>
      <c r="M153">
        <f t="shared" si="14"/>
        <v>4.5045787643615851</v>
      </c>
      <c r="N153">
        <f t="shared" si="14"/>
        <v>3.7284954265213526</v>
      </c>
    </row>
    <row r="154" spans="1:14">
      <c r="A154" s="1">
        <v>80000</v>
      </c>
      <c r="B154">
        <f t="shared" si="13"/>
        <v>7.2873844918723973</v>
      </c>
      <c r="C154">
        <f t="shared" si="14"/>
        <v>7.2780578770795401</v>
      </c>
      <c r="D154">
        <f t="shared" si="14"/>
        <v>-9.4656565384217508</v>
      </c>
      <c r="E154">
        <f t="shared" si="14"/>
        <v>7.2416729105632616</v>
      </c>
      <c r="F154">
        <f t="shared" si="14"/>
        <v>7.1981281442229061</v>
      </c>
      <c r="G154">
        <f t="shared" si="14"/>
        <v>7.1167556479170946</v>
      </c>
      <c r="H154">
        <f t="shared" si="14"/>
        <v>6.9083695135797907</v>
      </c>
      <c r="I154">
        <f t="shared" si="14"/>
        <v>6.6404159570739294</v>
      </c>
      <c r="J154">
        <f t="shared" si="14"/>
        <v>6.2650208590626573</v>
      </c>
      <c r="K154">
        <f t="shared" si="14"/>
        <v>5.6317315702999231</v>
      </c>
      <c r="L154">
        <f t="shared" si="14"/>
        <v>5.0865718187234741</v>
      </c>
      <c r="M154">
        <f t="shared" si="14"/>
        <v>4.5118889724189861</v>
      </c>
      <c r="N154">
        <f t="shared" si="14"/>
        <v>3.7309717812821779</v>
      </c>
    </row>
    <row r="155" spans="1:14">
      <c r="A155" s="1">
        <v>100000</v>
      </c>
      <c r="B155">
        <f t="shared" si="13"/>
        <v>7.4608005992732123</v>
      </c>
      <c r="C155">
        <f t="shared" si="14"/>
        <v>7.4493973229719064</v>
      </c>
      <c r="D155">
        <f t="shared" si="14"/>
        <v>-9.4656565393761944</v>
      </c>
      <c r="E155">
        <f t="shared" si="14"/>
        <v>7.405155467564148</v>
      </c>
      <c r="F155">
        <f t="shared" si="14"/>
        <v>7.3526932117301733</v>
      </c>
      <c r="G155">
        <f t="shared" si="14"/>
        <v>7.2559550708767624</v>
      </c>
      <c r="H155">
        <f t="shared" si="14"/>
        <v>7.0148023857165756</v>
      </c>
      <c r="I155">
        <f t="shared" si="14"/>
        <v>6.7156637584690761</v>
      </c>
      <c r="J155">
        <f t="shared" si="14"/>
        <v>6.3111562930082696</v>
      </c>
      <c r="K155">
        <f t="shared" si="14"/>
        <v>5.6517606741251756</v>
      </c>
      <c r="L155">
        <f t="shared" si="14"/>
        <v>5.0962375360542973</v>
      </c>
      <c r="M155">
        <f t="shared" si="14"/>
        <v>4.5163161901277666</v>
      </c>
      <c r="N155">
        <f t="shared" si="14"/>
        <v>3.7324625663969475</v>
      </c>
    </row>
    <row r="156" spans="1:14">
      <c r="A156" s="1">
        <v>200000</v>
      </c>
      <c r="B156">
        <f t="shared" si="13"/>
        <v>8.0020168358130235</v>
      </c>
      <c r="C156">
        <f t="shared" si="14"/>
        <v>7.980719888599439</v>
      </c>
      <c r="D156">
        <f t="shared" si="14"/>
        <v>-9.4656565412850835</v>
      </c>
      <c r="E156">
        <f t="shared" si="14"/>
        <v>7.9001913063607043</v>
      </c>
      <c r="F156">
        <f t="shared" si="14"/>
        <v>7.8085725653102758</v>
      </c>
      <c r="G156">
        <f t="shared" si="14"/>
        <v>7.6488787735617159</v>
      </c>
      <c r="H156">
        <f t="shared" si="14"/>
        <v>7.2897135297928308</v>
      </c>
      <c r="I156">
        <f t="shared" si="14"/>
        <v>6.8952024767857631</v>
      </c>
      <c r="J156">
        <f t="shared" si="14"/>
        <v>6.4137791231604631</v>
      </c>
      <c r="K156">
        <f t="shared" si="14"/>
        <v>5.6937081913833438</v>
      </c>
      <c r="L156">
        <f t="shared" si="14"/>
        <v>5.1160103837897939</v>
      </c>
      <c r="M156">
        <f t="shared" si="14"/>
        <v>4.5252652022826938</v>
      </c>
      <c r="N156">
        <f t="shared" si="14"/>
        <v>3.7354554163719094</v>
      </c>
    </row>
    <row r="157" spans="1:14">
      <c r="A157" s="1">
        <v>400000</v>
      </c>
      <c r="B157">
        <f t="shared" si="13"/>
        <v>8.546764570829918</v>
      </c>
      <c r="C157">
        <f t="shared" si="14"/>
        <v>8.5070585266157863</v>
      </c>
      <c r="D157">
        <f t="shared" si="14"/>
        <v>-9.4656565422395271</v>
      </c>
      <c r="E157">
        <f t="shared" si="14"/>
        <v>8.3636059985511437</v>
      </c>
      <c r="F157">
        <f t="shared" si="14"/>
        <v>8.2111059306143268</v>
      </c>
      <c r="G157">
        <f t="shared" si="14"/>
        <v>7.966119479516208</v>
      </c>
      <c r="H157">
        <f t="shared" si="14"/>
        <v>7.4796030646826708</v>
      </c>
      <c r="I157">
        <f t="shared" si="14"/>
        <v>7.0055170893992305</v>
      </c>
      <c r="J157">
        <f t="shared" si="14"/>
        <v>6.4714268138130846</v>
      </c>
      <c r="K157">
        <f t="shared" si="14"/>
        <v>5.7157109782860669</v>
      </c>
      <c r="L157">
        <f t="shared" si="14"/>
        <v>5.1261268984248671</v>
      </c>
      <c r="M157">
        <f t="shared" si="14"/>
        <v>4.5297879334068769</v>
      </c>
      <c r="N157">
        <f t="shared" si="14"/>
        <v>3.7369575211868487</v>
      </c>
    </row>
    <row r="158" spans="1:14">
      <c r="A158" s="1">
        <v>600000</v>
      </c>
      <c r="B158">
        <f t="shared" si="13"/>
        <v>8.866915526698234</v>
      </c>
      <c r="C158">
        <f t="shared" si="14"/>
        <v>8.8098885159796083</v>
      </c>
      <c r="D158">
        <f t="shared" si="14"/>
        <v>-9.4656565425576762</v>
      </c>
      <c r="E158">
        <f t="shared" si="14"/>
        <v>8.6120147658685813</v>
      </c>
      <c r="F158">
        <f t="shared" si="14"/>
        <v>8.4129917841990007</v>
      </c>
      <c r="G158">
        <f t="shared" si="14"/>
        <v>8.1114292969525046</v>
      </c>
      <c r="H158">
        <f t="shared" si="14"/>
        <v>7.5559294043106018</v>
      </c>
      <c r="I158">
        <f t="shared" si="14"/>
        <v>7.0464912946353859</v>
      </c>
      <c r="J158">
        <f t="shared" si="14"/>
        <v>6.4917660900464016</v>
      </c>
      <c r="K158">
        <f t="shared" si="14"/>
        <v>5.7232092723398091</v>
      </c>
      <c r="L158">
        <f t="shared" si="14"/>
        <v>5.1295343773004056</v>
      </c>
      <c r="M158">
        <f t="shared" si="14"/>
        <v>4.5313027733827731</v>
      </c>
      <c r="N158">
        <f t="shared" si="14"/>
        <v>3.7374590692240277</v>
      </c>
    </row>
    <row r="159" spans="1:14">
      <c r="A159" s="1">
        <v>800000</v>
      </c>
      <c r="B159">
        <f t="shared" si="13"/>
        <v>9.0946903198658653</v>
      </c>
      <c r="C159">
        <f t="shared" si="14"/>
        <v>9.0210997172241925</v>
      </c>
      <c r="D159">
        <f t="shared" si="14"/>
        <v>-9.4656565427167507</v>
      </c>
      <c r="E159">
        <f t="shared" si="14"/>
        <v>8.7749519157414841</v>
      </c>
      <c r="F159">
        <f t="shared" si="14"/>
        <v>8.5387314355200594</v>
      </c>
      <c r="G159">
        <f t="shared" si="14"/>
        <v>8.1964665988700443</v>
      </c>
      <c r="H159">
        <f t="shared" si="14"/>
        <v>7.597374130890473</v>
      </c>
      <c r="I159">
        <f t="shared" si="14"/>
        <v>7.0679109920747862</v>
      </c>
      <c r="J159">
        <f t="shared" si="14"/>
        <v>6.5021656982453386</v>
      </c>
      <c r="K159">
        <f t="shared" si="14"/>
        <v>5.7269902421451278</v>
      </c>
      <c r="L159">
        <f t="shared" si="14"/>
        <v>5.1312448442056491</v>
      </c>
      <c r="M159">
        <f t="shared" si="14"/>
        <v>4.5320615653670817</v>
      </c>
      <c r="N159">
        <f t="shared" si="14"/>
        <v>3.7377100023715282</v>
      </c>
    </row>
    <row r="160" spans="1:14">
      <c r="A160" s="1">
        <v>1000000</v>
      </c>
      <c r="B160">
        <f t="shared" si="13"/>
        <v>9.2717073278242523</v>
      </c>
      <c r="C160">
        <f t="shared" si="14"/>
        <v>9.1821538865558097</v>
      </c>
      <c r="D160">
        <f t="shared" si="14"/>
        <v>-9.4656565428121944</v>
      </c>
      <c r="E160">
        <f t="shared" si="14"/>
        <v>8.8925606947758844</v>
      </c>
      <c r="F160">
        <f t="shared" si="14"/>
        <v>8.6257413401105811</v>
      </c>
      <c r="G160">
        <f t="shared" si="14"/>
        <v>8.2526598162746829</v>
      </c>
      <c r="H160">
        <f t="shared" si="14"/>
        <v>7.6234454629379451</v>
      </c>
      <c r="I160">
        <f t="shared" si="14"/>
        <v>7.081083978636447</v>
      </c>
      <c r="J160">
        <f t="shared" si="14"/>
        <v>6.5084818075572022</v>
      </c>
      <c r="K160">
        <f t="shared" si="14"/>
        <v>5.7292691496387693</v>
      </c>
      <c r="L160">
        <f t="shared" si="14"/>
        <v>5.1322732911492892</v>
      </c>
      <c r="M160">
        <f t="shared" si="14"/>
        <v>4.5325172809135168</v>
      </c>
      <c r="N160">
        <f t="shared" si="14"/>
        <v>3.7378606132355849</v>
      </c>
    </row>
    <row r="161" spans="1:14">
      <c r="A161" s="1">
        <v>2000000</v>
      </c>
      <c r="B161">
        <f t="shared" si="13"/>
        <v>9.8233676990735539</v>
      </c>
      <c r="C161">
        <f t="shared" si="14"/>
        <v>9.660549439671513</v>
      </c>
      <c r="D161">
        <f t="shared" si="14"/>
        <v>-9.4656565430030835</v>
      </c>
      <c r="E161">
        <f t="shared" si="14"/>
        <v>9.2023781642238092</v>
      </c>
      <c r="F161">
        <f t="shared" si="14"/>
        <v>8.8378327768991713</v>
      </c>
      <c r="G161">
        <f t="shared" si="14"/>
        <v>8.3799447695661993</v>
      </c>
      <c r="H161">
        <f t="shared" si="14"/>
        <v>7.6786331950444504</v>
      </c>
      <c r="I161">
        <f t="shared" si="14"/>
        <v>7.1081971318527346</v>
      </c>
      <c r="J161">
        <f t="shared" si="14"/>
        <v>6.5212908982746249</v>
      </c>
      <c r="K161">
        <f t="shared" si="14"/>
        <v>5.733850451617025</v>
      </c>
      <c r="L161">
        <f t="shared" si="14"/>
        <v>5.134335085099532</v>
      </c>
      <c r="M161">
        <f t="shared" si="14"/>
        <v>4.5334297051223569</v>
      </c>
      <c r="N161">
        <f t="shared" si="14"/>
        <v>3.73816194975389</v>
      </c>
    </row>
    <row r="162" spans="1:14">
      <c r="A162" s="1">
        <v>4000000</v>
      </c>
      <c r="B162">
        <f t="shared" si="13"/>
        <v>10.377549375156446</v>
      </c>
      <c r="C162">
        <f t="shared" si="14"/>
        <v>10.089759735608402</v>
      </c>
      <c r="D162">
        <f t="shared" si="14"/>
        <v>-9.4656565430985271</v>
      </c>
      <c r="E162">
        <f t="shared" si="14"/>
        <v>9.4233183018989735</v>
      </c>
      <c r="F162">
        <f t="shared" si="14"/>
        <v>8.9720680731813882</v>
      </c>
      <c r="G162">
        <f t="shared" si="14"/>
        <v>8.4530394851833499</v>
      </c>
      <c r="H162">
        <f t="shared" si="14"/>
        <v>7.707918743531498</v>
      </c>
      <c r="I162">
        <f t="shared" si="14"/>
        <v>7.1221580501528674</v>
      </c>
      <c r="J162">
        <f t="shared" si="14"/>
        <v>6.5277861544286857</v>
      </c>
      <c r="K162">
        <f t="shared" si="14"/>
        <v>5.7361529567681639</v>
      </c>
      <c r="L162">
        <f t="shared" si="14"/>
        <v>5.1353684427929371</v>
      </c>
      <c r="M162">
        <f t="shared" si="14"/>
        <v>4.5338864147802536</v>
      </c>
      <c r="N162">
        <f t="shared" si="14"/>
        <v>3.7383126754489804</v>
      </c>
    </row>
    <row r="163" spans="1:14">
      <c r="A163" s="1">
        <v>6000000</v>
      </c>
      <c r="B163">
        <f t="shared" si="13"/>
        <v>10.70280226078515</v>
      </c>
      <c r="C163">
        <f t="shared" si="14"/>
        <v>10.308884106343937</v>
      </c>
      <c r="D163">
        <f t="shared" si="14"/>
        <v>-9.4656565431303417</v>
      </c>
      <c r="E163">
        <f t="shared" si="14"/>
        <v>9.5142847322604371</v>
      </c>
      <c r="F163">
        <f t="shared" si="14"/>
        <v>9.0228609684315852</v>
      </c>
      <c r="G163">
        <f t="shared" si="14"/>
        <v>8.4791384830020444</v>
      </c>
      <c r="H163">
        <f t="shared" si="14"/>
        <v>7.7179550102882901</v>
      </c>
      <c r="I163">
        <f t="shared" si="14"/>
        <v>7.1268743260577923</v>
      </c>
      <c r="J163">
        <f t="shared" si="14"/>
        <v>6.529964968201293</v>
      </c>
      <c r="K163">
        <f t="shared" si="14"/>
        <v>5.7369222284785257</v>
      </c>
      <c r="L163">
        <f t="shared" si="14"/>
        <v>5.1357132612347165</v>
      </c>
      <c r="M163">
        <f t="shared" si="14"/>
        <v>4.5340387251677159</v>
      </c>
      <c r="N163">
        <f t="shared" si="14"/>
        <v>3.7383629258614182</v>
      </c>
    </row>
    <row r="164" spans="1:14">
      <c r="A164" s="1">
        <v>8000000</v>
      </c>
      <c r="B164">
        <f t="shared" si="13"/>
        <v>10.934026442757451</v>
      </c>
      <c r="C164">
        <f t="shared" si="14"/>
        <v>10.447184216215291</v>
      </c>
      <c r="D164">
        <f t="shared" si="14"/>
        <v>-9.4656565431462489</v>
      </c>
      <c r="E164">
        <f t="shared" si="14"/>
        <v>9.5643018552245671</v>
      </c>
      <c r="F164">
        <f t="shared" si="14"/>
        <v>9.04963901026386</v>
      </c>
      <c r="G164">
        <f t="shared" si="14"/>
        <v>8.4925495435402851</v>
      </c>
      <c r="H164">
        <f t="shared" si="14"/>
        <v>7.7230268346660234</v>
      </c>
      <c r="I164">
        <f t="shared" si="14"/>
        <v>7.1292444516351443</v>
      </c>
      <c r="J164">
        <f t="shared" si="14"/>
        <v>6.5310569742373774</v>
      </c>
      <c r="K164">
        <f t="shared" si="14"/>
        <v>5.7373071973845651</v>
      </c>
      <c r="L164">
        <f t="shared" si="14"/>
        <v>5.1358857391700088</v>
      </c>
      <c r="M164">
        <f t="shared" si="14"/>
        <v>4.5341148942158949</v>
      </c>
      <c r="N164">
        <f t="shared" si="14"/>
        <v>3.7383880526644524</v>
      </c>
    </row>
    <row r="165" spans="1:14">
      <c r="A165" s="1">
        <v>10000000</v>
      </c>
      <c r="B165">
        <f t="shared" si="13"/>
        <v>11.113627070777866</v>
      </c>
      <c r="C165">
        <f t="shared" si="14"/>
        <v>10.543889763923339</v>
      </c>
      <c r="D165">
        <f t="shared" si="14"/>
        <v>-9.4656565431557933</v>
      </c>
      <c r="E165">
        <f t="shared" si="14"/>
        <v>9.5960116519281708</v>
      </c>
      <c r="F165">
        <f t="shared" si="14"/>
        <v>9.0661883035049673</v>
      </c>
      <c r="G165">
        <f t="shared" si="14"/>
        <v>8.5007171834372368</v>
      </c>
      <c r="H165">
        <f t="shared" si="14"/>
        <v>7.7260874119998126</v>
      </c>
      <c r="I165">
        <f t="shared" si="14"/>
        <v>7.1306703949442296</v>
      </c>
      <c r="J165">
        <f t="shared" si="14"/>
        <v>6.5317130128346834</v>
      </c>
      <c r="K165">
        <f t="shared" si="14"/>
        <v>5.7375382854557797</v>
      </c>
      <c r="L165">
        <f t="shared" si="14"/>
        <v>5.1359892479342095</v>
      </c>
      <c r="M165">
        <f t="shared" si="14"/>
        <v>4.5341606000795593</v>
      </c>
      <c r="N165">
        <f t="shared" si="14"/>
        <v>3.7384031292573083</v>
      </c>
    </row>
    <row r="166" spans="1:14">
      <c r="A166" s="1">
        <v>20000000</v>
      </c>
      <c r="B166">
        <f t="shared" si="13"/>
        <v>11.672837633745596</v>
      </c>
      <c r="C166">
        <f t="shared" si="14"/>
        <v>10.78391804603816</v>
      </c>
      <c r="D166">
        <f t="shared" si="14"/>
        <v>-9.465656543174882</v>
      </c>
      <c r="E166">
        <f t="shared" si="14"/>
        <v>9.6638134468522772</v>
      </c>
      <c r="F166">
        <f t="shared" si="14"/>
        <v>9.1004532649832051</v>
      </c>
      <c r="G166">
        <f t="shared" si="14"/>
        <v>8.5173346603031259</v>
      </c>
      <c r="H166">
        <f t="shared" si="14"/>
        <v>7.7322484446467534</v>
      </c>
      <c r="I166">
        <f t="shared" si="14"/>
        <v>7.1335310410481858</v>
      </c>
      <c r="J166">
        <f t="shared" si="14"/>
        <v>6.5330269744416416</v>
      </c>
      <c r="K166">
        <f t="shared" si="14"/>
        <v>5.7380007020006678</v>
      </c>
      <c r="L166">
        <f t="shared" si="14"/>
        <v>5.1361963149946721</v>
      </c>
      <c r="M166">
        <f t="shared" si="14"/>
        <v>4.53425202178743</v>
      </c>
      <c r="N166">
        <f t="shared" si="14"/>
        <v>3.7384332835929452</v>
      </c>
    </row>
    <row r="167" spans="1:14">
      <c r="A167" s="1">
        <v>40000000</v>
      </c>
      <c r="B167">
        <f t="shared" si="13"/>
        <v>12.233917793146658</v>
      </c>
      <c r="C167">
        <f t="shared" ref="C167:N170" si="15">-2*LOG((C$131/3.7+2.51*C124/$A167),10)</f>
        <v>10.939838954700974</v>
      </c>
      <c r="D167">
        <f t="shared" si="15"/>
        <v>-9.4656565431844264</v>
      </c>
      <c r="E167">
        <f t="shared" si="15"/>
        <v>9.7001955234471424</v>
      </c>
      <c r="F167">
        <f t="shared" si="15"/>
        <v>9.1182072185130068</v>
      </c>
      <c r="G167">
        <f t="shared" si="15"/>
        <v>8.5257889736063888</v>
      </c>
      <c r="H167">
        <f t="shared" si="15"/>
        <v>7.7353491366195577</v>
      </c>
      <c r="I167">
        <f t="shared" si="15"/>
        <v>7.1349657683045198</v>
      </c>
      <c r="J167">
        <f t="shared" si="15"/>
        <v>6.5336848999117612</v>
      </c>
      <c r="K167">
        <f t="shared" si="15"/>
        <v>5.7382320305882457</v>
      </c>
      <c r="L167">
        <f t="shared" si="15"/>
        <v>5.1362998733017644</v>
      </c>
      <c r="M167">
        <f t="shared" si="15"/>
        <v>4.5342977376326372</v>
      </c>
      <c r="N167">
        <f t="shared" si="15"/>
        <v>3.7384483613357666</v>
      </c>
    </row>
    <row r="168" spans="1:14">
      <c r="A168" s="1">
        <v>60000000</v>
      </c>
      <c r="B168">
        <f t="shared" si="13"/>
        <v>12.562935001404783</v>
      </c>
      <c r="C168">
        <f t="shared" si="15"/>
        <v>10.999849170209799</v>
      </c>
      <c r="D168">
        <f t="shared" si="15"/>
        <v>-9.4656565431876079</v>
      </c>
      <c r="E168">
        <f t="shared" si="15"/>
        <v>9.7127322583621165</v>
      </c>
      <c r="F168">
        <f t="shared" si="15"/>
        <v>9.1242223855533169</v>
      </c>
      <c r="G168">
        <f t="shared" si="15"/>
        <v>8.5286292189701882</v>
      </c>
      <c r="H168">
        <f t="shared" si="15"/>
        <v>7.7363857192392862</v>
      </c>
      <c r="I168">
        <f t="shared" si="15"/>
        <v>7.1354446662386728</v>
      </c>
      <c r="J168">
        <f t="shared" si="15"/>
        <v>6.53390434865715</v>
      </c>
      <c r="K168">
        <f t="shared" si="15"/>
        <v>5.7383091579559808</v>
      </c>
      <c r="L168">
        <f t="shared" si="15"/>
        <v>5.1363343964094463</v>
      </c>
      <c r="M168">
        <f t="shared" si="15"/>
        <v>4.5343129769872776</v>
      </c>
      <c r="N168">
        <f t="shared" si="15"/>
        <v>3.7384533873352317</v>
      </c>
    </row>
    <row r="169" spans="1:14">
      <c r="A169" s="1">
        <v>80000000</v>
      </c>
      <c r="B169">
        <f t="shared" si="13"/>
        <v>12.796718274578385</v>
      </c>
      <c r="C169">
        <f t="shared" si="15"/>
        <v>11.031740073974948</v>
      </c>
      <c r="D169">
        <f t="shared" si="15"/>
        <v>-9.4656565431891995</v>
      </c>
      <c r="E169">
        <f t="shared" si="15"/>
        <v>9.7190813946168664</v>
      </c>
      <c r="F169">
        <f t="shared" si="15"/>
        <v>9.1272486508639847</v>
      </c>
      <c r="G169">
        <f t="shared" si="15"/>
        <v>8.5300535430710163</v>
      </c>
      <c r="H169">
        <f t="shared" si="15"/>
        <v>7.7369045790727693</v>
      </c>
      <c r="I169">
        <f t="shared" si="15"/>
        <v>7.1356842383728605</v>
      </c>
      <c r="J169">
        <f t="shared" si="15"/>
        <v>6.5340140993535014</v>
      </c>
      <c r="K169">
        <f t="shared" si="15"/>
        <v>5.7383477249857648</v>
      </c>
      <c r="L169">
        <f t="shared" si="15"/>
        <v>5.1363516586518969</v>
      </c>
      <c r="M169">
        <f t="shared" si="15"/>
        <v>4.534320596803278</v>
      </c>
      <c r="N169">
        <f t="shared" si="15"/>
        <v>3.7384559003509374</v>
      </c>
    </row>
    <row r="170" spans="1:14">
      <c r="A170" s="1">
        <v>100000000</v>
      </c>
      <c r="B170">
        <f t="shared" si="13"/>
        <v>12.978243330432136</v>
      </c>
      <c r="C170">
        <f t="shared" si="15"/>
        <v>11.051541913309974</v>
      </c>
      <c r="D170">
        <f t="shared" si="15"/>
        <v>-9.4656565431901551</v>
      </c>
      <c r="E170">
        <f t="shared" si="15"/>
        <v>9.7229172684325675</v>
      </c>
      <c r="F170">
        <f t="shared" si="15"/>
        <v>9.1290704489145167</v>
      </c>
      <c r="G170">
        <f t="shared" si="15"/>
        <v>8.530909488478132</v>
      </c>
      <c r="H170">
        <f t="shared" si="15"/>
        <v>7.7372160772261029</v>
      </c>
      <c r="I170">
        <f t="shared" si="15"/>
        <v>7.1358280210999538</v>
      </c>
      <c r="J170">
        <f t="shared" si="15"/>
        <v>6.534079958198185</v>
      </c>
      <c r="K170">
        <f t="shared" si="15"/>
        <v>5.7383708662744803</v>
      </c>
      <c r="L170">
        <f t="shared" si="15"/>
        <v>5.1363620162177366</v>
      </c>
      <c r="M170">
        <f t="shared" si="15"/>
        <v>4.5343251687372579</v>
      </c>
      <c r="N170">
        <f t="shared" si="15"/>
        <v>3.7384574081654729</v>
      </c>
    </row>
  </sheetData>
  <mergeCells count="3">
    <mergeCell ref="A43:N43"/>
    <mergeCell ref="A86:N86"/>
    <mergeCell ref="A129:N129"/>
  </mergeCells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"/>
  <sheetViews>
    <sheetView workbookViewId="0">
      <selection activeCell="F23" sqref="F23"/>
    </sheetView>
  </sheetViews>
  <sheetFormatPr baseColWidth="10" defaultColWidth="8.83203125" defaultRowHeight="13"/>
  <sheetData>
    <row r="1" spans="1:6">
      <c r="A1" t="s">
        <v>6</v>
      </c>
    </row>
    <row r="6" spans="1:6">
      <c r="A6" s="5" t="s">
        <v>295</v>
      </c>
      <c r="F6" s="142" t="s">
        <v>293</v>
      </c>
    </row>
    <row r="7" spans="1:6">
      <c r="F7" s="142" t="s">
        <v>294</v>
      </c>
    </row>
    <row r="9" spans="1:6">
      <c r="A9" s="5" t="s">
        <v>24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1745" r:id="rId4">
          <objectPr defaultSize="0" r:id="rId5">
            <anchor moveWithCells="1">
              <from>
                <xdr:col>1</xdr:col>
                <xdr:colOff>12700</xdr:colOff>
                <xdr:row>3</xdr:row>
                <xdr:rowOff>63500</xdr:rowOff>
              </from>
              <to>
                <xdr:col>2</xdr:col>
                <xdr:colOff>673100</xdr:colOff>
                <xdr:row>4</xdr:row>
                <xdr:rowOff>139700</xdr:rowOff>
              </to>
            </anchor>
          </objectPr>
        </oleObject>
      </mc:Choice>
      <mc:Fallback>
        <oleObject progId="Equation.3" shapeId="31745" r:id="rId4"/>
      </mc:Fallback>
    </mc:AlternateContent>
    <mc:AlternateContent xmlns:mc="http://schemas.openxmlformats.org/markup-compatibility/2006">
      <mc:Choice Requires="x14">
        <oleObject progId="Equation.3" shapeId="31746" r:id="rId6">
          <objectPr defaultSize="0" r:id="rId7">
            <anchor moveWithCells="1">
              <from>
                <xdr:col>1</xdr:col>
                <xdr:colOff>0</xdr:colOff>
                <xdr:row>1</xdr:row>
                <xdr:rowOff>101600</xdr:rowOff>
              </from>
              <to>
                <xdr:col>2</xdr:col>
                <xdr:colOff>749300</xdr:colOff>
                <xdr:row>2</xdr:row>
                <xdr:rowOff>177800</xdr:rowOff>
              </to>
            </anchor>
          </objectPr>
        </oleObject>
      </mc:Choice>
      <mc:Fallback>
        <oleObject progId="Equation.3" shapeId="31746" r:id="rId6"/>
      </mc:Fallback>
    </mc:AlternateContent>
    <mc:AlternateContent xmlns:mc="http://schemas.openxmlformats.org/markup-compatibility/2006">
      <mc:Choice Requires="x14">
        <oleObject progId="Equation.3" shapeId="31747" r:id="rId8">
          <objectPr defaultSize="0" r:id="rId9">
            <anchor moveWithCells="1">
              <from>
                <xdr:col>0</xdr:col>
                <xdr:colOff>800100</xdr:colOff>
                <xdr:row>9</xdr:row>
                <xdr:rowOff>203200</xdr:rowOff>
              </from>
              <to>
                <xdr:col>5</xdr:col>
                <xdr:colOff>762000</xdr:colOff>
                <xdr:row>18</xdr:row>
                <xdr:rowOff>12700</xdr:rowOff>
              </to>
            </anchor>
          </objectPr>
        </oleObject>
      </mc:Choice>
      <mc:Fallback>
        <oleObject progId="Equation.3" shapeId="31747" r:id="rId8"/>
      </mc:Fallback>
    </mc:AlternateContent>
    <mc:AlternateContent xmlns:mc="http://schemas.openxmlformats.org/markup-compatibility/2006">
      <mc:Choice Requires="x14">
        <oleObject progId="Equation.3" shapeId="31748" r:id="rId10">
          <objectPr defaultSize="0" r:id="rId11">
            <anchor moveWithCells="1">
              <from>
                <xdr:col>1</xdr:col>
                <xdr:colOff>12700</xdr:colOff>
                <xdr:row>5</xdr:row>
                <xdr:rowOff>38100</xdr:rowOff>
              </from>
              <to>
                <xdr:col>4</xdr:col>
                <xdr:colOff>228600</xdr:colOff>
                <xdr:row>6</xdr:row>
                <xdr:rowOff>190500</xdr:rowOff>
              </to>
            </anchor>
          </objectPr>
        </oleObject>
      </mc:Choice>
      <mc:Fallback>
        <oleObject progId="Equation.3" shapeId="31748" r:id="rId10"/>
      </mc:Fallback>
    </mc:AlternateContent>
    <mc:AlternateContent xmlns:mc="http://schemas.openxmlformats.org/markup-compatibility/2006">
      <mc:Choice Requires="x14">
        <oleObject progId="Equation.3" shapeId="31749" r:id="rId12">
          <objectPr defaultSize="0" r:id="rId13">
            <anchor moveWithCells="1">
              <from>
                <xdr:col>8</xdr:col>
                <xdr:colOff>622300</xdr:colOff>
                <xdr:row>8</xdr:row>
                <xdr:rowOff>25400</xdr:rowOff>
              </from>
              <to>
                <xdr:col>15</xdr:col>
                <xdr:colOff>533400</xdr:colOff>
                <xdr:row>15</xdr:row>
                <xdr:rowOff>25400</xdr:rowOff>
              </to>
            </anchor>
          </objectPr>
        </oleObject>
      </mc:Choice>
      <mc:Fallback>
        <oleObject progId="Equation.3" shapeId="31749" r:id="rId12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4"/>
  <sheetViews>
    <sheetView workbookViewId="0">
      <selection sqref="A1:B24"/>
    </sheetView>
  </sheetViews>
  <sheetFormatPr baseColWidth="10" defaultColWidth="8.83203125" defaultRowHeight="13"/>
  <sheetData>
    <row r="1" spans="1:14">
      <c r="A1" t="s">
        <v>301</v>
      </c>
      <c r="B1" t="s">
        <v>302</v>
      </c>
    </row>
    <row r="2" spans="1:14">
      <c r="A2">
        <v>0</v>
      </c>
      <c r="B2">
        <f t="shared" ref="B2:B24" si="0">IF(A2&lt;=11000,$L$3*(1-$L$2*A2/($L$4+273.15))^(9.81/($L$2*287)),VLOOKUP(11000,$A$2:$B$14,2,FALSE)*EXP(-1*9.81*(A2-11000)/(287*217)))</f>
        <v>101000</v>
      </c>
      <c r="I2" t="s">
        <v>297</v>
      </c>
      <c r="L2">
        <v>6.4999999999999997E-3</v>
      </c>
      <c r="M2" t="s">
        <v>298</v>
      </c>
    </row>
    <row r="3" spans="1:14">
      <c r="A3">
        <v>1000</v>
      </c>
      <c r="B3">
        <f t="shared" si="0"/>
        <v>90451.97140451966</v>
      </c>
      <c r="I3" t="s">
        <v>299</v>
      </c>
      <c r="L3" s="143">
        <v>101000</v>
      </c>
      <c r="M3" t="s">
        <v>45</v>
      </c>
    </row>
    <row r="4" spans="1:14">
      <c r="A4">
        <v>2000</v>
      </c>
      <c r="B4">
        <f t="shared" si="0"/>
        <v>80814.324569442848</v>
      </c>
      <c r="I4" t="s">
        <v>300</v>
      </c>
      <c r="L4">
        <v>40</v>
      </c>
      <c r="M4" t="s">
        <v>12</v>
      </c>
      <c r="N4" t="s">
        <v>303</v>
      </c>
    </row>
    <row r="5" spans="1:14">
      <c r="A5">
        <v>3000</v>
      </c>
      <c r="B5">
        <f t="shared" si="0"/>
        <v>72025.679004104561</v>
      </c>
    </row>
    <row r="6" spans="1:14">
      <c r="A6">
        <v>4000</v>
      </c>
      <c r="B6">
        <f t="shared" si="0"/>
        <v>64027.583958235453</v>
      </c>
      <c r="I6" t="s">
        <v>304</v>
      </c>
    </row>
    <row r="7" spans="1:14">
      <c r="A7">
        <v>5000</v>
      </c>
      <c r="B7">
        <f t="shared" si="0"/>
        <v>56764.43879416299</v>
      </c>
    </row>
    <row r="8" spans="1:14">
      <c r="A8">
        <v>6000</v>
      </c>
      <c r="B8">
        <f t="shared" si="0"/>
        <v>50183.413813676278</v>
      </c>
    </row>
    <row r="9" spans="1:14">
      <c r="A9">
        <v>7000</v>
      </c>
      <c r="B9">
        <f t="shared" si="0"/>
        <v>44234.371547166513</v>
      </c>
    </row>
    <row r="10" spans="1:14">
      <c r="A10">
        <v>8000</v>
      </c>
      <c r="B10">
        <f t="shared" si="0"/>
        <v>38869.788512960527</v>
      </c>
    </row>
    <row r="11" spans="1:14">
      <c r="A11">
        <v>9000</v>
      </c>
      <c r="B11">
        <f t="shared" si="0"/>
        <v>34044.677455090401</v>
      </c>
    </row>
    <row r="12" spans="1:14">
      <c r="A12">
        <v>10000</v>
      </c>
      <c r="B12">
        <f t="shared" si="0"/>
        <v>29716.510068091327</v>
      </c>
    </row>
    <row r="13" spans="1:14">
      <c r="A13">
        <v>11000</v>
      </c>
      <c r="B13">
        <f t="shared" si="0"/>
        <v>25845.140217790104</v>
      </c>
    </row>
    <row r="14" spans="1:14">
      <c r="A14">
        <v>12000</v>
      </c>
      <c r="B14">
        <f t="shared" si="0"/>
        <v>22078.529134995868</v>
      </c>
    </row>
    <row r="15" spans="1:14">
      <c r="A15">
        <v>13000</v>
      </c>
      <c r="B15">
        <f t="shared" si="0"/>
        <v>18860.85525778362</v>
      </c>
    </row>
    <row r="16" spans="1:14">
      <c r="A16">
        <v>14000</v>
      </c>
      <c r="B16">
        <f t="shared" si="0"/>
        <v>16112.1177448006</v>
      </c>
    </row>
    <row r="17" spans="1:2">
      <c r="A17">
        <v>15000</v>
      </c>
      <c r="B17">
        <f t="shared" si="0"/>
        <v>13763.97489266479</v>
      </c>
    </row>
    <row r="18" spans="1:2">
      <c r="A18">
        <v>16000</v>
      </c>
      <c r="B18">
        <f t="shared" si="0"/>
        <v>11758.044960107212</v>
      </c>
    </row>
    <row r="19" spans="1:2">
      <c r="A19">
        <v>17000</v>
      </c>
      <c r="B19">
        <f t="shared" si="0"/>
        <v>10044.454626081946</v>
      </c>
    </row>
    <row r="20" spans="1:2">
      <c r="A20">
        <v>18000</v>
      </c>
      <c r="B20">
        <f t="shared" si="0"/>
        <v>8580.5989922408917</v>
      </c>
    </row>
    <row r="21" spans="1:2">
      <c r="A21">
        <v>19000</v>
      </c>
      <c r="B21">
        <f t="shared" si="0"/>
        <v>7330.0822997858522</v>
      </c>
    </row>
    <row r="22" spans="1:2">
      <c r="A22">
        <v>20000</v>
      </c>
      <c r="B22">
        <f t="shared" si="0"/>
        <v>6261.8130238017084</v>
      </c>
    </row>
    <row r="23" spans="1:2">
      <c r="A23">
        <v>21000</v>
      </c>
      <c r="B23">
        <f t="shared" si="0"/>
        <v>5349.2308464528751</v>
      </c>
    </row>
    <row r="24" spans="1:2">
      <c r="A24">
        <v>22000</v>
      </c>
      <c r="B24">
        <f t="shared" si="0"/>
        <v>4569.6462893218868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2769" r:id="rId4">
          <objectPr defaultSize="0" autoPict="0" r:id="rId5">
            <anchor moveWithCells="1" sizeWithCells="1">
              <from>
                <xdr:col>3</xdr:col>
                <xdr:colOff>88900</xdr:colOff>
                <xdr:row>10</xdr:row>
                <xdr:rowOff>215900</xdr:rowOff>
              </from>
              <to>
                <xdr:col>9</xdr:col>
                <xdr:colOff>152400</xdr:colOff>
                <xdr:row>18</xdr:row>
                <xdr:rowOff>88900</xdr:rowOff>
              </to>
            </anchor>
          </objectPr>
        </oleObject>
      </mc:Choice>
      <mc:Fallback>
        <oleObject progId="Equation.3" shapeId="32769" r:id="rId4"/>
      </mc:Fallback>
    </mc:AlternateContent>
    <mc:AlternateContent xmlns:mc="http://schemas.openxmlformats.org/markup-compatibility/2006">
      <mc:Choice Requires="x14">
        <oleObject progId="Equation.3" shapeId="32770" r:id="rId6">
          <objectPr defaultSize="0" autoPict="0" r:id="rId7">
            <anchor moveWithCells="1" sizeWithCells="1">
              <from>
                <xdr:col>3</xdr:col>
                <xdr:colOff>254000</xdr:colOff>
                <xdr:row>0</xdr:row>
                <xdr:rowOff>241300</xdr:rowOff>
              </from>
              <to>
                <xdr:col>7</xdr:col>
                <xdr:colOff>25400</xdr:colOff>
                <xdr:row>9</xdr:row>
                <xdr:rowOff>127000</xdr:rowOff>
              </to>
            </anchor>
          </objectPr>
        </oleObject>
      </mc:Choice>
      <mc:Fallback>
        <oleObject progId="Equation.3" shapeId="3277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topLeftCell="A33" zoomScale="81" zoomScaleNormal="50" workbookViewId="0">
      <selection activeCell="B46" sqref="B46"/>
    </sheetView>
  </sheetViews>
  <sheetFormatPr baseColWidth="10" defaultColWidth="8.83203125" defaultRowHeight="13"/>
  <cols>
    <col min="1" max="1" width="17" customWidth="1"/>
    <col min="2" max="2" width="23.5" customWidth="1"/>
    <col min="3" max="3" width="21.6640625" customWidth="1"/>
  </cols>
  <sheetData>
    <row r="1" spans="11:11">
      <c r="K1" t="s">
        <v>271</v>
      </c>
    </row>
    <row r="3" spans="11:11">
      <c r="K3" s="5" t="s">
        <v>296</v>
      </c>
    </row>
    <row r="32" ht="14" thickBot="1"/>
    <row r="33" spans="1:3" ht="17">
      <c r="A33" s="146" t="s">
        <v>208</v>
      </c>
      <c r="B33" s="83" t="s">
        <v>209</v>
      </c>
      <c r="C33" s="146" t="s">
        <v>211</v>
      </c>
    </row>
    <row r="34" spans="1:3" ht="52" thickBot="1">
      <c r="A34" s="147"/>
      <c r="B34" s="84" t="s">
        <v>210</v>
      </c>
      <c r="C34" s="147"/>
    </row>
    <row r="35" spans="1:3" ht="18" thickBot="1">
      <c r="A35" s="85" t="s">
        <v>212</v>
      </c>
      <c r="B35" s="86">
        <v>2.5399999999999999E-2</v>
      </c>
      <c r="C35" s="86" t="s">
        <v>213</v>
      </c>
    </row>
    <row r="36" spans="1:3" ht="18" thickBot="1">
      <c r="A36" s="85" t="s">
        <v>214</v>
      </c>
      <c r="B36" s="86">
        <v>0.30480000000000002</v>
      </c>
      <c r="C36" s="86" t="s">
        <v>213</v>
      </c>
    </row>
    <row r="37" spans="1:3" ht="18" thickBot="1">
      <c r="A37" s="85" t="s">
        <v>215</v>
      </c>
      <c r="B37" s="86">
        <v>0.91439999999999999</v>
      </c>
      <c r="C37" s="86" t="s">
        <v>213</v>
      </c>
    </row>
    <row r="38" spans="1:3" ht="18" thickBot="1">
      <c r="A38" s="85" t="s">
        <v>216</v>
      </c>
      <c r="B38" s="86">
        <v>2.8299999999999999E-2</v>
      </c>
      <c r="C38" s="86" t="s">
        <v>217</v>
      </c>
    </row>
    <row r="39" spans="1:3" ht="18" thickBot="1">
      <c r="A39" s="85" t="s">
        <v>218</v>
      </c>
      <c r="B39" s="86">
        <v>0.4536</v>
      </c>
      <c r="C39" s="86" t="s">
        <v>217</v>
      </c>
    </row>
    <row r="40" spans="1:3" ht="52" thickBot="1">
      <c r="A40" s="85" t="s">
        <v>219</v>
      </c>
      <c r="B40" s="86">
        <v>50.802</v>
      </c>
      <c r="C40" s="86" t="s">
        <v>217</v>
      </c>
    </row>
    <row r="41" spans="1:3" ht="35" thickBot="1">
      <c r="A41" s="85" t="s">
        <v>220</v>
      </c>
      <c r="B41" s="87">
        <v>1016</v>
      </c>
      <c r="C41" s="86" t="s">
        <v>217</v>
      </c>
    </row>
    <row r="42" spans="1:3" ht="18" thickBot="1">
      <c r="A42" s="85" t="s">
        <v>221</v>
      </c>
      <c r="B42" s="86">
        <v>4.4481999999999999</v>
      </c>
      <c r="C42" s="86" t="s">
        <v>222</v>
      </c>
    </row>
    <row r="43" spans="1:3" ht="52" thickBot="1">
      <c r="A43" s="85" t="s">
        <v>223</v>
      </c>
      <c r="B43" s="87">
        <v>6894.8</v>
      </c>
      <c r="C43" s="86" t="s">
        <v>224</v>
      </c>
    </row>
    <row r="44" spans="1:3" ht="37" thickBot="1">
      <c r="A44" s="85" t="s">
        <v>225</v>
      </c>
      <c r="B44" s="86">
        <v>0.55555560000000004</v>
      </c>
      <c r="C44" s="86" t="s">
        <v>226</v>
      </c>
    </row>
    <row r="45" spans="1:3" ht="20" thickBot="1">
      <c r="A45" s="85" t="s">
        <v>227</v>
      </c>
      <c r="B45" s="88" t="s">
        <v>228</v>
      </c>
      <c r="C45" s="86" t="s">
        <v>226</v>
      </c>
    </row>
    <row r="46" spans="1:3" ht="17">
      <c r="A46" s="144" t="s">
        <v>305</v>
      </c>
      <c r="B46">
        <v>3.7850000000000001</v>
      </c>
      <c r="C46" s="145" t="s">
        <v>306</v>
      </c>
    </row>
  </sheetData>
  <mergeCells count="2">
    <mergeCell ref="A33:A34"/>
    <mergeCell ref="C33:C34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5601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381000</xdr:colOff>
                <xdr:row>29</xdr:row>
                <xdr:rowOff>241300</xdr:rowOff>
              </to>
            </anchor>
          </objectPr>
        </oleObject>
      </mc:Choice>
      <mc:Fallback>
        <oleObject progId="Word.Document.8" shapeId="2560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"/>
  <sheetViews>
    <sheetView topLeftCell="G10" zoomScaleNormal="100" workbookViewId="0">
      <selection activeCell="T21" sqref="T21"/>
    </sheetView>
  </sheetViews>
  <sheetFormatPr baseColWidth="10" defaultColWidth="8.83203125" defaultRowHeight="13"/>
  <cols>
    <col min="1" max="1" width="12.6640625" customWidth="1"/>
    <col min="2" max="2" width="7.83203125" customWidth="1"/>
    <col min="3" max="3" width="16.5" customWidth="1"/>
    <col min="4" max="4" width="17.5" customWidth="1"/>
    <col min="5" max="5" width="12.83203125" customWidth="1"/>
    <col min="6" max="6" width="14.5" customWidth="1"/>
    <col min="7" max="7" width="14.6640625" customWidth="1"/>
    <col min="8" max="8" width="12.33203125" bestFit="1" customWidth="1"/>
    <col min="14" max="14" width="14" bestFit="1" customWidth="1"/>
    <col min="15" max="15" width="9.33203125" bestFit="1" customWidth="1"/>
    <col min="16" max="16" width="5.83203125" bestFit="1" customWidth="1"/>
    <col min="17" max="17" width="19.1640625" bestFit="1" customWidth="1"/>
    <col min="18" max="18" width="11.5" bestFit="1" customWidth="1"/>
    <col min="19" max="19" width="5.83203125" bestFit="1" customWidth="1"/>
    <col min="20" max="20" width="87.83203125" bestFit="1" customWidth="1"/>
  </cols>
  <sheetData>
    <row r="1" spans="1:7" ht="25">
      <c r="A1" s="8" t="s">
        <v>115</v>
      </c>
    </row>
    <row r="2" spans="1:7" ht="17" thickBot="1">
      <c r="A2" s="148" t="s">
        <v>116</v>
      </c>
      <c r="B2" s="148"/>
      <c r="C2" s="148"/>
      <c r="D2" s="148"/>
      <c r="E2" s="148"/>
      <c r="F2" s="148"/>
      <c r="G2" s="148"/>
    </row>
    <row r="3" spans="1:7" ht="29" customHeight="1">
      <c r="A3" s="89" t="s">
        <v>117</v>
      </c>
      <c r="B3" s="90" t="s">
        <v>118</v>
      </c>
      <c r="C3" s="90" t="s">
        <v>122</v>
      </c>
      <c r="D3" s="90" t="s">
        <v>123</v>
      </c>
      <c r="E3" s="90" t="s">
        <v>119</v>
      </c>
      <c r="F3" s="90" t="s">
        <v>124</v>
      </c>
      <c r="G3" s="91" t="s">
        <v>120</v>
      </c>
    </row>
    <row r="4" spans="1:7">
      <c r="A4" s="13">
        <v>0</v>
      </c>
      <c r="B4" s="66">
        <v>999.9</v>
      </c>
      <c r="C4" s="15">
        <v>1.792E-3</v>
      </c>
      <c r="D4" s="15">
        <v>1.792E-6</v>
      </c>
      <c r="E4" s="16">
        <v>2040000000</v>
      </c>
      <c r="F4" s="16">
        <v>7.6200000000000004E-2</v>
      </c>
      <c r="G4" s="17">
        <v>0.61</v>
      </c>
    </row>
    <row r="5" spans="1:7">
      <c r="A5" s="18">
        <v>5</v>
      </c>
      <c r="B5" s="67">
        <v>1000</v>
      </c>
      <c r="C5" s="11">
        <v>1.519E-3</v>
      </c>
      <c r="D5" s="11">
        <v>1.5189999999999998E-6</v>
      </c>
      <c r="E5" s="12">
        <v>2060000000</v>
      </c>
      <c r="F5" s="12">
        <v>7.5399999999999995E-2</v>
      </c>
      <c r="G5" s="19">
        <v>0.872</v>
      </c>
    </row>
    <row r="6" spans="1:7" ht="14" thickBot="1">
      <c r="A6" s="25">
        <v>10</v>
      </c>
      <c r="B6" s="68">
        <v>999.7</v>
      </c>
      <c r="C6" s="27">
        <v>1.3080000000000001E-3</v>
      </c>
      <c r="D6" s="27">
        <v>1.308E-6</v>
      </c>
      <c r="E6" s="28">
        <v>2110000000</v>
      </c>
      <c r="F6" s="28">
        <v>7.4800000000000005E-2</v>
      </c>
      <c r="G6" s="29">
        <v>1.1299999999999999</v>
      </c>
    </row>
    <row r="7" spans="1:7" ht="14" thickTop="1">
      <c r="A7" s="30">
        <v>15</v>
      </c>
      <c r="B7" s="69">
        <v>999.1</v>
      </c>
      <c r="C7" s="32">
        <v>1.14E-3</v>
      </c>
      <c r="D7" s="32">
        <v>1.141E-6</v>
      </c>
      <c r="E7" s="33">
        <v>2140000000</v>
      </c>
      <c r="F7" s="33">
        <v>7.4099999999999999E-2</v>
      </c>
      <c r="G7" s="34">
        <v>1.6</v>
      </c>
    </row>
    <row r="8" spans="1:7">
      <c r="A8" s="35">
        <v>20</v>
      </c>
      <c r="B8" s="70">
        <v>998.2</v>
      </c>
      <c r="C8" s="37">
        <v>1.0049999999999998E-3</v>
      </c>
      <c r="D8" s="37">
        <v>1.0069999999999998E-6</v>
      </c>
      <c r="E8" s="38">
        <v>2200000000</v>
      </c>
      <c r="F8" s="38">
        <v>7.3599999999999999E-2</v>
      </c>
      <c r="G8" s="39">
        <v>2.34</v>
      </c>
    </row>
    <row r="9" spans="1:7" ht="14" thickBot="1">
      <c r="A9" s="25">
        <v>30</v>
      </c>
      <c r="B9" s="68">
        <v>995.7</v>
      </c>
      <c r="C9" s="27">
        <v>8.0100000000000006E-4</v>
      </c>
      <c r="D9" s="27">
        <v>8.0400000000000005E-7</v>
      </c>
      <c r="E9" s="28">
        <v>2230000000</v>
      </c>
      <c r="F9" s="28">
        <v>7.1800000000000003E-2</v>
      </c>
      <c r="G9" s="29">
        <v>4.24</v>
      </c>
    </row>
    <row r="10" spans="1:7" ht="14" thickTop="1">
      <c r="A10" s="30">
        <v>40</v>
      </c>
      <c r="B10" s="69">
        <v>992.2</v>
      </c>
      <c r="C10" s="32">
        <v>6.5600000000000001E-4</v>
      </c>
      <c r="D10" s="32">
        <v>6.61E-7</v>
      </c>
      <c r="E10" s="33">
        <v>2270000000</v>
      </c>
      <c r="F10" s="33">
        <v>7.0099999999999996E-2</v>
      </c>
      <c r="G10" s="34">
        <v>7.38</v>
      </c>
    </row>
    <row r="11" spans="1:7">
      <c r="A11" s="18">
        <v>50</v>
      </c>
      <c r="B11" s="67">
        <v>988.1</v>
      </c>
      <c r="C11" s="11">
        <v>5.4900000000000001E-4</v>
      </c>
      <c r="D11" s="11">
        <v>5.5600000000000006E-7</v>
      </c>
      <c r="E11" s="12">
        <v>2300000000</v>
      </c>
      <c r="F11" s="12">
        <v>6.8199999999999997E-2</v>
      </c>
      <c r="G11" s="19">
        <v>12.3</v>
      </c>
    </row>
    <row r="12" spans="1:7" ht="14" thickBot="1">
      <c r="A12" s="25">
        <v>60</v>
      </c>
      <c r="B12" s="68">
        <v>983.2</v>
      </c>
      <c r="C12" s="27">
        <v>4.6899999999999996E-4</v>
      </c>
      <c r="D12" s="27">
        <v>4.7699999999999994E-7</v>
      </c>
      <c r="E12" s="28">
        <v>2280000000</v>
      </c>
      <c r="F12" s="28">
        <v>6.6799999999999998E-2</v>
      </c>
      <c r="G12" s="29">
        <v>19.899999999999999</v>
      </c>
    </row>
    <row r="13" spans="1:7" ht="14" thickTop="1">
      <c r="A13" s="18">
        <v>70</v>
      </c>
      <c r="B13" s="67">
        <v>977.8</v>
      </c>
      <c r="C13" s="11">
        <v>4.0600000000000006E-4</v>
      </c>
      <c r="D13" s="11">
        <v>4.1499999999999994E-7</v>
      </c>
      <c r="E13" s="12">
        <v>2250000000</v>
      </c>
      <c r="F13" s="12">
        <v>6.5000000000000002E-2</v>
      </c>
      <c r="G13" s="19">
        <v>31.2</v>
      </c>
    </row>
    <row r="14" spans="1:7">
      <c r="A14" s="18">
        <v>80</v>
      </c>
      <c r="B14" s="67">
        <v>971.8</v>
      </c>
      <c r="C14" s="11">
        <v>3.57E-4</v>
      </c>
      <c r="D14" s="11">
        <v>3.6699999999999999E-7</v>
      </c>
      <c r="E14" s="12">
        <v>2210000000</v>
      </c>
      <c r="F14" s="12">
        <v>6.3E-2</v>
      </c>
      <c r="G14" s="19">
        <v>47.3</v>
      </c>
    </row>
    <row r="15" spans="1:7">
      <c r="A15" s="18">
        <v>90</v>
      </c>
      <c r="B15" s="67">
        <v>965.3</v>
      </c>
      <c r="C15" s="11">
        <v>3.1700000000000001E-4</v>
      </c>
      <c r="D15" s="11">
        <v>3.2799999999999997E-7</v>
      </c>
      <c r="E15" s="12">
        <v>2160000000</v>
      </c>
      <c r="F15" s="12">
        <v>6.1199999999999997E-2</v>
      </c>
      <c r="G15" s="19">
        <v>70.099999999999994</v>
      </c>
    </row>
    <row r="16" spans="1:7">
      <c r="A16" s="20">
        <v>100</v>
      </c>
      <c r="B16" s="71">
        <v>958.4</v>
      </c>
      <c r="C16" s="22">
        <v>2.8399999999999996E-4</v>
      </c>
      <c r="D16" s="22">
        <v>2.9599999999999995E-7</v>
      </c>
      <c r="E16" s="23">
        <v>2070000000</v>
      </c>
      <c r="F16" s="23">
        <v>5.9400000000000001E-2</v>
      </c>
      <c r="G16" s="24">
        <v>101.3</v>
      </c>
    </row>
    <row r="18" spans="1:20" ht="17" thickBot="1">
      <c r="A18" s="148" t="s">
        <v>125</v>
      </c>
      <c r="B18" s="148"/>
      <c r="C18" s="148"/>
      <c r="D18" s="148"/>
      <c r="E18" s="148"/>
      <c r="N18" s="156" t="s">
        <v>144</v>
      </c>
      <c r="O18" s="156"/>
      <c r="P18" s="156"/>
      <c r="Q18" s="156"/>
      <c r="R18" s="156"/>
      <c r="S18" s="156"/>
    </row>
    <row r="19" spans="1:20" ht="29" thickBot="1">
      <c r="A19" s="89" t="s">
        <v>117</v>
      </c>
      <c r="B19" s="90" t="s">
        <v>118</v>
      </c>
      <c r="C19" s="90" t="s">
        <v>122</v>
      </c>
      <c r="D19" s="90" t="s">
        <v>123</v>
      </c>
      <c r="E19" s="91" t="s">
        <v>126</v>
      </c>
      <c r="F19" s="40"/>
      <c r="G19" s="40"/>
      <c r="N19" s="149" t="s">
        <v>134</v>
      </c>
      <c r="O19" s="150"/>
      <c r="P19" s="150"/>
      <c r="Q19" s="150" t="s">
        <v>135</v>
      </c>
      <c r="R19" s="150"/>
      <c r="S19" s="150"/>
      <c r="T19" s="9" t="s">
        <v>143</v>
      </c>
    </row>
    <row r="20" spans="1:20" ht="15">
      <c r="A20" s="13">
        <v>-30</v>
      </c>
      <c r="B20" s="60">
        <v>1.452</v>
      </c>
      <c r="C20" s="16">
        <v>1.5600000000000003E-5</v>
      </c>
      <c r="D20" s="16">
        <v>1.0800000000000002E-5</v>
      </c>
      <c r="E20" s="17">
        <v>312</v>
      </c>
      <c r="F20" s="1"/>
      <c r="G20" s="1"/>
      <c r="H20" s="1"/>
      <c r="M20" s="152" t="s">
        <v>136</v>
      </c>
      <c r="N20" s="41" t="s">
        <v>131</v>
      </c>
      <c r="O20" s="10">
        <f>SUM(102138-101325)</f>
        <v>813</v>
      </c>
      <c r="P20" s="10" t="s">
        <v>45</v>
      </c>
      <c r="Q20" s="36" t="s">
        <v>132</v>
      </c>
      <c r="R20" s="36">
        <f>101325+O20</f>
        <v>102138</v>
      </c>
      <c r="S20" s="36" t="s">
        <v>45</v>
      </c>
      <c r="T20" s="42" t="s">
        <v>127</v>
      </c>
    </row>
    <row r="21" spans="1:20" ht="15">
      <c r="A21" s="18">
        <v>-20</v>
      </c>
      <c r="B21" s="61">
        <v>1.3939999999999999</v>
      </c>
      <c r="C21" s="12">
        <v>1.6100000000000002E-5</v>
      </c>
      <c r="D21" s="12">
        <v>1.1600000000000001E-5</v>
      </c>
      <c r="E21" s="19">
        <v>319</v>
      </c>
      <c r="F21" s="1"/>
      <c r="G21" s="1"/>
      <c r="H21" s="1"/>
      <c r="M21" s="153"/>
      <c r="N21" s="41" t="s">
        <v>129</v>
      </c>
      <c r="O21" s="10">
        <v>22</v>
      </c>
      <c r="P21" s="10" t="s">
        <v>130</v>
      </c>
      <c r="Q21" s="36" t="s">
        <v>129</v>
      </c>
      <c r="R21" s="36">
        <f>O21+273.15</f>
        <v>295.14999999999998</v>
      </c>
      <c r="S21" s="36" t="s">
        <v>72</v>
      </c>
      <c r="T21" s="42" t="s">
        <v>128</v>
      </c>
    </row>
    <row r="22" spans="1:20" ht="14" thickBot="1">
      <c r="A22" s="25">
        <v>-10</v>
      </c>
      <c r="B22" s="62">
        <v>1.3420000000000001</v>
      </c>
      <c r="C22" s="28">
        <v>1.6699999999999999E-5</v>
      </c>
      <c r="D22" s="28">
        <v>1.2400000000000002E-5</v>
      </c>
      <c r="E22" s="29">
        <v>325</v>
      </c>
      <c r="F22" s="1"/>
      <c r="G22" s="1"/>
      <c r="H22" s="1"/>
      <c r="M22" s="154"/>
      <c r="N22" s="43"/>
      <c r="O22" s="44"/>
      <c r="P22" s="44"/>
      <c r="Q22" s="45" t="s">
        <v>133</v>
      </c>
      <c r="R22" s="46">
        <f>R20/(287.05*R21)</f>
        <v>1.2055549504777685</v>
      </c>
      <c r="S22" s="45" t="s">
        <v>34</v>
      </c>
      <c r="T22" s="51"/>
    </row>
    <row r="23" spans="1:20" ht="20" customHeight="1" thickTop="1">
      <c r="A23" s="18">
        <v>0</v>
      </c>
      <c r="B23" s="61">
        <v>1.292</v>
      </c>
      <c r="C23" s="12">
        <v>1.7199999999999998E-5</v>
      </c>
      <c r="D23" s="12">
        <v>1.3300000000000001E-5</v>
      </c>
      <c r="E23" s="19">
        <v>331</v>
      </c>
      <c r="F23" s="1"/>
      <c r="G23" s="1"/>
      <c r="H23" s="1"/>
      <c r="M23" s="152" t="s">
        <v>288</v>
      </c>
      <c r="N23" s="47" t="s">
        <v>139</v>
      </c>
      <c r="O23" s="48"/>
      <c r="P23" s="48"/>
      <c r="Q23" s="49" t="s">
        <v>140</v>
      </c>
      <c r="R23" s="49">
        <f>610.78*10^((7.5*R21-2048.625)/(R21-35.85))</f>
        <v>2643.7073872567244</v>
      </c>
      <c r="S23" s="49" t="s">
        <v>45</v>
      </c>
      <c r="T23" s="50" t="s">
        <v>141</v>
      </c>
    </row>
    <row r="24" spans="1:20" ht="20" customHeight="1" thickBot="1">
      <c r="A24" s="18">
        <v>10</v>
      </c>
      <c r="B24" s="61">
        <v>1.2470000000000001</v>
      </c>
      <c r="C24" s="12">
        <v>1.7600000000000001E-5</v>
      </c>
      <c r="D24" s="12">
        <v>1.4200000000000001E-5</v>
      </c>
      <c r="E24" s="19">
        <v>337</v>
      </c>
      <c r="F24" s="1"/>
      <c r="G24" s="1"/>
      <c r="H24" s="1"/>
      <c r="M24" s="155"/>
      <c r="N24" s="41" t="s">
        <v>138</v>
      </c>
      <c r="O24" s="10">
        <v>50</v>
      </c>
      <c r="P24" s="10" t="s">
        <v>137</v>
      </c>
      <c r="Q24" s="52" t="s">
        <v>142</v>
      </c>
      <c r="R24" s="52">
        <f>(R20-O24*0.01*R23)/(287.05*R21)+O24*0.01*R23/(461.495*R21)</f>
        <v>1.1996573604915057</v>
      </c>
      <c r="S24" s="52" t="s">
        <v>34</v>
      </c>
      <c r="T24" s="135"/>
    </row>
    <row r="25" spans="1:20">
      <c r="A25" s="35">
        <v>20</v>
      </c>
      <c r="B25" s="63">
        <v>1.204</v>
      </c>
      <c r="C25" s="38">
        <v>1.8100000000000003E-5</v>
      </c>
      <c r="D25" s="38">
        <v>1.5100000000000001E-5</v>
      </c>
      <c r="E25" s="39">
        <v>343</v>
      </c>
      <c r="F25" s="1"/>
      <c r="G25" s="1"/>
      <c r="H25" s="1"/>
      <c r="M25" s="152" t="s">
        <v>292</v>
      </c>
      <c r="N25" s="47" t="s">
        <v>139</v>
      </c>
      <c r="O25" s="48"/>
      <c r="P25" s="48"/>
      <c r="Q25" s="49" t="s">
        <v>140</v>
      </c>
      <c r="R25" s="136">
        <f>EXP($R$21^2*0.000012378847-$R$21*0.019121316+33.93711047-(1/$R$21)*6343.1645)</f>
        <v>2645.1796673012964</v>
      </c>
      <c r="S25" s="136" t="s">
        <v>45</v>
      </c>
      <c r="T25" s="137"/>
    </row>
    <row r="26" spans="1:20">
      <c r="A26" s="18">
        <v>30</v>
      </c>
      <c r="B26" s="61">
        <v>1.1639999999999999</v>
      </c>
      <c r="C26" s="12">
        <v>1.8600000000000001E-5</v>
      </c>
      <c r="D26" s="12">
        <v>1.6000000000000003E-5</v>
      </c>
      <c r="E26" s="19">
        <v>349</v>
      </c>
      <c r="F26" s="1"/>
      <c r="G26" s="1"/>
      <c r="H26" s="1"/>
      <c r="M26" s="157"/>
      <c r="N26" s="134" t="s">
        <v>291</v>
      </c>
      <c r="O26" s="10"/>
      <c r="P26" s="10"/>
      <c r="Q26" s="52" t="s">
        <v>290</v>
      </c>
      <c r="R26" s="138">
        <f>1.00062+$R$20*0.0000000314+($R$21-273.15)^2*0.00000056</f>
        <v>1.0040981732000001</v>
      </c>
      <c r="S26" s="138"/>
      <c r="T26" s="139"/>
    </row>
    <row r="27" spans="1:20">
      <c r="A27" s="18">
        <v>40</v>
      </c>
      <c r="B27" s="61">
        <v>1.127</v>
      </c>
      <c r="C27" s="12">
        <v>1.91E-5</v>
      </c>
      <c r="D27" s="12">
        <v>1.6900000000000001E-5</v>
      </c>
      <c r="E27" s="19">
        <v>355</v>
      </c>
      <c r="F27" s="1"/>
      <c r="G27" s="1"/>
      <c r="H27" s="1"/>
      <c r="M27" s="157"/>
      <c r="N27" s="41"/>
      <c r="O27" s="10"/>
      <c r="P27" s="10"/>
      <c r="Q27" s="36" t="s">
        <v>289</v>
      </c>
      <c r="R27" s="138">
        <f>($O$24/100)*$R$26*$R$25/$R$20</f>
        <v>1.3002115136986309E-2</v>
      </c>
      <c r="S27" s="138"/>
      <c r="T27" s="139"/>
    </row>
    <row r="28" spans="1:20" ht="14" thickBot="1">
      <c r="A28" s="25">
        <v>50</v>
      </c>
      <c r="B28" s="62">
        <v>1.0920000000000001</v>
      </c>
      <c r="C28" s="28">
        <v>1.95E-5</v>
      </c>
      <c r="D28" s="28">
        <v>1.7900000000000001E-5</v>
      </c>
      <c r="E28" s="29">
        <v>360</v>
      </c>
      <c r="F28" s="1"/>
      <c r="G28" s="1"/>
      <c r="H28" s="1"/>
      <c r="M28" s="158"/>
      <c r="N28" s="43"/>
      <c r="O28" s="44"/>
      <c r="P28" s="44"/>
      <c r="Q28" s="45" t="s">
        <v>142</v>
      </c>
      <c r="R28" s="140">
        <f>($R$20*0.0289635/(0.9996*8.31451*$R$21))*(1-R27*(1-0.018015/0.0289635))</f>
        <v>1.2000322156953405</v>
      </c>
      <c r="S28" s="140" t="s">
        <v>34</v>
      </c>
      <c r="T28" s="141"/>
    </row>
    <row r="29" spans="1:20" ht="14" thickTop="1">
      <c r="A29" s="30">
        <v>60</v>
      </c>
      <c r="B29" s="64">
        <v>1.06</v>
      </c>
      <c r="C29" s="33">
        <v>2.0000000000000002E-5</v>
      </c>
      <c r="D29" s="33">
        <v>1.8900000000000002E-5</v>
      </c>
      <c r="E29" s="34">
        <v>366</v>
      </c>
      <c r="F29" s="1"/>
      <c r="G29" s="1"/>
      <c r="H29" s="1"/>
    </row>
    <row r="30" spans="1:20">
      <c r="A30" s="18">
        <v>70</v>
      </c>
      <c r="B30" s="61">
        <v>1.03</v>
      </c>
      <c r="C30" s="12">
        <v>2.0499999999999997E-5</v>
      </c>
      <c r="D30" s="12">
        <v>1.9900000000000003E-5</v>
      </c>
      <c r="E30" s="19">
        <v>371</v>
      </c>
      <c r="F30" s="1"/>
      <c r="G30" s="1"/>
      <c r="H30" s="1"/>
    </row>
    <row r="31" spans="1:20" ht="14" thickBot="1">
      <c r="A31" s="25">
        <v>80</v>
      </c>
      <c r="B31" s="62">
        <v>1</v>
      </c>
      <c r="C31" s="28">
        <v>2.09E-5</v>
      </c>
      <c r="D31" s="28">
        <v>2.09E-5</v>
      </c>
      <c r="E31" s="29">
        <v>377</v>
      </c>
      <c r="F31" s="1"/>
      <c r="G31" s="1"/>
      <c r="H31" s="1"/>
    </row>
    <row r="32" spans="1:20" ht="14" thickTop="1">
      <c r="A32" s="18">
        <v>90</v>
      </c>
      <c r="B32" s="61">
        <v>0.97299999999999998</v>
      </c>
      <c r="C32" s="12">
        <v>2.1299999999999999E-5</v>
      </c>
      <c r="D32" s="12">
        <v>2.19E-5</v>
      </c>
      <c r="E32" s="19">
        <v>382</v>
      </c>
      <c r="F32" s="1"/>
      <c r="G32" s="1"/>
      <c r="H32" s="1"/>
    </row>
    <row r="33" spans="1:8">
      <c r="A33" s="18">
        <v>100</v>
      </c>
      <c r="B33" s="61">
        <v>0.94599999999999995</v>
      </c>
      <c r="C33" s="12">
        <v>2.1699999999999999E-5</v>
      </c>
      <c r="D33" s="12">
        <v>2.3E-5</v>
      </c>
      <c r="E33" s="19">
        <v>387</v>
      </c>
      <c r="F33" s="1"/>
      <c r="G33" s="1"/>
      <c r="H33" s="1"/>
    </row>
    <row r="34" spans="1:8">
      <c r="A34" s="18">
        <v>200</v>
      </c>
      <c r="B34" s="61">
        <v>0.746</v>
      </c>
      <c r="C34" s="12">
        <v>2.5699999999999998E-5</v>
      </c>
      <c r="D34" s="12">
        <v>3.4500000000000005E-5</v>
      </c>
      <c r="E34" s="19">
        <v>436</v>
      </c>
      <c r="F34" s="1"/>
      <c r="G34" s="1"/>
      <c r="H34" s="1"/>
    </row>
    <row r="35" spans="1:8">
      <c r="A35" s="20">
        <v>300</v>
      </c>
      <c r="B35" s="65">
        <v>0.61599999999999999</v>
      </c>
      <c r="C35" s="23">
        <v>2.9300000000000004E-5</v>
      </c>
      <c r="D35" s="23">
        <v>4.7500000000000003E-5</v>
      </c>
      <c r="E35" s="24">
        <v>480</v>
      </c>
      <c r="F35" s="1"/>
      <c r="G35" s="1"/>
      <c r="H35" s="1"/>
    </row>
    <row r="36" spans="1:8">
      <c r="F36" s="1"/>
    </row>
    <row r="37" spans="1:8" ht="17" thickBot="1">
      <c r="A37" s="151" t="s">
        <v>184</v>
      </c>
      <c r="B37" s="151"/>
      <c r="C37" s="151"/>
      <c r="D37" s="151"/>
    </row>
    <row r="38" spans="1:8" ht="26.5" customHeight="1">
      <c r="A38" s="89" t="s">
        <v>157</v>
      </c>
      <c r="B38" s="90" t="s">
        <v>118</v>
      </c>
      <c r="C38" s="90" t="s">
        <v>121</v>
      </c>
      <c r="D38" s="91" t="s">
        <v>120</v>
      </c>
    </row>
    <row r="39" spans="1:8">
      <c r="A39" s="13" t="s">
        <v>147</v>
      </c>
      <c r="B39" s="55">
        <v>902</v>
      </c>
      <c r="C39" s="14">
        <v>2.9000000000000001E-2</v>
      </c>
      <c r="D39" s="17">
        <v>10.3</v>
      </c>
    </row>
    <row r="40" spans="1:8">
      <c r="A40" s="18" t="s">
        <v>148</v>
      </c>
      <c r="B40" s="56">
        <v>1593</v>
      </c>
      <c r="C40" s="10">
        <v>2.5999999999999999E-2</v>
      </c>
      <c r="D40" s="19">
        <v>86.2</v>
      </c>
    </row>
    <row r="41" spans="1:8" ht="14" thickBot="1">
      <c r="A41" s="25" t="s">
        <v>156</v>
      </c>
      <c r="B41" s="57">
        <v>850</v>
      </c>
      <c r="C41" s="26"/>
      <c r="D41" s="29"/>
    </row>
    <row r="42" spans="1:8" ht="14" thickTop="1">
      <c r="A42" s="30" t="s">
        <v>146</v>
      </c>
      <c r="B42" s="58">
        <v>789</v>
      </c>
      <c r="C42" s="31">
        <v>2.1999999999999999E-2</v>
      </c>
      <c r="D42" s="34"/>
    </row>
    <row r="43" spans="1:8">
      <c r="A43" s="18" t="s">
        <v>149</v>
      </c>
      <c r="B43" s="56">
        <v>720</v>
      </c>
      <c r="C43" s="10"/>
      <c r="D43" s="19"/>
    </row>
    <row r="44" spans="1:8" ht="14" thickBot="1">
      <c r="A44" s="25" t="s">
        <v>150</v>
      </c>
      <c r="B44" s="57">
        <v>1258</v>
      </c>
      <c r="C44" s="26">
        <v>6.3E-2</v>
      </c>
      <c r="D44" s="54">
        <v>1.4E-5</v>
      </c>
    </row>
    <row r="45" spans="1:8" ht="14" thickTop="1">
      <c r="A45" s="30" t="s">
        <v>151</v>
      </c>
      <c r="B45" s="58">
        <v>809</v>
      </c>
      <c r="C45" s="31">
        <v>2.5000000000000001E-2</v>
      </c>
      <c r="D45" s="34"/>
    </row>
    <row r="46" spans="1:8">
      <c r="A46" s="18" t="s">
        <v>152</v>
      </c>
      <c r="B46" s="56">
        <v>13550</v>
      </c>
      <c r="C46" s="10">
        <v>0.46700000000000003</v>
      </c>
      <c r="D46" s="19"/>
    </row>
    <row r="47" spans="1:8" ht="14" thickBot="1">
      <c r="A47" s="25" t="s">
        <v>154</v>
      </c>
      <c r="B47" s="57">
        <v>917</v>
      </c>
      <c r="C47" s="26">
        <v>3.5999999999999997E-2</v>
      </c>
      <c r="D47" s="29"/>
    </row>
    <row r="48" spans="1:8" ht="14" thickTop="1">
      <c r="A48" s="18" t="s">
        <v>153</v>
      </c>
      <c r="B48" s="56">
        <v>917</v>
      </c>
      <c r="C48" s="10">
        <v>3.5000000000000003E-2</v>
      </c>
      <c r="D48" s="19"/>
    </row>
    <row r="49" spans="1:6">
      <c r="A49" s="18" t="s">
        <v>155</v>
      </c>
      <c r="B49" s="56">
        <v>871</v>
      </c>
      <c r="C49" s="10">
        <v>2.5999999999999999E-2</v>
      </c>
      <c r="D49" s="53">
        <v>5.3100000000000001E-2</v>
      </c>
    </row>
    <row r="50" spans="1:6">
      <c r="A50" s="20" t="s">
        <v>116</v>
      </c>
      <c r="B50" s="59">
        <v>1000</v>
      </c>
      <c r="C50" s="21">
        <v>7.2999999999999995E-2</v>
      </c>
      <c r="D50" s="24">
        <v>2.34</v>
      </c>
    </row>
    <row r="52" spans="1:6" ht="17" thickBot="1">
      <c r="A52" s="148" t="s">
        <v>145</v>
      </c>
      <c r="B52" s="148"/>
      <c r="C52" s="148"/>
      <c r="D52" s="148"/>
      <c r="E52" s="148"/>
      <c r="F52" s="148"/>
    </row>
    <row r="53" spans="1:6" ht="28">
      <c r="A53" s="89" t="s">
        <v>158</v>
      </c>
      <c r="B53" s="90" t="s">
        <v>185</v>
      </c>
      <c r="C53" s="90" t="s">
        <v>186</v>
      </c>
      <c r="D53" s="90" t="s">
        <v>187</v>
      </c>
      <c r="E53" s="90" t="s">
        <v>188</v>
      </c>
      <c r="F53" s="91" t="s">
        <v>189</v>
      </c>
    </row>
    <row r="54" spans="1:6">
      <c r="A54" s="13" t="s">
        <v>159</v>
      </c>
      <c r="B54" s="14"/>
      <c r="C54" s="72">
        <v>28.97</v>
      </c>
      <c r="D54" s="14">
        <v>0.28699999999999998</v>
      </c>
      <c r="E54" s="14">
        <v>1.004</v>
      </c>
      <c r="F54" s="73">
        <v>1.4</v>
      </c>
    </row>
    <row r="55" spans="1:6">
      <c r="A55" s="18" t="s">
        <v>160</v>
      </c>
      <c r="B55" s="10" t="s">
        <v>171</v>
      </c>
      <c r="C55" s="74">
        <v>39.94</v>
      </c>
      <c r="D55" s="10">
        <v>0.20810000000000001</v>
      </c>
      <c r="E55" s="10">
        <v>0.52029999999999998</v>
      </c>
      <c r="F55" s="75">
        <v>1.667</v>
      </c>
    </row>
    <row r="56" spans="1:6" ht="14" thickBot="1">
      <c r="A56" s="25" t="s">
        <v>161</v>
      </c>
      <c r="B56" s="26" t="s">
        <v>172</v>
      </c>
      <c r="C56" s="78">
        <v>44.01</v>
      </c>
      <c r="D56" s="26">
        <v>0.18890000000000001</v>
      </c>
      <c r="E56" s="26">
        <v>0.84179999999999999</v>
      </c>
      <c r="F56" s="79">
        <v>1.2869999999999999</v>
      </c>
    </row>
    <row r="57" spans="1:6" ht="14" thickTop="1">
      <c r="A57" s="30" t="s">
        <v>162</v>
      </c>
      <c r="B57" s="31" t="s">
        <v>173</v>
      </c>
      <c r="C57" s="80">
        <v>28.01</v>
      </c>
      <c r="D57" s="31">
        <v>0.29680000000000001</v>
      </c>
      <c r="E57" s="31">
        <v>1.0409999999999999</v>
      </c>
      <c r="F57" s="81">
        <v>1.4</v>
      </c>
    </row>
    <row r="58" spans="1:6">
      <c r="A58" s="18" t="s">
        <v>163</v>
      </c>
      <c r="B58" s="10" t="s">
        <v>174</v>
      </c>
      <c r="C58" s="74">
        <v>30.07</v>
      </c>
      <c r="D58" s="10">
        <v>0.27650000000000002</v>
      </c>
      <c r="E58" s="10">
        <v>1.766</v>
      </c>
      <c r="F58" s="75">
        <v>1.1839999999999999</v>
      </c>
    </row>
    <row r="59" spans="1:6" ht="14" thickBot="1">
      <c r="A59" s="25" t="s">
        <v>164</v>
      </c>
      <c r="B59" s="26" t="s">
        <v>175</v>
      </c>
      <c r="C59" s="78">
        <v>4.0030000000000001</v>
      </c>
      <c r="D59" s="26">
        <v>2.077</v>
      </c>
      <c r="E59" s="26">
        <v>5.1929999999999996</v>
      </c>
      <c r="F59" s="79">
        <v>1.667</v>
      </c>
    </row>
    <row r="60" spans="1:6" ht="14" thickTop="1">
      <c r="A60" s="30" t="s">
        <v>165</v>
      </c>
      <c r="B60" s="31" t="s">
        <v>176</v>
      </c>
      <c r="C60" s="80">
        <v>2.016</v>
      </c>
      <c r="D60" s="31">
        <v>4.1239999999999997</v>
      </c>
      <c r="E60" s="31">
        <v>14.21</v>
      </c>
      <c r="F60" s="81">
        <v>1.4</v>
      </c>
    </row>
    <row r="61" spans="1:6">
      <c r="A61" s="18" t="s">
        <v>166</v>
      </c>
      <c r="B61" s="10" t="s">
        <v>177</v>
      </c>
      <c r="C61" s="74">
        <v>16.04</v>
      </c>
      <c r="D61" s="10">
        <v>0.51839999999999997</v>
      </c>
      <c r="E61" s="10">
        <v>2.254</v>
      </c>
      <c r="F61" s="75">
        <v>1.3</v>
      </c>
    </row>
    <row r="62" spans="1:6" ht="14" thickBot="1">
      <c r="A62" s="25" t="s">
        <v>167</v>
      </c>
      <c r="B62" s="26" t="s">
        <v>178</v>
      </c>
      <c r="C62" s="78">
        <v>28.02</v>
      </c>
      <c r="D62" s="26">
        <v>0.29680000000000001</v>
      </c>
      <c r="E62" s="26">
        <v>1.042</v>
      </c>
      <c r="F62" s="79">
        <v>1.4</v>
      </c>
    </row>
    <row r="63" spans="1:6" ht="14" thickTop="1">
      <c r="A63" s="18" t="s">
        <v>168</v>
      </c>
      <c r="B63" s="10" t="s">
        <v>179</v>
      </c>
      <c r="C63" s="74">
        <v>32</v>
      </c>
      <c r="D63" s="10">
        <v>0.25979999999999998</v>
      </c>
      <c r="E63" s="10">
        <v>0.92159999999999997</v>
      </c>
      <c r="F63" s="75">
        <v>1.3939999999999999</v>
      </c>
    </row>
    <row r="64" spans="1:6">
      <c r="A64" s="18" t="s">
        <v>169</v>
      </c>
      <c r="B64" s="10" t="s">
        <v>180</v>
      </c>
      <c r="C64" s="74">
        <v>44.1</v>
      </c>
      <c r="D64" s="10">
        <v>0.18859999999999999</v>
      </c>
      <c r="E64" s="10">
        <v>1.679</v>
      </c>
      <c r="F64" s="75">
        <v>1.1200000000000001</v>
      </c>
    </row>
    <row r="65" spans="1:6">
      <c r="A65" s="20" t="s">
        <v>170</v>
      </c>
      <c r="B65" s="21" t="s">
        <v>181</v>
      </c>
      <c r="C65" s="76">
        <v>18.02</v>
      </c>
      <c r="D65" s="21">
        <v>0.46150000000000002</v>
      </c>
      <c r="E65" s="21">
        <v>1.8720000000000001</v>
      </c>
      <c r="F65" s="77">
        <v>1.33</v>
      </c>
    </row>
  </sheetData>
  <mergeCells count="10">
    <mergeCell ref="A52:F52"/>
    <mergeCell ref="A2:G2"/>
    <mergeCell ref="N19:P19"/>
    <mergeCell ref="Q19:S19"/>
    <mergeCell ref="A37:D37"/>
    <mergeCell ref="M20:M22"/>
    <mergeCell ref="M23:M24"/>
    <mergeCell ref="A18:E18"/>
    <mergeCell ref="N18:S18"/>
    <mergeCell ref="M25:M28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9217" r:id="rId4">
          <objectPr defaultSize="0" autoPict="0" r:id="rId5">
            <anchor moveWithCells="1">
              <from>
                <xdr:col>6</xdr:col>
                <xdr:colOff>812800</xdr:colOff>
                <xdr:row>18</xdr:row>
                <xdr:rowOff>863600</xdr:rowOff>
              </from>
              <to>
                <xdr:col>11</xdr:col>
                <xdr:colOff>609600</xdr:colOff>
                <xdr:row>26</xdr:row>
                <xdr:rowOff>63500</xdr:rowOff>
              </to>
            </anchor>
          </objectPr>
        </oleObject>
      </mc:Choice>
      <mc:Fallback>
        <oleObject progId="Equation.3" shapeId="9217" r:id="rId4"/>
      </mc:Fallback>
    </mc:AlternateContent>
    <mc:AlternateContent xmlns:mc="http://schemas.openxmlformats.org/markup-compatibility/2006">
      <mc:Choice Requires="x14">
        <oleObject progId="Equation.3" shapeId="9218" r:id="rId6">
          <objectPr defaultSize="0" autoPict="0" r:id="rId7">
            <anchor moveWithCells="1">
              <from>
                <xdr:col>19</xdr:col>
                <xdr:colOff>2768600</xdr:colOff>
                <xdr:row>25</xdr:row>
                <xdr:rowOff>228600</xdr:rowOff>
              </from>
              <to>
                <xdr:col>21</xdr:col>
                <xdr:colOff>406400</xdr:colOff>
                <xdr:row>44</xdr:row>
                <xdr:rowOff>254000</xdr:rowOff>
              </to>
            </anchor>
          </objectPr>
        </oleObject>
      </mc:Choice>
      <mc:Fallback>
        <oleObject progId="Equation.3" shapeId="9218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r:id="rId9">
            <anchor moveWithCells="1">
              <from>
                <xdr:col>6</xdr:col>
                <xdr:colOff>685800</xdr:colOff>
                <xdr:row>52</xdr:row>
                <xdr:rowOff>495300</xdr:rowOff>
              </from>
              <to>
                <xdr:col>7</xdr:col>
                <xdr:colOff>266700</xdr:colOff>
                <xdr:row>57</xdr:row>
                <xdr:rowOff>12700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20" r:id="rId10">
          <objectPr defaultSize="0" r:id="rId11">
            <anchor moveWithCells="1">
              <from>
                <xdr:col>7</xdr:col>
                <xdr:colOff>101600</xdr:colOff>
                <xdr:row>37</xdr:row>
                <xdr:rowOff>203200</xdr:rowOff>
              </from>
              <to>
                <xdr:col>19</xdr:col>
                <xdr:colOff>3568700</xdr:colOff>
                <xdr:row>70</xdr:row>
                <xdr:rowOff>190500</xdr:rowOff>
              </to>
            </anchor>
          </objectPr>
        </oleObject>
      </mc:Choice>
      <mc:Fallback>
        <oleObject progId="Equation.3" shapeId="9220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zoomScale="50" zoomScaleNormal="50" workbookViewId="0">
      <selection activeCell="Q20" sqref="Q20"/>
    </sheetView>
  </sheetViews>
  <sheetFormatPr baseColWidth="10" defaultColWidth="8.83203125" defaultRowHeight="13"/>
  <cols>
    <col min="1" max="2" width="9.33203125" bestFit="1" customWidth="1"/>
    <col min="3" max="3" width="13.83203125" bestFit="1" customWidth="1"/>
    <col min="4" max="5" width="9.33203125" bestFit="1" customWidth="1"/>
  </cols>
  <sheetData>
    <row r="1" spans="1:5">
      <c r="D1" t="s">
        <v>182</v>
      </c>
      <c r="E1" t="s">
        <v>183</v>
      </c>
    </row>
    <row r="2" spans="1:5">
      <c r="A2" t="s">
        <v>0</v>
      </c>
      <c r="B2" t="s">
        <v>112</v>
      </c>
      <c r="C2" t="s">
        <v>113</v>
      </c>
      <c r="D2" t="s">
        <v>114</v>
      </c>
    </row>
    <row r="3" spans="1:5">
      <c r="A3">
        <v>2</v>
      </c>
      <c r="B3">
        <f>(24/A3)*(1+0.15*A3^0.687)</f>
        <v>14.897878095436038</v>
      </c>
      <c r="C3">
        <f>0.42/(1+(42500*A3^(-1.16)))</f>
        <v>2.208169065418247E-5</v>
      </c>
      <c r="D3">
        <f>B3+C3</f>
        <v>14.897900177126692</v>
      </c>
      <c r="E3">
        <f t="shared" ref="E3:E23" si="0">D3</f>
        <v>14.897900177126692</v>
      </c>
    </row>
    <row r="4" spans="1:5">
      <c r="A4">
        <v>4</v>
      </c>
      <c r="B4">
        <f t="shared" ref="B4:B29" si="1">(24/A4)*(1+0.15*A4^0.687)</f>
        <v>8.3326937377799997</v>
      </c>
      <c r="C4">
        <f t="shared" ref="C4:C29" si="2">0.42/(1+(42500*A4^(-1.16)))</f>
        <v>4.9339975335546678E-5</v>
      </c>
      <c r="D4">
        <f t="shared" ref="D4:D29" si="3">B4+C4</f>
        <v>8.3327430777553353</v>
      </c>
      <c r="E4">
        <f t="shared" si="0"/>
        <v>8.3327430777553353</v>
      </c>
    </row>
    <row r="5" spans="1:5">
      <c r="A5">
        <v>6</v>
      </c>
      <c r="B5">
        <f t="shared" si="1"/>
        <v>6.0546656450947154</v>
      </c>
      <c r="C5">
        <f t="shared" si="2"/>
        <v>7.8964911082309488E-5</v>
      </c>
      <c r="D5">
        <f t="shared" si="3"/>
        <v>6.0547446100057973</v>
      </c>
      <c r="E5">
        <f t="shared" si="0"/>
        <v>6.0547446100057973</v>
      </c>
    </row>
    <row r="6" spans="1:5">
      <c r="A6">
        <v>8</v>
      </c>
      <c r="B6">
        <f t="shared" si="1"/>
        <v>4.8777394683537452</v>
      </c>
      <c r="C6">
        <f t="shared" si="2"/>
        <v>1.1023785154295313E-4</v>
      </c>
      <c r="D6">
        <f t="shared" si="3"/>
        <v>4.8778497062052883</v>
      </c>
      <c r="E6">
        <f t="shared" si="0"/>
        <v>4.8778497062052883</v>
      </c>
    </row>
    <row r="7" spans="1:5">
      <c r="A7">
        <v>10</v>
      </c>
      <c r="B7">
        <f t="shared" si="1"/>
        <v>4.1510659404892616</v>
      </c>
      <c r="C7">
        <f t="shared" si="2"/>
        <v>1.4279489465729233E-4</v>
      </c>
      <c r="D7">
        <f t="shared" si="3"/>
        <v>4.1512087353839187</v>
      </c>
      <c r="E7">
        <f t="shared" si="0"/>
        <v>4.1512087353839187</v>
      </c>
    </row>
    <row r="8" spans="1:5">
      <c r="A8">
        <v>20</v>
      </c>
      <c r="B8">
        <f t="shared" si="1"/>
        <v>2.6095487868355378</v>
      </c>
      <c r="C8">
        <f t="shared" si="2"/>
        <v>3.189519214076914E-4</v>
      </c>
      <c r="D8">
        <f t="shared" si="3"/>
        <v>2.6098677387569453</v>
      </c>
      <c r="E8">
        <f t="shared" si="0"/>
        <v>2.6098677387569453</v>
      </c>
    </row>
    <row r="9" spans="1:5">
      <c r="A9">
        <v>40</v>
      </c>
      <c r="B9">
        <f t="shared" si="1"/>
        <v>1.7346390427275411</v>
      </c>
      <c r="C9">
        <f t="shared" si="2"/>
        <v>7.1205417448405247E-4</v>
      </c>
      <c r="D9">
        <f t="shared" si="3"/>
        <v>1.7353510969020252</v>
      </c>
      <c r="E9">
        <f t="shared" si="0"/>
        <v>1.7353510969020252</v>
      </c>
    </row>
    <row r="10" spans="1:5">
      <c r="A10">
        <v>60</v>
      </c>
      <c r="B10">
        <f t="shared" si="1"/>
        <v>1.3994041750607646</v>
      </c>
      <c r="C10">
        <f t="shared" si="2"/>
        <v>1.1385102722446222E-3</v>
      </c>
      <c r="D10">
        <f t="shared" si="3"/>
        <v>1.4005426853330092</v>
      </c>
      <c r="E10">
        <f t="shared" si="0"/>
        <v>1.4005426853330092</v>
      </c>
    </row>
    <row r="11" spans="1:5">
      <c r="A11">
        <v>80</v>
      </c>
      <c r="B11">
        <f t="shared" si="1"/>
        <v>1.2133460078185156</v>
      </c>
      <c r="C11">
        <f t="shared" si="2"/>
        <v>1.5878145558064754E-3</v>
      </c>
      <c r="D11">
        <f t="shared" si="3"/>
        <v>1.214933822374322</v>
      </c>
      <c r="E11">
        <f t="shared" si="0"/>
        <v>1.214933822374322</v>
      </c>
    </row>
    <row r="12" spans="1:5">
      <c r="A12">
        <v>100</v>
      </c>
      <c r="B12">
        <f t="shared" si="1"/>
        <v>1.0917310910948732</v>
      </c>
      <c r="C12">
        <f t="shared" si="2"/>
        <v>2.0546157042761423E-3</v>
      </c>
      <c r="D12">
        <f t="shared" si="3"/>
        <v>1.0937857067991494</v>
      </c>
      <c r="E12">
        <f t="shared" si="0"/>
        <v>1.0937857067991494</v>
      </c>
    </row>
    <row r="13" spans="1:5">
      <c r="A13">
        <v>200</v>
      </c>
      <c r="B13">
        <f t="shared" si="1"/>
        <v>0.80561468669046377</v>
      </c>
      <c r="C13">
        <f t="shared" si="2"/>
        <v>4.5636295151070512E-3</v>
      </c>
      <c r="D13">
        <f t="shared" si="3"/>
        <v>0.81017831620557079</v>
      </c>
      <c r="E13">
        <f t="shared" si="0"/>
        <v>0.81017831620557079</v>
      </c>
    </row>
    <row r="14" spans="1:5">
      <c r="A14">
        <v>400</v>
      </c>
      <c r="B14">
        <f t="shared" si="1"/>
        <v>0.61189660624153808</v>
      </c>
      <c r="C14">
        <f t="shared" si="2"/>
        <v>1.006278075932459E-2</v>
      </c>
      <c r="D14">
        <f t="shared" si="3"/>
        <v>0.62195938700086262</v>
      </c>
      <c r="E14">
        <f t="shared" si="0"/>
        <v>0.62195938700086262</v>
      </c>
    </row>
    <row r="15" spans="1:5">
      <c r="A15">
        <v>600</v>
      </c>
      <c r="B15">
        <f t="shared" si="1"/>
        <v>0.52611739214768705</v>
      </c>
      <c r="C15">
        <f t="shared" si="2"/>
        <v>1.587740959338833E-2</v>
      </c>
      <c r="D15">
        <f t="shared" si="3"/>
        <v>0.54199480174107539</v>
      </c>
      <c r="E15">
        <f t="shared" si="0"/>
        <v>0.54199480174107539</v>
      </c>
    </row>
    <row r="16" spans="1:5">
      <c r="A16">
        <v>800</v>
      </c>
      <c r="B16">
        <f t="shared" si="1"/>
        <v>0.4742580794924563</v>
      </c>
      <c r="C16">
        <f t="shared" si="2"/>
        <v>2.1840021384588564E-2</v>
      </c>
      <c r="D16">
        <f t="shared" si="3"/>
        <v>0.49609810087704487</v>
      </c>
      <c r="E16">
        <f t="shared" si="0"/>
        <v>0.49609810087704487</v>
      </c>
    </row>
    <row r="17" spans="1:5">
      <c r="A17">
        <v>1000</v>
      </c>
      <c r="B17">
        <f t="shared" si="1"/>
        <v>0.43828814001999716</v>
      </c>
      <c r="C17">
        <f t="shared" si="2"/>
        <v>2.7864258959667525E-2</v>
      </c>
      <c r="D17">
        <f t="shared" si="3"/>
        <v>0.46615239897966471</v>
      </c>
      <c r="E17">
        <f t="shared" si="0"/>
        <v>0.46615239897966471</v>
      </c>
    </row>
    <row r="18" spans="1:5">
      <c r="A18">
        <v>2000</v>
      </c>
      <c r="B18">
        <f t="shared" si="1"/>
        <v>0.34548792393413547</v>
      </c>
      <c r="C18">
        <f t="shared" si="2"/>
        <v>5.7550988164164915E-2</v>
      </c>
      <c r="D18">
        <f t="shared" si="3"/>
        <v>0.40303891209830039</v>
      </c>
      <c r="E18">
        <f t="shared" si="0"/>
        <v>0.40303891209830039</v>
      </c>
    </row>
    <row r="19" spans="1:5">
      <c r="A19">
        <v>4000</v>
      </c>
      <c r="B19">
        <f t="shared" si="1"/>
        <v>0.2744464860725474</v>
      </c>
      <c r="C19">
        <f t="shared" si="2"/>
        <v>0.10999432969400254</v>
      </c>
      <c r="D19">
        <f t="shared" si="3"/>
        <v>0.38444081576654993</v>
      </c>
      <c r="E19">
        <f t="shared" si="0"/>
        <v>0.38444081576654993</v>
      </c>
    </row>
    <row r="20" spans="1:5">
      <c r="A20">
        <v>6000</v>
      </c>
      <c r="B20">
        <f t="shared" si="1"/>
        <v>0.24045100235257691</v>
      </c>
      <c r="C20">
        <f t="shared" si="2"/>
        <v>0.15212457847504568</v>
      </c>
      <c r="D20">
        <f t="shared" si="3"/>
        <v>0.39257558082762256</v>
      </c>
      <c r="E20">
        <f t="shared" si="0"/>
        <v>0.39257558082762256</v>
      </c>
    </row>
    <row r="21" spans="1:5">
      <c r="A21">
        <v>8000</v>
      </c>
      <c r="B21">
        <f t="shared" si="1"/>
        <v>0.21909033105178094</v>
      </c>
      <c r="C21">
        <f t="shared" si="2"/>
        <v>0.18573717386820277</v>
      </c>
      <c r="D21">
        <f t="shared" si="3"/>
        <v>0.40482750491998371</v>
      </c>
      <c r="E21">
        <f t="shared" si="0"/>
        <v>0.40482750491998371</v>
      </c>
    </row>
    <row r="22" spans="1:5">
      <c r="A22" s="1">
        <v>10000</v>
      </c>
      <c r="B22">
        <f t="shared" si="1"/>
        <v>0.20391273653823982</v>
      </c>
      <c r="C22">
        <f t="shared" si="2"/>
        <v>0.21280705783914217</v>
      </c>
      <c r="D22">
        <f t="shared" si="3"/>
        <v>0.41671979437738199</v>
      </c>
      <c r="E22">
        <f t="shared" si="0"/>
        <v>0.41671979437738199</v>
      </c>
    </row>
    <row r="23" spans="1:5">
      <c r="A23" s="1">
        <v>20000</v>
      </c>
      <c r="B23">
        <f t="shared" si="1"/>
        <v>0.16341092921264941</v>
      </c>
      <c r="C23">
        <f t="shared" si="2"/>
        <v>0.29253888018040408</v>
      </c>
      <c r="D23">
        <f t="shared" si="3"/>
        <v>0.45594980939305352</v>
      </c>
      <c r="E23">
        <f t="shared" si="0"/>
        <v>0.45594980939305352</v>
      </c>
    </row>
    <row r="24" spans="1:5">
      <c r="A24" s="1">
        <v>40000</v>
      </c>
      <c r="B24">
        <f t="shared" si="1"/>
        <v>0.13117430516823969</v>
      </c>
      <c r="C24">
        <f t="shared" si="2"/>
        <v>0.35146909286007505</v>
      </c>
      <c r="D24">
        <f t="shared" si="3"/>
        <v>0.48264339802831474</v>
      </c>
      <c r="E24">
        <f>D24</f>
        <v>0.48264339802831474</v>
      </c>
    </row>
    <row r="25" spans="1:5">
      <c r="A25" s="1">
        <v>60000</v>
      </c>
      <c r="B25">
        <f t="shared" si="1"/>
        <v>0.11541147133726218</v>
      </c>
      <c r="C25">
        <f t="shared" si="2"/>
        <v>0.37439022022870994</v>
      </c>
      <c r="D25">
        <f t="shared" si="3"/>
        <v>0.48980169156597209</v>
      </c>
      <c r="E25" s="1">
        <v>0.2</v>
      </c>
    </row>
    <row r="26" spans="1:5">
      <c r="A26" s="1">
        <v>80000</v>
      </c>
      <c r="B26">
        <f t="shared" si="1"/>
        <v>0.10540789410383955</v>
      </c>
      <c r="C26">
        <f t="shared" si="2"/>
        <v>0.38629290845061232</v>
      </c>
      <c r="D26">
        <f t="shared" si="3"/>
        <v>0.49170080255445187</v>
      </c>
      <c r="E26" s="1">
        <v>0.08</v>
      </c>
    </row>
    <row r="27" spans="1:5">
      <c r="A27" s="1">
        <v>100000</v>
      </c>
      <c r="B27">
        <f t="shared" si="1"/>
        <v>9.8257247090804939E-2</v>
      </c>
      <c r="C27">
        <f t="shared" si="2"/>
        <v>0.39349498057107463</v>
      </c>
      <c r="D27">
        <f t="shared" si="3"/>
        <v>0.49175222766187954</v>
      </c>
      <c r="E27" s="1">
        <v>0.08</v>
      </c>
    </row>
    <row r="28" spans="1:5">
      <c r="A28" s="1">
        <v>200000</v>
      </c>
      <c r="B28">
        <f t="shared" si="1"/>
        <v>7.9020564810940372E-2</v>
      </c>
      <c r="C28">
        <f t="shared" si="2"/>
        <v>0.40771017537663795</v>
      </c>
      <c r="D28">
        <f t="shared" si="3"/>
        <v>0.48673074018757834</v>
      </c>
      <c r="E28" s="1">
        <v>0.09</v>
      </c>
    </row>
    <row r="29" spans="1:5">
      <c r="A29" s="1">
        <v>300000</v>
      </c>
      <c r="B29">
        <f t="shared" si="1"/>
        <v>6.9576598404679849E-2</v>
      </c>
      <c r="C29">
        <f t="shared" si="2"/>
        <v>0.41223619892035179</v>
      </c>
      <c r="D29">
        <f t="shared" si="3"/>
        <v>0.48181279732503163</v>
      </c>
      <c r="E29" s="1"/>
    </row>
    <row r="30" spans="1:5">
      <c r="A30" s="1">
        <v>350000</v>
      </c>
      <c r="D30" s="1">
        <v>0.2</v>
      </c>
      <c r="E30" s="1"/>
    </row>
    <row r="31" spans="1:5">
      <c r="A31" s="1">
        <v>400000</v>
      </c>
      <c r="D31" s="1">
        <v>0.08</v>
      </c>
      <c r="E31" s="1"/>
    </row>
    <row r="32" spans="1:5">
      <c r="A32" s="1">
        <v>600000</v>
      </c>
      <c r="D32" s="1">
        <v>0.08</v>
      </c>
      <c r="E32" s="1"/>
    </row>
    <row r="33" spans="1:5">
      <c r="A33" s="1">
        <v>800000</v>
      </c>
      <c r="D33" s="1">
        <v>0.09</v>
      </c>
      <c r="E33" s="1"/>
    </row>
    <row r="34" spans="1:5">
      <c r="A34" s="1">
        <v>1000000</v>
      </c>
      <c r="D34" s="1">
        <v>0.1</v>
      </c>
    </row>
    <row r="35" spans="1:5">
      <c r="A35" s="1">
        <v>2000000</v>
      </c>
      <c r="D35" s="1">
        <v>0.15</v>
      </c>
    </row>
    <row r="36" spans="1:5">
      <c r="A36" s="1">
        <v>4000000</v>
      </c>
      <c r="D36" s="1">
        <v>0.16</v>
      </c>
    </row>
    <row r="37" spans="1:5">
      <c r="A37" s="1">
        <v>6000000</v>
      </c>
      <c r="D37" s="1">
        <v>0.17</v>
      </c>
    </row>
    <row r="38" spans="1:5">
      <c r="A38" s="1">
        <v>8000000</v>
      </c>
      <c r="D38" s="1">
        <v>0.18</v>
      </c>
    </row>
    <row r="39" spans="1:5">
      <c r="A39" s="1"/>
    </row>
    <row r="40" spans="1:5">
      <c r="A40" s="1"/>
    </row>
    <row r="41" spans="1:5">
      <c r="A41" s="1"/>
    </row>
    <row r="42" spans="1:5">
      <c r="A42" s="1"/>
    </row>
    <row r="43" spans="1:5">
      <c r="A43" s="1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6</xdr:col>
                <xdr:colOff>419100</xdr:colOff>
                <xdr:row>1</xdr:row>
                <xdr:rowOff>152400</xdr:rowOff>
              </from>
              <to>
                <xdr:col>16</xdr:col>
                <xdr:colOff>101600</xdr:colOff>
                <xdr:row>14</xdr:row>
                <xdr:rowOff>63500</xdr:rowOff>
              </to>
            </anchor>
          </objectPr>
        </oleObject>
      </mc:Choice>
      <mc:Fallback>
        <oleObject progId="Equation.3" shapeId="819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4"/>
  <sheetViews>
    <sheetView topLeftCell="A47" workbookViewId="0">
      <selection activeCell="A72" sqref="A72"/>
    </sheetView>
  </sheetViews>
  <sheetFormatPr baseColWidth="10" defaultColWidth="8.83203125" defaultRowHeight="13"/>
  <cols>
    <col min="1" max="1" width="39.33203125" bestFit="1" customWidth="1"/>
    <col min="3" max="3" width="4" bestFit="1" customWidth="1"/>
    <col min="4" max="4" width="5" bestFit="1" customWidth="1"/>
    <col min="5" max="5" width="10.1640625" bestFit="1" customWidth="1"/>
    <col min="6" max="8" width="10.1640625" customWidth="1"/>
  </cols>
  <sheetData>
    <row r="1" spans="1:19">
      <c r="A1" s="159" t="s">
        <v>101</v>
      </c>
      <c r="B1" s="159"/>
      <c r="C1" s="159"/>
      <c r="D1" s="159"/>
      <c r="E1" s="160" t="s">
        <v>273</v>
      </c>
      <c r="J1" s="92" t="s">
        <v>229</v>
      </c>
    </row>
    <row r="2" spans="1:19">
      <c r="A2" s="3" t="s">
        <v>65</v>
      </c>
      <c r="D2" t="s">
        <v>72</v>
      </c>
      <c r="E2" s="160"/>
      <c r="J2" t="s">
        <v>103</v>
      </c>
      <c r="N2" t="s">
        <v>104</v>
      </c>
      <c r="S2" t="s">
        <v>102</v>
      </c>
    </row>
    <row r="3" spans="1:19">
      <c r="A3" t="s">
        <v>66</v>
      </c>
      <c r="D3">
        <v>0.3</v>
      </c>
    </row>
    <row r="4" spans="1:19">
      <c r="A4" t="s">
        <v>68</v>
      </c>
      <c r="D4">
        <v>1.5</v>
      </c>
    </row>
    <row r="5" spans="1:19">
      <c r="A5" t="s">
        <v>67</v>
      </c>
      <c r="D5">
        <v>0.2</v>
      </c>
    </row>
    <row r="6" spans="1:19">
      <c r="A6" t="s">
        <v>71</v>
      </c>
      <c r="D6">
        <v>0.7</v>
      </c>
    </row>
    <row r="7" spans="1:19">
      <c r="A7" t="s">
        <v>69</v>
      </c>
      <c r="D7">
        <v>0.4</v>
      </c>
    </row>
    <row r="8" spans="1:19">
      <c r="A8" t="s">
        <v>70</v>
      </c>
      <c r="D8">
        <v>0.2</v>
      </c>
      <c r="F8" t="s">
        <v>202</v>
      </c>
    </row>
    <row r="9" spans="1:19">
      <c r="G9" t="s">
        <v>203</v>
      </c>
    </row>
    <row r="10" spans="1:19">
      <c r="A10" s="3" t="s">
        <v>204</v>
      </c>
    </row>
    <row r="11" spans="1:19">
      <c r="A11" t="s">
        <v>206</v>
      </c>
      <c r="D11">
        <v>1.1000000000000001</v>
      </c>
    </row>
    <row r="12" spans="1:19">
      <c r="A12" t="s">
        <v>205</v>
      </c>
      <c r="D12">
        <v>0.2</v>
      </c>
    </row>
    <row r="14" spans="1:19">
      <c r="A14" s="3" t="s">
        <v>79</v>
      </c>
    </row>
    <row r="15" spans="1:19">
      <c r="A15" t="s">
        <v>80</v>
      </c>
      <c r="D15">
        <v>0.2</v>
      </c>
    </row>
    <row r="16" spans="1:19">
      <c r="A16" t="s">
        <v>81</v>
      </c>
      <c r="D16">
        <v>1.5</v>
      </c>
    </row>
    <row r="18" spans="1:15">
      <c r="A18" s="3" t="s">
        <v>82</v>
      </c>
    </row>
    <row r="19" spans="1:15">
      <c r="A19" t="s">
        <v>83</v>
      </c>
      <c r="D19">
        <v>0.2</v>
      </c>
      <c r="J19" t="s">
        <v>78</v>
      </c>
    </row>
    <row r="20" spans="1:15">
      <c r="A20" t="s">
        <v>84</v>
      </c>
      <c r="D20">
        <v>0.9</v>
      </c>
      <c r="J20" t="s">
        <v>73</v>
      </c>
    </row>
    <row r="21" spans="1:15">
      <c r="A21" t="s">
        <v>85</v>
      </c>
      <c r="D21">
        <v>1</v>
      </c>
      <c r="J21" t="s">
        <v>75</v>
      </c>
      <c r="O21" t="s">
        <v>74</v>
      </c>
    </row>
    <row r="22" spans="1:15">
      <c r="A22" t="s">
        <v>86</v>
      </c>
      <c r="D22">
        <v>2</v>
      </c>
      <c r="J22" t="s">
        <v>77</v>
      </c>
      <c r="O22" t="s">
        <v>76</v>
      </c>
    </row>
    <row r="24" spans="1:15">
      <c r="A24" s="3" t="s">
        <v>87</v>
      </c>
      <c r="D24">
        <v>0.08</v>
      </c>
      <c r="J24" t="s">
        <v>270</v>
      </c>
    </row>
    <row r="26" spans="1:15">
      <c r="A26" s="3" t="s">
        <v>88</v>
      </c>
    </row>
    <row r="27" spans="1:15">
      <c r="A27" t="s">
        <v>89</v>
      </c>
      <c r="D27">
        <v>10</v>
      </c>
    </row>
    <row r="28" spans="1:15">
      <c r="A28" t="s">
        <v>90</v>
      </c>
      <c r="D28">
        <v>2</v>
      </c>
    </row>
    <row r="29" spans="1:15">
      <c r="A29" t="s">
        <v>91</v>
      </c>
      <c r="D29">
        <v>0.15</v>
      </c>
    </row>
    <row r="30" spans="1:15">
      <c r="A30" t="s">
        <v>92</v>
      </c>
      <c r="D30">
        <v>0.26</v>
      </c>
      <c r="J30" s="3"/>
    </row>
    <row r="31" spans="1:15">
      <c r="A31" t="s">
        <v>93</v>
      </c>
      <c r="D31">
        <v>2.1</v>
      </c>
      <c r="J31" s="7"/>
      <c r="N31" s="6"/>
    </row>
    <row r="32" spans="1:15">
      <c r="A32" t="s">
        <v>94</v>
      </c>
      <c r="D32">
        <v>17</v>
      </c>
      <c r="J32" s="3"/>
    </row>
    <row r="33" spans="1:10">
      <c r="A33" t="s">
        <v>96</v>
      </c>
      <c r="D33">
        <v>2</v>
      </c>
      <c r="J33" s="3"/>
    </row>
    <row r="34" spans="1:10">
      <c r="A34" t="s">
        <v>95</v>
      </c>
      <c r="D34" s="4" t="s">
        <v>100</v>
      </c>
    </row>
    <row r="35" spans="1:10">
      <c r="A35" t="s">
        <v>97</v>
      </c>
      <c r="D35">
        <v>0.05</v>
      </c>
    </row>
    <row r="36" spans="1:10">
      <c r="A36" t="s">
        <v>98</v>
      </c>
      <c r="D36">
        <v>5.5</v>
      </c>
    </row>
    <row r="37" spans="1:10">
      <c r="A37" t="s">
        <v>99</v>
      </c>
      <c r="D37">
        <v>210</v>
      </c>
    </row>
    <row r="39" spans="1:10">
      <c r="A39" s="3" t="s">
        <v>105</v>
      </c>
    </row>
    <row r="40" spans="1:10">
      <c r="A40" t="s">
        <v>274</v>
      </c>
      <c r="B40" t="s">
        <v>275</v>
      </c>
      <c r="C40" s="82"/>
      <c r="D40">
        <v>0.25</v>
      </c>
      <c r="E40" t="s">
        <v>200</v>
      </c>
    </row>
    <row r="41" spans="1:10">
      <c r="B41" t="s">
        <v>276</v>
      </c>
      <c r="C41" s="82"/>
      <c r="D41">
        <v>0.41</v>
      </c>
      <c r="E41" t="s">
        <v>200</v>
      </c>
    </row>
    <row r="42" spans="1:10">
      <c r="B42" t="s">
        <v>277</v>
      </c>
      <c r="C42" s="82"/>
      <c r="D42">
        <v>0.46</v>
      </c>
      <c r="E42" t="s">
        <v>200</v>
      </c>
    </row>
    <row r="43" spans="1:10">
      <c r="A43" t="s">
        <v>197</v>
      </c>
      <c r="D43">
        <v>0.02</v>
      </c>
    </row>
    <row r="44" spans="1:10">
      <c r="A44" t="s">
        <v>198</v>
      </c>
      <c r="D44">
        <v>7.0000000000000007E-2</v>
      </c>
    </row>
    <row r="46" spans="1:10">
      <c r="A46" s="3" t="s">
        <v>106</v>
      </c>
    </row>
    <row r="47" spans="1:10">
      <c r="A47" t="s">
        <v>196</v>
      </c>
      <c r="E47" t="s">
        <v>201</v>
      </c>
    </row>
    <row r="51" spans="1:4">
      <c r="A51" s="3" t="s">
        <v>195</v>
      </c>
    </row>
    <row r="52" spans="1:4">
      <c r="A52" t="s">
        <v>278</v>
      </c>
      <c r="C52" s="82"/>
      <c r="D52">
        <v>0.85</v>
      </c>
    </row>
    <row r="53" spans="1:4">
      <c r="A53" t="s">
        <v>279</v>
      </c>
      <c r="C53" s="82"/>
      <c r="D53">
        <v>3.4</v>
      </c>
    </row>
    <row r="54" spans="1:4">
      <c r="A54" t="s">
        <v>280</v>
      </c>
      <c r="C54" s="82"/>
      <c r="D54">
        <v>29</v>
      </c>
    </row>
    <row r="55" spans="1:4">
      <c r="A55" t="s">
        <v>281</v>
      </c>
    </row>
    <row r="59" spans="1:4">
      <c r="A59" s="3" t="s">
        <v>193</v>
      </c>
    </row>
    <row r="60" spans="1:4">
      <c r="A60" t="s">
        <v>191</v>
      </c>
      <c r="D60">
        <v>0.5</v>
      </c>
    </row>
    <row r="61" spans="1:4">
      <c r="A61" t="s">
        <v>192</v>
      </c>
      <c r="D61">
        <v>0.8</v>
      </c>
    </row>
    <row r="62" spans="1:4">
      <c r="A62" t="s">
        <v>199</v>
      </c>
      <c r="D62">
        <v>0.03</v>
      </c>
    </row>
    <row r="64" spans="1:4">
      <c r="A64" s="3" t="s">
        <v>194</v>
      </c>
      <c r="D64">
        <v>1</v>
      </c>
    </row>
  </sheetData>
  <mergeCells count="2">
    <mergeCell ref="A1:D1"/>
    <mergeCell ref="E1:E2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r:id="rId5">
            <anchor moveWithCells="1">
              <from>
                <xdr:col>8</xdr:col>
                <xdr:colOff>952500</xdr:colOff>
                <xdr:row>2</xdr:row>
                <xdr:rowOff>215900</xdr:rowOff>
              </from>
              <to>
                <xdr:col>11</xdr:col>
                <xdr:colOff>292100</xdr:colOff>
                <xdr:row>5</xdr:row>
                <xdr:rowOff>38100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r:id="rId7">
            <anchor moveWithCells="1">
              <from>
                <xdr:col>8</xdr:col>
                <xdr:colOff>939800</xdr:colOff>
                <xdr:row>5</xdr:row>
                <xdr:rowOff>266700</xdr:rowOff>
              </from>
              <to>
                <xdr:col>12</xdr:col>
                <xdr:colOff>76200</xdr:colOff>
                <xdr:row>8</xdr:row>
                <xdr:rowOff>228600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8">
          <objectPr defaultSize="0" r:id="rId9">
            <anchor moveWithCells="1">
              <from>
                <xdr:col>12</xdr:col>
                <xdr:colOff>368300</xdr:colOff>
                <xdr:row>2</xdr:row>
                <xdr:rowOff>215900</xdr:rowOff>
              </from>
              <to>
                <xdr:col>16</xdr:col>
                <xdr:colOff>355600</xdr:colOff>
                <xdr:row>5</xdr:row>
                <xdr:rowOff>215900</xdr:rowOff>
              </to>
            </anchor>
          </objectPr>
        </oleObject>
      </mc:Choice>
      <mc:Fallback>
        <oleObject progId="Equation.3" shapeId="7171" r:id="rId8"/>
      </mc:Fallback>
    </mc:AlternateContent>
    <mc:AlternateContent xmlns:mc="http://schemas.openxmlformats.org/markup-compatibility/2006">
      <mc:Choice Requires="x14">
        <oleObject progId="Equation.3" shapeId="7172" r:id="rId10">
          <objectPr defaultSize="0" r:id="rId11">
            <anchor moveWithCells="1">
              <from>
                <xdr:col>12</xdr:col>
                <xdr:colOff>304800</xdr:colOff>
                <xdr:row>6</xdr:row>
                <xdr:rowOff>63500</xdr:rowOff>
              </from>
              <to>
                <xdr:col>16</xdr:col>
                <xdr:colOff>292100</xdr:colOff>
                <xdr:row>9</xdr:row>
                <xdr:rowOff>127000</xdr:rowOff>
              </to>
            </anchor>
          </objectPr>
        </oleObject>
      </mc:Choice>
      <mc:Fallback>
        <oleObject progId="Equation.3" shapeId="7172" r:id="rId10"/>
      </mc:Fallback>
    </mc:AlternateContent>
    <mc:AlternateContent xmlns:mc="http://schemas.openxmlformats.org/markup-compatibility/2006">
      <mc:Choice Requires="x14">
        <oleObject progId="Equation.3" shapeId="7173" r:id="rId12">
          <objectPr defaultSize="0" r:id="rId13">
            <anchor moveWithCells="1">
              <from>
                <xdr:col>16</xdr:col>
                <xdr:colOff>1003300</xdr:colOff>
                <xdr:row>2</xdr:row>
                <xdr:rowOff>203200</xdr:rowOff>
              </from>
              <to>
                <xdr:col>22</xdr:col>
                <xdr:colOff>571500</xdr:colOff>
                <xdr:row>5</xdr:row>
                <xdr:rowOff>203200</xdr:rowOff>
              </to>
            </anchor>
          </objectPr>
        </oleObject>
      </mc:Choice>
      <mc:Fallback>
        <oleObject progId="Equation.3" shapeId="7173" r:id="rId12"/>
      </mc:Fallback>
    </mc:AlternateContent>
    <mc:AlternateContent xmlns:mc="http://schemas.openxmlformats.org/markup-compatibility/2006">
      <mc:Choice Requires="x14">
        <oleObject progId="Equation.3" shapeId="7174" r:id="rId14">
          <objectPr defaultSize="0" r:id="rId15">
            <anchor moveWithCells="1">
              <from>
                <xdr:col>16</xdr:col>
                <xdr:colOff>1003300</xdr:colOff>
                <xdr:row>6</xdr:row>
                <xdr:rowOff>101600</xdr:rowOff>
              </from>
              <to>
                <xdr:col>22</xdr:col>
                <xdr:colOff>571500</xdr:colOff>
                <xdr:row>9</xdr:row>
                <xdr:rowOff>203200</xdr:rowOff>
              </to>
            </anchor>
          </objectPr>
        </oleObject>
      </mc:Choice>
      <mc:Fallback>
        <oleObject progId="Equation.3" shapeId="7174" r:id="rId14"/>
      </mc:Fallback>
    </mc:AlternateContent>
    <mc:AlternateContent xmlns:mc="http://schemas.openxmlformats.org/markup-compatibility/2006">
      <mc:Choice Requires="x14">
        <oleObject progId="Equation.3" shapeId="7175" r:id="rId16">
          <objectPr defaultSize="0" autoPict="0" r:id="rId17">
            <anchor moveWithCells="1" sizeWithCells="1">
              <from>
                <xdr:col>0</xdr:col>
                <xdr:colOff>4330700</xdr:colOff>
                <xdr:row>46</xdr:row>
                <xdr:rowOff>12700</xdr:rowOff>
              </from>
              <to>
                <xdr:col>3</xdr:col>
                <xdr:colOff>558800</xdr:colOff>
                <xdr:row>49</xdr:row>
                <xdr:rowOff>165100</xdr:rowOff>
              </to>
            </anchor>
          </objectPr>
        </oleObject>
      </mc:Choice>
      <mc:Fallback>
        <oleObject progId="Equation.3" shapeId="7175" r:id="rId16"/>
      </mc:Fallback>
    </mc:AlternateContent>
    <mc:AlternateContent xmlns:mc="http://schemas.openxmlformats.org/markup-compatibility/2006">
      <mc:Choice Requires="x14">
        <oleObject progId="Equation.3" shapeId="7176" r:id="rId18">
          <objectPr defaultSize="0" autoPict="0" r:id="rId19">
            <anchor moveWithCells="1" sizeWithCells="1">
              <from>
                <xdr:col>4</xdr:col>
                <xdr:colOff>50800</xdr:colOff>
                <xdr:row>53</xdr:row>
                <xdr:rowOff>50800</xdr:rowOff>
              </from>
              <to>
                <xdr:col>5</xdr:col>
                <xdr:colOff>1028700</xdr:colOff>
                <xdr:row>56</xdr:row>
                <xdr:rowOff>203200</xdr:rowOff>
              </to>
            </anchor>
          </objectPr>
        </oleObject>
      </mc:Choice>
      <mc:Fallback>
        <oleObject progId="Equation.3" shapeId="7176" r:id="rId18"/>
      </mc:Fallback>
    </mc:AlternateContent>
    <mc:AlternateContent xmlns:mc="http://schemas.openxmlformats.org/markup-compatibility/2006">
      <mc:Choice Requires="x14">
        <oleObject progId="Equation.3" shapeId="7344" r:id="rId20">
          <objectPr defaultSize="0" r:id="rId21">
            <anchor moveWithCells="1">
              <from>
                <xdr:col>8</xdr:col>
                <xdr:colOff>939800</xdr:colOff>
                <xdr:row>9</xdr:row>
                <xdr:rowOff>241300</xdr:rowOff>
              </from>
              <to>
                <xdr:col>21</xdr:col>
                <xdr:colOff>241300</xdr:colOff>
                <xdr:row>15</xdr:row>
                <xdr:rowOff>177800</xdr:rowOff>
              </to>
            </anchor>
          </objectPr>
        </oleObject>
      </mc:Choice>
      <mc:Fallback>
        <oleObject progId="Equation.3" shapeId="7344" r:id="rId2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5"/>
  <sheetViews>
    <sheetView workbookViewId="0">
      <selection activeCell="V16" sqref="V16"/>
    </sheetView>
  </sheetViews>
  <sheetFormatPr baseColWidth="10" defaultColWidth="8.83203125" defaultRowHeight="13"/>
  <cols>
    <col min="5" max="5" width="17.6640625" customWidth="1"/>
    <col min="11" max="11" width="20.6640625" bestFit="1" customWidth="1"/>
    <col min="14" max="14" width="15.6640625" customWidth="1"/>
    <col min="17" max="17" width="21.1640625" customWidth="1"/>
    <col min="18" max="18" width="8.33203125" customWidth="1"/>
    <col min="20" max="20" width="6" customWidth="1"/>
    <col min="24" max="24" width="13.5" customWidth="1"/>
    <col min="26" max="26" width="3.5" customWidth="1"/>
    <col min="28" max="28" width="3.33203125" customWidth="1"/>
    <col min="30" max="30" width="3.33203125" customWidth="1"/>
  </cols>
  <sheetData>
    <row r="1" spans="1:32">
      <c r="A1" s="161" t="s">
        <v>5</v>
      </c>
      <c r="B1" s="161"/>
      <c r="C1" s="161"/>
      <c r="D1" s="161"/>
      <c r="E1" s="161"/>
      <c r="F1" s="161" t="s">
        <v>4</v>
      </c>
      <c r="G1" s="161"/>
      <c r="H1" s="161"/>
      <c r="I1" s="161"/>
      <c r="J1" s="161"/>
      <c r="Q1" s="104" t="s">
        <v>256</v>
      </c>
      <c r="R1" s="105"/>
      <c r="S1" s="105"/>
      <c r="T1" s="105"/>
      <c r="U1" s="105"/>
      <c r="V1" s="105"/>
      <c r="W1" s="105"/>
      <c r="X1" s="105"/>
      <c r="Y1" s="48"/>
      <c r="Z1" s="48"/>
      <c r="AA1" s="48"/>
      <c r="AB1" s="48"/>
      <c r="AC1" s="48"/>
      <c r="AD1" s="48"/>
      <c r="AE1" s="93"/>
    </row>
    <row r="2" spans="1:32">
      <c r="A2" t="s">
        <v>9</v>
      </c>
      <c r="B2" s="2"/>
      <c r="C2" s="2"/>
      <c r="D2" s="2"/>
      <c r="E2" s="2"/>
      <c r="F2" t="s">
        <v>8</v>
      </c>
      <c r="G2" s="2"/>
      <c r="H2" s="2"/>
      <c r="I2" s="2"/>
      <c r="J2" t="s">
        <v>7</v>
      </c>
      <c r="Q2" s="41"/>
      <c r="R2" s="10"/>
      <c r="S2" s="10"/>
      <c r="T2" s="10"/>
      <c r="U2" s="120" t="s">
        <v>246</v>
      </c>
      <c r="V2" s="118"/>
      <c r="W2" s="118"/>
      <c r="X2" s="118"/>
      <c r="Y2" s="17"/>
      <c r="Z2" s="10"/>
      <c r="AA2" s="10"/>
      <c r="AB2" s="10"/>
      <c r="AC2" s="10"/>
      <c r="AD2" s="10"/>
      <c r="AE2" s="94"/>
    </row>
    <row r="3" spans="1:32">
      <c r="A3" s="2"/>
      <c r="B3" s="2"/>
      <c r="C3" s="2"/>
      <c r="D3" s="2"/>
      <c r="E3" s="2"/>
      <c r="G3" s="2"/>
      <c r="H3" s="2"/>
      <c r="I3" s="2"/>
      <c r="J3" s="2"/>
      <c r="Q3" s="115" t="s">
        <v>245</v>
      </c>
      <c r="R3" s="116"/>
      <c r="S3" s="116"/>
      <c r="T3" s="116"/>
      <c r="U3" s="18" t="s">
        <v>36</v>
      </c>
      <c r="V3" s="99">
        <f>S7/S6</f>
        <v>1E-3</v>
      </c>
      <c r="W3" s="10" t="s">
        <v>37</v>
      </c>
      <c r="X3" s="10"/>
      <c r="Y3" s="19"/>
      <c r="Z3" s="10"/>
      <c r="AA3" s="10"/>
      <c r="AB3" s="10"/>
      <c r="AC3" s="10"/>
      <c r="AD3" s="10"/>
      <c r="AE3" s="94"/>
    </row>
    <row r="4" spans="1:32">
      <c r="A4" s="2"/>
      <c r="B4" s="2"/>
      <c r="C4" s="2"/>
      <c r="D4" s="2"/>
      <c r="E4" s="2"/>
      <c r="F4" s="2"/>
      <c r="G4" s="2"/>
      <c r="H4" s="2"/>
      <c r="I4" s="2"/>
      <c r="J4" s="2"/>
      <c r="Q4" s="18" t="s">
        <v>239</v>
      </c>
      <c r="R4" s="10" t="s">
        <v>30</v>
      </c>
      <c r="S4" s="106">
        <v>10</v>
      </c>
      <c r="T4" s="10" t="s">
        <v>31</v>
      </c>
      <c r="U4" s="18" t="s">
        <v>35</v>
      </c>
      <c r="V4" s="99">
        <f>4*V3/(PI()*S5^2)</f>
        <v>0.50929581789406508</v>
      </c>
      <c r="W4" s="10" t="s">
        <v>38</v>
      </c>
      <c r="X4" s="10"/>
      <c r="Y4" s="19"/>
      <c r="Z4" s="10"/>
      <c r="AA4" s="10"/>
      <c r="AB4" s="10"/>
      <c r="AC4" s="10"/>
      <c r="AD4" s="10"/>
      <c r="AE4" s="94"/>
    </row>
    <row r="5" spans="1:32">
      <c r="D5" s="162" t="s">
        <v>2</v>
      </c>
      <c r="E5" s="162"/>
      <c r="F5" s="162"/>
      <c r="G5" s="162"/>
      <c r="Q5" s="18" t="s">
        <v>240</v>
      </c>
      <c r="R5" s="10" t="s">
        <v>32</v>
      </c>
      <c r="S5" s="106">
        <v>0.05</v>
      </c>
      <c r="T5" s="10" t="s">
        <v>31</v>
      </c>
      <c r="U5" s="18" t="s">
        <v>39</v>
      </c>
      <c r="V5" s="100">
        <f>V4*S5/S8</f>
        <v>16864.099930267057</v>
      </c>
      <c r="W5" s="10"/>
      <c r="X5" s="101" t="s">
        <v>46</v>
      </c>
      <c r="Y5" s="19" t="s">
        <v>247</v>
      </c>
      <c r="Z5" s="10"/>
      <c r="AA5" s="10"/>
      <c r="AB5" s="10"/>
      <c r="AC5" s="10"/>
      <c r="AD5" s="10"/>
      <c r="AE5" s="94"/>
    </row>
    <row r="6" spans="1:32" ht="15">
      <c r="A6" t="s">
        <v>23</v>
      </c>
      <c r="Q6" s="18" t="s">
        <v>241</v>
      </c>
      <c r="R6" s="98" t="s">
        <v>33</v>
      </c>
      <c r="S6" s="106">
        <v>1000</v>
      </c>
      <c r="T6" s="10" t="s">
        <v>34</v>
      </c>
      <c r="U6" s="18" t="s">
        <v>264</v>
      </c>
      <c r="V6" s="10" t="s">
        <v>265</v>
      </c>
      <c r="W6" s="98" t="s">
        <v>258</v>
      </c>
      <c r="X6" s="10" t="s">
        <v>259</v>
      </c>
      <c r="Y6" s="19"/>
      <c r="Z6" s="10"/>
      <c r="AA6" s="10"/>
      <c r="AB6" s="10"/>
      <c r="AC6" s="10"/>
      <c r="AD6" s="10"/>
      <c r="AE6" s="94"/>
    </row>
    <row r="7" spans="1:32">
      <c r="Q7" s="18" t="s">
        <v>252</v>
      </c>
      <c r="R7" s="10" t="s">
        <v>253</v>
      </c>
      <c r="S7" s="106">
        <v>1</v>
      </c>
      <c r="T7" s="10" t="s">
        <v>254</v>
      </c>
      <c r="U7" s="119">
        <f>IF($V$5&lt;4000,16/$V$5,(0.0625/(LOG((($S$9/3.7)+5.74/($V$5^0.9)),10))^2))</f>
        <v>8.1656658119759543E-3</v>
      </c>
      <c r="V7" s="99">
        <f>U7*4</f>
        <v>3.2662663247903817E-2</v>
      </c>
      <c r="W7" s="99">
        <f>2*$U7*($S$4/$S$5)*$S$6*$V$4^2</f>
        <v>847.211443504307</v>
      </c>
      <c r="X7" s="99">
        <f>2*$U7*($S$4/$S$5)*$V$4^2/9.81</f>
        <v>8.6362022783313661E-2</v>
      </c>
      <c r="Y7" s="19" t="s">
        <v>40</v>
      </c>
      <c r="Z7" s="10"/>
      <c r="AA7" s="10"/>
      <c r="AB7" s="10"/>
      <c r="AC7" s="10"/>
      <c r="AD7" s="10"/>
      <c r="AE7" s="94"/>
    </row>
    <row r="8" spans="1:32">
      <c r="Q8" s="18" t="s">
        <v>243</v>
      </c>
      <c r="R8" s="98" t="s">
        <v>42</v>
      </c>
      <c r="S8" s="107">
        <v>1.5099999999999999E-6</v>
      </c>
      <c r="T8" s="10" t="s">
        <v>43</v>
      </c>
      <c r="U8" s="119">
        <f>IF($V$5&lt;4000,16/$V$5,(0.25/(-1.8*LOG((($S$9/3.7)^1.11+6.9/$V$5),10))^2))</f>
        <v>7.9876747813295759E-3</v>
      </c>
      <c r="V8" s="99">
        <f>U8*4</f>
        <v>3.1950699125318303E-2</v>
      </c>
      <c r="W8" s="99">
        <f>2*$U8*($S$4/$S$5)*$S$6*$V$4^2</f>
        <v>828.74435931582889</v>
      </c>
      <c r="X8" s="99">
        <f>2*$U8*($S$4/$S$5)*$V$4^2/9.81</f>
        <v>8.4479547330869403E-2</v>
      </c>
      <c r="Y8" s="19" t="s">
        <v>41</v>
      </c>
      <c r="Z8" s="10"/>
      <c r="AA8" s="10"/>
      <c r="AB8" s="10"/>
      <c r="AC8" s="10"/>
      <c r="AD8" s="10"/>
      <c r="AE8" s="94"/>
    </row>
    <row r="9" spans="1:32">
      <c r="Q9" s="20" t="s">
        <v>242</v>
      </c>
      <c r="R9" s="21" t="s">
        <v>44</v>
      </c>
      <c r="S9" s="117">
        <v>3.0000000000000001E-3</v>
      </c>
      <c r="T9" s="21"/>
      <c r="U9" s="126">
        <f>IF($V$5&lt;4000,16/$V$5,(0.25*(AA9-((AC9-AA9)^2/(AE9-2*AC9+AA9)))^(-2)))</f>
        <v>8.0569647702380294E-3</v>
      </c>
      <c r="V9" s="127">
        <f>U9*4</f>
        <v>3.2227859080952118E-2</v>
      </c>
      <c r="W9" s="127">
        <f>2*$U9*($S$4/$S$5)*$S$6*$V$4^2</f>
        <v>835.93339605517644</v>
      </c>
      <c r="X9" s="127">
        <f>2*$U9*($S$4/$S$5)*$V$4^2/9.81</f>
        <v>8.5212374725298315E-2</v>
      </c>
      <c r="Y9" s="128" t="s">
        <v>17</v>
      </c>
      <c r="Z9" s="10" t="s">
        <v>47</v>
      </c>
      <c r="AA9" s="12">
        <f>-2*LOG(($S$9/3.7+12/$V$5),10)</f>
        <v>5.6349529777529845</v>
      </c>
      <c r="AB9" s="10" t="s">
        <v>48</v>
      </c>
      <c r="AC9" s="12">
        <f>-2*LOG(($S$9/3.7+2.51*$AA$9/$V$5),10)</f>
        <v>5.5652955576638643</v>
      </c>
      <c r="AD9" s="10" t="s">
        <v>49</v>
      </c>
      <c r="AE9" s="110">
        <f>-2*LOG(($S$9/3.7+2.51*$AC$9/$V$5),10)</f>
        <v>5.5707721252061271</v>
      </c>
      <c r="AF9" s="132" t="s">
        <v>283</v>
      </c>
    </row>
    <row r="10" spans="1:32" ht="14" thickBot="1">
      <c r="A10" t="s">
        <v>3</v>
      </c>
      <c r="L10" s="5" t="s">
        <v>244</v>
      </c>
      <c r="Q10" s="43"/>
      <c r="R10" s="44"/>
      <c r="S10" s="44"/>
      <c r="T10" s="44"/>
      <c r="U10" s="111">
        <f>AVERAGE(U7:U9)</f>
        <v>8.0701017878478543E-3</v>
      </c>
      <c r="V10" s="112">
        <f>AVERAGE(V7:V9)</f>
        <v>3.2280407151391417E-2</v>
      </c>
      <c r="W10" s="113">
        <f>AVERAGE(W7:W9)</f>
        <v>837.29639962510407</v>
      </c>
      <c r="X10" s="112">
        <f>AVERAGE(X7:X9)</f>
        <v>8.5351314946493784E-2</v>
      </c>
      <c r="Y10" s="114" t="s">
        <v>257</v>
      </c>
      <c r="Z10" s="44"/>
      <c r="AA10" s="44"/>
      <c r="AB10" s="44"/>
      <c r="AC10" s="44"/>
      <c r="AD10" s="44"/>
      <c r="AE10" s="95"/>
    </row>
    <row r="11" spans="1:32" ht="43" thickBot="1">
      <c r="L11" s="96" t="s">
        <v>51</v>
      </c>
      <c r="M11" s="48"/>
      <c r="N11" s="97" t="s">
        <v>60</v>
      </c>
    </row>
    <row r="12" spans="1:32">
      <c r="L12" s="41" t="s">
        <v>52</v>
      </c>
      <c r="M12" s="10"/>
      <c r="N12" s="108" t="s">
        <v>61</v>
      </c>
      <c r="Q12" s="104" t="s">
        <v>260</v>
      </c>
      <c r="R12" s="105"/>
      <c r="S12" s="105"/>
      <c r="T12" s="105"/>
      <c r="U12" s="105" t="s">
        <v>263</v>
      </c>
      <c r="V12" s="105"/>
      <c r="W12" s="105"/>
      <c r="X12" s="105"/>
      <c r="Y12" s="48"/>
      <c r="Z12" s="48"/>
      <c r="AA12" s="48"/>
      <c r="AB12" s="48"/>
      <c r="AC12" s="48"/>
      <c r="AD12" s="48"/>
      <c r="AE12" s="93"/>
    </row>
    <row r="13" spans="1:32">
      <c r="L13" s="41" t="s">
        <v>53</v>
      </c>
      <c r="M13" s="10"/>
      <c r="N13" s="108" t="s">
        <v>62</v>
      </c>
      <c r="Q13" s="41"/>
      <c r="R13" s="10"/>
      <c r="S13" s="10"/>
      <c r="T13" s="10"/>
      <c r="U13" s="120" t="s">
        <v>246</v>
      </c>
      <c r="V13" s="118"/>
      <c r="W13" s="118"/>
      <c r="Y13" s="17"/>
      <c r="Z13" s="10"/>
      <c r="AA13" s="10"/>
      <c r="AB13" s="10"/>
      <c r="AC13" s="10"/>
      <c r="AD13" s="10"/>
      <c r="AE13" s="94"/>
    </row>
    <row r="14" spans="1:32">
      <c r="A14" t="s">
        <v>6</v>
      </c>
      <c r="L14" s="41" t="s">
        <v>54</v>
      </c>
      <c r="M14" s="10"/>
      <c r="N14" s="108" t="s">
        <v>63</v>
      </c>
      <c r="Q14" s="115" t="s">
        <v>245</v>
      </c>
      <c r="R14" s="116"/>
      <c r="S14" s="116"/>
      <c r="T14" s="116"/>
      <c r="U14" s="18" t="s">
        <v>36</v>
      </c>
      <c r="V14" s="99"/>
      <c r="W14" s="10" t="s">
        <v>37</v>
      </c>
      <c r="X14" t="s">
        <v>253</v>
      </c>
      <c r="Y14" s="123">
        <f>S17*V21*PI()*(S16^2)/4</f>
        <v>0.38371521406716924</v>
      </c>
      <c r="Z14" s="10"/>
      <c r="AA14" s="10"/>
      <c r="AB14" s="10"/>
      <c r="AC14" s="10"/>
      <c r="AD14" s="10"/>
      <c r="AE14" s="94"/>
    </row>
    <row r="15" spans="1:32">
      <c r="L15" s="41" t="s">
        <v>55</v>
      </c>
      <c r="M15" s="10"/>
      <c r="N15" s="108">
        <v>0.26</v>
      </c>
      <c r="Q15" s="18" t="s">
        <v>239</v>
      </c>
      <c r="R15" s="10" t="s">
        <v>30</v>
      </c>
      <c r="S15" s="106">
        <v>10</v>
      </c>
      <c r="T15" s="10" t="s">
        <v>31</v>
      </c>
      <c r="U15" s="18" t="s">
        <v>35</v>
      </c>
      <c r="V15" s="99"/>
      <c r="W15" s="10" t="s">
        <v>38</v>
      </c>
      <c r="X15" s="10" t="s">
        <v>259</v>
      </c>
      <c r="Y15" s="124">
        <f>S18/(S17*9.81)</f>
        <v>1.0193679918450561E-2</v>
      </c>
      <c r="Z15" s="10"/>
      <c r="AA15" s="10"/>
      <c r="AB15" s="10"/>
      <c r="AC15" s="10"/>
      <c r="AD15" s="10"/>
      <c r="AE15" s="94"/>
    </row>
    <row r="16" spans="1:32">
      <c r="L16" s="41" t="s">
        <v>56</v>
      </c>
      <c r="M16" s="10"/>
      <c r="N16" s="108">
        <v>0.15</v>
      </c>
      <c r="Q16" s="18" t="s">
        <v>240</v>
      </c>
      <c r="R16" s="10" t="s">
        <v>32</v>
      </c>
      <c r="S16" s="106">
        <v>0.05</v>
      </c>
      <c r="T16" s="10" t="s">
        <v>31</v>
      </c>
      <c r="U16" s="18" t="s">
        <v>39</v>
      </c>
      <c r="V16" s="100">
        <v>100000000</v>
      </c>
      <c r="W16" s="10"/>
      <c r="X16" s="101" t="s">
        <v>46</v>
      </c>
      <c r="Z16" s="10"/>
      <c r="AA16" s="10"/>
      <c r="AB16" s="10"/>
      <c r="AC16" s="10"/>
      <c r="AD16" s="10"/>
      <c r="AE16" s="94"/>
    </row>
    <row r="17" spans="1:31" ht="15">
      <c r="L17" s="41" t="s">
        <v>57</v>
      </c>
      <c r="M17" s="10"/>
      <c r="N17" s="108">
        <v>4.4999999999999998E-2</v>
      </c>
      <c r="Q17" s="18" t="s">
        <v>241</v>
      </c>
      <c r="R17" s="98" t="s">
        <v>33</v>
      </c>
      <c r="S17" s="106">
        <v>1000</v>
      </c>
      <c r="T17" s="10" t="s">
        <v>34</v>
      </c>
      <c r="U17" s="18" t="s">
        <v>264</v>
      </c>
      <c r="V17" s="10" t="s">
        <v>266</v>
      </c>
      <c r="W17" s="121" t="s">
        <v>0</v>
      </c>
      <c r="Y17" s="19" t="s">
        <v>247</v>
      </c>
      <c r="Z17" s="10"/>
      <c r="AA17" s="10"/>
      <c r="AB17" s="10"/>
      <c r="AC17" s="10"/>
      <c r="AD17" s="10"/>
      <c r="AE17" s="94"/>
    </row>
    <row r="18" spans="1:31">
      <c r="A18" t="s">
        <v>24</v>
      </c>
      <c r="D18" t="s">
        <v>25</v>
      </c>
      <c r="L18" s="41" t="s">
        <v>58</v>
      </c>
      <c r="M18" s="10"/>
      <c r="N18" s="108">
        <v>1.5E-3</v>
      </c>
      <c r="Q18" s="18" t="s">
        <v>261</v>
      </c>
      <c r="R18" s="98" t="s">
        <v>262</v>
      </c>
      <c r="S18" s="106">
        <v>100</v>
      </c>
      <c r="T18" s="10" t="s">
        <v>45</v>
      </c>
      <c r="U18" s="119">
        <f>IF($V$16&lt;4000,16/$V$16,(0.0625/(LOG((($S$20/3.7)+5.74/($V$16^0.9)),10))^2))</f>
        <v>6.5420505453700657E-3</v>
      </c>
      <c r="V18" s="99">
        <f>SQRT($S$18*$S$16/(2*$S$15*U18*$S$17))</f>
        <v>0.19548482808986037</v>
      </c>
      <c r="W18" s="100">
        <f>V18*$S$16/$S$19</f>
        <v>6473.0075526443834</v>
      </c>
      <c r="Y18" s="19" t="s">
        <v>41</v>
      </c>
      <c r="Z18" s="10"/>
      <c r="AA18" s="10"/>
      <c r="AB18" s="10"/>
      <c r="AC18" s="10"/>
      <c r="AD18" s="10"/>
      <c r="AE18" s="94"/>
    </row>
    <row r="19" spans="1:31" ht="14" thickBot="1">
      <c r="D19" t="s">
        <v>237</v>
      </c>
      <c r="L19" s="43" t="s">
        <v>59</v>
      </c>
      <c r="M19" s="44"/>
      <c r="N19" s="109" t="s">
        <v>64</v>
      </c>
      <c r="Q19" s="18" t="s">
        <v>243</v>
      </c>
      <c r="R19" s="98" t="s">
        <v>42</v>
      </c>
      <c r="S19" s="107">
        <v>1.5099999999999999E-6</v>
      </c>
      <c r="T19" s="10" t="s">
        <v>43</v>
      </c>
      <c r="U19" s="119">
        <f>IF($V$16&lt;4000,16/$V$16,(0.25/(-1.8*LOG((($S$20/3.7)^1.11+6.9/$V$16),10))^2))</f>
        <v>6.5546406473234835E-3</v>
      </c>
      <c r="V19" s="99">
        <f>SQRT($S$18*$S$16/(2*$S$15*U19*$S$17))</f>
        <v>0.19529699499299452</v>
      </c>
      <c r="W19" s="100">
        <f>V19*$S$16/$S$19</f>
        <v>6466.7879136753163</v>
      </c>
      <c r="X19" s="99"/>
      <c r="Y19" s="19" t="s">
        <v>40</v>
      </c>
      <c r="Z19" s="10"/>
      <c r="AA19" s="10"/>
      <c r="AB19" s="10"/>
      <c r="AC19" s="10"/>
      <c r="AD19" s="10"/>
      <c r="AE19" s="94"/>
    </row>
    <row r="20" spans="1:31">
      <c r="D20" t="s">
        <v>50</v>
      </c>
      <c r="Q20" s="20" t="s">
        <v>242</v>
      </c>
      <c r="R20" s="21" t="s">
        <v>44</v>
      </c>
      <c r="S20" s="117">
        <v>3.0000000000000001E-3</v>
      </c>
      <c r="T20" s="21"/>
      <c r="U20" s="126">
        <f>IF($V$16&lt;4000,16/$V$16,(0.25*(AA20-((AC20-AA20)^2/(AE20-2*AC20+AA20)))^(-2)))</f>
        <v>6.5415813679452952E-3</v>
      </c>
      <c r="V20" s="129">
        <f>SQRT($S$18*$S$16/(2*$S$15*U20*$S$17))</f>
        <v>0.19549183827735056</v>
      </c>
      <c r="W20" s="130">
        <f>V20*$S$16/$S$19</f>
        <v>6473.2396780579666</v>
      </c>
      <c r="X20" s="131"/>
      <c r="Y20" s="128" t="s">
        <v>17</v>
      </c>
      <c r="Z20" s="10" t="s">
        <v>47</v>
      </c>
      <c r="AA20" s="12">
        <f>-2*LOG(($S$20/3.7+12/$V$16),10)</f>
        <v>6.182032397039869</v>
      </c>
      <c r="AB20" s="10" t="s">
        <v>48</v>
      </c>
      <c r="AC20" s="12">
        <f>-2*LOG(($S$20/3.7+2.51*$AA$20/$V$16),10)</f>
        <v>6.181994728284514</v>
      </c>
      <c r="AD20" s="10" t="s">
        <v>49</v>
      </c>
      <c r="AE20" s="110">
        <f>-2*LOG(($S$20/3.7+2.51*$AC$20/$V$16),10)</f>
        <v>6.1819947292971813</v>
      </c>
    </row>
    <row r="21" spans="1:31" ht="14" thickBot="1">
      <c r="D21" t="s">
        <v>238</v>
      </c>
      <c r="Q21" s="43"/>
      <c r="R21" s="44"/>
      <c r="S21" s="44"/>
      <c r="T21" s="44"/>
      <c r="U21" s="111">
        <f>AVERAGE(U18:U20)</f>
        <v>6.5460908535462823E-3</v>
      </c>
      <c r="V21" s="111">
        <f>AVERAGE(V18:V20)</f>
        <v>0.19542455378673518</v>
      </c>
      <c r="W21" s="113">
        <f>AVERAGE(W18:W20)</f>
        <v>6471.0117147925557</v>
      </c>
      <c r="X21" s="112"/>
      <c r="Y21" s="114" t="s">
        <v>257</v>
      </c>
      <c r="Z21" s="44"/>
      <c r="AA21" s="44"/>
      <c r="AB21" s="44"/>
      <c r="AC21" s="44"/>
      <c r="AD21" s="44"/>
      <c r="AE21" s="95"/>
    </row>
    <row r="22" spans="1:31" ht="14" thickBot="1">
      <c r="A22" t="s">
        <v>29</v>
      </c>
    </row>
    <row r="23" spans="1:31">
      <c r="A23" t="s">
        <v>19</v>
      </c>
      <c r="Q23" s="104"/>
      <c r="R23" s="105"/>
      <c r="S23" s="105"/>
      <c r="T23" s="105"/>
      <c r="U23" s="105" t="s">
        <v>267</v>
      </c>
      <c r="V23" s="105"/>
      <c r="W23" s="105"/>
      <c r="X23" s="105"/>
      <c r="Y23" s="48"/>
      <c r="Z23" s="48"/>
      <c r="AA23" s="48"/>
      <c r="AB23" s="48"/>
      <c r="AC23" s="48"/>
      <c r="AD23" s="48"/>
      <c r="AE23" s="93"/>
    </row>
    <row r="24" spans="1:31">
      <c r="A24" t="s">
        <v>20</v>
      </c>
      <c r="Q24" s="41"/>
      <c r="R24" s="10"/>
      <c r="S24" s="10"/>
      <c r="T24" s="10"/>
      <c r="U24" s="120" t="s">
        <v>246</v>
      </c>
      <c r="V24" s="118"/>
      <c r="W24" s="118"/>
      <c r="X24" s="101" t="s">
        <v>46</v>
      </c>
      <c r="Y24" s="17"/>
      <c r="Z24" s="10"/>
      <c r="AA24" s="10"/>
      <c r="AB24" s="10"/>
      <c r="AC24" s="10"/>
      <c r="AD24" s="10"/>
      <c r="AE24" s="94"/>
    </row>
    <row r="25" spans="1:31">
      <c r="A25" t="s">
        <v>18</v>
      </c>
      <c r="Q25" s="115"/>
      <c r="R25" s="116"/>
      <c r="S25" s="116"/>
      <c r="T25" s="116"/>
      <c r="U25" s="18" t="s">
        <v>36</v>
      </c>
      <c r="V25" s="99">
        <f>V26*PI()*($S$16^2)/4</f>
        <v>3.8384732685555536E-4</v>
      </c>
      <c r="W25" s="10" t="s">
        <v>37</v>
      </c>
      <c r="X25" t="s">
        <v>253</v>
      </c>
      <c r="Y25" s="123">
        <f>S17*V32*PI()*(S16^2)/4</f>
        <v>0.31639325075179264</v>
      </c>
      <c r="Z25" s="10"/>
      <c r="AA25" s="10"/>
      <c r="AB25" s="10"/>
      <c r="AC25" s="10"/>
      <c r="AD25" s="10"/>
      <c r="AE25" s="94"/>
    </row>
    <row r="26" spans="1:31">
      <c r="A26" t="s">
        <v>21</v>
      </c>
      <c r="Q26" s="18"/>
      <c r="R26" s="10"/>
      <c r="S26" s="106"/>
      <c r="T26" s="10"/>
      <c r="U26" s="18" t="s">
        <v>35</v>
      </c>
      <c r="V26" s="99">
        <f>V20</f>
        <v>0.19549183827735056</v>
      </c>
      <c r="W26" s="10" t="s">
        <v>38</v>
      </c>
      <c r="X26" s="10"/>
      <c r="Y26" s="19"/>
      <c r="Z26" s="10"/>
      <c r="AA26" s="10"/>
      <c r="AB26" s="10"/>
      <c r="AC26" s="10"/>
      <c r="AD26" s="10"/>
      <c r="AE26" s="94"/>
    </row>
    <row r="27" spans="1:31">
      <c r="Q27" s="18"/>
      <c r="R27" s="10"/>
      <c r="S27" s="106"/>
      <c r="T27" s="10"/>
      <c r="U27" s="18" t="s">
        <v>39</v>
      </c>
      <c r="V27" s="100">
        <f>W21</f>
        <v>6471.0117147925557</v>
      </c>
      <c r="W27" s="10"/>
      <c r="Z27" s="10"/>
      <c r="AA27" s="10"/>
      <c r="AB27" s="10"/>
      <c r="AC27" s="10"/>
      <c r="AD27" s="10"/>
      <c r="AE27" s="94"/>
    </row>
    <row r="28" spans="1:31" ht="15">
      <c r="Q28" s="18"/>
      <c r="R28" s="98"/>
      <c r="S28" s="106"/>
      <c r="T28" s="10"/>
      <c r="U28" s="18" t="s">
        <v>264</v>
      </c>
      <c r="V28" s="10" t="s">
        <v>266</v>
      </c>
      <c r="W28" s="121" t="s">
        <v>0</v>
      </c>
      <c r="Y28" s="19" t="s">
        <v>247</v>
      </c>
      <c r="Z28" s="10"/>
      <c r="AA28" s="10"/>
      <c r="AB28" s="10"/>
      <c r="AC28" s="10"/>
      <c r="AD28" s="10"/>
      <c r="AE28" s="94"/>
    </row>
    <row r="29" spans="1:31">
      <c r="Q29" s="18"/>
      <c r="R29" s="98"/>
      <c r="S29" s="106"/>
      <c r="T29" s="10"/>
      <c r="U29" s="119">
        <f>IF($V$27&lt;4000,16/$V$27,(0.0625/(LOG((($S$20/3.7)+5.74/($V$27^0.9)),10))^2))</f>
        <v>9.7561004009578279E-3</v>
      </c>
      <c r="V29" s="99">
        <f>SQRT($S$18*$S$16/(2*$S$15*U29*$S$17))</f>
        <v>0.16007808263660386</v>
      </c>
      <c r="W29" s="100">
        <f>V29*$S$16/$S$19</f>
        <v>5300.5987628014527</v>
      </c>
      <c r="Y29" s="19" t="s">
        <v>41</v>
      </c>
      <c r="Z29" s="10"/>
      <c r="AA29" s="10"/>
      <c r="AB29" s="10"/>
      <c r="AC29" s="10"/>
      <c r="AD29" s="10"/>
      <c r="AE29" s="94"/>
    </row>
    <row r="30" spans="1:31">
      <c r="Q30" s="18"/>
      <c r="R30" s="98"/>
      <c r="S30" s="107"/>
      <c r="T30" s="10"/>
      <c r="U30" s="119">
        <f>IF($V$27&lt;4000,16/$V$27,(0.25/(-1.8*LOG((($S$20/3.7)^1.11+6.9/$V$27),10))^2))</f>
        <v>9.5492808198063776E-3</v>
      </c>
      <c r="V30" s="99">
        <f>SQRT($S$18*$S$16/(2*$S$15*U30*$S$17))</f>
        <v>0.16180229294595344</v>
      </c>
      <c r="W30" s="100">
        <f>V30*$S$16/$S$19</f>
        <v>5357.6918194024329</v>
      </c>
      <c r="X30" s="99"/>
      <c r="Y30" s="19" t="s">
        <v>40</v>
      </c>
      <c r="Z30" s="10"/>
      <c r="AA30" s="10"/>
      <c r="AB30" s="10"/>
      <c r="AC30" s="10"/>
      <c r="AD30" s="10"/>
      <c r="AE30" s="94"/>
    </row>
    <row r="31" spans="1:31">
      <c r="Q31" s="20"/>
      <c r="R31" s="21"/>
      <c r="S31" s="117"/>
      <c r="T31" s="21"/>
      <c r="U31" s="126">
        <f>IF($V$27&lt;4000,16/$V$27,0.25*(AA31-((AC31-AA31)^2/(AE31-2*AC31+AA31)))^(-2))</f>
        <v>9.5811582692266056E-3</v>
      </c>
      <c r="V31" s="129">
        <f>SQRT($S$18*$S$16/(2*$S$15*U31*$S$17))</f>
        <v>0.16153290267083131</v>
      </c>
      <c r="W31" s="130">
        <f>V31*$S$16/$S$19</f>
        <v>5348.7716116169313</v>
      </c>
      <c r="X31" s="122" t="s">
        <v>268</v>
      </c>
      <c r="Y31" s="128" t="s">
        <v>17</v>
      </c>
      <c r="Z31" s="10" t="s">
        <v>47</v>
      </c>
      <c r="AA31" s="12">
        <f>-2*LOG(($S$20/3.7+12/$V$27),10)</f>
        <v>5.1485290172373261</v>
      </c>
      <c r="AB31" s="10" t="s">
        <v>48</v>
      </c>
      <c r="AC31" s="12">
        <f>-2*LOG(($S$20/3.7+2.51*$AA$31/$V$27),10)</f>
        <v>5.1032548777634137</v>
      </c>
      <c r="AD31" s="10" t="s">
        <v>49</v>
      </c>
      <c r="AE31" s="110">
        <f>-2*LOG(($S$20/3.7+2.51*$AC$31/$V$27),10)</f>
        <v>5.1087043587753076</v>
      </c>
    </row>
    <row r="32" spans="1:31" ht="14" thickBot="1">
      <c r="Q32" s="43"/>
      <c r="R32" s="44"/>
      <c r="S32" s="44"/>
      <c r="T32" s="44"/>
      <c r="U32" s="111">
        <f>AVERAGE(U29:U31)</f>
        <v>9.6288464966636043E-3</v>
      </c>
      <c r="V32" s="111">
        <f>AVERAGE(V29:V31)</f>
        <v>0.16113775941779621</v>
      </c>
      <c r="W32" s="113">
        <f>AVERAGE(W29:W31)</f>
        <v>5335.6873979402726</v>
      </c>
      <c r="X32" s="112">
        <f>100*(W21-W32)/W32</f>
        <v>21.277939132838828</v>
      </c>
      <c r="Y32" s="114" t="s">
        <v>257</v>
      </c>
      <c r="Z32" s="44"/>
      <c r="AA32" s="44"/>
      <c r="AB32" s="44"/>
      <c r="AC32" s="44"/>
      <c r="AD32" s="44"/>
      <c r="AE32" s="95"/>
    </row>
    <row r="33" spans="1:31" ht="14" thickBot="1">
      <c r="A33" t="s">
        <v>26</v>
      </c>
    </row>
    <row r="34" spans="1:31">
      <c r="A34" t="s">
        <v>272</v>
      </c>
      <c r="Q34" s="104"/>
      <c r="R34" s="105"/>
      <c r="S34" s="105"/>
      <c r="T34" s="105"/>
      <c r="U34" s="105" t="s">
        <v>269</v>
      </c>
      <c r="V34" s="105"/>
      <c r="W34" s="105"/>
      <c r="X34" s="105"/>
      <c r="Y34" s="48"/>
      <c r="Z34" s="48"/>
      <c r="AA34" s="48"/>
      <c r="AB34" s="48"/>
      <c r="AC34" s="48"/>
      <c r="AD34" s="48"/>
      <c r="AE34" s="93"/>
    </row>
    <row r="35" spans="1:31">
      <c r="A35" t="s">
        <v>287</v>
      </c>
      <c r="Q35" s="41"/>
      <c r="R35" s="10"/>
      <c r="S35" s="10"/>
      <c r="T35" s="10"/>
      <c r="U35" s="120" t="s">
        <v>246</v>
      </c>
      <c r="V35" s="118"/>
      <c r="W35" s="118"/>
      <c r="Y35" s="17"/>
      <c r="Z35" s="10"/>
      <c r="AA35" s="10"/>
      <c r="AB35" s="10"/>
      <c r="AC35" s="10"/>
      <c r="AD35" s="10"/>
      <c r="AE35" s="94"/>
    </row>
    <row r="36" spans="1:31">
      <c r="Q36" s="115"/>
      <c r="R36" s="116"/>
      <c r="S36" s="116"/>
      <c r="T36" s="116"/>
      <c r="U36" s="18" t="s">
        <v>36</v>
      </c>
      <c r="V36" s="99">
        <f>V37*PI()*($S$16^2)/4</f>
        <v>3.1716911271482425E-4</v>
      </c>
      <c r="W36" s="10" t="s">
        <v>37</v>
      </c>
      <c r="X36" t="s">
        <v>253</v>
      </c>
      <c r="Y36" s="123">
        <f>S17*V43*PI()*(S16^2)/4</f>
        <v>0.30946606595409065</v>
      </c>
      <c r="Z36" s="10"/>
      <c r="AA36" s="10"/>
      <c r="AB36" s="10"/>
      <c r="AC36" s="10"/>
      <c r="AD36" s="10"/>
      <c r="AE36" s="94"/>
    </row>
    <row r="37" spans="1:31">
      <c r="Q37" s="18"/>
      <c r="R37" s="10"/>
      <c r="S37" s="106"/>
      <c r="T37" s="10"/>
      <c r="U37" s="18" t="s">
        <v>35</v>
      </c>
      <c r="V37" s="99">
        <f>V31</f>
        <v>0.16153290267083131</v>
      </c>
      <c r="W37" s="10" t="s">
        <v>38</v>
      </c>
      <c r="X37" s="10"/>
      <c r="Y37" s="19"/>
      <c r="Z37" s="10"/>
      <c r="AA37" s="10"/>
      <c r="AB37" s="10"/>
      <c r="AC37" s="10"/>
      <c r="AD37" s="10"/>
      <c r="AE37" s="94"/>
    </row>
    <row r="38" spans="1:31">
      <c r="Q38" s="18"/>
      <c r="R38" s="10"/>
      <c r="S38" s="106"/>
      <c r="T38" s="10"/>
      <c r="U38" s="18" t="s">
        <v>39</v>
      </c>
      <c r="V38" s="100">
        <f>W32</f>
        <v>5335.6873979402726</v>
      </c>
      <c r="W38" s="10"/>
      <c r="X38" s="101" t="s">
        <v>46</v>
      </c>
      <c r="Z38" s="10"/>
      <c r="AA38" s="10"/>
      <c r="AB38" s="10"/>
      <c r="AC38" s="10"/>
      <c r="AD38" s="10"/>
      <c r="AE38" s="94"/>
    </row>
    <row r="39" spans="1:31" ht="15">
      <c r="Q39" s="18"/>
      <c r="R39" s="98"/>
      <c r="S39" s="106"/>
      <c r="T39" s="10"/>
      <c r="U39" s="18" t="s">
        <v>264</v>
      </c>
      <c r="V39" s="10" t="s">
        <v>266</v>
      </c>
      <c r="W39" s="121" t="s">
        <v>0</v>
      </c>
      <c r="X39" s="122" t="s">
        <v>268</v>
      </c>
      <c r="Y39" s="19" t="s">
        <v>247</v>
      </c>
      <c r="Z39" s="10"/>
      <c r="AA39" s="10"/>
      <c r="AB39" s="10"/>
      <c r="AC39" s="10"/>
      <c r="AD39" s="10"/>
      <c r="AE39" s="94"/>
    </row>
    <row r="40" spans="1:31">
      <c r="Q40" s="18"/>
      <c r="R40" s="98"/>
      <c r="S40" s="106"/>
      <c r="T40" s="10"/>
      <c r="U40" s="119">
        <f>IF($V$38&lt;4000,16/$V$38,(0.0625/(LOG((($S$20/3.7)+5.74/($V38^0.9)),10))^2))</f>
        <v>1.0201819649282365E-2</v>
      </c>
      <c r="V40" s="99">
        <f>SQRT($S$18*$S$16/(2*$S$15*U40*$S$17))</f>
        <v>0.1565421100734827</v>
      </c>
      <c r="W40" s="100">
        <f>V40*$S$16/$S$19</f>
        <v>5183.5135785921439</v>
      </c>
      <c r="Y40" s="19" t="s">
        <v>41</v>
      </c>
      <c r="Z40" s="10"/>
      <c r="AA40" s="10"/>
      <c r="AB40" s="10"/>
      <c r="AC40" s="10"/>
      <c r="AD40" s="10"/>
      <c r="AE40" s="94"/>
    </row>
    <row r="41" spans="1:31">
      <c r="Q41" s="18"/>
      <c r="R41" s="98"/>
      <c r="S41" s="107"/>
      <c r="T41" s="10"/>
      <c r="U41" s="119">
        <f>IF($V$38&lt;4000,16/$V$38,(0.25/(-1.8*LOG((($S$20/3.7)^1.11+6.9/$V$38),10))^2))</f>
        <v>9.9918863314667466E-3</v>
      </c>
      <c r="V41" s="99">
        <f>SQRT($S$18*$S$16/(2*$S$15*U41*$S$17))</f>
        <v>0.15817806625003872</v>
      </c>
      <c r="W41" s="100">
        <f>V41*$S$16/$S$19</f>
        <v>5237.6843129151894</v>
      </c>
      <c r="X41" s="99"/>
      <c r="Y41" s="19" t="s">
        <v>40</v>
      </c>
      <c r="Z41" s="10"/>
      <c r="AA41" s="10"/>
      <c r="AB41" s="10"/>
      <c r="AC41" s="10"/>
      <c r="AD41" s="10"/>
      <c r="AE41" s="94"/>
    </row>
    <row r="42" spans="1:31">
      <c r="A42" s="3" t="s">
        <v>22</v>
      </c>
      <c r="Q42" s="20"/>
      <c r="R42" s="21"/>
      <c r="S42" s="117"/>
      <c r="T42" s="21"/>
      <c r="U42" s="126">
        <f>IF($V$38&lt;4000,16/$V$38,0.25*(AA42-((AC42-AA42)^2/(AE42-2*AC42+AA42)))^(-2))</f>
        <v>1.0000599572073889E-2</v>
      </c>
      <c r="V42" s="129">
        <f>SQRT($S$18*$S$16/(2*$S$15*U42*$S$17))</f>
        <v>0.15810914318812039</v>
      </c>
      <c r="W42" s="130">
        <f>V42*$S$16/$S$19</f>
        <v>5235.4020923218668</v>
      </c>
      <c r="X42" s="131"/>
      <c r="Y42" s="128" t="s">
        <v>17</v>
      </c>
      <c r="Z42" s="10" t="s">
        <v>47</v>
      </c>
      <c r="AA42" s="12">
        <f>-2*LOG(($S$20/3.7+12/$V$38),10)</f>
        <v>5.0286087734223379</v>
      </c>
      <c r="AB42" s="10" t="s">
        <v>48</v>
      </c>
      <c r="AC42" s="12">
        <f>-2*LOG(($S$20/3.7+2.51*$AA$42/$V$38),10)</f>
        <v>4.9961417409572366</v>
      </c>
      <c r="AD42" s="10" t="s">
        <v>49</v>
      </c>
      <c r="AE42" s="110">
        <f>-2*LOG(($S$20/3.7+2.51*$AC$42/$V$38),10)</f>
        <v>5.0003283011163298</v>
      </c>
    </row>
    <row r="43" spans="1:31" ht="14" thickBot="1">
      <c r="A43" t="s">
        <v>13</v>
      </c>
      <c r="Q43" s="43"/>
      <c r="R43" s="44"/>
      <c r="S43" s="44"/>
      <c r="T43" s="44"/>
      <c r="U43" s="111">
        <f>AVERAGE(U40:U42)</f>
        <v>1.0064768517607667E-2</v>
      </c>
      <c r="V43" s="111">
        <f>AVERAGE(V40:V42)</f>
        <v>0.15760977317054728</v>
      </c>
      <c r="W43" s="113">
        <f>AVERAGE(W40:W42)</f>
        <v>5218.8666612764</v>
      </c>
      <c r="X43" s="112">
        <f>100*(W32-W43)/W43</f>
        <v>2.2384311431191319</v>
      </c>
      <c r="Y43" s="114" t="s">
        <v>257</v>
      </c>
      <c r="Z43" s="44"/>
      <c r="AA43" s="44"/>
      <c r="AB43" s="44"/>
      <c r="AC43" s="44"/>
      <c r="AD43" s="44"/>
      <c r="AE43" s="95"/>
    </row>
    <row r="44" spans="1:31" ht="19">
      <c r="A44" t="s">
        <v>14</v>
      </c>
      <c r="N44" s="103" t="s">
        <v>255</v>
      </c>
    </row>
    <row r="45" spans="1:31" ht="19">
      <c r="A45" t="s">
        <v>27</v>
      </c>
      <c r="N45" s="102" t="s">
        <v>248</v>
      </c>
    </row>
    <row r="46" spans="1:31" ht="19">
      <c r="A46" t="s">
        <v>15</v>
      </c>
      <c r="N46" s="102" t="s">
        <v>249</v>
      </c>
    </row>
    <row r="47" spans="1:31" ht="19">
      <c r="A47" t="s">
        <v>16</v>
      </c>
      <c r="N47" s="102" t="s">
        <v>250</v>
      </c>
    </row>
    <row r="48" spans="1:31" ht="19">
      <c r="A48" t="s">
        <v>17</v>
      </c>
      <c r="N48" s="102" t="s">
        <v>251</v>
      </c>
    </row>
    <row r="49" spans="1:17">
      <c r="A49" t="s">
        <v>28</v>
      </c>
    </row>
    <row r="51" spans="1:17">
      <c r="Q51" s="125" t="s">
        <v>282</v>
      </c>
    </row>
    <row r="52" spans="1:17">
      <c r="Q52" t="s">
        <v>284</v>
      </c>
    </row>
    <row r="54" spans="1:17" ht="56">
      <c r="Q54" s="133" t="s">
        <v>285</v>
      </c>
    </row>
    <row r="55" spans="1:17">
      <c r="Q55" t="s">
        <v>286</v>
      </c>
    </row>
  </sheetData>
  <mergeCells count="3">
    <mergeCell ref="A1:E1"/>
    <mergeCell ref="F1:J1"/>
    <mergeCell ref="D5:G5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r:id="rId5">
            <anchor moveWithCells="1">
              <from>
                <xdr:col>6</xdr:col>
                <xdr:colOff>12700</xdr:colOff>
                <xdr:row>5</xdr:row>
                <xdr:rowOff>12700</xdr:rowOff>
              </from>
              <to>
                <xdr:col>9</xdr:col>
                <xdr:colOff>457200</xdr:colOff>
                <xdr:row>7</xdr:row>
                <xdr:rowOff>203200</xdr:rowOff>
              </to>
            </anchor>
          </objectPr>
        </oleObject>
      </mc:Choice>
      <mc:Fallback>
        <oleObject progId="Equation.3" shapeId="5121" r:id="rId4"/>
      </mc:Fallback>
    </mc:AlternateContent>
    <mc:AlternateContent xmlns:mc="http://schemas.openxmlformats.org/markup-compatibility/2006">
      <mc:Choice Requires="x14">
        <oleObject progId="Equation.3" shapeId="5122" r:id="rId6">
          <objectPr defaultSize="0" r:id="rId7">
            <anchor moveWithCells="1">
              <from>
                <xdr:col>6</xdr:col>
                <xdr:colOff>12700</xdr:colOff>
                <xdr:row>8</xdr:row>
                <xdr:rowOff>12700</xdr:rowOff>
              </from>
              <to>
                <xdr:col>9</xdr:col>
                <xdr:colOff>825500</xdr:colOff>
                <xdr:row>10</xdr:row>
                <xdr:rowOff>330200</xdr:rowOff>
              </to>
            </anchor>
          </objectPr>
        </oleObject>
      </mc:Choice>
      <mc:Fallback>
        <oleObject progId="Equation.3" shapeId="5122" r:id="rId6"/>
      </mc:Fallback>
    </mc:AlternateContent>
    <mc:AlternateContent xmlns:mc="http://schemas.openxmlformats.org/markup-compatibility/2006">
      <mc:Choice Requires="x14">
        <oleObject progId="Equation.3" shapeId="5123" r:id="rId8">
          <objectPr defaultSize="0" r:id="rId9">
            <anchor moveWithCells="1">
              <from>
                <xdr:col>6</xdr:col>
                <xdr:colOff>838200</xdr:colOff>
                <xdr:row>2</xdr:row>
                <xdr:rowOff>38100</xdr:rowOff>
              </from>
              <to>
                <xdr:col>8</xdr:col>
                <xdr:colOff>355600</xdr:colOff>
                <xdr:row>4</xdr:row>
                <xdr:rowOff>0</xdr:rowOff>
              </to>
            </anchor>
          </objectPr>
        </oleObject>
      </mc:Choice>
      <mc:Fallback>
        <oleObject progId="Equation.3" shapeId="5123" r:id="rId8"/>
      </mc:Fallback>
    </mc:AlternateContent>
    <mc:AlternateContent xmlns:mc="http://schemas.openxmlformats.org/markup-compatibility/2006">
      <mc:Choice Requires="x14">
        <oleObject progId="Equation.3" shapeId="5124" r:id="rId10">
          <objectPr defaultSize="0" autoPict="0" r:id="rId11">
            <anchor moveWithCells="1">
              <from>
                <xdr:col>2</xdr:col>
                <xdr:colOff>114300</xdr:colOff>
                <xdr:row>2</xdr:row>
                <xdr:rowOff>38100</xdr:rowOff>
              </from>
              <to>
                <xdr:col>2</xdr:col>
                <xdr:colOff>927100</xdr:colOff>
                <xdr:row>3</xdr:row>
                <xdr:rowOff>266700</xdr:rowOff>
              </to>
            </anchor>
          </objectPr>
        </oleObject>
      </mc:Choice>
      <mc:Fallback>
        <oleObject progId="Equation.3" shapeId="5124" r:id="rId10"/>
      </mc:Fallback>
    </mc:AlternateContent>
    <mc:AlternateContent xmlns:mc="http://schemas.openxmlformats.org/markup-compatibility/2006">
      <mc:Choice Requires="x14">
        <oleObject progId="Equation.3" shapeId="5125" r:id="rId12">
          <objectPr defaultSize="0" r:id="rId13">
            <anchor moveWithCells="1">
              <from>
                <xdr:col>6</xdr:col>
                <xdr:colOff>12700</xdr:colOff>
                <xdr:row>13</xdr:row>
                <xdr:rowOff>12700</xdr:rowOff>
              </from>
              <to>
                <xdr:col>7</xdr:col>
                <xdr:colOff>635000</xdr:colOff>
                <xdr:row>15</xdr:row>
                <xdr:rowOff>241300</xdr:rowOff>
              </to>
            </anchor>
          </objectPr>
        </oleObject>
      </mc:Choice>
      <mc:Fallback>
        <oleObject progId="Equation.3" shapeId="5125" r:id="rId12"/>
      </mc:Fallback>
    </mc:AlternateContent>
    <mc:AlternateContent xmlns:mc="http://schemas.openxmlformats.org/markup-compatibility/2006">
      <mc:Choice Requires="x14">
        <oleObject progId="Equation.3" shapeId="5126" r:id="rId14">
          <objectPr defaultSize="0" r:id="rId15">
            <anchor moveWithCells="1">
              <from>
                <xdr:col>2</xdr:col>
                <xdr:colOff>12700</xdr:colOff>
                <xdr:row>13</xdr:row>
                <xdr:rowOff>38100</xdr:rowOff>
              </from>
              <to>
                <xdr:col>3</xdr:col>
                <xdr:colOff>635000</xdr:colOff>
                <xdr:row>15</xdr:row>
                <xdr:rowOff>266700</xdr:rowOff>
              </to>
            </anchor>
          </objectPr>
        </oleObject>
      </mc:Choice>
      <mc:Fallback>
        <oleObject progId="Equation.3" shapeId="5126" r:id="rId14"/>
      </mc:Fallback>
    </mc:AlternateContent>
    <mc:AlternateContent xmlns:mc="http://schemas.openxmlformats.org/markup-compatibility/2006">
      <mc:Choice Requires="x14">
        <oleObject progId="Equation.3" shapeId="5128" r:id="rId16">
          <objectPr defaultSize="0" r:id="rId17">
            <anchor moveWithCells="1">
              <from>
                <xdr:col>2</xdr:col>
                <xdr:colOff>12700</xdr:colOff>
                <xdr:row>8</xdr:row>
                <xdr:rowOff>63500</xdr:rowOff>
              </from>
              <to>
                <xdr:col>4</xdr:col>
                <xdr:colOff>1828800</xdr:colOff>
                <xdr:row>10</xdr:row>
                <xdr:rowOff>381000</xdr:rowOff>
              </to>
            </anchor>
          </objectPr>
        </oleObject>
      </mc:Choice>
      <mc:Fallback>
        <oleObject progId="Equation.3" shapeId="5128" r:id="rId16"/>
      </mc:Fallback>
    </mc:AlternateContent>
    <mc:AlternateContent xmlns:mc="http://schemas.openxmlformats.org/markup-compatibility/2006">
      <mc:Choice Requires="x14">
        <oleObject progId="Equation.3" shapeId="5129" r:id="rId18">
          <objectPr defaultSize="0" r:id="rId19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4</xdr:col>
                <xdr:colOff>1397000</xdr:colOff>
                <xdr:row>7</xdr:row>
                <xdr:rowOff>203200</xdr:rowOff>
              </to>
            </anchor>
          </objectPr>
        </oleObject>
      </mc:Choice>
      <mc:Fallback>
        <oleObject progId="Equation.3" shapeId="5129" r:id="rId18"/>
      </mc:Fallback>
    </mc:AlternateContent>
    <mc:AlternateContent xmlns:mc="http://schemas.openxmlformats.org/markup-compatibility/2006">
      <mc:Choice Requires="x14">
        <oleObject progId="Equation.3" shapeId="5130" r:id="rId20">
          <objectPr defaultSize="0" r:id="rId21">
            <anchor moveWithCells="1">
              <from>
                <xdr:col>0</xdr:col>
                <xdr:colOff>673100</xdr:colOff>
                <xdr:row>25</xdr:row>
                <xdr:rowOff>241300</xdr:rowOff>
              </from>
              <to>
                <xdr:col>4</xdr:col>
                <xdr:colOff>889000</xdr:colOff>
                <xdr:row>31</xdr:row>
                <xdr:rowOff>12700</xdr:rowOff>
              </to>
            </anchor>
          </objectPr>
        </oleObject>
      </mc:Choice>
      <mc:Fallback>
        <oleObject progId="Equation.3" shapeId="5130" r:id="rId20"/>
      </mc:Fallback>
    </mc:AlternateContent>
    <mc:AlternateContent xmlns:mc="http://schemas.openxmlformats.org/markup-compatibility/2006">
      <mc:Choice Requires="x14">
        <oleObject progId="Equation.3" shapeId="5131" r:id="rId22">
          <objectPr defaultSize="0" r:id="rId23">
            <anchor moveWithCells="1">
              <from>
                <xdr:col>1</xdr:col>
                <xdr:colOff>114300</xdr:colOff>
                <xdr:row>32</xdr:row>
                <xdr:rowOff>254000</xdr:rowOff>
              </from>
              <to>
                <xdr:col>5</xdr:col>
                <xdr:colOff>12700</xdr:colOff>
                <xdr:row>40</xdr:row>
                <xdr:rowOff>203200</xdr:rowOff>
              </to>
            </anchor>
          </objectPr>
        </oleObject>
      </mc:Choice>
      <mc:Fallback>
        <oleObject progId="Equation.3" shapeId="5131" r:id="rId22"/>
      </mc:Fallback>
    </mc:AlternateContent>
    <mc:AlternateContent xmlns:mc="http://schemas.openxmlformats.org/markup-compatibility/2006">
      <mc:Choice Requires="x14">
        <oleObject progId="Equation.3" shapeId="5132" r:id="rId24">
          <objectPr defaultSize="0" r:id="rId25">
            <anchor moveWithCells="1">
              <from>
                <xdr:col>4</xdr:col>
                <xdr:colOff>2006600</xdr:colOff>
                <xdr:row>33</xdr:row>
                <xdr:rowOff>38100</xdr:rowOff>
              </from>
              <to>
                <xdr:col>9</xdr:col>
                <xdr:colOff>355600</xdr:colOff>
                <xdr:row>39</xdr:row>
                <xdr:rowOff>0</xdr:rowOff>
              </to>
            </anchor>
          </objectPr>
        </oleObject>
      </mc:Choice>
      <mc:Fallback>
        <oleObject progId="Equation.3" shapeId="5132" r:id="rId24"/>
      </mc:Fallback>
    </mc:AlternateContent>
    <mc:AlternateContent xmlns:mc="http://schemas.openxmlformats.org/markup-compatibility/2006">
      <mc:Choice Requires="x14">
        <oleObject progId="Equation.3" shapeId="5133" r:id="rId26">
          <objectPr defaultSize="0" r:id="rId27">
            <anchor moveWithCells="1">
              <from>
                <xdr:col>10</xdr:col>
                <xdr:colOff>584200</xdr:colOff>
                <xdr:row>27</xdr:row>
                <xdr:rowOff>63500</xdr:rowOff>
              </from>
              <to>
                <xdr:col>13</xdr:col>
                <xdr:colOff>622300</xdr:colOff>
                <xdr:row>39</xdr:row>
                <xdr:rowOff>215900</xdr:rowOff>
              </to>
            </anchor>
          </objectPr>
        </oleObject>
      </mc:Choice>
      <mc:Fallback>
        <oleObject progId="Equation.3" shapeId="5133" r:id="rId26"/>
      </mc:Fallback>
    </mc:AlternateContent>
    <mc:AlternateContent xmlns:mc="http://schemas.openxmlformats.org/markup-compatibility/2006">
      <mc:Choice Requires="x14">
        <oleObject progId="Equation.3" shapeId="5134" r:id="rId28">
          <objectPr defaultSize="0" r:id="rId29">
            <anchor moveWithCells="1">
              <from>
                <xdr:col>9</xdr:col>
                <xdr:colOff>139700</xdr:colOff>
                <xdr:row>40</xdr:row>
                <xdr:rowOff>38100</xdr:rowOff>
              </from>
              <to>
                <xdr:col>12</xdr:col>
                <xdr:colOff>711200</xdr:colOff>
                <xdr:row>44</xdr:row>
                <xdr:rowOff>127000</xdr:rowOff>
              </to>
            </anchor>
          </objectPr>
        </oleObject>
      </mc:Choice>
      <mc:Fallback>
        <oleObject progId="Equation.3" shapeId="5134" r:id="rId2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434"/>
  <sheetViews>
    <sheetView topLeftCell="A203" workbookViewId="0">
      <selection activeCell="A221" sqref="A221:A434"/>
    </sheetView>
  </sheetViews>
  <sheetFormatPr baseColWidth="10" defaultColWidth="8.83203125" defaultRowHeight="13"/>
  <sheetData>
    <row r="1" spans="1:71">
      <c r="A1" s="161" t="s">
        <v>230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N1" s="161" t="s">
        <v>232</v>
      </c>
      <c r="O1" s="161"/>
      <c r="P1" s="161"/>
      <c r="Q1" s="161"/>
      <c r="R1" s="161"/>
      <c r="S1" s="161"/>
      <c r="T1" s="161"/>
      <c r="U1" s="161"/>
      <c r="V1" s="161"/>
      <c r="W1" s="161"/>
      <c r="Z1" s="161" t="s">
        <v>231</v>
      </c>
      <c r="AA1" s="161"/>
      <c r="AB1" s="161"/>
      <c r="AC1" s="161"/>
      <c r="AD1" s="161"/>
      <c r="AE1" s="161"/>
      <c r="AF1" s="161"/>
      <c r="AG1" s="161"/>
      <c r="AH1" s="161"/>
      <c r="AI1" s="161"/>
      <c r="AL1" s="161" t="s">
        <v>233</v>
      </c>
      <c r="AM1" s="161"/>
      <c r="AN1" s="161"/>
      <c r="AO1" s="161"/>
      <c r="AP1" s="161"/>
      <c r="AQ1" s="161"/>
      <c r="AR1" s="161"/>
      <c r="AS1" s="161"/>
      <c r="AT1" s="161"/>
      <c r="AU1" s="161"/>
      <c r="AX1" s="161" t="s">
        <v>234</v>
      </c>
      <c r="AY1" s="161"/>
      <c r="AZ1" s="161"/>
      <c r="BA1" s="161"/>
      <c r="BB1" s="161"/>
      <c r="BC1" s="161"/>
      <c r="BD1" s="161"/>
      <c r="BE1" s="161"/>
      <c r="BF1" s="161"/>
      <c r="BG1" s="161"/>
      <c r="BJ1" s="161" t="s">
        <v>235</v>
      </c>
      <c r="BK1" s="161"/>
      <c r="BL1" s="161"/>
      <c r="BM1" s="161"/>
      <c r="BN1" s="161"/>
      <c r="BO1" s="161"/>
      <c r="BP1" s="161"/>
      <c r="BQ1" s="161"/>
      <c r="BR1" s="161"/>
      <c r="BS1" s="161"/>
    </row>
    <row r="2" spans="1:71">
      <c r="B2" t="s">
        <v>1</v>
      </c>
      <c r="N2" t="s">
        <v>1</v>
      </c>
      <c r="Z2" t="s">
        <v>1</v>
      </c>
      <c r="AL2" t="s">
        <v>1</v>
      </c>
      <c r="AX2" t="s">
        <v>1</v>
      </c>
      <c r="BJ2" t="s">
        <v>1</v>
      </c>
    </row>
    <row r="3" spans="1:71">
      <c r="A3" t="s">
        <v>0</v>
      </c>
      <c r="B3">
        <v>0</v>
      </c>
      <c r="C3">
        <v>5.0000000000000002E-5</v>
      </c>
      <c r="D3">
        <v>1E-4</v>
      </c>
      <c r="E3">
        <v>2.0000000000000001E-4</v>
      </c>
      <c r="F3">
        <v>5.0000000000000001E-4</v>
      </c>
      <c r="G3">
        <v>1E-3</v>
      </c>
      <c r="H3">
        <v>2E-3</v>
      </c>
      <c r="I3">
        <v>5.0000000000000001E-3</v>
      </c>
      <c r="J3">
        <v>0.01</v>
      </c>
      <c r="K3">
        <v>0.05</v>
      </c>
      <c r="N3">
        <v>0</v>
      </c>
      <c r="O3">
        <v>5.0000000000000002E-5</v>
      </c>
      <c r="P3">
        <v>1E-4</v>
      </c>
      <c r="Q3">
        <v>2.0000000000000001E-4</v>
      </c>
      <c r="R3">
        <v>5.0000000000000001E-4</v>
      </c>
      <c r="S3">
        <v>1E-3</v>
      </c>
      <c r="T3">
        <v>2E-3</v>
      </c>
      <c r="U3">
        <v>5.0000000000000001E-3</v>
      </c>
      <c r="V3">
        <v>0.01</v>
      </c>
      <c r="W3">
        <v>0.05</v>
      </c>
      <c r="Z3">
        <v>0</v>
      </c>
      <c r="AA3">
        <v>5.0000000000000002E-5</v>
      </c>
      <c r="AB3">
        <v>1E-4</v>
      </c>
      <c r="AC3">
        <v>2.0000000000000001E-4</v>
      </c>
      <c r="AD3">
        <v>5.0000000000000001E-4</v>
      </c>
      <c r="AE3">
        <v>1E-3</v>
      </c>
      <c r="AF3">
        <v>2E-3</v>
      </c>
      <c r="AG3">
        <v>5.0000000000000001E-3</v>
      </c>
      <c r="AH3">
        <v>0.01</v>
      </c>
      <c r="AI3">
        <v>0.05</v>
      </c>
      <c r="AL3">
        <v>0</v>
      </c>
      <c r="AM3">
        <v>5.0000000000000002E-5</v>
      </c>
      <c r="AN3">
        <v>1E-4</v>
      </c>
      <c r="AO3">
        <v>2.0000000000000001E-4</v>
      </c>
      <c r="AP3">
        <v>5.0000000000000001E-4</v>
      </c>
      <c r="AQ3">
        <v>1E-3</v>
      </c>
      <c r="AR3">
        <v>2E-3</v>
      </c>
      <c r="AS3">
        <v>5.0000000000000001E-3</v>
      </c>
      <c r="AT3">
        <v>0.01</v>
      </c>
      <c r="AU3">
        <v>0.05</v>
      </c>
      <c r="AX3">
        <v>0</v>
      </c>
      <c r="AY3">
        <v>5.0000000000000002E-5</v>
      </c>
      <c r="AZ3">
        <v>1E-4</v>
      </c>
      <c r="BA3">
        <v>2.0000000000000001E-4</v>
      </c>
      <c r="BB3">
        <v>5.0000000000000001E-4</v>
      </c>
      <c r="BC3">
        <v>1E-3</v>
      </c>
      <c r="BD3">
        <v>2E-3</v>
      </c>
      <c r="BE3">
        <v>5.0000000000000001E-3</v>
      </c>
      <c r="BF3">
        <v>0.01</v>
      </c>
      <c r="BG3">
        <v>0.05</v>
      </c>
      <c r="BJ3">
        <v>0</v>
      </c>
      <c r="BK3">
        <v>5.0000000000000002E-5</v>
      </c>
      <c r="BL3">
        <v>1E-4</v>
      </c>
      <c r="BM3">
        <v>2.0000000000000001E-4</v>
      </c>
      <c r="BN3">
        <v>5.0000000000000001E-4</v>
      </c>
      <c r="BO3">
        <v>1E-3</v>
      </c>
      <c r="BP3">
        <v>2E-3</v>
      </c>
      <c r="BQ3">
        <v>5.0000000000000001E-3</v>
      </c>
      <c r="BR3">
        <v>0.01</v>
      </c>
      <c r="BS3">
        <v>0.05</v>
      </c>
    </row>
    <row r="4" spans="1:71">
      <c r="A4">
        <v>3000</v>
      </c>
      <c r="B4">
        <v>4.3560200724897552E-2</v>
      </c>
      <c r="C4">
        <v>4.3604945784541889E-2</v>
      </c>
      <c r="D4">
        <v>4.3649653612711045E-2</v>
      </c>
      <c r="E4">
        <v>4.3738957692873233E-2</v>
      </c>
      <c r="F4">
        <v>4.4005984263551991E-2</v>
      </c>
      <c r="G4">
        <v>4.4448122244141457E-2</v>
      </c>
      <c r="H4">
        <v>4.532183807239118E-2</v>
      </c>
      <c r="I4">
        <v>4.7864902357193324E-2</v>
      </c>
      <c r="J4">
        <v>5.1880279530190997E-2</v>
      </c>
      <c r="K4">
        <v>7.8636368339566637E-2</v>
      </c>
      <c r="N4">
        <f>100*(-2*LOG((B$3/3.7+2.51/($A4*SQRT(B4))),10)-1/SQRT(B4))/B4</f>
        <v>6.1207015116500587</v>
      </c>
      <c r="O4">
        <f t="shared" ref="O4:W19" si="0">100*(-2*LOG((C$3/3.7+2.51/($A4*SQRT(C4))),10)-1/SQRT(C4))/C4</f>
        <v>6.0690262099051759</v>
      </c>
      <c r="P4">
        <f t="shared" si="0"/>
        <v>6.0178757465718595</v>
      </c>
      <c r="Q4">
        <f t="shared" si="0"/>
        <v>5.9170814356170789</v>
      </c>
      <c r="R4">
        <f t="shared" si="0"/>
        <v>5.6262710427090816</v>
      </c>
      <c r="S4">
        <f t="shared" si="0"/>
        <v>5.1772099242910832</v>
      </c>
      <c r="T4">
        <f t="shared" si="0"/>
        <v>4.3937459917356358</v>
      </c>
      <c r="U4">
        <f t="shared" si="0"/>
        <v>2.6959308284555177</v>
      </c>
      <c r="V4">
        <f t="shared" si="0"/>
        <v>1.0830347202946673</v>
      </c>
      <c r="W4">
        <f t="shared" si="0"/>
        <v>-1.1100945133354228</v>
      </c>
      <c r="Z4">
        <f>1/((-2*LOG((B$3/3.7+2.51/($A4*SQRT(B4))),10))^2)</f>
        <v>4.3511761911930465E-2</v>
      </c>
      <c r="AA4">
        <f t="shared" ref="AA4:AI18" si="1">1/((-2*LOG((C$3/3.7+2.51/($A4*SQRT(C4))),10))^2)</f>
        <v>4.3556792212865687E-2</v>
      </c>
      <c r="AB4">
        <f t="shared" si="1"/>
        <v>4.3601783128634296E-2</v>
      </c>
      <c r="AC4">
        <f t="shared" si="1"/>
        <v>4.3691647346860582E-2</v>
      </c>
      <c r="AD4">
        <f t="shared" si="1"/>
        <v>4.3960307876121554E-2</v>
      </c>
      <c r="AE4">
        <f t="shared" si="1"/>
        <v>4.4405025609357995E-2</v>
      </c>
      <c r="AF4">
        <f t="shared" si="1"/>
        <v>4.528343573754532E-2</v>
      </c>
      <c r="AG4">
        <f t="shared" si="1"/>
        <v>4.783788780317566E-2</v>
      </c>
      <c r="AH4">
        <f t="shared" si="1"/>
        <v>5.1867002688473947E-2</v>
      </c>
      <c r="AI4">
        <f t="shared" si="1"/>
        <v>7.8674881402759689E-2</v>
      </c>
      <c r="AL4">
        <f>100*(-2*LOG((B$3/3.7+2.51/($A4*SQRT(Z4))),10)-1/SQRT(Z4))/Z4</f>
        <v>-1.1105109378673794</v>
      </c>
      <c r="AM4">
        <f t="shared" ref="AM4:AU18" si="2">100*(-2*LOG((C$3/3.7+2.51/($A4*SQRT(AA4))),10)-1/SQRT(AA4))/AA4</f>
        <v>-1.0979920346668783</v>
      </c>
      <c r="AN4">
        <f t="shared" si="2"/>
        <v>-1.0856377728001272</v>
      </c>
      <c r="AO4">
        <f t="shared" si="2"/>
        <v>-1.0614055875936368</v>
      </c>
      <c r="AP4">
        <f t="shared" si="2"/>
        <v>-0.9923427835453551</v>
      </c>
      <c r="AQ4">
        <f t="shared" si="2"/>
        <v>-0.88827192684504386</v>
      </c>
      <c r="AR4">
        <f t="shared" si="2"/>
        <v>-0.71469953579832712</v>
      </c>
      <c r="AS4">
        <f t="shared" si="2"/>
        <v>-0.37871836036852474</v>
      </c>
      <c r="AT4">
        <f t="shared" si="2"/>
        <v>-0.12346922911783077</v>
      </c>
      <c r="AU4">
        <f t="shared" si="2"/>
        <v>4.8878256504863514E-2</v>
      </c>
      <c r="AX4">
        <f>1/((-2*LOG((B$3/3.7+2.51/($A4*SQRT(Z4))),10))^2)</f>
        <v>4.3520534650242818E-2</v>
      </c>
      <c r="AY4">
        <f t="shared" ref="AY4:BG19" si="3">1/((-2*LOG((C$3/3.7+2.51/($A4*SQRT(AA4))),10))^2)</f>
        <v>4.3565488501207769E-2</v>
      </c>
      <c r="AZ4">
        <f t="shared" si="3"/>
        <v>4.3610403777594987E-2</v>
      </c>
      <c r="BA4">
        <f t="shared" si="3"/>
        <v>4.3700119046802363E-2</v>
      </c>
      <c r="BB4">
        <f t="shared" si="3"/>
        <v>4.3968350599129458E-2</v>
      </c>
      <c r="BC4">
        <f t="shared" si="3"/>
        <v>4.4412408227296987E-2</v>
      </c>
      <c r="BD4">
        <f t="shared" si="3"/>
        <v>4.5289673757905581E-2</v>
      </c>
      <c r="BE4">
        <f t="shared" si="3"/>
        <v>4.7841679225474797E-2</v>
      </c>
      <c r="BF4">
        <f t="shared" si="3"/>
        <v>5.1868515643826836E-2</v>
      </c>
      <c r="BG4">
        <f t="shared" si="3"/>
        <v>7.8673184218803871E-2</v>
      </c>
      <c r="BJ4">
        <f>100*(-2*LOG((B$3/3.7+2.51/($A4*SQRT(AX4))),10)-1/SQRT(AX4))/AX4</f>
        <v>0.20117537405010649</v>
      </c>
      <c r="BK4">
        <f t="shared" ref="BK4:BS19" si="4">100*(-2*LOG((C$3/3.7+2.51/($A4*SQRT(AY4))),10)-1/SQRT(AY4))/AY4</f>
        <v>0.19834207315350683</v>
      </c>
      <c r="BL4">
        <f t="shared" si="4"/>
        <v>0.19555424696445248</v>
      </c>
      <c r="BM4">
        <f t="shared" si="4"/>
        <v>0.19011037591552829</v>
      </c>
      <c r="BN4">
        <f t="shared" si="4"/>
        <v>0.1747762736190259</v>
      </c>
      <c r="BO4">
        <f t="shared" si="4"/>
        <v>0.15220218955217915</v>
      </c>
      <c r="BP4">
        <f t="shared" si="4"/>
        <v>0.11612248666507535</v>
      </c>
      <c r="BQ4">
        <f t="shared" si="4"/>
        <v>5.3162505652803393E-2</v>
      </c>
      <c r="BR4">
        <f t="shared" si="4"/>
        <v>1.4071392734687769E-2</v>
      </c>
      <c r="BS4">
        <f t="shared" si="4"/>
        <v>-2.153290696180323E-3</v>
      </c>
    </row>
    <row r="5" spans="1:71">
      <c r="A5">
        <v>3150</v>
      </c>
      <c r="B5">
        <v>4.291418390481154E-2</v>
      </c>
      <c r="C5">
        <v>4.2959838653886931E-2</v>
      </c>
      <c r="D5">
        <v>4.3005453037269763E-2</v>
      </c>
      <c r="E5">
        <v>4.3096560877011678E-2</v>
      </c>
      <c r="F5">
        <v>4.3368924940520075E-2</v>
      </c>
      <c r="G5">
        <v>4.3819719464844559E-2</v>
      </c>
      <c r="H5">
        <v>4.4709899134389962E-2</v>
      </c>
      <c r="I5">
        <v>4.7296419127997286E-2</v>
      </c>
      <c r="J5">
        <v>5.1368950602224447E-2</v>
      </c>
      <c r="K5">
        <v>7.8318004171805775E-2</v>
      </c>
      <c r="N5">
        <f t="shared" ref="N5:N68" si="5">100*(-2*LOG((B$3/3.7+2.51/($A5*SQRT(B5))),10)-1/SQRT(B5))/B5</f>
        <v>6.121450136601525</v>
      </c>
      <c r="O5">
        <f t="shared" si="0"/>
        <v>6.0676524659571607</v>
      </c>
      <c r="P5">
        <f t="shared" si="0"/>
        <v>6.0144185756763413</v>
      </c>
      <c r="Q5">
        <f t="shared" si="0"/>
        <v>5.9095688618698388</v>
      </c>
      <c r="R5">
        <f t="shared" si="0"/>
        <v>5.6074320619674767</v>
      </c>
      <c r="S5">
        <f t="shared" si="0"/>
        <v>5.1419835329412926</v>
      </c>
      <c r="T5">
        <f t="shared" si="0"/>
        <v>4.3332036440071606</v>
      </c>
      <c r="U5">
        <f t="shared" si="0"/>
        <v>2.5957777210187434</v>
      </c>
      <c r="V5">
        <f t="shared" si="0"/>
        <v>0.96833463106702788</v>
      </c>
      <c r="W5">
        <f t="shared" si="0"/>
        <v>-1.1582794786959054</v>
      </c>
      <c r="Z5">
        <f t="shared" ref="Z5:Z68" si="6">1/((-2*LOG((B$3/3.7+2.51/($A5*SQRT(B5))),10))^2)</f>
        <v>4.2867514522034675E-2</v>
      </c>
      <c r="AA5">
        <f t="shared" si="1"/>
        <v>4.2913456015289682E-2</v>
      </c>
      <c r="AB5">
        <f t="shared" si="1"/>
        <v>4.2959354924404738E-2</v>
      </c>
      <c r="AC5">
        <f t="shared" si="1"/>
        <v>4.3051025597087997E-2</v>
      </c>
      <c r="AD5">
        <f t="shared" si="1"/>
        <v>4.3325030366763113E-2</v>
      </c>
      <c r="AE5">
        <f t="shared" si="1"/>
        <v>4.3778412100948808E-2</v>
      </c>
      <c r="AF5">
        <f t="shared" si="1"/>
        <v>4.46732906693042E-2</v>
      </c>
      <c r="AG5">
        <f t="shared" si="1"/>
        <v>4.7271173031288721E-2</v>
      </c>
      <c r="AH5">
        <f t="shared" si="1"/>
        <v>5.1357369930372973E-2</v>
      </c>
      <c r="AI5">
        <f t="shared" si="1"/>
        <v>7.8357783989671692E-2</v>
      </c>
      <c r="AL5">
        <f t="shared" ref="AL5:AL68" si="7">100*(-2*LOG((B$3/3.7+2.51/($A5*SQRT(Z5))),10)-1/SQRT(Z5))/Z5</f>
        <v>-1.1023600417706454</v>
      </c>
      <c r="AM5">
        <f t="shared" si="2"/>
        <v>-1.0894183502437356</v>
      </c>
      <c r="AN5">
        <f t="shared" si="2"/>
        <v>-1.0766530242044587</v>
      </c>
      <c r="AO5">
        <f t="shared" si="2"/>
        <v>-1.0516323917588373</v>
      </c>
      <c r="AP5">
        <f t="shared" si="2"/>
        <v>-0.98045469105153804</v>
      </c>
      <c r="AQ5">
        <f t="shared" si="2"/>
        <v>-0.87358168879408782</v>
      </c>
      <c r="AR5">
        <f t="shared" si="2"/>
        <v>-0.69645049317915164</v>
      </c>
      <c r="AS5">
        <f t="shared" si="2"/>
        <v>-0.35837510816484724</v>
      </c>
      <c r="AT5">
        <f t="shared" si="2"/>
        <v>-0.10779723007847275</v>
      </c>
      <c r="AU5">
        <f t="shared" si="2"/>
        <v>4.8975079884119803E-2</v>
      </c>
      <c r="AX5">
        <f t="shared" ref="AX5:AX68" si="8">1/((-2*LOG((B$3/3.7+2.51/($A5*SQRT(Z5))),10))^2)</f>
        <v>4.2875904058344211E-2</v>
      </c>
      <c r="AY5">
        <f t="shared" si="3"/>
        <v>4.2921769277992641E-2</v>
      </c>
      <c r="AZ5">
        <f t="shared" si="3"/>
        <v>4.296759274999782E-2</v>
      </c>
      <c r="BA5">
        <f t="shared" si="3"/>
        <v>4.3059114952249816E-2</v>
      </c>
      <c r="BB5">
        <f t="shared" si="3"/>
        <v>4.3332692722579141E-2</v>
      </c>
      <c r="BC5">
        <f t="shared" si="3"/>
        <v>4.3785419158117393E-2</v>
      </c>
      <c r="BD5">
        <f t="shared" si="3"/>
        <v>4.4679166684993464E-2</v>
      </c>
      <c r="BE5">
        <f t="shared" si="3"/>
        <v>4.7274655464340641E-2</v>
      </c>
      <c r="BF5">
        <f t="shared" si="3"/>
        <v>5.1358658632981578E-2</v>
      </c>
      <c r="BG5">
        <f t="shared" si="3"/>
        <v>7.835610052691018E-2</v>
      </c>
      <c r="BJ5">
        <f t="shared" ref="BJ5:BJ68" si="9">100*(-2*LOG((B$3/3.7+2.51/($A5*SQRT(AX5))),10)-1/SQRT(AX5))/AX5</f>
        <v>0.19821575960037918</v>
      </c>
      <c r="BK5">
        <f t="shared" si="4"/>
        <v>0.19530775424830241</v>
      </c>
      <c r="BL5">
        <f t="shared" si="4"/>
        <v>0.19244821130021844</v>
      </c>
      <c r="BM5">
        <f t="shared" si="4"/>
        <v>0.18686946318224196</v>
      </c>
      <c r="BN5">
        <f t="shared" si="4"/>
        <v>0.17119331786843986</v>
      </c>
      <c r="BO5">
        <f t="shared" si="4"/>
        <v>0.14822378090732136</v>
      </c>
      <c r="BP5">
        <f t="shared" si="4"/>
        <v>0.11181324311000974</v>
      </c>
      <c r="BQ5">
        <f t="shared" si="4"/>
        <v>4.9443338916441343E-2</v>
      </c>
      <c r="BR5">
        <f t="shared" si="4"/>
        <v>1.1996888500635169E-2</v>
      </c>
      <c r="BS5">
        <f t="shared" si="4"/>
        <v>-2.071934379549703E-3</v>
      </c>
    </row>
    <row r="6" spans="1:71">
      <c r="A6">
        <v>3307.5</v>
      </c>
      <c r="B6">
        <v>4.2281738232920217E-2</v>
      </c>
      <c r="C6">
        <v>4.2328328996777846E-2</v>
      </c>
      <c r="D6">
        <v>4.2374876015228186E-2</v>
      </c>
      <c r="E6">
        <v>4.2467839045428717E-2</v>
      </c>
      <c r="F6">
        <v>4.2745689202131933E-2</v>
      </c>
      <c r="G6">
        <v>4.3205369854802722E-2</v>
      </c>
      <c r="H6">
        <v>4.4112410957380929E-2</v>
      </c>
      <c r="I6">
        <v>4.6743190512337662E-2</v>
      </c>
      <c r="J6">
        <v>5.0873397910232578E-2</v>
      </c>
      <c r="K6">
        <v>7.8013019478323051E-2</v>
      </c>
      <c r="N6">
        <f t="shared" si="5"/>
        <v>6.1227965964454789</v>
      </c>
      <c r="O6">
        <f t="shared" si="0"/>
        <v>6.0667654756770393</v>
      </c>
      <c r="P6">
        <f t="shared" si="0"/>
        <v>6.0113403011606925</v>
      </c>
      <c r="Q6">
        <f t="shared" si="0"/>
        <v>5.9022286578482177</v>
      </c>
      <c r="R6">
        <f t="shared" si="0"/>
        <v>5.5882135190296101</v>
      </c>
      <c r="S6">
        <f t="shared" si="0"/>
        <v>5.1056493875910718</v>
      </c>
      <c r="T6">
        <f t="shared" si="0"/>
        <v>4.2706236047779198</v>
      </c>
      <c r="U6">
        <f t="shared" si="0"/>
        <v>2.4929200183246225</v>
      </c>
      <c r="V6">
        <f t="shared" si="0"/>
        <v>0.85184921900942812</v>
      </c>
      <c r="W6">
        <f t="shared" si="0"/>
        <v>-1.2053505116820891</v>
      </c>
      <c r="Z6">
        <f t="shared" si="6"/>
        <v>4.2236758669286605E-2</v>
      </c>
      <c r="AA6">
        <f t="shared" si="1"/>
        <v>4.2283637907150798E-2</v>
      </c>
      <c r="AB6">
        <f t="shared" si="1"/>
        <v>4.2330471112612983E-2</v>
      </c>
      <c r="AC6">
        <f t="shared" si="1"/>
        <v>4.2424000106225442E-2</v>
      </c>
      <c r="AD6">
        <f t="shared" si="1"/>
        <v>4.2703498945931284E-2</v>
      </c>
      <c r="AE6">
        <f t="shared" si="1"/>
        <v>4.3165776100582441E-2</v>
      </c>
      <c r="AF6">
        <f t="shared" si="1"/>
        <v>4.40775238001474E-2</v>
      </c>
      <c r="AG6">
        <f t="shared" si="1"/>
        <v>4.6719647061139999E-2</v>
      </c>
      <c r="AH6">
        <f t="shared" si="1"/>
        <v>5.0863454029252894E-2</v>
      </c>
      <c r="AI6">
        <f t="shared" si="1"/>
        <v>7.8054014601259575E-2</v>
      </c>
      <c r="AL6">
        <f t="shared" si="7"/>
        <v>-1.0944281088207044</v>
      </c>
      <c r="AM6">
        <f t="shared" si="2"/>
        <v>-1.0810440544625326</v>
      </c>
      <c r="AN6">
        <f t="shared" si="2"/>
        <v>-1.0678490289951337</v>
      </c>
      <c r="AO6">
        <f t="shared" si="2"/>
        <v>-1.0420053473510753</v>
      </c>
      <c r="AP6">
        <f t="shared" si="2"/>
        <v>-0.96862813213680365</v>
      </c>
      <c r="AQ6">
        <f t="shared" si="2"/>
        <v>-0.85886366606210252</v>
      </c>
      <c r="AR6">
        <f t="shared" si="2"/>
        <v>-0.67812180170684266</v>
      </c>
      <c r="AS6">
        <f t="shared" si="2"/>
        <v>-0.33815307612416051</v>
      </c>
      <c r="AT6">
        <f t="shared" si="2"/>
        <v>-9.2561655036500767E-2</v>
      </c>
      <c r="AU6">
        <f t="shared" si="2"/>
        <v>4.8927220675926204E-2</v>
      </c>
      <c r="AX6">
        <f t="shared" si="8"/>
        <v>4.2244784788022273E-2</v>
      </c>
      <c r="AY6">
        <f t="shared" si="3"/>
        <v>4.2291587877086131E-2</v>
      </c>
      <c r="AZ6">
        <f t="shared" si="3"/>
        <v>4.2338345797713388E-2</v>
      </c>
      <c r="BA6">
        <f t="shared" si="3"/>
        <v>4.2431726703904139E-2</v>
      </c>
      <c r="BB6">
        <f t="shared" si="3"/>
        <v>4.2710800266422912E-2</v>
      </c>
      <c r="BC6">
        <f t="shared" si="3"/>
        <v>4.3172426585152877E-2</v>
      </c>
      <c r="BD6">
        <f t="shared" si="3"/>
        <v>4.4083056301843435E-2</v>
      </c>
      <c r="BE6">
        <f t="shared" si="3"/>
        <v>4.6722837970493883E-2</v>
      </c>
      <c r="BF6">
        <f t="shared" si="3"/>
        <v>5.0864534175711705E-2</v>
      </c>
      <c r="BG6">
        <f t="shared" si="3"/>
        <v>7.8052349035804561E-2</v>
      </c>
      <c r="BJ6">
        <f t="shared" si="9"/>
        <v>0.19533719489677576</v>
      </c>
      <c r="BK6">
        <f t="shared" si="4"/>
        <v>0.19235134127342982</v>
      </c>
      <c r="BL6">
        <f t="shared" si="4"/>
        <v>0.18941716192944594</v>
      </c>
      <c r="BM6">
        <f t="shared" si="4"/>
        <v>0.18369832801330432</v>
      </c>
      <c r="BN6">
        <f t="shared" si="4"/>
        <v>0.16766891400506539</v>
      </c>
      <c r="BO6">
        <f t="shared" si="4"/>
        <v>0.14429633053452756</v>
      </c>
      <c r="BP6">
        <f t="shared" si="4"/>
        <v>0.10756305673428175</v>
      </c>
      <c r="BQ6">
        <f t="shared" si="4"/>
        <v>4.5839063769682185E-2</v>
      </c>
      <c r="BR6">
        <f t="shared" si="4"/>
        <v>1.0055296525158717E-2</v>
      </c>
      <c r="BS6">
        <f t="shared" si="4"/>
        <v>-1.9871667916565444E-3</v>
      </c>
    </row>
    <row r="7" spans="1:71">
      <c r="A7">
        <v>3472.875</v>
      </c>
      <c r="B7">
        <v>4.1662499440741976E-2</v>
      </c>
      <c r="C7">
        <v>4.1710053318948663E-2</v>
      </c>
      <c r="D7">
        <v>4.1757559807447449E-2</v>
      </c>
      <c r="E7">
        <v>4.1852430913003807E-2</v>
      </c>
      <c r="F7">
        <v>4.2135919693545319E-2</v>
      </c>
      <c r="G7">
        <v>4.2604721284811985E-2</v>
      </c>
      <c r="H7">
        <v>4.3529027664128223E-2</v>
      </c>
      <c r="I7">
        <v>4.6204867390496104E-2</v>
      </c>
      <c r="J7">
        <v>5.0393237751138097E-2</v>
      </c>
      <c r="K7">
        <v>7.7720909644733868E-2</v>
      </c>
      <c r="N7">
        <f t="shared" si="5"/>
        <v>6.1246828062513217</v>
      </c>
      <c r="O7">
        <f t="shared" si="0"/>
        <v>6.066301273708735</v>
      </c>
      <c r="P7">
        <f t="shared" si="0"/>
        <v>6.0085713638824005</v>
      </c>
      <c r="Q7">
        <f t="shared" si="0"/>
        <v>5.8949808869972138</v>
      </c>
      <c r="R7">
        <f t="shared" si="0"/>
        <v>5.5685101355176032</v>
      </c>
      <c r="S7">
        <f t="shared" si="0"/>
        <v>5.0680754428986097</v>
      </c>
      <c r="T7">
        <f t="shared" si="0"/>
        <v>4.2058580393350633</v>
      </c>
      <c r="U7">
        <f t="shared" si="0"/>
        <v>2.3872749781531795</v>
      </c>
      <c r="V7">
        <f t="shared" si="0"/>
        <v>0.73362124463969736</v>
      </c>
      <c r="W7">
        <f t="shared" si="0"/>
        <v>-1.2512914090911369</v>
      </c>
      <c r="Z7">
        <f t="shared" si="6"/>
        <v>4.1619134604789672E-2</v>
      </c>
      <c r="AA7">
        <f t="shared" si="1"/>
        <v>4.166697891280495E-2</v>
      </c>
      <c r="AB7">
        <f t="shared" si="1"/>
        <v>4.1714773471541407E-2</v>
      </c>
      <c r="AC7">
        <f t="shared" si="1"/>
        <v>4.1810214103504904E-2</v>
      </c>
      <c r="AD7">
        <f t="shared" si="1"/>
        <v>4.2095360759227124E-2</v>
      </c>
      <c r="AE7">
        <f t="shared" si="1"/>
        <v>4.2566769943939889E-2</v>
      </c>
      <c r="AF7">
        <f t="shared" si="1"/>
        <v>4.3495793615679748E-2</v>
      </c>
      <c r="AG7">
        <f t="shared" si="1"/>
        <v>4.6182964707086216E-2</v>
      </c>
      <c r="AH7">
        <f t="shared" si="1"/>
        <v>5.0384874435449291E-2</v>
      </c>
      <c r="AI7">
        <f t="shared" si="1"/>
        <v>7.776307053707486E-2</v>
      </c>
      <c r="AL7">
        <f t="shared" si="7"/>
        <v>-1.0867002592577979</v>
      </c>
      <c r="AM7">
        <f t="shared" si="2"/>
        <v>-1.072853413406899</v>
      </c>
      <c r="AN7">
        <f t="shared" si="2"/>
        <v>-1.059209278944951</v>
      </c>
      <c r="AO7">
        <f t="shared" si="2"/>
        <v>-1.0325066203124424</v>
      </c>
      <c r="AP7">
        <f t="shared" si="2"/>
        <v>-0.95684282116523511</v>
      </c>
      <c r="AQ7">
        <f t="shared" si="2"/>
        <v>-0.84409719260182303</v>
      </c>
      <c r="AR7">
        <f t="shared" si="2"/>
        <v>-0.65969908261968291</v>
      </c>
      <c r="AS7">
        <f t="shared" si="2"/>
        <v>-0.31806071757877158</v>
      </c>
      <c r="AT7">
        <f t="shared" si="2"/>
        <v>-7.7775775780643069E-2</v>
      </c>
      <c r="AU7">
        <f t="shared" si="2"/>
        <v>4.874653329322267E-2</v>
      </c>
      <c r="AX7">
        <f t="shared" si="8"/>
        <v>4.1626815865230316E-2</v>
      </c>
      <c r="AY7">
        <f t="shared" si="3"/>
        <v>4.1674584099183433E-2</v>
      </c>
      <c r="AZ7">
        <f t="shared" si="3"/>
        <v>4.1722303476942238E-2</v>
      </c>
      <c r="BA7">
        <f t="shared" si="3"/>
        <v>4.1817596312319655E-2</v>
      </c>
      <c r="BB7">
        <f t="shared" si="3"/>
        <v>4.2102319169411623E-2</v>
      </c>
      <c r="BC7">
        <f t="shared" si="3"/>
        <v>4.2573081660475173E-2</v>
      </c>
      <c r="BD7">
        <f t="shared" si="3"/>
        <v>4.3500999961477993E-2</v>
      </c>
      <c r="BE7">
        <f t="shared" si="3"/>
        <v>4.6185880556670035E-2</v>
      </c>
      <c r="BF7">
        <f t="shared" si="3"/>
        <v>5.0385760837044741E-2</v>
      </c>
      <c r="BG7">
        <f t="shared" si="3"/>
        <v>7.7761426542626133E-2</v>
      </c>
      <c r="BJ7">
        <f t="shared" si="9"/>
        <v>0.19253535520762546</v>
      </c>
      <c r="BK7">
        <f t="shared" si="4"/>
        <v>0.18946840279828156</v>
      </c>
      <c r="BL7">
        <f t="shared" si="4"/>
        <v>0.18645657846635943</v>
      </c>
      <c r="BM7">
        <f t="shared" si="4"/>
        <v>0.18059232052745419</v>
      </c>
      <c r="BN7">
        <f t="shared" si="4"/>
        <v>0.16419833764982439</v>
      </c>
      <c r="BO7">
        <f t="shared" si="4"/>
        <v>0.14041565763474551</v>
      </c>
      <c r="BP7">
        <f t="shared" si="4"/>
        <v>0.10336963219439432</v>
      </c>
      <c r="BQ7">
        <f t="shared" si="4"/>
        <v>4.2349906162839172E-2</v>
      </c>
      <c r="BR7">
        <f t="shared" si="4"/>
        <v>8.243816636654239E-3</v>
      </c>
      <c r="BS7">
        <f t="shared" si="4"/>
        <v>-1.9001278456547994E-3</v>
      </c>
    </row>
    <row r="8" spans="1:71">
      <c r="A8">
        <v>3646.5187500000002</v>
      </c>
      <c r="B8">
        <v>4.1056115093461749E-2</v>
      </c>
      <c r="C8">
        <v>4.1104659985024397E-2</v>
      </c>
      <c r="D8">
        <v>4.1153153557418429E-2</v>
      </c>
      <c r="E8">
        <v>4.1249987120401531E-2</v>
      </c>
      <c r="F8">
        <v>4.1539271082916954E-2</v>
      </c>
      <c r="G8">
        <v>4.2017433717467648E-2</v>
      </c>
      <c r="H8">
        <v>4.2959415347928513E-2</v>
      </c>
      <c r="I8">
        <v>4.5681111363162157E-2</v>
      </c>
      <c r="J8">
        <v>4.9928095382130659E-2</v>
      </c>
      <c r="K8">
        <v>7.7441185325791959E-2</v>
      </c>
      <c r="N8">
        <f t="shared" si="5"/>
        <v>6.127052388697007</v>
      </c>
      <c r="O8">
        <f t="shared" si="0"/>
        <v>6.0661972880298585</v>
      </c>
      <c r="P8">
        <f t="shared" si="0"/>
        <v>6.0060433104356701</v>
      </c>
      <c r="Q8">
        <f t="shared" si="0"/>
        <v>5.887746217552297</v>
      </c>
      <c r="R8">
        <f t="shared" si="0"/>
        <v>5.548216244703827</v>
      </c>
      <c r="S8">
        <f t="shared" si="0"/>
        <v>5.0291288601944242</v>
      </c>
      <c r="T8">
        <f t="shared" si="0"/>
        <v>4.1387600176669634</v>
      </c>
      <c r="U8">
        <f t="shared" si="0"/>
        <v>2.2787688479993826</v>
      </c>
      <c r="V8">
        <f t="shared" si="0"/>
        <v>0.61370526655789914</v>
      </c>
      <c r="W8">
        <f t="shared" si="0"/>
        <v>-1.2960892609979657</v>
      </c>
      <c r="Z8">
        <f t="shared" si="6"/>
        <v>4.1014294106694389E-2</v>
      </c>
      <c r="AA8">
        <f t="shared" si="1"/>
        <v>4.1063131609261817E-2</v>
      </c>
      <c r="AB8">
        <f t="shared" si="1"/>
        <v>4.1111915356229753E-2</v>
      </c>
      <c r="AC8">
        <f t="shared" si="1"/>
        <v>4.1209322438752811E-2</v>
      </c>
      <c r="AD8">
        <f t="shared" si="1"/>
        <v>4.1500274671774771E-2</v>
      </c>
      <c r="AE8">
        <f t="shared" si="1"/>
        <v>4.1981057757061818E-2</v>
      </c>
      <c r="AF8">
        <f t="shared" si="1"/>
        <v>4.292777027285466E-2</v>
      </c>
      <c r="AG8">
        <f t="shared" si="1"/>
        <v>4.566079120875409E-2</v>
      </c>
      <c r="AH8">
        <f t="shared" si="1"/>
        <v>4.9921259292568583E-2</v>
      </c>
      <c r="AI8">
        <f t="shared" si="1"/>
        <v>7.7484464291536229E-2</v>
      </c>
      <c r="AL8">
        <f t="shared" si="7"/>
        <v>-1.0791623375891688</v>
      </c>
      <c r="AM8">
        <f t="shared" si="2"/>
        <v>-1.0648313791804147</v>
      </c>
      <c r="AN8">
        <f t="shared" si="2"/>
        <v>-1.0507179206426587</v>
      </c>
      <c r="AO8">
        <f t="shared" si="2"/>
        <v>-1.023118987912647</v>
      </c>
      <c r="AP8">
        <f t="shared" si="2"/>
        <v>-0.94507907398817792</v>
      </c>
      <c r="AQ8">
        <f t="shared" si="2"/>
        <v>-0.82926243167886426</v>
      </c>
      <c r="AR8">
        <f t="shared" si="2"/>
        <v>-0.64116947659857249</v>
      </c>
      <c r="AS8">
        <f t="shared" si="2"/>
        <v>-0.2981085188448882</v>
      </c>
      <c r="AT8">
        <f t="shared" si="2"/>
        <v>-6.3452937353389346E-2</v>
      </c>
      <c r="AU8">
        <f t="shared" si="2"/>
        <v>4.8444479846336416E-2</v>
      </c>
      <c r="AX8">
        <f t="shared" si="8"/>
        <v>4.1021647931443569E-2</v>
      </c>
      <c r="AY8">
        <f t="shared" si="3"/>
        <v>4.1070409385991873E-2</v>
      </c>
      <c r="AZ8">
        <f t="shared" si="3"/>
        <v>4.1119118008890357E-2</v>
      </c>
      <c r="BA8">
        <f t="shared" si="3"/>
        <v>4.1216377496687932E-2</v>
      </c>
      <c r="BB8">
        <f t="shared" si="3"/>
        <v>4.1506907177337814E-2</v>
      </c>
      <c r="BC8">
        <f t="shared" si="3"/>
        <v>4.1987047413302489E-2</v>
      </c>
      <c r="BD8">
        <f t="shared" si="3"/>
        <v>4.2932666773475597E-2</v>
      </c>
      <c r="BE8">
        <f t="shared" si="3"/>
        <v>4.5663447538052751E-2</v>
      </c>
      <c r="BF8">
        <f t="shared" si="3"/>
        <v>4.9921965935742045E-2</v>
      </c>
      <c r="BG8">
        <f t="shared" si="3"/>
        <v>7.7482845078196472E-2</v>
      </c>
      <c r="BJ8">
        <f t="shared" si="9"/>
        <v>0.18980616370961012</v>
      </c>
      <c r="BK8">
        <f t="shared" si="4"/>
        <v>0.18665475119080172</v>
      </c>
      <c r="BL8">
        <f t="shared" si="4"/>
        <v>0.18356218161858179</v>
      </c>
      <c r="BM8">
        <f t="shared" si="4"/>
        <v>0.17754703030939903</v>
      </c>
      <c r="BN8">
        <f t="shared" si="4"/>
        <v>0.16077712041484216</v>
      </c>
      <c r="BO8">
        <f t="shared" si="4"/>
        <v>0.13657789614478635</v>
      </c>
      <c r="BP8">
        <f t="shared" si="4"/>
        <v>9.9231078269648443E-2</v>
      </c>
      <c r="BQ8">
        <f t="shared" si="4"/>
        <v>3.8976283627152421E-2</v>
      </c>
      <c r="BR8">
        <f t="shared" si="4"/>
        <v>6.5595024282266781E-3</v>
      </c>
      <c r="BS8">
        <f t="shared" si="4"/>
        <v>-1.8118174333478854E-3</v>
      </c>
    </row>
    <row r="9" spans="1:71">
      <c r="A9">
        <v>3828.8446875000004</v>
      </c>
      <c r="B9">
        <v>4.0462244138954252E-2</v>
      </c>
      <c r="C9">
        <v>4.0511808768363133E-2</v>
      </c>
      <c r="D9">
        <v>4.0561317841806957E-2</v>
      </c>
      <c r="E9">
        <v>4.0660169785692278E-2</v>
      </c>
      <c r="F9">
        <v>4.0955409613898035E-2</v>
      </c>
      <c r="G9">
        <v>4.1443178755016581E-2</v>
      </c>
      <c r="H9">
        <v>4.240325159844343E-2</v>
      </c>
      <c r="I9">
        <v>4.5171594214644881E-2</v>
      </c>
      <c r="J9">
        <v>4.9477604530638521E-2</v>
      </c>
      <c r="K9">
        <v>7.717337217986682E-2</v>
      </c>
      <c r="N9">
        <f t="shared" si="5"/>
        <v>6.1298505921295705</v>
      </c>
      <c r="O9">
        <f t="shared" si="0"/>
        <v>6.0663922415838156</v>
      </c>
      <c r="P9">
        <f t="shared" si="0"/>
        <v>6.0036886809268504</v>
      </c>
      <c r="Q9">
        <f t="shared" si="0"/>
        <v>5.8804457895440949</v>
      </c>
      <c r="R9">
        <f t="shared" si="0"/>
        <v>5.5272256408987479</v>
      </c>
      <c r="S9">
        <f t="shared" si="0"/>
        <v>4.9886759227908586</v>
      </c>
      <c r="T9">
        <f t="shared" si="0"/>
        <v>4.06918368307928</v>
      </c>
      <c r="U9">
        <f t="shared" si="0"/>
        <v>2.1673373629679213</v>
      </c>
      <c r="V9">
        <f t="shared" si="0"/>
        <v>0.49216735954600449</v>
      </c>
      <c r="W9">
        <f t="shared" si="0"/>
        <v>-1.3397343828603312</v>
      </c>
      <c r="Z9">
        <f t="shared" si="6"/>
        <v>4.0421900052840902E-2</v>
      </c>
      <c r="AA9">
        <f t="shared" si="1"/>
        <v>4.0471759699634395E-2</v>
      </c>
      <c r="AB9">
        <f t="shared" si="1"/>
        <v>4.0521561272614637E-2</v>
      </c>
      <c r="AC9">
        <f t="shared" si="1"/>
        <v>4.0620991157575025E-2</v>
      </c>
      <c r="AD9">
        <f t="shared" si="1"/>
        <v>4.0917910844168889E-2</v>
      </c>
      <c r="AE9">
        <f t="shared" si="1"/>
        <v>4.1408315027417861E-2</v>
      </c>
      <c r="AF9">
        <f t="shared" si="1"/>
        <v>4.2373135148502182E-2</v>
      </c>
      <c r="AG9">
        <f t="shared" si="1"/>
        <v>4.5152801716106673E-2</v>
      </c>
      <c r="AH9">
        <f t="shared" si="1"/>
        <v>4.9472244970093497E-2</v>
      </c>
      <c r="AI9">
        <f t="shared" si="1"/>
        <v>7.7217723293963869E-2</v>
      </c>
      <c r="AL9">
        <f t="shared" si="7"/>
        <v>-1.0718008731100852</v>
      </c>
      <c r="AM9">
        <f t="shared" si="2"/>
        <v>-1.0569635488797107</v>
      </c>
      <c r="AN9">
        <f t="shared" si="2"/>
        <v>-1.0423597135077642</v>
      </c>
      <c r="AO9">
        <f t="shared" si="2"/>
        <v>-1.0138257965350683</v>
      </c>
      <c r="AP9">
        <f t="shared" si="2"/>
        <v>-0.93331777396244542</v>
      </c>
      <c r="AQ9">
        <f t="shared" si="2"/>
        <v>-0.81434036769678386</v>
      </c>
      <c r="AR9">
        <f t="shared" si="2"/>
        <v>-0.62252167055544827</v>
      </c>
      <c r="AS9">
        <f t="shared" si="2"/>
        <v>-0.27830891329562529</v>
      </c>
      <c r="AT9">
        <f t="shared" si="2"/>
        <v>-4.960634004305868E-2</v>
      </c>
      <c r="AU9">
        <f t="shared" si="2"/>
        <v>4.8032101191534234E-2</v>
      </c>
      <c r="AX9">
        <f t="shared" si="8"/>
        <v>4.0428942809097528E-2</v>
      </c>
      <c r="AY9">
        <f t="shared" si="3"/>
        <v>4.0478726386483463E-2</v>
      </c>
      <c r="AZ9">
        <f t="shared" si="3"/>
        <v>4.0528452846719056E-2</v>
      </c>
      <c r="BA9">
        <f t="shared" si="3"/>
        <v>4.062773525284917E-2</v>
      </c>
      <c r="BB9">
        <f t="shared" si="3"/>
        <v>4.0924233411861348E-2</v>
      </c>
      <c r="BC9">
        <f t="shared" si="3"/>
        <v>4.1413998314031891E-2</v>
      </c>
      <c r="BD9">
        <f t="shared" si="3"/>
        <v>4.2377737145585688E-2</v>
      </c>
      <c r="BE9">
        <f t="shared" si="3"/>
        <v>4.515521321054685E-2</v>
      </c>
      <c r="BF9">
        <f t="shared" si="3"/>
        <v>4.9472785070847472E-2</v>
      </c>
      <c r="BG9">
        <f t="shared" si="3"/>
        <v>7.7216131644787772E-2</v>
      </c>
      <c r="BJ9">
        <f t="shared" si="9"/>
        <v>0.18714577609500418</v>
      </c>
      <c r="BK9">
        <f t="shared" si="4"/>
        <v>0.18390642708537674</v>
      </c>
      <c r="BL9">
        <f t="shared" si="4"/>
        <v>0.18072991771456476</v>
      </c>
      <c r="BM9">
        <f t="shared" si="4"/>
        <v>0.17455827122591849</v>
      </c>
      <c r="BN9">
        <f t="shared" si="4"/>
        <v>0.15740103687924317</v>
      </c>
      <c r="BO9">
        <f t="shared" si="4"/>
        <v>0.13277948541639492</v>
      </c>
      <c r="BP9">
        <f t="shared" si="4"/>
        <v>9.5145896646728484E-2</v>
      </c>
      <c r="BQ9">
        <f t="shared" si="4"/>
        <v>3.5718763888807827E-2</v>
      </c>
      <c r="BR9">
        <f t="shared" si="4"/>
        <v>4.9992431373456214E-3</v>
      </c>
      <c r="BS9">
        <f t="shared" si="4"/>
        <v>-1.7231055234780837E-3</v>
      </c>
    </row>
    <row r="10" spans="1:71">
      <c r="A10">
        <v>4020.2869218750006</v>
      </c>
      <c r="B10">
        <v>3.9880556476623169E-2</v>
      </c>
      <c r="C10">
        <v>3.9931170420740639E-2</v>
      </c>
      <c r="D10">
        <v>3.9981724240858579E-2</v>
      </c>
      <c r="E10">
        <v>4.0082652075842065E-2</v>
      </c>
      <c r="F10">
        <v>4.0384012677864178E-2</v>
      </c>
      <c r="G10">
        <v>4.0881639206379015E-2</v>
      </c>
      <c r="H10">
        <v>4.1860225045347872E-2</v>
      </c>
      <c r="I10">
        <v>4.467599739508555E-2</v>
      </c>
      <c r="J10">
        <v>4.9041406934531233E-2</v>
      </c>
      <c r="K10">
        <v>7.6917010603872016E-2</v>
      </c>
      <c r="N10">
        <f t="shared" si="5"/>
        <v>6.1330242129274364</v>
      </c>
      <c r="O10">
        <f t="shared" si="0"/>
        <v>6.0668260574530581</v>
      </c>
      <c r="P10">
        <f t="shared" si="0"/>
        <v>6.0014408996792215</v>
      </c>
      <c r="Q10">
        <f t="shared" si="0"/>
        <v>5.8730010842278073</v>
      </c>
      <c r="R10">
        <f t="shared" si="0"/>
        <v>5.5054314334617587</v>
      </c>
      <c r="S10">
        <f t="shared" si="0"/>
        <v>4.9465819656227454</v>
      </c>
      <c r="T10">
        <f t="shared" si="0"/>
        <v>3.9969844526808207</v>
      </c>
      <c r="U10">
        <f t="shared" si="0"/>
        <v>2.0529262381331259</v>
      </c>
      <c r="V10">
        <f t="shared" si="0"/>
        <v>0.36908475340796282</v>
      </c>
      <c r="W10">
        <f t="shared" si="0"/>
        <v>-1.3822202238181063</v>
      </c>
      <c r="Z10">
        <f t="shared" si="6"/>
        <v>3.9841626011220273E-2</v>
      </c>
      <c r="AA10">
        <f t="shared" si="1"/>
        <v>3.9892537604434807E-2</v>
      </c>
      <c r="AB10">
        <f t="shared" si="1"/>
        <v>3.994338646953341E-2</v>
      </c>
      <c r="AC10">
        <f t="shared" si="1"/>
        <v>4.0044897094417498E-2</v>
      </c>
      <c r="AD10">
        <f t="shared" si="1"/>
        <v>4.0347950326167586E-2</v>
      </c>
      <c r="AE10">
        <f t="shared" si="1"/>
        <v>4.0848228192161905E-2</v>
      </c>
      <c r="AF10">
        <f t="shared" si="1"/>
        <v>4.1831580403706381E-2</v>
      </c>
      <c r="AG10">
        <f t="shared" si="1"/>
        <v>4.4658680791695382E-2</v>
      </c>
      <c r="AH10">
        <f t="shared" si="1"/>
        <v>4.9037475624525428E-2</v>
      </c>
      <c r="AI10">
        <f t="shared" si="1"/>
        <v>7.6962389648249099E-2</v>
      </c>
      <c r="AL10">
        <f t="shared" si="7"/>
        <v>-1.0646030427824869</v>
      </c>
      <c r="AM10">
        <f t="shared" si="2"/>
        <v>-1.0492361258858645</v>
      </c>
      <c r="AN10">
        <f t="shared" si="2"/>
        <v>-1.0341199901581519</v>
      </c>
      <c r="AO10">
        <f t="shared" si="2"/>
        <v>-1.004610921903321</v>
      </c>
      <c r="AP10">
        <f t="shared" si="2"/>
        <v>-0.9215403413518588</v>
      </c>
      <c r="AQ10">
        <f t="shared" si="2"/>
        <v>-0.79931280306841346</v>
      </c>
      <c r="AR10">
        <f t="shared" si="2"/>
        <v>-0.60374592801257243</v>
      </c>
      <c r="AS10">
        <f t="shared" si="2"/>
        <v>-0.25867618373492057</v>
      </c>
      <c r="AT10">
        <f t="shared" si="2"/>
        <v>-3.6248825994493514E-2</v>
      </c>
      <c r="AU10">
        <f t="shared" si="2"/>
        <v>4.7519992623641788E-2</v>
      </c>
      <c r="AX10">
        <f t="shared" si="8"/>
        <v>3.9848373085488581E-2</v>
      </c>
      <c r="AY10">
        <f t="shared" si="3"/>
        <v>3.9899208541636831E-2</v>
      </c>
      <c r="AZ10">
        <f t="shared" si="3"/>
        <v>3.9949982261001972E-2</v>
      </c>
      <c r="BA10">
        <f t="shared" si="3"/>
        <v>4.0051345439821029E-2</v>
      </c>
      <c r="BB10">
        <f t="shared" si="3"/>
        <v>4.035397795771932E-2</v>
      </c>
      <c r="BC10">
        <f t="shared" si="3"/>
        <v>4.0853619856091435E-2</v>
      </c>
      <c r="BD10">
        <f t="shared" si="3"/>
        <v>4.1835902341810609E-2</v>
      </c>
      <c r="BE10">
        <f t="shared" si="3"/>
        <v>4.466086134681603E-2</v>
      </c>
      <c r="BF10">
        <f t="shared" si="3"/>
        <v>4.9037861677380404E-2</v>
      </c>
      <c r="BG10">
        <f t="shared" si="3"/>
        <v>7.6960827953642369E-2</v>
      </c>
      <c r="BJ10">
        <f t="shared" si="9"/>
        <v>0.18455056617524268</v>
      </c>
      <c r="BK10">
        <f t="shared" si="4"/>
        <v>0.18121968491875634</v>
      </c>
      <c r="BL10">
        <f t="shared" si="4"/>
        <v>0.17795594420602376</v>
      </c>
      <c r="BM10">
        <f t="shared" si="4"/>
        <v>0.17162206729464471</v>
      </c>
      <c r="BN10">
        <f t="shared" si="4"/>
        <v>0.15406609274367769</v>
      </c>
      <c r="BO10">
        <f t="shared" si="4"/>
        <v>0.12901716210361988</v>
      </c>
      <c r="BP10">
        <f t="shared" si="4"/>
        <v>9.1112970949977154E-2</v>
      </c>
      <c r="BQ10">
        <f t="shared" si="4"/>
        <v>3.2578023364993776E-2</v>
      </c>
      <c r="BR10">
        <f t="shared" si="4"/>
        <v>3.559750365269882E-3</v>
      </c>
      <c r="BS10">
        <f t="shared" si="4"/>
        <v>-1.6347422030611246E-3</v>
      </c>
    </row>
    <row r="11" spans="1:71">
      <c r="A11">
        <v>4221.3012679687508</v>
      </c>
      <c r="B11">
        <v>3.9310732545059943E-2</v>
      </c>
      <c r="C11">
        <v>3.9362426260881676E-2</v>
      </c>
      <c r="D11">
        <v>3.9414054927667544E-2</v>
      </c>
      <c r="E11">
        <v>3.9517117797074015E-2</v>
      </c>
      <c r="F11">
        <v>3.9824768404866914E-2</v>
      </c>
      <c r="G11">
        <v>4.0332508672291066E-2</v>
      </c>
      <c r="H11">
        <v>4.1330034918726152E-2</v>
      </c>
      <c r="I11">
        <v>4.4194011521084701E-2</v>
      </c>
      <c r="J11">
        <v>4.8619151912168014E-2</v>
      </c>
      <c r="K11">
        <v>7.6671655467662247E-2</v>
      </c>
      <c r="N11">
        <f t="shared" si="5"/>
        <v>6.136521521941134</v>
      </c>
      <c r="O11">
        <f t="shared" si="0"/>
        <v>6.0674397671856974</v>
      </c>
      <c r="P11">
        <f t="shared" si="0"/>
        <v>5.9992341685780106</v>
      </c>
      <c r="Q11">
        <f t="shared" si="0"/>
        <v>5.8653337956152818</v>
      </c>
      <c r="R11">
        <f t="shared" si="0"/>
        <v>5.4827259055254629</v>
      </c>
      <c r="S11">
        <f t="shared" si="0"/>
        <v>4.9027113201402868</v>
      </c>
      <c r="T11">
        <f t="shared" si="0"/>
        <v>3.9220192506260432</v>
      </c>
      <c r="U11">
        <f t="shared" si="0"/>
        <v>1.9354916489110952</v>
      </c>
      <c r="V11">
        <f t="shared" si="0"/>
        <v>0.24454539269498968</v>
      </c>
      <c r="W11">
        <f t="shared" si="0"/>
        <v>-1.4235432546947611</v>
      </c>
      <c r="Z11">
        <f t="shared" si="6"/>
        <v>3.9273155847439532E-2</v>
      </c>
      <c r="AA11">
        <f t="shared" si="1"/>
        <v>3.9325150069902171E-2</v>
      </c>
      <c r="AB11">
        <f t="shared" si="1"/>
        <v>3.9377076547778438E-2</v>
      </c>
      <c r="AC11">
        <f t="shared" si="1"/>
        <v>3.9480727482686911E-2</v>
      </c>
      <c r="AD11">
        <f t="shared" si="1"/>
        <v>3.9790084667298629E-2</v>
      </c>
      <c r="AE11">
        <f t="shared" si="1"/>
        <v>4.0300494242704397E-2</v>
      </c>
      <c r="AF11">
        <f t="shared" si="1"/>
        <v>4.1302808563142883E-2</v>
      </c>
      <c r="AG11">
        <f t="shared" si="1"/>
        <v>4.4178121929690617E-2</v>
      </c>
      <c r="AH11">
        <f t="shared" si="1"/>
        <v>4.8616602788824834E-2</v>
      </c>
      <c r="AI11">
        <f t="shared" si="1"/>
        <v>7.6718019871298643E-2</v>
      </c>
      <c r="AL11">
        <f t="shared" si="7"/>
        <v>-1.057556636362367</v>
      </c>
      <c r="AM11">
        <f t="shared" si="2"/>
        <v>-1.0416358833041381</v>
      </c>
      <c r="AN11">
        <f t="shared" si="2"/>
        <v>-1.0259846189207218</v>
      </c>
      <c r="AO11">
        <f t="shared" si="2"/>
        <v>-0.99545873161856802</v>
      </c>
      <c r="AP11">
        <f t="shared" si="2"/>
        <v>-0.90972870606923573</v>
      </c>
      <c r="AQ11">
        <f t="shared" si="2"/>
        <v>-0.78416235994321271</v>
      </c>
      <c r="AR11">
        <f t="shared" si="2"/>
        <v>-0.58483412245179911</v>
      </c>
      <c r="AS11">
        <f t="shared" si="2"/>
        <v>-0.23922635243637105</v>
      </c>
      <c r="AT11">
        <f t="shared" si="2"/>
        <v>-2.3392672677495497E-2</v>
      </c>
      <c r="AU11">
        <f t="shared" si="2"/>
        <v>4.6918284224469482E-2</v>
      </c>
      <c r="AX11">
        <f t="shared" si="8"/>
        <v>3.9279621714260554E-2</v>
      </c>
      <c r="AY11">
        <f t="shared" si="3"/>
        <v>3.9331539686792559E-2</v>
      </c>
      <c r="AZ11">
        <f t="shared" si="3"/>
        <v>3.9383390942813422E-2</v>
      </c>
      <c r="BA11">
        <f t="shared" si="3"/>
        <v>3.9486894383967366E-2</v>
      </c>
      <c r="BB11">
        <f t="shared" si="3"/>
        <v>3.9795831467426906E-2</v>
      </c>
      <c r="BC11">
        <f t="shared" si="3"/>
        <v>4.0305608154681309E-2</v>
      </c>
      <c r="BD11">
        <f t="shared" si="3"/>
        <v>4.1306864056004734E-2</v>
      </c>
      <c r="BE11">
        <f t="shared" si="3"/>
        <v>4.4180084709622591E-2</v>
      </c>
      <c r="BF11">
        <f t="shared" si="3"/>
        <v>4.8616846610883314E-2</v>
      </c>
      <c r="BG11">
        <f t="shared" si="3"/>
        <v>7.6716490161371206E-2</v>
      </c>
      <c r="BJ11">
        <f t="shared" si="9"/>
        <v>0.18201711249672656</v>
      </c>
      <c r="BK11">
        <f t="shared" si="4"/>
        <v>0.17859097941955251</v>
      </c>
      <c r="BL11">
        <f t="shared" si="4"/>
        <v>0.1752366162261059</v>
      </c>
      <c r="BM11">
        <f t="shared" si="4"/>
        <v>0.16873463959513788</v>
      </c>
      <c r="BN11">
        <f t="shared" si="4"/>
        <v>0.15076851417962545</v>
      </c>
      <c r="BO11">
        <f t="shared" si="4"/>
        <v>0.12528795317773281</v>
      </c>
      <c r="BP11">
        <f t="shared" si="4"/>
        <v>8.7131555814344258E-2</v>
      </c>
      <c r="BQ11">
        <f t="shared" si="4"/>
        <v>2.9554805701478278E-2</v>
      </c>
      <c r="BR11">
        <f t="shared" si="4"/>
        <v>2.2375496619392024E-3</v>
      </c>
      <c r="BS11">
        <f t="shared" si="4"/>
        <v>-1.547367539095227E-3</v>
      </c>
    </row>
    <row r="12" spans="1:71">
      <c r="A12">
        <v>4432.3663313671886</v>
      </c>
      <c r="B12">
        <v>3.8752462927583019E-2</v>
      </c>
      <c r="C12">
        <v>3.8805267780899301E-2</v>
      </c>
      <c r="D12">
        <v>3.8858002275370902E-2</v>
      </c>
      <c r="E12">
        <v>3.8963261003161075E-2</v>
      </c>
      <c r="F12">
        <v>3.9277375272350069E-2</v>
      </c>
      <c r="G12">
        <v>3.9795491147573907E-2</v>
      </c>
      <c r="H12">
        <v>4.0812390625208764E-2</v>
      </c>
      <c r="I12">
        <v>4.3725335894249991E-2</v>
      </c>
      <c r="J12">
        <v>4.8210495961894979E-2</v>
      </c>
      <c r="K12">
        <v>7.6436875847116947E-2</v>
      </c>
      <c r="N12">
        <f t="shared" si="5"/>
        <v>6.1402921947770688</v>
      </c>
      <c r="O12">
        <f t="shared" si="0"/>
        <v>6.068175422097462</v>
      </c>
      <c r="P12">
        <f t="shared" si="0"/>
        <v>5.9970033627108279</v>
      </c>
      <c r="Q12">
        <f t="shared" si="0"/>
        <v>5.8573657038887337</v>
      </c>
      <c r="R12">
        <f t="shared" si="0"/>
        <v>5.4590003775977722</v>
      </c>
      <c r="S12">
        <f t="shared" si="0"/>
        <v>4.8569272754467363</v>
      </c>
      <c r="T12">
        <f t="shared" si="0"/>
        <v>3.8441467749510445</v>
      </c>
      <c r="U12">
        <f t="shared" si="0"/>
        <v>1.815000692500695</v>
      </c>
      <c r="V12">
        <f t="shared" si="0"/>
        <v>0.11864741881447094</v>
      </c>
      <c r="W12">
        <f t="shared" si="0"/>
        <v>-1.4637028391613389</v>
      </c>
      <c r="Z12">
        <f t="shared" si="6"/>
        <v>3.8716183348415686E-2</v>
      </c>
      <c r="AA12">
        <f t="shared" si="1"/>
        <v>3.8769291792588118E-2</v>
      </c>
      <c r="AB12">
        <f t="shared" si="1"/>
        <v>3.8822327085427238E-2</v>
      </c>
      <c r="AC12">
        <f t="shared" si="1"/>
        <v>3.8928179581154597E-2</v>
      </c>
      <c r="AD12">
        <f t="shared" si="1"/>
        <v>3.9244015543585684E-2</v>
      </c>
      <c r="AE12">
        <f t="shared" si="1"/>
        <v>3.9764820344769622E-2</v>
      </c>
      <c r="AF12">
        <f t="shared" si="1"/>
        <v>4.0786532108531615E-2</v>
      </c>
      <c r="AG12">
        <f t="shared" si="1"/>
        <v>4.3710827091361558E-2</v>
      </c>
      <c r="AH12">
        <f t="shared" si="1"/>
        <v>4.8209284989880558E-2</v>
      </c>
      <c r="AI12">
        <f t="shared" si="1"/>
        <v>7.6484184629579427E-2</v>
      </c>
      <c r="AL12">
        <f t="shared" si="7"/>
        <v>-1.050650023561444</v>
      </c>
      <c r="AM12">
        <f t="shared" si="2"/>
        <v>-1.0341501294094897</v>
      </c>
      <c r="AN12">
        <f t="shared" si="2"/>
        <v>-1.0179399683480237</v>
      </c>
      <c r="AO12">
        <f t="shared" si="2"/>
        <v>-0.98635404985869279</v>
      </c>
      <c r="AP12">
        <f t="shared" si="2"/>
        <v>-0.89786528375157515</v>
      </c>
      <c r="AQ12">
        <f t="shared" si="2"/>
        <v>-0.76887248686215182</v>
      </c>
      <c r="AR12">
        <f t="shared" si="2"/>
        <v>-0.56577977306266591</v>
      </c>
      <c r="AS12">
        <f t="shared" si="2"/>
        <v>-0.21997705843116483</v>
      </c>
      <c r="AT12">
        <f t="shared" si="2"/>
        <v>-1.1049395560960249E-2</v>
      </c>
      <c r="AU12">
        <f t="shared" si="2"/>
        <v>4.6236625789538612E-2</v>
      </c>
      <c r="AX12">
        <f t="shared" si="8"/>
        <v>3.8722381633646101E-2</v>
      </c>
      <c r="AY12">
        <f t="shared" si="3"/>
        <v>3.877541367079184E-2</v>
      </c>
      <c r="AZ12">
        <f t="shared" si="3"/>
        <v>3.882837362361781E-2</v>
      </c>
      <c r="BA12">
        <f t="shared" si="3"/>
        <v>3.8934078499974829E-2</v>
      </c>
      <c r="BB12">
        <f t="shared" si="3"/>
        <v>3.92494947826207E-2</v>
      </c>
      <c r="BC12">
        <f t="shared" si="3"/>
        <v>3.9769669561517694E-2</v>
      </c>
      <c r="BD12">
        <f t="shared" si="3"/>
        <v>4.0790334000091133E-2</v>
      </c>
      <c r="BE12">
        <f t="shared" si="3"/>
        <v>4.371258458209018E-2</v>
      </c>
      <c r="BF12">
        <f t="shared" si="3"/>
        <v>4.8209397760510066E-2</v>
      </c>
      <c r="BG12">
        <f t="shared" si="3"/>
        <v>7.6482688604546697E-2</v>
      </c>
      <c r="BJ12">
        <f t="shared" si="9"/>
        <v>0.1795421858023305</v>
      </c>
      <c r="BK12">
        <f t="shared" si="4"/>
        <v>0.17601695294293945</v>
      </c>
      <c r="BL12">
        <f t="shared" si="4"/>
        <v>0.17256847393811228</v>
      </c>
      <c r="BM12">
        <f t="shared" si="4"/>
        <v>0.16589239402251146</v>
      </c>
      <c r="BN12">
        <f t="shared" si="4"/>
        <v>0.14750473823585319</v>
      </c>
      <c r="BO12">
        <f t="shared" si="4"/>
        <v>0.12158917003935624</v>
      </c>
      <c r="BP12">
        <f t="shared" si="4"/>
        <v>8.3201265830814872E-2</v>
      </c>
      <c r="BQ12">
        <f t="shared" si="4"/>
        <v>2.6649880627828117E-2</v>
      </c>
      <c r="BR12">
        <f t="shared" si="4"/>
        <v>1.0289768771443511E-3</v>
      </c>
      <c r="BS12">
        <f t="shared" si="4"/>
        <v>-1.4615212042662445E-3</v>
      </c>
    </row>
    <row r="13" spans="1:71">
      <c r="A13">
        <v>4653.9846479355483</v>
      </c>
      <c r="B13">
        <v>3.8205447974771579E-2</v>
      </c>
      <c r="C13">
        <v>3.8259396269757578E-2</v>
      </c>
      <c r="D13">
        <v>3.8313268481383403E-2</v>
      </c>
      <c r="E13">
        <v>3.842078562076319E-2</v>
      </c>
      <c r="F13">
        <v>3.8741541730726685E-2</v>
      </c>
      <c r="G13">
        <v>3.9270300639586621E-2</v>
      </c>
      <c r="H13">
        <v>4.030701133890241E-2</v>
      </c>
      <c r="I13">
        <v>4.3269678037260888E-2</v>
      </c>
      <c r="J13">
        <v>4.7815102390569103E-2</v>
      </c>
      <c r="K13">
        <v>7.6212254755317552E-2</v>
      </c>
      <c r="N13">
        <f t="shared" si="5"/>
        <v>6.1442872457305686</v>
      </c>
      <c r="O13">
        <f t="shared" si="0"/>
        <v>6.0689760072323811</v>
      </c>
      <c r="P13">
        <f t="shared" si="0"/>
        <v>5.9946839280714483</v>
      </c>
      <c r="Q13">
        <f t="shared" si="0"/>
        <v>5.8490185504570746</v>
      </c>
      <c r="R13">
        <f t="shared" si="0"/>
        <v>5.4341450762197816</v>
      </c>
      <c r="S13">
        <f t="shared" si="0"/>
        <v>4.8090920567179056</v>
      </c>
      <c r="T13">
        <f t="shared" si="0"/>
        <v>3.7632277985506262</v>
      </c>
      <c r="U13">
        <f t="shared" si="0"/>
        <v>1.6914318233166541</v>
      </c>
      <c r="V13">
        <f t="shared" si="0"/>
        <v>-8.50142295144783E-3</v>
      </c>
      <c r="W13">
        <f t="shared" si="0"/>
        <v>-1.5027010911877714</v>
      </c>
      <c r="Z13">
        <f t="shared" si="6"/>
        <v>3.8170411861560928E-2</v>
      </c>
      <c r="AA13">
        <f t="shared" si="1"/>
        <v>3.8224667059463403E-2</v>
      </c>
      <c r="AB13">
        <f t="shared" si="1"/>
        <v>3.8278843278711866E-2</v>
      </c>
      <c r="AC13">
        <f t="shared" si="1"/>
        <v>3.8386960315904925E-2</v>
      </c>
      <c r="AD13">
        <f t="shared" si="1"/>
        <v>3.8709454399637959E-2</v>
      </c>
      <c r="AE13">
        <f t="shared" si="1"/>
        <v>3.9240923473142113E-2</v>
      </c>
      <c r="AF13">
        <f t="shared" si="1"/>
        <v>4.0282473085404356E-2</v>
      </c>
      <c r="AG13">
        <f t="shared" si="1"/>
        <v>4.3256506256747596E-2</v>
      </c>
      <c r="AH13">
        <f t="shared" si="1"/>
        <v>4.7815187393700165E-2</v>
      </c>
      <c r="AI13">
        <f t="shared" si="1"/>
        <v>7.6260468473262524E-2</v>
      </c>
      <c r="AL13">
        <f t="shared" si="7"/>
        <v>-1.0438721232013495</v>
      </c>
      <c r="AM13">
        <f t="shared" si="2"/>
        <v>-1.0267666749947268</v>
      </c>
      <c r="AN13">
        <f t="shared" si="2"/>
        <v>-1.0099728736716811</v>
      </c>
      <c r="AO13">
        <f t="shared" si="2"/>
        <v>-0.97728212419038119</v>
      </c>
      <c r="AP13">
        <f t="shared" si="2"/>
        <v>-0.88593295502751623</v>
      </c>
      <c r="AQ13">
        <f t="shared" si="2"/>
        <v>-0.75342747015741329</v>
      </c>
      <c r="AR13">
        <f t="shared" si="2"/>
        <v>-0.54657808214360426</v>
      </c>
      <c r="AS13">
        <f t="shared" si="2"/>
        <v>-0.20094742177880312</v>
      </c>
      <c r="AT13">
        <f t="shared" si="2"/>
        <v>7.704377742142666E-4</v>
      </c>
      <c r="AU13">
        <f t="shared" si="2"/>
        <v>4.5484176164235939E-2</v>
      </c>
      <c r="AX13">
        <f t="shared" si="8"/>
        <v>3.8176355400675897E-2</v>
      </c>
      <c r="AY13">
        <f t="shared" si="3"/>
        <v>3.8230533991112245E-2</v>
      </c>
      <c r="AZ13">
        <f t="shared" si="3"/>
        <v>3.8284634711173923E-2</v>
      </c>
      <c r="BA13">
        <f t="shared" si="3"/>
        <v>3.8392603927848816E-2</v>
      </c>
      <c r="BB13">
        <f t="shared" si="3"/>
        <v>3.8714678571237768E-2</v>
      </c>
      <c r="BC13">
        <f t="shared" si="3"/>
        <v>3.9245520294733209E-2</v>
      </c>
      <c r="BD13">
        <f t="shared" si="3"/>
        <v>4.028603350604594E-2</v>
      </c>
      <c r="BE13">
        <f t="shared" si="3"/>
        <v>4.3258070314588282E-2</v>
      </c>
      <c r="BF13">
        <f t="shared" si="3"/>
        <v>4.781517969030518E-2</v>
      </c>
      <c r="BG13">
        <f t="shared" si="3"/>
        <v>7.625900753198199E-2</v>
      </c>
      <c r="BJ13">
        <f t="shared" si="9"/>
        <v>0.17712273736783085</v>
      </c>
      <c r="BK13">
        <f t="shared" si="4"/>
        <v>0.17349442371925547</v>
      </c>
      <c r="BL13">
        <f t="shared" si="4"/>
        <v>0.16994823083225877</v>
      </c>
      <c r="BM13">
        <f t="shared" si="4"/>
        <v>0.16309191006682011</v>
      </c>
      <c r="BN13">
        <f t="shared" si="4"/>
        <v>0.14427140432811689</v>
      </c>
      <c r="BO13">
        <f t="shared" si="4"/>
        <v>0.11791840349617302</v>
      </c>
      <c r="BP13">
        <f t="shared" si="4"/>
        <v>7.9322064148021468E-2</v>
      </c>
      <c r="BQ13">
        <f t="shared" si="4"/>
        <v>2.3864003420657962E-2</v>
      </c>
      <c r="BR13">
        <f t="shared" si="4"/>
        <v>-6.98207388118804E-5</v>
      </c>
      <c r="BS13">
        <f t="shared" si="4"/>
        <v>-1.3776517609496671E-3</v>
      </c>
    </row>
    <row r="14" spans="1:71">
      <c r="A14">
        <v>4886.6838803323262</v>
      </c>
      <c r="B14">
        <v>3.7669397443158142E-2</v>
      </c>
      <c r="C14">
        <v>3.7724522452922571E-2</v>
      </c>
      <c r="D14">
        <v>3.7779565207837894E-2</v>
      </c>
      <c r="E14">
        <v>3.7889405090971495E-2</v>
      </c>
      <c r="F14">
        <v>3.8216985844960416E-2</v>
      </c>
      <c r="G14">
        <v>3.8756660801967636E-2</v>
      </c>
      <c r="H14">
        <v>3.9813625606222258E-2</v>
      </c>
      <c r="I14">
        <v>4.282675324712884E-2</v>
      </c>
      <c r="J14">
        <v>4.743264097064985E-2</v>
      </c>
      <c r="K14">
        <v>7.5997388871393817E-2</v>
      </c>
      <c r="N14">
        <f t="shared" si="5"/>
        <v>6.1484589650686932</v>
      </c>
      <c r="O14">
        <f t="shared" si="0"/>
        <v>6.0697853577517273</v>
      </c>
      <c r="P14">
        <f t="shared" si="0"/>
        <v>5.992211781049753</v>
      </c>
      <c r="Q14">
        <f t="shared" si="0"/>
        <v>5.8402139144568395</v>
      </c>
      <c r="R14">
        <f t="shared" si="0"/>
        <v>5.4080490080213508</v>
      </c>
      <c r="S14">
        <f t="shared" si="0"/>
        <v>4.7590668220903503</v>
      </c>
      <c r="T14">
        <f t="shared" si="0"/>
        <v>3.6791255048502345</v>
      </c>
      <c r="U14">
        <f t="shared" si="0"/>
        <v>1.5647752550783087</v>
      </c>
      <c r="V14">
        <f t="shared" si="0"/>
        <v>-0.13678444751056068</v>
      </c>
      <c r="W14">
        <f t="shared" si="0"/>
        <v>-1.5405427218117071</v>
      </c>
      <c r="Z14">
        <f t="shared" si="6"/>
        <v>3.7635553948758185E-2</v>
      </c>
      <c r="AA14">
        <f t="shared" si="1"/>
        <v>3.7690989402844946E-2</v>
      </c>
      <c r="AB14">
        <f t="shared" si="1"/>
        <v>3.7746339597726893E-2</v>
      </c>
      <c r="AC14">
        <f t="shared" si="1"/>
        <v>3.7856785937124701E-2</v>
      </c>
      <c r="AD14">
        <f t="shared" si="1"/>
        <v>3.8186122105379978E-2</v>
      </c>
      <c r="AE14">
        <f t="shared" si="1"/>
        <v>3.8728530060339189E-2</v>
      </c>
      <c r="AF14">
        <f t="shared" si="1"/>
        <v>3.979036272242871E-2</v>
      </c>
      <c r="AG14">
        <f t="shared" si="1"/>
        <v>4.2814876992333113E-2</v>
      </c>
      <c r="AH14">
        <f t="shared" si="1"/>
        <v>4.7433981477960262E-2</v>
      </c>
      <c r="AI14">
        <f t="shared" si="1"/>
        <v>7.6046469567622871E-2</v>
      </c>
      <c r="AL14">
        <f t="shared" si="7"/>
        <v>-1.0372123740995616</v>
      </c>
      <c r="AM14">
        <f t="shared" si="2"/>
        <v>-1.0194738024480015</v>
      </c>
      <c r="AN14">
        <f t="shared" si="2"/>
        <v>-1.0020706049582591</v>
      </c>
      <c r="AO14">
        <f t="shared" si="2"/>
        <v>-0.96822859432176467</v>
      </c>
      <c r="AP14">
        <f t="shared" si="2"/>
        <v>-0.87391504809061837</v>
      </c>
      <c r="AQ14">
        <f t="shared" si="2"/>
        <v>-0.7378124501656782</v>
      </c>
      <c r="AR14">
        <f t="shared" si="2"/>
        <v>-0.5272259734335103</v>
      </c>
      <c r="AS14">
        <f t="shared" si="2"/>
        <v>-0.18215789487971445</v>
      </c>
      <c r="AT14">
        <f t="shared" si="2"/>
        <v>1.2057379914840934E-2</v>
      </c>
      <c r="AU14">
        <f t="shared" si="2"/>
        <v>4.466959680206424E-2</v>
      </c>
      <c r="AX14">
        <f t="shared" si="8"/>
        <v>3.764125484060904E-2</v>
      </c>
      <c r="AY14">
        <f t="shared" si="3"/>
        <v>3.7696613444254748E-2</v>
      </c>
      <c r="AZ14">
        <f t="shared" si="3"/>
        <v>3.7751887940708301E-2</v>
      </c>
      <c r="BA14">
        <f t="shared" si="3"/>
        <v>3.7862186185180328E-2</v>
      </c>
      <c r="BB14">
        <f t="shared" si="3"/>
        <v>3.8191102979763338E-2</v>
      </c>
      <c r="BC14">
        <f t="shared" si="3"/>
        <v>3.8732886083127666E-2</v>
      </c>
      <c r="BD14">
        <f t="shared" si="3"/>
        <v>3.9793693140848067E-2</v>
      </c>
      <c r="BE14">
        <f t="shared" si="3"/>
        <v>4.2816258888011764E-2</v>
      </c>
      <c r="BF14">
        <f t="shared" si="3"/>
        <v>4.7433863308275044E-2</v>
      </c>
      <c r="BG14">
        <f t="shared" si="3"/>
        <v>7.6045044834346598E-2</v>
      </c>
      <c r="BJ14">
        <f t="shared" si="9"/>
        <v>0.17475588803009554</v>
      </c>
      <c r="BK14">
        <f t="shared" si="4"/>
        <v>0.17102037477628004</v>
      </c>
      <c r="BL14">
        <f t="shared" si="4"/>
        <v>0.16737276271234702</v>
      </c>
      <c r="BM14">
        <f t="shared" si="4"/>
        <v>0.16032993028162087</v>
      </c>
      <c r="BN14">
        <f t="shared" si="4"/>
        <v>0.14106534666704079</v>
      </c>
      <c r="BO14">
        <f t="shared" si="4"/>
        <v>0.11427351969687459</v>
      </c>
      <c r="BP14">
        <f t="shared" si="4"/>
        <v>7.5494250576918415E-2</v>
      </c>
      <c r="BQ14">
        <f t="shared" si="4"/>
        <v>2.1197875229370992E-2</v>
      </c>
      <c r="BR14">
        <f t="shared" si="4"/>
        <v>-1.0628790062922955E-3</v>
      </c>
      <c r="BS14">
        <f t="shared" si="4"/>
        <v>-1.2961255943028833E-3</v>
      </c>
    </row>
    <row r="15" spans="1:71">
      <c r="A15">
        <v>5131.0180743489427</v>
      </c>
      <c r="B15">
        <v>3.7144030149291456E-2</v>
      </c>
      <c r="C15">
        <v>3.7200366147413809E-2</v>
      </c>
      <c r="D15">
        <v>3.7256613237443378E-2</v>
      </c>
      <c r="E15">
        <v>3.736884202626873E-2</v>
      </c>
      <c r="F15">
        <v>3.7703434951340868E-2</v>
      </c>
      <c r="G15">
        <v>3.8254304582813932E-2</v>
      </c>
      <c r="H15">
        <v>3.9331970963790173E-2</v>
      </c>
      <c r="I15">
        <v>4.2396284165410067E-2</v>
      </c>
      <c r="J15">
        <v>4.7062787625349531E-2</v>
      </c>
      <c r="K15">
        <v>7.5791888266771634E-2</v>
      </c>
      <c r="N15">
        <f t="shared" si="5"/>
        <v>6.1527608595925898</v>
      </c>
      <c r="O15">
        <f t="shared" si="0"/>
        <v>6.0705480774987359</v>
      </c>
      <c r="P15">
        <f t="shared" si="0"/>
        <v>5.9895232094767108</v>
      </c>
      <c r="Q15">
        <f t="shared" si="0"/>
        <v>5.8308730904572847</v>
      </c>
      <c r="R15">
        <f t="shared" si="0"/>
        <v>5.3805998394733114</v>
      </c>
      <c r="S15">
        <f t="shared" si="0"/>
        <v>4.7067116791784445</v>
      </c>
      <c r="T15">
        <f t="shared" si="0"/>
        <v>3.5917058582816881</v>
      </c>
      <c r="U15">
        <f t="shared" si="0"/>
        <v>1.4350333220714184</v>
      </c>
      <c r="V15">
        <f t="shared" si="0"/>
        <v>-0.26607676016214155</v>
      </c>
      <c r="W15">
        <f t="shared" si="0"/>
        <v>-1.5772348779296077</v>
      </c>
      <c r="Z15">
        <f t="shared" si="6"/>
        <v>3.7111331054459164E-2</v>
      </c>
      <c r="AA15">
        <f t="shared" si="1"/>
        <v>3.7167981269476749E-2</v>
      </c>
      <c r="AB15">
        <f t="shared" si="1"/>
        <v>3.7224539456308853E-2</v>
      </c>
      <c r="AC15">
        <f t="shared" si="1"/>
        <v>3.7337381690064279E-2</v>
      </c>
      <c r="AD15">
        <f t="shared" si="1"/>
        <v>3.767374862673209E-2</v>
      </c>
      <c r="AE15">
        <f t="shared" si="1"/>
        <v>3.8227375658479515E-2</v>
      </c>
      <c r="AF15">
        <f t="shared" si="1"/>
        <v>3.9309941062573482E-2</v>
      </c>
      <c r="AG15">
        <f t="shared" si="1"/>
        <v>4.2385664034602595E-2</v>
      </c>
      <c r="AH15">
        <f t="shared" si="1"/>
        <v>4.706534473149579E-2</v>
      </c>
      <c r="AI15">
        <f t="shared" si="1"/>
        <v>7.5841799421495673E-2</v>
      </c>
      <c r="AL15">
        <f t="shared" si="7"/>
        <v>-1.0306607077341328</v>
      </c>
      <c r="AM15">
        <f t="shared" si="2"/>
        <v>-1.0122602364674209</v>
      </c>
      <c r="AN15">
        <f t="shared" si="2"/>
        <v>-0.99422083698120622</v>
      </c>
      <c r="AO15">
        <f t="shared" si="2"/>
        <v>-0.9591794627765452</v>
      </c>
      <c r="AP15">
        <f t="shared" si="2"/>
        <v>-0.86179532448812446</v>
      </c>
      <c r="AQ15">
        <f t="shared" si="2"/>
        <v>-0.72201344203962059</v>
      </c>
      <c r="AR15">
        <f t="shared" si="2"/>
        <v>-0.50772213060565863</v>
      </c>
      <c r="AS15">
        <f t="shared" si="2"/>
        <v>-0.1636301009551665</v>
      </c>
      <c r="AT15">
        <f t="shared" si="2"/>
        <v>2.2803260317078175E-2</v>
      </c>
      <c r="AU15">
        <f t="shared" si="2"/>
        <v>4.3801049245707137E-2</v>
      </c>
      <c r="AX15">
        <f t="shared" si="8"/>
        <v>3.7116800710877376E-2</v>
      </c>
      <c r="AY15">
        <f t="shared" si="3"/>
        <v>3.7173373790675195E-2</v>
      </c>
      <c r="AZ15">
        <f t="shared" si="3"/>
        <v>3.7229856040650489E-2</v>
      </c>
      <c r="BA15">
        <f t="shared" si="3"/>
        <v>3.7342549833974323E-2</v>
      </c>
      <c r="BB15">
        <f t="shared" si="3"/>
        <v>3.76784972998171E-2</v>
      </c>
      <c r="BC15">
        <f t="shared" si="3"/>
        <v>3.8231501823997718E-2</v>
      </c>
      <c r="BD15">
        <f t="shared" si="3"/>
        <v>3.9313052333639513E-2</v>
      </c>
      <c r="BE15">
        <f t="shared" si="3"/>
        <v>4.2386874493297616E-2</v>
      </c>
      <c r="BF15">
        <f t="shared" si="3"/>
        <v>4.7065125562794553E-2</v>
      </c>
      <c r="BG15">
        <f t="shared" si="3"/>
        <v>7.5840411770916161E-2</v>
      </c>
      <c r="BJ15">
        <f t="shared" si="9"/>
        <v>0.17243891804074962</v>
      </c>
      <c r="BK15">
        <f t="shared" si="4"/>
        <v>0.16859194363330882</v>
      </c>
      <c r="BL15">
        <f t="shared" si="4"/>
        <v>0.16483909747609107</v>
      </c>
      <c r="BM15">
        <f t="shared" si="4"/>
        <v>0.15760335064231684</v>
      </c>
      <c r="BN15">
        <f t="shared" si="4"/>
        <v>0.1378835876770963</v>
      </c>
      <c r="BO15">
        <f t="shared" si="4"/>
        <v>0.11065265676294565</v>
      </c>
      <c r="BP15">
        <f t="shared" si="4"/>
        <v>7.1718449019250521E-2</v>
      </c>
      <c r="BQ15">
        <f t="shared" si="4"/>
        <v>1.8652104639184611E-2</v>
      </c>
      <c r="BR15">
        <f t="shared" si="4"/>
        <v>-1.9544070412615649E-3</v>
      </c>
      <c r="BS15">
        <f t="shared" si="4"/>
        <v>-1.2172354096782942E-3</v>
      </c>
    </row>
    <row r="16" spans="1:71">
      <c r="A16">
        <v>5387.5689780663897</v>
      </c>
      <c r="B16">
        <v>3.6629073638424367E-2</v>
      </c>
      <c r="C16">
        <v>3.6686655931512067E-2</v>
      </c>
      <c r="D16">
        <v>3.6744142144016161E-2</v>
      </c>
      <c r="E16">
        <v>3.6858827882158836E-2</v>
      </c>
      <c r="F16">
        <v>3.7200625328684067E-2</v>
      </c>
      <c r="G16">
        <v>3.7762973886489574E-2</v>
      </c>
      <c r="H16">
        <v>3.8861793568616229E-2</v>
      </c>
      <c r="I16">
        <v>4.1978000365199289E-2</v>
      </c>
      <c r="J16">
        <v>4.6705224141274392E-2</v>
      </c>
      <c r="K16">
        <v>7.5595376128693145E-2</v>
      </c>
      <c r="N16">
        <f t="shared" si="5"/>
        <v>6.1571475962064754</v>
      </c>
      <c r="O16">
        <f t="shared" si="0"/>
        <v>6.0712094595621551</v>
      </c>
      <c r="P16">
        <f t="shared" si="0"/>
        <v>5.9865547749644277</v>
      </c>
      <c r="Q16">
        <f t="shared" si="0"/>
        <v>5.820916967291816</v>
      </c>
      <c r="R16">
        <f t="shared" si="0"/>
        <v>5.351683782755706</v>
      </c>
      <c r="S16">
        <f t="shared" si="0"/>
        <v>4.6518857225422732</v>
      </c>
      <c r="T16">
        <f t="shared" si="0"/>
        <v>3.5008380096477922</v>
      </c>
      <c r="U16">
        <f t="shared" si="0"/>
        <v>1.3022207922391873</v>
      </c>
      <c r="V16">
        <f t="shared" si="0"/>
        <v>-0.3962460466897898</v>
      </c>
      <c r="W16">
        <f t="shared" si="0"/>
        <v>-1.6127869756054289</v>
      </c>
      <c r="Z16">
        <f t="shared" si="6"/>
        <v>3.6597473187270142E-2</v>
      </c>
      <c r="AA16">
        <f t="shared" si="1"/>
        <v>3.6655373703130295E-2</v>
      </c>
      <c r="AB16">
        <f t="shared" si="1"/>
        <v>3.6713174895453025E-2</v>
      </c>
      <c r="AC16">
        <f t="shared" si="1"/>
        <v>3.6828481499532432E-2</v>
      </c>
      <c r="AD16">
        <f t="shared" si="1"/>
        <v>3.7172072709581894E-2</v>
      </c>
      <c r="AE16">
        <f t="shared" si="1"/>
        <v>3.7737204613647067E-2</v>
      </c>
      <c r="AF16">
        <f t="shared" si="1"/>
        <v>3.8840956605442192E-2</v>
      </c>
      <c r="AG16">
        <f t="shared" si="1"/>
        <v>4.1968598889411853E-2</v>
      </c>
      <c r="AH16">
        <f t="shared" si="1"/>
        <v>4.6708960380236551E-2</v>
      </c>
      <c r="AI16">
        <f t="shared" si="1"/>
        <v>7.5646082612719323E-2</v>
      </c>
      <c r="AL16">
        <f t="shared" si="7"/>
        <v>-1.024207522424557</v>
      </c>
      <c r="AM16">
        <f t="shared" si="2"/>
        <v>-1.0051151163346677</v>
      </c>
      <c r="AN16">
        <f t="shared" si="2"/>
        <v>-0.98641162062113319</v>
      </c>
      <c r="AO16">
        <f t="shared" si="2"/>
        <v>-0.95012106734913937</v>
      </c>
      <c r="AP16">
        <f t="shared" si="2"/>
        <v>-0.84955796817452367</v>
      </c>
      <c r="AQ16">
        <f t="shared" si="2"/>
        <v>-0.70601736116009328</v>
      </c>
      <c r="AR16">
        <f t="shared" si="2"/>
        <v>-0.48806703493493514</v>
      </c>
      <c r="AS16">
        <f t="shared" si="2"/>
        <v>-0.14538666032913847</v>
      </c>
      <c r="AT16">
        <f t="shared" si="2"/>
        <v>3.3001324521085409E-2</v>
      </c>
      <c r="AU16">
        <f t="shared" si="2"/>
        <v>4.2886196255479653E-2</v>
      </c>
      <c r="AX16">
        <f t="shared" si="8"/>
        <v>3.6602722378871758E-2</v>
      </c>
      <c r="AY16">
        <f t="shared" si="3"/>
        <v>3.6660545433589813E-2</v>
      </c>
      <c r="AZ16">
        <f t="shared" si="3"/>
        <v>3.6718270412259536E-2</v>
      </c>
      <c r="BA16">
        <f t="shared" si="3"/>
        <v>3.6833428161365291E-2</v>
      </c>
      <c r="BB16">
        <f t="shared" si="3"/>
        <v>3.7176599648382387E-2</v>
      </c>
      <c r="BC16">
        <f t="shared" si="3"/>
        <v>3.7741111253809842E-2</v>
      </c>
      <c r="BD16">
        <f t="shared" si="3"/>
        <v>3.8843859014386556E-2</v>
      </c>
      <c r="BE16">
        <f t="shared" si="3"/>
        <v>4.196964812708557E-2</v>
      </c>
      <c r="BF16">
        <f t="shared" si="3"/>
        <v>4.6708649165825573E-2</v>
      </c>
      <c r="BG16">
        <f t="shared" si="3"/>
        <v>7.5644732693382358E-2</v>
      </c>
      <c r="BJ16">
        <f t="shared" si="9"/>
        <v>0.17016925746510825</v>
      </c>
      <c r="BK16">
        <f t="shared" si="4"/>
        <v>0.16620641266604158</v>
      </c>
      <c r="BL16">
        <f t="shared" si="4"/>
        <v>0.16234440551956572</v>
      </c>
      <c r="BM16">
        <f t="shared" si="4"/>
        <v>0.15490921153797807</v>
      </c>
      <c r="BN16">
        <f t="shared" si="4"/>
        <v>0.13472333227359509</v>
      </c>
      <c r="BO16">
        <f t="shared" si="4"/>
        <v>0.10705422210559409</v>
      </c>
      <c r="BP16">
        <f t="shared" si="4"/>
        <v>6.799559401384879E-2</v>
      </c>
      <c r="BQ16">
        <f t="shared" si="4"/>
        <v>1.6227170912480392E-2</v>
      </c>
      <c r="BR16">
        <f t="shared" si="4"/>
        <v>-2.748773567209083E-3</v>
      </c>
      <c r="BS16">
        <f t="shared" si="4"/>
        <v>-1.141208256365614E-3</v>
      </c>
    </row>
    <row r="17" spans="1:71">
      <c r="A17">
        <v>5656.9474269697093</v>
      </c>
      <c r="B17">
        <v>3.6124263867123065E-2</v>
      </c>
      <c r="C17">
        <v>3.6183128828420161E-2</v>
      </c>
      <c r="D17">
        <v>3.6241889976980961E-2</v>
      </c>
      <c r="E17">
        <v>3.6359102642759052E-2</v>
      </c>
      <c r="F17">
        <v>3.6708301883229079E-2</v>
      </c>
      <c r="G17">
        <v>3.7282419248293709E-2</v>
      </c>
      <c r="H17">
        <v>3.8402847839832339E-2</v>
      </c>
      <c r="I17">
        <v>4.1571637954798464E-2</v>
      </c>
      <c r="J17">
        <v>4.63596379079202E-2</v>
      </c>
      <c r="K17">
        <v>7.5407488481002122E-2</v>
      </c>
      <c r="N17">
        <f t="shared" si="5"/>
        <v>6.1615749483816558</v>
      </c>
      <c r="O17">
        <f t="shared" si="0"/>
        <v>6.0717154085139082</v>
      </c>
      <c r="P17">
        <f t="shared" si="0"/>
        <v>5.9832432163345866</v>
      </c>
      <c r="Q17">
        <f t="shared" si="0"/>
        <v>5.8102659078106713</v>
      </c>
      <c r="R17">
        <f t="shared" si="0"/>
        <v>5.3211854882204719</v>
      </c>
      <c r="S17">
        <f t="shared" si="0"/>
        <v>4.5944470935101567</v>
      </c>
      <c r="T17">
        <f t="shared" si="0"/>
        <v>3.4063947359655291</v>
      </c>
      <c r="U17">
        <f t="shared" si="0"/>
        <v>1.1663651248013995</v>
      </c>
      <c r="V17">
        <f t="shared" si="0"/>
        <v>-0.52715341624057577</v>
      </c>
      <c r="W17">
        <f t="shared" si="0"/>
        <v>-1.6472105301855013</v>
      </c>
      <c r="Z17">
        <f t="shared" si="6"/>
        <v>3.6093718614421018E-2</v>
      </c>
      <c r="AA17">
        <f t="shared" si="1"/>
        <v>3.6152906040121217E-2</v>
      </c>
      <c r="AB17">
        <f t="shared" si="1"/>
        <v>3.6211986279663516E-2</v>
      </c>
      <c r="AC17">
        <f t="shared" si="1"/>
        <v>3.6329827667318126E-2</v>
      </c>
      <c r="AD17">
        <f t="shared" si="1"/>
        <v>3.6680841576416594E-2</v>
      </c>
      <c r="AE17">
        <f t="shared" si="1"/>
        <v>3.7257769752079423E-2</v>
      </c>
      <c r="AF17">
        <f t="shared" si="1"/>
        <v>3.8383165960143219E-2</v>
      </c>
      <c r="AG17">
        <f t="shared" si="1"/>
        <v>4.1563419447166038E-2</v>
      </c>
      <c r="AH17">
        <f t="shared" si="1"/>
        <v>4.6364517139022378E-2</v>
      </c>
      <c r="AI17">
        <f t="shared" si="1"/>
        <v>7.5458956510609299E-2</v>
      </c>
      <c r="AL17">
        <f t="shared" si="7"/>
        <v>-1.0178436590673818</v>
      </c>
      <c r="AM17">
        <f t="shared" si="2"/>
        <v>-0.99802796954452566</v>
      </c>
      <c r="AN17">
        <f t="shared" si="2"/>
        <v>-0.97863135572909943</v>
      </c>
      <c r="AO17">
        <f t="shared" si="2"/>
        <v>-0.94104005533875967</v>
      </c>
      <c r="AP17">
        <f t="shared" si="2"/>
        <v>-0.83718757780053787</v>
      </c>
      <c r="AQ17">
        <f t="shared" si="2"/>
        <v>-0.68981205304058191</v>
      </c>
      <c r="AR17">
        <f t="shared" si="2"/>
        <v>-0.46826300134707494</v>
      </c>
      <c r="AS17">
        <f t="shared" si="2"/>
        <v>-0.12745100514981203</v>
      </c>
      <c r="AT17">
        <f t="shared" si="2"/>
        <v>4.2646354446911679E-2</v>
      </c>
      <c r="AU17">
        <f t="shared" si="2"/>
        <v>4.1932206252950001E-2</v>
      </c>
      <c r="AX17">
        <f t="shared" si="8"/>
        <v>3.6098757512933732E-2</v>
      </c>
      <c r="AY17">
        <f t="shared" si="3"/>
        <v>3.6157867111018017E-2</v>
      </c>
      <c r="AZ17">
        <f t="shared" si="3"/>
        <v>3.6216870822505146E-2</v>
      </c>
      <c r="BA17">
        <f t="shared" si="3"/>
        <v>3.6334562873580681E-2</v>
      </c>
      <c r="BB17">
        <f t="shared" si="3"/>
        <v>3.6685156661015704E-2</v>
      </c>
      <c r="BC17">
        <f t="shared" si="3"/>
        <v>3.7261466631012749E-2</v>
      </c>
      <c r="BD17">
        <f t="shared" si="3"/>
        <v>3.83858692633786E-2</v>
      </c>
      <c r="BE17">
        <f t="shared" si="3"/>
        <v>4.1564317203485773E-2</v>
      </c>
      <c r="BF17">
        <f t="shared" si="3"/>
        <v>4.6364122342346548E-2</v>
      </c>
      <c r="BG17">
        <f t="shared" si="3"/>
        <v>7.5457644766765017E-2</v>
      </c>
      <c r="BJ17">
        <f t="shared" si="9"/>
        <v>0.16794447729775933</v>
      </c>
      <c r="BK17">
        <f t="shared" si="4"/>
        <v>0.16386120002130222</v>
      </c>
      <c r="BL17">
        <f t="shared" si="4"/>
        <v>0.15988599083098315</v>
      </c>
      <c r="BM17">
        <f t="shared" si="4"/>
        <v>0.15224468953781359</v>
      </c>
      <c r="BN17">
        <f t="shared" si="4"/>
        <v>0.1315819630199814</v>
      </c>
      <c r="BO17">
        <f t="shared" si="4"/>
        <v>0.10347689034273257</v>
      </c>
      <c r="BP17">
        <f t="shared" si="4"/>
        <v>6.4326916260201206E-2</v>
      </c>
      <c r="BQ17">
        <f t="shared" si="4"/>
        <v>1.392338913481482E-2</v>
      </c>
      <c r="BR17">
        <f t="shared" si="4"/>
        <v>-3.4504897872295634E-3</v>
      </c>
      <c r="BS17">
        <f t="shared" si="4"/>
        <v>-1.0682130856915226E-3</v>
      </c>
    </row>
    <row r="18" spans="1:71">
      <c r="A18">
        <v>5939.7947983181948</v>
      </c>
      <c r="B18">
        <v>3.5629344899131964E-2</v>
      </c>
      <c r="C18">
        <v>3.5689530003212504E-2</v>
      </c>
      <c r="D18">
        <v>3.5749602959176736E-2</v>
      </c>
      <c r="E18">
        <v>3.5869414519685811E-2</v>
      </c>
      <c r="F18">
        <v>3.6226217846538282E-2</v>
      </c>
      <c r="G18">
        <v>3.6812399521255271E-2</v>
      </c>
      <c r="H18">
        <v>3.795489611129773E-2</v>
      </c>
      <c r="I18">
        <v>4.11769391980122E-2</v>
      </c>
      <c r="J18">
        <v>4.6025721683310372E-2</v>
      </c>
      <c r="K18">
        <v>7.5227873902296821E-2</v>
      </c>
      <c r="N18">
        <f t="shared" si="5"/>
        <v>6.1659997453016775</v>
      </c>
      <c r="O18">
        <f t="shared" si="0"/>
        <v>6.0720123642418402</v>
      </c>
      <c r="P18">
        <f t="shared" si="0"/>
        <v>5.9795253539062694</v>
      </c>
      <c r="Q18">
        <f t="shared" si="0"/>
        <v>5.7988396294202929</v>
      </c>
      <c r="R18">
        <f t="shared" si="0"/>
        <v>5.2889879440591532</v>
      </c>
      <c r="S18">
        <f t="shared" si="0"/>
        <v>4.5342530636087917</v>
      </c>
      <c r="T18">
        <f t="shared" si="0"/>
        <v>3.308252914175295</v>
      </c>
      <c r="U18">
        <f t="shared" si="0"/>
        <v>1.0275066654289526</v>
      </c>
      <c r="V18">
        <f t="shared" si="0"/>
        <v>-0.65865428891250144</v>
      </c>
      <c r="W18">
        <f t="shared" si="0"/>
        <v>-1.6805189851708375</v>
      </c>
      <c r="Z18">
        <f t="shared" si="6"/>
        <v>3.5599813568542783E-2</v>
      </c>
      <c r="AA18">
        <f t="shared" si="1"/>
        <v>3.5660325617167525E-2</v>
      </c>
      <c r="AB18">
        <f t="shared" si="1"/>
        <v>3.5720722005662016E-2</v>
      </c>
      <c r="AC18">
        <f t="shared" si="1"/>
        <v>3.584117058196068E-2</v>
      </c>
      <c r="AD18">
        <f t="shared" si="1"/>
        <v>3.6199810635012965E-2</v>
      </c>
      <c r="AE18">
        <f t="shared" si="1"/>
        <v>3.6788832077536956E-2</v>
      </c>
      <c r="AF18">
        <f t="shared" si="1"/>
        <v>3.7936333508107468E-2</v>
      </c>
      <c r="AG18">
        <f t="shared" si="1"/>
        <v>4.1169869613842558E-2</v>
      </c>
      <c r="AH18">
        <f t="shared" si="1"/>
        <v>4.6031708988645122E-2</v>
      </c>
      <c r="AI18">
        <f t="shared" si="1"/>
        <v>7.528007099560656E-2</v>
      </c>
      <c r="AL18">
        <f t="shared" si="7"/>
        <v>-1.0115603782158216</v>
      </c>
      <c r="AM18">
        <f t="shared" si="2"/>
        <v>-0.9909886868563732</v>
      </c>
      <c r="AN18">
        <f t="shared" si="2"/>
        <v>-0.97086876536834155</v>
      </c>
      <c r="AO18">
        <f t="shared" si="2"/>
        <v>-0.93192335946246718</v>
      </c>
      <c r="AP18">
        <f t="shared" ref="AP18:AP81" si="10">100*(-2*LOG((F$3/3.7+2.51/($A18*SQRT(AD18))),10)-1/SQRT(AD18))/AD18</f>
        <v>-0.82466916236833288</v>
      </c>
      <c r="AQ18">
        <f t="shared" ref="AQ18:AQ81" si="11">100*(-2*LOG((G$3/3.7+2.51/($A18*SQRT(AE18))),10)-1/SQRT(AE18))/AE18</f>
        <v>-0.67338632749283867</v>
      </c>
      <c r="AR18">
        <f t="shared" ref="AR18:AR81" si="12">100*(-2*LOG((H$3/3.7+2.51/($A18*SQRT(AF18))),10)-1/SQRT(AF18))/AF18</f>
        <v>-0.44831421177604935</v>
      </c>
      <c r="AS18">
        <f t="shared" ref="AS18:AS81" si="13">100*(-2*LOG((I$3/3.7+2.51/($A18*SQRT(AG18))),10)-1/SQRT(AG18))/AG18</f>
        <v>-0.10984718365929355</v>
      </c>
      <c r="AT18">
        <f t="shared" ref="AT18:AT81" si="14">100*(-2*LOG((J$3/3.7+2.51/($A18*SQRT(AH18))),10)-1/SQRT(AH18))/AH18</f>
        <v>5.173476833234688E-2</v>
      </c>
      <c r="AU18">
        <f t="shared" ref="AU18:AU81" si="15">100*(-2*LOG((K$3/3.7+2.51/($A18*SQRT(AI18))),10)-1/SQRT(AI18))/AI18</f>
        <v>4.0945760733976794E-2</v>
      </c>
      <c r="AX18">
        <f t="shared" si="8"/>
        <v>3.5604651785947718E-2</v>
      </c>
      <c r="AY18">
        <f t="shared" si="3"/>
        <v>3.5665085600459473E-2</v>
      </c>
      <c r="AZ18">
        <f t="shared" si="3"/>
        <v>3.5725405109599213E-2</v>
      </c>
      <c r="BA18">
        <f t="shared" si="3"/>
        <v>3.5845703802543975E-2</v>
      </c>
      <c r="BB18">
        <f t="shared" si="3"/>
        <v>3.620392319740412E-2</v>
      </c>
      <c r="BC18">
        <f t="shared" si="3"/>
        <v>3.6792328430316039E-2</v>
      </c>
      <c r="BD18">
        <f t="shared" si="3"/>
        <v>3.7938846970946169E-2</v>
      </c>
      <c r="BE18">
        <f t="shared" si="3"/>
        <v>4.1170625181969019E-2</v>
      </c>
      <c r="BF18">
        <f t="shared" si="3"/>
        <v>4.6031238605314079E-2</v>
      </c>
      <c r="BG18">
        <f t="shared" si="3"/>
        <v>7.5278797687568746E-2</v>
      </c>
      <c r="BJ18">
        <f t="shared" si="9"/>
        <v>0.16576228109007524</v>
      </c>
      <c r="BK18">
        <f t="shared" si="4"/>
        <v>0.16155385120672006</v>
      </c>
      <c r="BL18">
        <f t="shared" si="4"/>
        <v>0.15746128261338083</v>
      </c>
      <c r="BM18">
        <f t="shared" si="4"/>
        <v>0.14960708977271797</v>
      </c>
      <c r="BN18">
        <f t="shared" si="4"/>
        <v>0.12845703610412443</v>
      </c>
      <c r="BO18">
        <f t="shared" si="4"/>
        <v>9.9919601627111165E-2</v>
      </c>
      <c r="BP18">
        <f t="shared" si="4"/>
        <v>6.0713927030266464E-2</v>
      </c>
      <c r="BQ18">
        <f t="shared" si="4"/>
        <v>1.1740877807907982E-2</v>
      </c>
      <c r="BR18">
        <f t="shared" si="4"/>
        <v>-4.0641891204789178E-3</v>
      </c>
      <c r="BS18">
        <f t="shared" si="4"/>
        <v>-9.9836779089422577E-4</v>
      </c>
    </row>
    <row r="19" spans="1:71">
      <c r="A19">
        <v>6236.7845382341047</v>
      </c>
      <c r="B19">
        <v>3.5144068613865015E-2</v>
      </c>
      <c r="C19">
        <v>3.5205612472444546E-2</v>
      </c>
      <c r="D19">
        <v>3.5267035197338703E-2</v>
      </c>
      <c r="E19">
        <v>3.5389519663602022E-2</v>
      </c>
      <c r="F19">
        <v>3.5754134485742647E-2</v>
      </c>
      <c r="G19">
        <v>3.6352681574356081E-2</v>
      </c>
      <c r="H19">
        <v>3.7517708294445881E-2</v>
      </c>
      <c r="I19">
        <v>4.0793652151072578E-2</v>
      </c>
      <c r="J19">
        <v>4.5703173384984412E-2</v>
      </c>
      <c r="K19">
        <v>7.5056193241642435E-2</v>
      </c>
      <c r="N19">
        <f t="shared" si="5"/>
        <v>6.1703798235797676</v>
      </c>
      <c r="O19">
        <f t="shared" si="0"/>
        <v>6.0720472271027974</v>
      </c>
      <c r="P19">
        <f t="shared" si="0"/>
        <v>5.9753379944803875</v>
      </c>
      <c r="Q19">
        <f t="shared" si="0"/>
        <v>5.7865570854050192</v>
      </c>
      <c r="R19">
        <f t="shared" si="0"/>
        <v>5.254972383682194</v>
      </c>
      <c r="S19">
        <f t="shared" si="0"/>
        <v>4.4711601431902794</v>
      </c>
      <c r="T19">
        <f t="shared" si="0"/>
        <v>3.2062940276070004</v>
      </c>
      <c r="U19">
        <f t="shared" si="0"/>
        <v>0.88569877243228112</v>
      </c>
      <c r="V19">
        <f t="shared" si="0"/>
        <v>-0.79059931931037475</v>
      </c>
      <c r="W19">
        <f t="shared" si="0"/>
        <v>-1.7127275416942818</v>
      </c>
      <c r="Z19">
        <f t="shared" si="6"/>
        <v>3.5115511966205708E-2</v>
      </c>
      <c r="AA19">
        <f t="shared" ref="AA19:AA82" si="16">1/((-2*LOG((C$3/3.7+2.51/($A19*SQRT(C19))),10))^2)</f>
        <v>3.5177387491043127E-2</v>
      </c>
      <c r="AB19">
        <f t="shared" ref="AB19:AB82" si="17">1/((-2*LOG((D$3/3.7+2.51/($A19*SQRT(D19))),10))^2)</f>
        <v>3.5239138222908008E-2</v>
      </c>
      <c r="AC19">
        <f t="shared" ref="AC19:AC82" si="18">1/((-2*LOG((E$3/3.7+2.51/($A19*SQRT(E19))),10))^2)</f>
        <v>3.5362268440317035E-2</v>
      </c>
      <c r="AD19">
        <f t="shared" ref="AD19:AD82" si="19">1/((-2*LOG((F$3/3.7+2.51/($A19*SQRT(F19))),10))^2)</f>
        <v>3.5728743198608338E-2</v>
      </c>
      <c r="AE19">
        <f t="shared" ref="AE19:AE82" si="20">1/((-2*LOG((G$3/3.7+2.51/($A19*SQRT(G19))),10))^2)</f>
        <v>3.6330160479235422E-2</v>
      </c>
      <c r="AF19">
        <f t="shared" ref="AF19:AF82" si="21">1/((-2*LOG((H$3/3.7+2.51/($A19*SQRT(H19))),10))^2)</f>
        <v>3.7500231075305979E-2</v>
      </c>
      <c r="AG19">
        <f t="shared" ref="AG19:AG82" si="22">1/((-2*LOG((I$3/3.7+2.51/($A19*SQRT(I19))),10))^2)</f>
        <v>4.0787698957938406E-2</v>
      </c>
      <c r="AH19">
        <f t="shared" ref="AH19:AH82" si="23">1/((-2*LOG((J$3/3.7+2.51/($A19*SQRT(J19))),10))^2)</f>
        <v>4.5710234977378625E-2</v>
      </c>
      <c r="AI19">
        <f t="shared" ref="AI19:AI82" si="24">1/((-2*LOG((K$3/3.7+2.51/($A19*SQRT(K19))),10))^2)</f>
        <v>7.5109088176330621E-2</v>
      </c>
      <c r="AL19">
        <f t="shared" si="7"/>
        <v>-1.0053493384775254</v>
      </c>
      <c r="AM19">
        <f t="shared" ref="AM19:AM82" si="25">100*(-2*LOG((C$3/3.7+2.51/($A19*SQRT(AA19))),10)-1/SQRT(AA19))/AA19</f>
        <v>-0.98398749852472689</v>
      </c>
      <c r="AN19">
        <f t="shared" ref="AN19:AN82" si="26">100*(-2*LOG((D$3/3.7+2.51/($A19*SQRT(AB19))),10)-1/SQRT(AB19))/AB19</f>
        <v>-0.96311287137193025</v>
      </c>
      <c r="AO19">
        <f t="shared" ref="AO19:AO82" si="27">100*(-2*LOG((E$3/3.7+2.51/($A19*SQRT(AC19))),10)-1/SQRT(AC19))/AC19</f>
        <v>-0.92275817543861027</v>
      </c>
      <c r="AP19">
        <f t="shared" si="10"/>
        <v>-0.81198814015374055</v>
      </c>
      <c r="AQ19">
        <f t="shared" si="11"/>
        <v>-0.65672999702768475</v>
      </c>
      <c r="AR19">
        <f t="shared" si="12"/>
        <v>-0.42822674477225364</v>
      </c>
      <c r="AS19">
        <f t="shared" si="13"/>
        <v>-9.2599655306262352E-2</v>
      </c>
      <c r="AT19">
        <f t="shared" si="14"/>
        <v>6.0264699479501173E-2</v>
      </c>
      <c r="AU19">
        <f t="shared" si="15"/>
        <v>3.9933064315374259E-2</v>
      </c>
      <c r="AX19">
        <f t="shared" si="8"/>
        <v>3.5120158590959606E-2</v>
      </c>
      <c r="AY19">
        <f t="shared" si="3"/>
        <v>3.5181955435631261E-2</v>
      </c>
      <c r="AZ19">
        <f t="shared" si="3"/>
        <v>3.5243628900604229E-2</v>
      </c>
      <c r="BA19">
        <f t="shared" si="3"/>
        <v>3.5366608624540066E-2</v>
      </c>
      <c r="BB19">
        <f t="shared" si="3"/>
        <v>3.5732662058667174E-2</v>
      </c>
      <c r="BC19">
        <f t="shared" si="3"/>
        <v>3.6333465047791828E-2</v>
      </c>
      <c r="BD19">
        <f t="shared" si="3"/>
        <v>3.7502563506823829E-2</v>
      </c>
      <c r="BE19">
        <f t="shared" si="3"/>
        <v>4.0788321211438258E-2</v>
      </c>
      <c r="BF19">
        <f t="shared" si="3"/>
        <v>4.5709696555388757E-2</v>
      </c>
      <c r="BG19">
        <f t="shared" si="3"/>
        <v>7.5107853399412158E-2</v>
      </c>
      <c r="BJ19">
        <f t="shared" si="9"/>
        <v>0.16362049712648288</v>
      </c>
      <c r="BK19">
        <f t="shared" si="4"/>
        <v>0.15928203112810399</v>
      </c>
      <c r="BL19">
        <f t="shared" si="4"/>
        <v>0.15506782752676698</v>
      </c>
      <c r="BM19">
        <f t="shared" si="4"/>
        <v>0.14699383895178111</v>
      </c>
      <c r="BN19">
        <f t="shared" si="4"/>
        <v>0.12534627807651891</v>
      </c>
      <c r="BO19">
        <f t="shared" si="4"/>
        <v>9.6381560368819605E-2</v>
      </c>
      <c r="BP19">
        <f t="shared" si="4"/>
        <v>5.7158401170552126E-2</v>
      </c>
      <c r="BQ19">
        <f t="shared" si="4"/>
        <v>9.6795291814872116E-3</v>
      </c>
      <c r="BR19">
        <f t="shared" si="4"/>
        <v>-4.5946044516576631E-3</v>
      </c>
      <c r="BS19">
        <f t="shared" si="4"/>
        <v>-9.3174573394490191E-4</v>
      </c>
    </row>
    <row r="20" spans="1:71">
      <c r="A20">
        <v>6548.6237651458105</v>
      </c>
      <c r="B20">
        <v>3.4668194426927999E-2</v>
      </c>
      <c r="C20">
        <v>3.473113682582759E-2</v>
      </c>
      <c r="D20">
        <v>3.4793948404660859E-2</v>
      </c>
      <c r="E20">
        <v>3.4919181887825626E-2</v>
      </c>
      <c r="F20">
        <v>3.5291820825505998E-2</v>
      </c>
      <c r="G20">
        <v>3.5903040001517644E-2</v>
      </c>
      <c r="H20">
        <v>3.7091061550791844E-2</v>
      </c>
      <c r="I20">
        <v>4.0421530316237748E-2</v>
      </c>
      <c r="J20">
        <v>4.5391695905460161E-2</v>
      </c>
      <c r="K20">
        <v>7.4892119332115772E-2</v>
      </c>
      <c r="N20">
        <f t="shared" si="5"/>
        <v>6.174673981404827</v>
      </c>
      <c r="O20">
        <f t="shared" ref="O20:O83" si="28">100*(-2*LOG((C$3/3.7+2.51/($A20*SQRT(C20))),10)-1/SQRT(C20))/C20</f>
        <v>6.0717672841917985</v>
      </c>
      <c r="P20">
        <f t="shared" ref="P20:P83" si="29">100*(-2*LOG((D$3/3.7+2.51/($A20*SQRT(D20))),10)-1/SQRT(D20))/D20</f>
        <v>5.9706178367646734</v>
      </c>
      <c r="Q20">
        <f t="shared" ref="Q20:Q83" si="30">100*(-2*LOG((E$3/3.7+2.51/($A20*SQRT(E20))),10)-1/SQRT(E20))/E20</f>
        <v>5.7733363468243644</v>
      </c>
      <c r="R20">
        <f t="shared" ref="R20:R83" si="31">100*(-2*LOG((F$3/3.7+2.51/($A20*SQRT(F20))),10)-1/SQRT(F20))/F20</f>
        <v>5.2190182016500692</v>
      </c>
      <c r="S20">
        <f t="shared" ref="S20:S83" si="32">100*(-2*LOG((G$3/3.7+2.51/($A20*SQRT(G20))),10)-1/SQRT(G20))/G20</f>
        <v>4.4050242166525573</v>
      </c>
      <c r="T20">
        <f t="shared" ref="T20:T83" si="33">100*(-2*LOG((H$3/3.7+2.51/($A20*SQRT(H20))),10)-1/SQRT(H20))/H20</f>
        <v>3.1004047037611913</v>
      </c>
      <c r="U20">
        <f t="shared" ref="U20:U83" si="34">100*(-2*LOG((I$3/3.7+2.51/($A20*SQRT(I20))),10)-1/SQRT(I20))/I20</f>
        <v>0.74100786790908058</v>
      </c>
      <c r="V20">
        <f t="shared" ref="V20:V83" si="35">100*(-2*LOG((J$3/3.7+2.51/($A20*SQRT(J20))),10)-1/SQRT(J20))/J20</f>
        <v>-0.92283534667546918</v>
      </c>
      <c r="W20">
        <f t="shared" ref="W20:W83" si="36">100*(-2*LOG((K$3/3.7+2.51/($A20*SQRT(K20))),10)-1/SQRT(K20))/K20</f>
        <v>-1.743852990076963</v>
      </c>
      <c r="Z20">
        <f t="shared" si="6"/>
        <v>3.4640575137697263E-2</v>
      </c>
      <c r="AA20">
        <f t="shared" si="16"/>
        <v>3.4703854169506124E-2</v>
      </c>
      <c r="AB20">
        <f t="shared" si="17"/>
        <v>3.4766998565409768E-2</v>
      </c>
      <c r="AC20">
        <f t="shared" si="18"/>
        <v>3.4892886980401112E-2</v>
      </c>
      <c r="AD20">
        <f t="shared" si="19"/>
        <v>3.5267410216999452E-2</v>
      </c>
      <c r="AE20">
        <f t="shared" si="20"/>
        <v>3.588153144975046E-2</v>
      </c>
      <c r="AF20">
        <f t="shared" si="21"/>
        <v>3.7074637613362341E-2</v>
      </c>
      <c r="AG20">
        <f t="shared" si="22"/>
        <v>4.0416662373455023E-2</v>
      </c>
      <c r="AH20">
        <f t="shared" si="23"/>
        <v>4.5399799046168074E-2</v>
      </c>
      <c r="AI20">
        <f t="shared" si="24"/>
        <v>7.4945682104338676E-2</v>
      </c>
      <c r="AL20">
        <f t="shared" si="7"/>
        <v>-0.99920257616304353</v>
      </c>
      <c r="AM20">
        <f t="shared" si="25"/>
        <v>-0.97701495171201891</v>
      </c>
      <c r="AN20">
        <f t="shared" si="26"/>
        <v>-0.95535297110526163</v>
      </c>
      <c r="AO20">
        <f t="shared" si="27"/>
        <v>-0.91353194112683</v>
      </c>
      <c r="AP20">
        <f t="shared" si="10"/>
        <v>-0.79913034108741021</v>
      </c>
      <c r="AQ20">
        <f t="shared" si="11"/>
        <v>-0.63983391921068788</v>
      </c>
      <c r="AR20">
        <f t="shared" si="12"/>
        <v>-0.40800860029774921</v>
      </c>
      <c r="AS20">
        <f t="shared" si="13"/>
        <v>-7.5733078265720857E-2</v>
      </c>
      <c r="AT20">
        <f t="shared" si="14"/>
        <v>6.8236053048250936E-2</v>
      </c>
      <c r="AU20">
        <f t="shared" si="15"/>
        <v>3.8899857055691593E-2</v>
      </c>
      <c r="AX20">
        <f t="shared" si="8"/>
        <v>3.4645038768276869E-2</v>
      </c>
      <c r="AY20">
        <f t="shared" ref="AY20:AY83" si="37">1/((-2*LOG((C$3/3.7+2.51/($A20*SQRT(AA20))),10))^2)</f>
        <v>3.4708238634721625E-2</v>
      </c>
      <c r="AZ20">
        <f t="shared" ref="AZ20:AZ83" si="38">1/((-2*LOG((D$3/3.7+2.51/($A20*SQRT(AB20))),10))^2)</f>
        <v>3.4771305340573551E-2</v>
      </c>
      <c r="BA20">
        <f t="shared" ref="BA20:BA83" si="39">1/((-2*LOG((E$3/3.7+2.51/($A20*SQRT(AC20))),10))^2)</f>
        <v>3.4897042590393196E-2</v>
      </c>
      <c r="BB20">
        <f t="shared" ref="BB20:BB83" si="40">1/((-2*LOG((F$3/3.7+2.51/($A20*SQRT(AD20))),10))^2)</f>
        <v>3.527114371582675E-2</v>
      </c>
      <c r="BC20">
        <f t="shared" ref="BC20:BC83" si="41">1/((-2*LOG((G$3/3.7+2.51/($A20*SQRT(AE20))),10))^2)</f>
        <v>3.5884652516183578E-2</v>
      </c>
      <c r="BD20">
        <f t="shared" ref="BD20:BD83" si="42">1/((-2*LOG((H$3/3.7+2.51/($A20*SQRT(AF20))),10))^2)</f>
        <v>3.7076797398629631E-2</v>
      </c>
      <c r="BE20">
        <f t="shared" ref="BE20:BE83" si="43">1/((-2*LOG((I$3/3.7+2.51/($A20*SQRT(AG20))),10))^2)</f>
        <v>4.0417159790576626E-2</v>
      </c>
      <c r="BF20">
        <f t="shared" ref="BF20:BF83" si="44">1/((-2*LOG((J$3/3.7+2.51/($A20*SQRT(AH20))),10))^2)</f>
        <v>4.5399199704571867E-2</v>
      </c>
      <c r="BG20">
        <f t="shared" ref="BG20:BG83" si="45">1/((-2*LOG((K$3/3.7+2.51/($A20*SQRT(AI20))),10))^2)</f>
        <v>7.4944485806430441E-2</v>
      </c>
      <c r="BJ20">
        <f t="shared" si="9"/>
        <v>0.16151707112994393</v>
      </c>
      <c r="BK20">
        <f t="shared" ref="BK20:BK83" si="46">100*(-2*LOG((C$3/3.7+2.51/($A20*SQRT(AY20))),10)-1/SQRT(AY20))/AY20</f>
        <v>0.15704351668306074</v>
      </c>
      <c r="BL20">
        <f t="shared" ref="BL20:BL83" si="47">100*(-2*LOG((D$3/3.7+2.51/($A20*SQRT(AZ20))),10)-1/SQRT(AZ20))/AZ20</f>
        <v>0.15270328242122794</v>
      </c>
      <c r="BM20">
        <f t="shared" ref="BM20:BM83" si="48">100*(-2*LOG((E$3/3.7+2.51/($A20*SQRT(BA20))),10)-1/SQRT(BA20))/BA20</f>
        <v>0.14440247895234465</v>
      </c>
      <c r="BN20">
        <f t="shared" ref="BN20:BN83" si="49">100*(-2*LOG((F$3/3.7+2.51/($A20*SQRT(BB20))),10)-1/SQRT(BB20))/BB20</f>
        <v>0.12224758337511395</v>
      </c>
      <c r="BO20">
        <f t="shared" ref="BO20:BO83" si="50">100*(-2*LOG((G$3/3.7+2.51/($A20*SQRT(BC20))),10)-1/SQRT(BC20))/BC20</f>
        <v>9.2862234237475527E-2</v>
      </c>
      <c r="BP20">
        <f t="shared" ref="BP20:BP83" si="51">100*(-2*LOG((H$3/3.7+2.51/($A20*SQRT(BD20))),10)-1/SQRT(BD20))/BD20</f>
        <v>5.36623587324161E-2</v>
      </c>
      <c r="BQ20">
        <f t="shared" ref="BQ20:BQ83" si="52">100*(-2*LOG((I$3/3.7+2.51/($A20*SQRT(BE20))),10)-1/SQRT(BE20))/BE20</f>
        <v>7.7389827693410216E-3</v>
      </c>
      <c r="BR20">
        <f t="shared" ref="BR20:BR83" si="53">100*(-2*LOG((J$3/3.7+2.51/($A20*SQRT(BF20))),10)-1/SQRT(BF20))/BF20</f>
        <v>-5.0465432850832891E-3</v>
      </c>
      <c r="BS20">
        <f t="shared" ref="BS20:BS83" si="54">100*(-2*LOG((K$3/3.7+2.51/($A20*SQRT(BG20))),10)-1/SQRT(BG20))/BG20</f>
        <v>-8.6838176335316355E-4</v>
      </c>
    </row>
    <row r="21" spans="1:71">
      <c r="A21">
        <v>6876.0549534031015</v>
      </c>
      <c r="B21">
        <v>3.4201489022107824E-2</v>
      </c>
      <c r="C21">
        <v>3.4265870959406232E-2</v>
      </c>
      <c r="D21">
        <v>3.4330111634875947E-2</v>
      </c>
      <c r="E21">
        <v>3.445817240343204E-2</v>
      </c>
      <c r="F21">
        <v>3.4839053381111387E-2</v>
      </c>
      <c r="G21">
        <v>3.5463256840716488E-2</v>
      </c>
      <c r="H21">
        <v>3.6674739973568432E-2</v>
      </c>
      <c r="I21">
        <v>4.0060332312143128E-2</v>
      </c>
      <c r="J21">
        <v>4.509099695120751E-2</v>
      </c>
      <c r="K21">
        <v>7.4735336702516711E-2</v>
      </c>
      <c r="N21">
        <f t="shared" si="5"/>
        <v>6.1788419349400723</v>
      </c>
      <c r="O21">
        <f t="shared" si="28"/>
        <v>6.0711201365769822</v>
      </c>
      <c r="P21">
        <f t="shared" si="29"/>
        <v>5.9653013771154209</v>
      </c>
      <c r="Q21">
        <f t="shared" si="30"/>
        <v>5.7590944851169841</v>
      </c>
      <c r="R21">
        <f t="shared" si="31"/>
        <v>5.1810028788704878</v>
      </c>
      <c r="S21">
        <f t="shared" si="32"/>
        <v>4.3357007057151344</v>
      </c>
      <c r="T21">
        <f t="shared" si="33"/>
        <v>2.9904772815011116</v>
      </c>
      <c r="U21">
        <f t="shared" si="34"/>
        <v>0.59351340855881207</v>
      </c>
      <c r="V21">
        <f t="shared" si="35"/>
        <v>-1.0552063619285674</v>
      </c>
      <c r="W21">
        <f t="shared" si="36"/>
        <v>-1.7739135448540255</v>
      </c>
      <c r="Z21">
        <f t="shared" si="6"/>
        <v>3.4174771567543671E-2</v>
      </c>
      <c r="AA21">
        <f t="shared" si="16"/>
        <v>3.4239495353006584E-2</v>
      </c>
      <c r="AB21">
        <f t="shared" si="17"/>
        <v>3.4304073894329865E-2</v>
      </c>
      <c r="AC21">
        <f t="shared" si="18"/>
        <v>3.4432799224993919E-2</v>
      </c>
      <c r="AD21">
        <f t="shared" si="19"/>
        <v>3.4815590018039709E-2</v>
      </c>
      <c r="AE21">
        <f t="shared" si="20"/>
        <v>3.5442728812326414E-2</v>
      </c>
      <c r="AF21">
        <f t="shared" si="21"/>
        <v>3.6659338889097094E-2</v>
      </c>
      <c r="AG21">
        <f t="shared" si="22"/>
        <v>4.0056519759059828E-2</v>
      </c>
      <c r="AH21">
        <f t="shared" si="23"/>
        <v>4.5100109876560782E-2</v>
      </c>
      <c r="AI21">
        <f t="shared" si="24"/>
        <v>7.4789538486952467E-2</v>
      </c>
      <c r="AL21">
        <f t="shared" si="7"/>
        <v>-0.99311248603180347</v>
      </c>
      <c r="AM21">
        <f t="shared" si="25"/>
        <v>-0.97006188900441725</v>
      </c>
      <c r="AN21">
        <f t="shared" si="26"/>
        <v>-0.94757861540536503</v>
      </c>
      <c r="AO21">
        <f t="shared" si="27"/>
        <v>-0.90423231735139908</v>
      </c>
      <c r="AP21">
        <f t="shared" si="10"/>
        <v>-0.78608201249583165</v>
      </c>
      <c r="AQ21">
        <f t="shared" si="11"/>
        <v>-0.62269004275102113</v>
      </c>
      <c r="AR21">
        <f t="shared" si="12"/>
        <v>-0.38766971859021093</v>
      </c>
      <c r="AS21">
        <f t="shared" si="13"/>
        <v>-5.9272091177860191E-2</v>
      </c>
      <c r="AT21">
        <f t="shared" si="14"/>
        <v>7.5650540699913921E-2</v>
      </c>
      <c r="AU21">
        <f t="shared" si="15"/>
        <v>3.7851428737827569E-2</v>
      </c>
      <c r="AX21">
        <f t="shared" si="8"/>
        <v>3.4179060343531943E-2</v>
      </c>
      <c r="AY21">
        <f t="shared" si="37"/>
        <v>3.4243704439642753E-2</v>
      </c>
      <c r="AZ21">
        <f t="shared" si="38"/>
        <v>3.4308204832705733E-2</v>
      </c>
      <c r="BA21">
        <f t="shared" si="39"/>
        <v>3.4436778266635534E-2</v>
      </c>
      <c r="BB21">
        <f t="shared" si="40"/>
        <v>3.4819146048893267E-2</v>
      </c>
      <c r="BC21">
        <f t="shared" si="41"/>
        <v>3.5445674229832635E-2</v>
      </c>
      <c r="BD21">
        <f t="shared" si="42"/>
        <v>3.6661334018976657E-2</v>
      </c>
      <c r="BE21">
        <f t="shared" si="43"/>
        <v>4.0056900444594923E-2</v>
      </c>
      <c r="BF21">
        <f t="shared" si="44"/>
        <v>4.5099456322809407E-2</v>
      </c>
      <c r="BG21">
        <f t="shared" si="45"/>
        <v>7.4788380484810971E-2</v>
      </c>
      <c r="BJ21">
        <f t="shared" si="9"/>
        <v>0.15945005937526949</v>
      </c>
      <c r="BK21">
        <f t="shared" si="46"/>
        <v>0.15483618979240324</v>
      </c>
      <c r="BL21">
        <f t="shared" si="47"/>
        <v>0.15036540755438607</v>
      </c>
      <c r="BM21">
        <f t="shared" si="48"/>
        <v>0.14183066101485098</v>
      </c>
      <c r="BN21">
        <f t="shared" si="49"/>
        <v>0.11915901248899778</v>
      </c>
      <c r="BO21">
        <f t="shared" si="50"/>
        <v>8.9361353213867678E-2</v>
      </c>
      <c r="BP21">
        <f t="shared" si="51"/>
        <v>5.0228045089585067E-2</v>
      </c>
      <c r="BQ21">
        <f t="shared" si="52"/>
        <v>5.9186023292462408E-3</v>
      </c>
      <c r="BR21">
        <f t="shared" si="53"/>
        <v>-5.4248613859094264E-3</v>
      </c>
      <c r="BS21">
        <f t="shared" si="54"/>
        <v>-8.0827772723833481E-4</v>
      </c>
    </row>
    <row r="22" spans="1:71">
      <c r="A22">
        <v>7219.857701073257</v>
      </c>
      <c r="B22">
        <v>3.374372609429524E-2</v>
      </c>
      <c r="C22">
        <v>3.3809589819705055E-2</v>
      </c>
      <c r="D22">
        <v>3.3875301027318873E-2</v>
      </c>
      <c r="E22">
        <v>3.4006269565310658E-2</v>
      </c>
      <c r="F22">
        <v>3.439561590210094E-2</v>
      </c>
      <c r="G22">
        <v>3.5033121302624412E-2</v>
      </c>
      <c r="H22">
        <v>3.6268534278006886E-2</v>
      </c>
      <c r="I22">
        <v>3.970982156100903E-2</v>
      </c>
      <c r="J22">
        <v>4.4800788904086827E-2</v>
      </c>
      <c r="K22">
        <v>7.4585541287634324E-2</v>
      </c>
      <c r="N22">
        <f t="shared" si="5"/>
        <v>6.1828442769242882</v>
      </c>
      <c r="O22">
        <f t="shared" si="28"/>
        <v>6.0700536273308252</v>
      </c>
      <c r="P22">
        <f t="shared" si="29"/>
        <v>5.9593248154184968</v>
      </c>
      <c r="Q22">
        <f t="shared" si="30"/>
        <v>5.7437474551920511</v>
      </c>
      <c r="R22">
        <f t="shared" si="31"/>
        <v>5.1408019179161757</v>
      </c>
      <c r="S22">
        <f t="shared" si="32"/>
        <v>4.2630447622214582</v>
      </c>
      <c r="T22">
        <f t="shared" si="33"/>
        <v>2.8764104051141777</v>
      </c>
      <c r="U22">
        <f t="shared" si="34"/>
        <v>0.44330777175781205</v>
      </c>
      <c r="V22">
        <f t="shared" si="35"/>
        <v>-1.1875544816289876</v>
      </c>
      <c r="W22">
        <f t="shared" si="36"/>
        <v>-1.8029286843512058</v>
      </c>
      <c r="Z22">
        <f t="shared" si="6"/>
        <v>3.3717876645302375E-2</v>
      </c>
      <c r="AA22">
        <f t="shared" si="16"/>
        <v>3.3784087686702075E-2</v>
      </c>
      <c r="AB22">
        <f t="shared" si="17"/>
        <v>3.3850142050912878E-2</v>
      </c>
      <c r="AC22">
        <f t="shared" si="18"/>
        <v>3.398178523554729E-2</v>
      </c>
      <c r="AD22">
        <f t="shared" si="19"/>
        <v>3.4373068059026873E-2</v>
      </c>
      <c r="AE22">
        <f t="shared" si="20"/>
        <v>3.501354345704593E-2</v>
      </c>
      <c r="AF22">
        <f t="shared" si="21"/>
        <v>3.6254127182084268E-2</v>
      </c>
      <c r="AG22">
        <f t="shared" si="22"/>
        <v>3.9707035713580557E-2</v>
      </c>
      <c r="AH22">
        <f t="shared" si="23"/>
        <v>4.4810880760371159E-2</v>
      </c>
      <c r="AI22">
        <f t="shared" si="24"/>
        <v>7.4640354398560288E-2</v>
      </c>
      <c r="AL22">
        <f t="shared" si="7"/>
        <v>-0.98707180318662469</v>
      </c>
      <c r="AM22">
        <f t="shared" si="25"/>
        <v>-0.96311942793215732</v>
      </c>
      <c r="AN22">
        <f t="shared" si="26"/>
        <v>-0.93977958763409564</v>
      </c>
      <c r="AO22">
        <f t="shared" si="27"/>
        <v>-0.89484717020615268</v>
      </c>
      <c r="AP22">
        <f t="shared" si="10"/>
        <v>-0.77282982842008441</v>
      </c>
      <c r="AQ22">
        <f t="shared" si="11"/>
        <v>-0.60529145703758802</v>
      </c>
      <c r="AR22">
        <f t="shared" si="12"/>
        <v>-0.36722199185133808</v>
      </c>
      <c r="AS22">
        <f t="shared" si="13"/>
        <v>-4.3241091200166726E-2</v>
      </c>
      <c r="AT22">
        <f t="shared" si="14"/>
        <v>8.2511693143998685E-2</v>
      </c>
      <c r="AU22">
        <f t="shared" si="15"/>
        <v>3.6792634751684143E-2</v>
      </c>
      <c r="AX22">
        <f t="shared" si="8"/>
        <v>3.3721998276217184E-2</v>
      </c>
      <c r="AY22">
        <f t="shared" si="37"/>
        <v>3.3788129065791477E-2</v>
      </c>
      <c r="AZ22">
        <f t="shared" si="38"/>
        <v>3.3854104789021185E-2</v>
      </c>
      <c r="BA22">
        <f t="shared" si="39"/>
        <v>3.3985595287168685E-2</v>
      </c>
      <c r="BB22">
        <f t="shared" si="40"/>
        <v>3.4376454096041481E-2</v>
      </c>
      <c r="BC22">
        <f t="shared" si="41"/>
        <v>3.5016320678659577E-2</v>
      </c>
      <c r="BD22">
        <f t="shared" si="42"/>
        <v>3.6255965280777395E-2</v>
      </c>
      <c r="BE22">
        <f t="shared" si="43"/>
        <v>3.9707307418521201E-2</v>
      </c>
      <c r="BF22">
        <f t="shared" si="44"/>
        <v>4.4810179306532749E-2</v>
      </c>
      <c r="BG22">
        <f t="shared" si="45"/>
        <v>7.4639234392869763E-2</v>
      </c>
      <c r="BJ22">
        <f t="shared" si="9"/>
        <v>0.15741762229692688</v>
      </c>
      <c r="BK22">
        <f t="shared" si="46"/>
        <v>0.15265803088505492</v>
      </c>
      <c r="BL22">
        <f t="shared" si="47"/>
        <v>0.1480520602756881</v>
      </c>
      <c r="BM22">
        <f t="shared" si="48"/>
        <v>0.13927614044626596</v>
      </c>
      <c r="BN22">
        <f t="shared" si="49"/>
        <v>0.11607879090177718</v>
      </c>
      <c r="BO22">
        <f t="shared" si="50"/>
        <v>8.5878908714697402E-2</v>
      </c>
      <c r="BP22">
        <f t="shared" si="51"/>
        <v>4.6857909358896804E-2</v>
      </c>
      <c r="BQ22">
        <f t="shared" si="52"/>
        <v>4.2174566778700974E-3</v>
      </c>
      <c r="BR22">
        <f t="shared" si="53"/>
        <v>-5.734435508211822E-3</v>
      </c>
      <c r="BS22">
        <f t="shared" si="54"/>
        <v>-7.5140748822562328E-4</v>
      </c>
    </row>
    <row r="23" spans="1:71">
      <c r="A23">
        <v>7580.8505861269205</v>
      </c>
      <c r="B23">
        <v>3.3294686102835175E-2</v>
      </c>
      <c r="C23">
        <v>3.336207515834004E-2</v>
      </c>
      <c r="D23">
        <v>3.3429299562467797E-2</v>
      </c>
      <c r="E23">
        <v>3.3563258628665035E-2</v>
      </c>
      <c r="F23">
        <v>3.3961299125926395E-2</v>
      </c>
      <c r="G23">
        <v>3.4612429508196749E-2</v>
      </c>
      <c r="H23">
        <v>3.587224149982806E-2</v>
      </c>
      <c r="I23">
        <v>3.9369765992822728E-2</v>
      </c>
      <c r="J23">
        <v>4.4520788704122349E-2</v>
      </c>
      <c r="K23">
        <v>7.4442440137494376E-2</v>
      </c>
      <c r="N23">
        <f t="shared" si="5"/>
        <v>6.1866424372722415</v>
      </c>
      <c r="O23">
        <f t="shared" si="28"/>
        <v>6.0685157701300456</v>
      </c>
      <c r="P23">
        <f t="shared" si="29"/>
        <v>5.9526239608961955</v>
      </c>
      <c r="Q23">
        <f t="shared" si="30"/>
        <v>5.7272099792439093</v>
      </c>
      <c r="R23">
        <f t="shared" si="31"/>
        <v>5.0982887895144167</v>
      </c>
      <c r="S23">
        <f t="shared" si="32"/>
        <v>4.1869114919629569</v>
      </c>
      <c r="T23">
        <f t="shared" si="33"/>
        <v>2.7581096423856195</v>
      </c>
      <c r="U23">
        <f t="shared" si="34"/>
        <v>0.29049605326729866</v>
      </c>
      <c r="V23">
        <f t="shared" si="35"/>
        <v>-1.3197209188501362</v>
      </c>
      <c r="W23">
        <f t="shared" si="36"/>
        <v>-1.8309189957657674</v>
      </c>
      <c r="Z23">
        <f t="shared" si="6"/>
        <v>3.3269672426175914E-2</v>
      </c>
      <c r="AA23">
        <f t="shared" si="16"/>
        <v>3.3337414522331958E-2</v>
      </c>
      <c r="AB23">
        <f t="shared" si="17"/>
        <v>3.3404987619285315E-2</v>
      </c>
      <c r="AC23">
        <f t="shared" si="18"/>
        <v>3.3539631875924993E-2</v>
      </c>
      <c r="AD23">
        <f t="shared" si="19"/>
        <v>3.3939636687493342E-2</v>
      </c>
      <c r="AE23">
        <f t="shared" si="20"/>
        <v>3.4593773085339126E-2</v>
      </c>
      <c r="AF23">
        <f t="shared" si="21"/>
        <v>3.5858800989843488E-2</v>
      </c>
      <c r="AG23">
        <f t="shared" si="22"/>
        <v>3.9367979247997911E-2</v>
      </c>
      <c r="AH23">
        <f t="shared" si="23"/>
        <v>4.4531829489987879E-2</v>
      </c>
      <c r="AI23">
        <f t="shared" si="24"/>
        <v>7.4497837990839214E-2</v>
      </c>
      <c r="AL23">
        <f t="shared" si="7"/>
        <v>-0.98107358590361404</v>
      </c>
      <c r="AM23">
        <f t="shared" si="25"/>
        <v>-0.95617894144613225</v>
      </c>
      <c r="AN23">
        <f t="shared" si="26"/>
        <v>-0.93194588376136789</v>
      </c>
      <c r="AO23">
        <f t="shared" si="27"/>
        <v>-0.88536455495592103</v>
      </c>
      <c r="AP23">
        <f t="shared" si="10"/>
        <v>-0.75936090243541599</v>
      </c>
      <c r="AQ23">
        <f t="shared" si="11"/>
        <v>-0.58763244488001054</v>
      </c>
      <c r="AR23">
        <f t="shared" si="12"/>
        <v>-0.34667926766721496</v>
      </c>
      <c r="AS23">
        <f t="shared" si="13"/>
        <v>-2.7664010565266125E-2</v>
      </c>
      <c r="AT23">
        <f t="shared" si="14"/>
        <v>8.8824850957587867E-2</v>
      </c>
      <c r="AU23">
        <f t="shared" si="15"/>
        <v>3.5727913300173213E-2</v>
      </c>
      <c r="AX23">
        <f t="shared" si="8"/>
        <v>3.3273634218223332E-2</v>
      </c>
      <c r="AY23">
        <f t="shared" si="37"/>
        <v>3.3341295461851023E-2</v>
      </c>
      <c r="AZ23">
        <f t="shared" si="38"/>
        <v>3.3408789391093117E-2</v>
      </c>
      <c r="BA23">
        <f t="shared" si="39"/>
        <v>3.354328011494484E-2</v>
      </c>
      <c r="BB23">
        <f t="shared" si="40"/>
        <v>3.394285981236965E-2</v>
      </c>
      <c r="BC23">
        <f t="shared" si="41"/>
        <v>3.4596389190661464E-2</v>
      </c>
      <c r="BD23">
        <f t="shared" si="42"/>
        <v>3.5860489340347267E-2</v>
      </c>
      <c r="BE23">
        <f t="shared" si="43"/>
        <v>3.9368149387184768E-2</v>
      </c>
      <c r="BF23">
        <f t="shared" si="44"/>
        <v>4.4531086068021732E-2</v>
      </c>
      <c r="BG23">
        <f t="shared" si="45"/>
        <v>7.4496755580111193E-2</v>
      </c>
      <c r="BJ23">
        <f t="shared" si="9"/>
        <v>0.15541801843798778</v>
      </c>
      <c r="BK23">
        <f t="shared" si="46"/>
        <v>0.15050711277525614</v>
      </c>
      <c r="BL23">
        <f t="shared" si="47"/>
        <v>0.14576118915917452</v>
      </c>
      <c r="BM23">
        <f t="shared" si="48"/>
        <v>0.1367367718584562</v>
      </c>
      <c r="BN23">
        <f t="shared" si="49"/>
        <v>0.11300530857295794</v>
      </c>
      <c r="BO23">
        <f t="shared" si="50"/>
        <v>8.2415152587533333E-2</v>
      </c>
      <c r="BP23">
        <f t="shared" si="51"/>
        <v>4.3554581233794312E-2</v>
      </c>
      <c r="BQ23">
        <f t="shared" si="52"/>
        <v>2.6343046379394023E-3</v>
      </c>
      <c r="BR23">
        <f t="shared" si="53"/>
        <v>-5.9801356524238182E-3</v>
      </c>
      <c r="BS23">
        <f t="shared" si="54"/>
        <v>-6.9772145229069665E-4</v>
      </c>
    </row>
    <row r="24" spans="1:71">
      <c r="A24">
        <v>7959.8931154332668</v>
      </c>
      <c r="B24">
        <v>3.2854156034825117E-2</v>
      </c>
      <c r="C24">
        <v>3.2923115296615957E-2</v>
      </c>
      <c r="D24">
        <v>3.2991896827483581E-2</v>
      </c>
      <c r="E24">
        <v>3.3128931515470091E-2</v>
      </c>
      <c r="F24">
        <v>3.3535900541091651E-2</v>
      </c>
      <c r="G24">
        <v>3.4200984234660073E-2</v>
      </c>
      <c r="H24">
        <v>3.548566470155709E-2</v>
      </c>
      <c r="I24">
        <v>3.9039937766620132E-2</v>
      </c>
      <c r="J24">
        <v>4.4250717752402767E-2</v>
      </c>
      <c r="K24">
        <v>7.4305751126043748E-2</v>
      </c>
      <c r="N24">
        <f t="shared" si="5"/>
        <v>6.1901986456419351</v>
      </c>
      <c r="O24">
        <f t="shared" si="28"/>
        <v>6.0664546783211497</v>
      </c>
      <c r="P24">
        <f t="shared" si="29"/>
        <v>5.9451341377888367</v>
      </c>
      <c r="Q24">
        <f t="shared" si="30"/>
        <v>5.7093954311039266</v>
      </c>
      <c r="R24">
        <f t="shared" si="31"/>
        <v>5.0533348910755409</v>
      </c>
      <c r="S24">
        <f t="shared" si="32"/>
        <v>4.1071562108378092</v>
      </c>
      <c r="T24">
        <f t="shared" si="33"/>
        <v>2.6354881231068328</v>
      </c>
      <c r="U24">
        <f t="shared" si="34"/>
        <v>0.13519577424265955</v>
      </c>
      <c r="V24">
        <f t="shared" si="35"/>
        <v>-1.451546941261302</v>
      </c>
      <c r="W24">
        <f t="shared" si="36"/>
        <v>-1.8579060265030434</v>
      </c>
      <c r="Z24">
        <f t="shared" si="6"/>
        <v>3.2829947401018154E-2</v>
      </c>
      <c r="AA24">
        <f t="shared" si="16"/>
        <v>3.2899265689522561E-2</v>
      </c>
      <c r="AB24">
        <f t="shared" si="17"/>
        <v>3.2968401698698781E-2</v>
      </c>
      <c r="AC24">
        <f t="shared" si="18"/>
        <v>3.3106132585546462E-2</v>
      </c>
      <c r="AD24">
        <f t="shared" si="19"/>
        <v>3.3515094910931111E-2</v>
      </c>
      <c r="AE24">
        <f t="shared" si="20"/>
        <v>3.418322196233417E-2</v>
      </c>
      <c r="AF24">
        <f t="shared" si="21"/>
        <v>3.5473164740334566E-2</v>
      </c>
      <c r="AG24">
        <f t="shared" si="22"/>
        <v>3.9039123514100646E-2</v>
      </c>
      <c r="AH24">
        <f t="shared" si="23"/>
        <v>4.426267826815114E-2</v>
      </c>
      <c r="AI24">
        <f t="shared" si="24"/>
        <v>7.4361708202367052E-2</v>
      </c>
      <c r="AL24">
        <f t="shared" si="7"/>
        <v>-0.97511119949019243</v>
      </c>
      <c r="AM24">
        <f t="shared" si="25"/>
        <v>-0.94923203931023536</v>
      </c>
      <c r="AN24">
        <f t="shared" si="26"/>
        <v>-0.92406769349482487</v>
      </c>
      <c r="AO24">
        <f t="shared" si="27"/>
        <v>-0.87577270154040354</v>
      </c>
      <c r="AP24">
        <f t="shared" si="10"/>
        <v>-0.74566280408339747</v>
      </c>
      <c r="AQ24">
        <f t="shared" si="11"/>
        <v>-0.56970853795053189</v>
      </c>
      <c r="AR24">
        <f t="shared" si="12"/>
        <v>-0.32605734293770505</v>
      </c>
      <c r="AS24">
        <f t="shared" si="13"/>
        <v>-1.2564094100098629E-2</v>
      </c>
      <c r="AT24">
        <f t="shared" si="14"/>
        <v>9.4597134536911473E-2</v>
      </c>
      <c r="AU24">
        <f t="shared" si="15"/>
        <v>3.4661303623254237E-2</v>
      </c>
      <c r="AX24">
        <f t="shared" si="8"/>
        <v>3.2833756281937236E-2</v>
      </c>
      <c r="AY24">
        <f t="shared" si="37"/>
        <v>3.2902993079190042E-2</v>
      </c>
      <c r="AZ24">
        <f t="shared" si="38"/>
        <v>3.297204936038807E-2</v>
      </c>
      <c r="BA24">
        <f t="shared" si="39"/>
        <v>3.3109625813216734E-2</v>
      </c>
      <c r="BB24">
        <f t="shared" si="40"/>
        <v>3.3518161837758645E-2</v>
      </c>
      <c r="BC24">
        <f t="shared" si="41"/>
        <v>3.4185683682410227E-2</v>
      </c>
      <c r="BD24">
        <f t="shared" si="42"/>
        <v>3.5474710307958505E-2</v>
      </c>
      <c r="BE24">
        <f t="shared" si="43"/>
        <v>3.9039199182048137E-2</v>
      </c>
      <c r="BF24">
        <f t="shared" si="44"/>
        <v>4.4261898444396104E-2</v>
      </c>
      <c r="BG24">
        <f t="shared" si="45"/>
        <v>7.4360662895740198E-2</v>
      </c>
      <c r="BJ24">
        <f t="shared" si="9"/>
        <v>0.15344959883980017</v>
      </c>
      <c r="BK24">
        <f t="shared" si="46"/>
        <v>0.14838159494450281</v>
      </c>
      <c r="BL24">
        <f t="shared" si="47"/>
        <v>0.14349082853662873</v>
      </c>
      <c r="BM24">
        <f t="shared" si="48"/>
        <v>0.13421050491609102</v>
      </c>
      <c r="BN24">
        <f t="shared" si="49"/>
        <v>0.10993712007044201</v>
      </c>
      <c r="BO24">
        <f t="shared" si="50"/>
        <v>7.8970595846951083E-2</v>
      </c>
      <c r="BP24">
        <f t="shared" si="51"/>
        <v>4.032084608830315E-2</v>
      </c>
      <c r="BQ24">
        <f t="shared" si="52"/>
        <v>1.1675842588228444E-3</v>
      </c>
      <c r="BR24">
        <f t="shared" si="53"/>
        <v>-6.1667974482950937E-3</v>
      </c>
      <c r="BS24">
        <f t="shared" si="54"/>
        <v>-6.4715066067143117E-4</v>
      </c>
    </row>
    <row r="25" spans="1:71">
      <c r="A25">
        <v>8357.8877712049307</v>
      </c>
      <c r="B25">
        <v>3.2421929177907371E-2</v>
      </c>
      <c r="C25">
        <v>3.2492504899655932E-2</v>
      </c>
      <c r="D25">
        <v>3.2562888791292356E-2</v>
      </c>
      <c r="E25">
        <v>3.2703086590425902E-2</v>
      </c>
      <c r="F25">
        <v>3.3119224159291805E-2</v>
      </c>
      <c r="G25">
        <v>3.3798594669376236E-2</v>
      </c>
      <c r="H25">
        <v>3.5108612686323599E-2</v>
      </c>
      <c r="I25">
        <v>3.8720113008987381E-2</v>
      </c>
      <c r="J25">
        <v>4.3990301832830078E-2</v>
      </c>
      <c r="K25">
        <v>7.4175202659747266E-2</v>
      </c>
      <c r="N25">
        <f t="shared" si="5"/>
        <v>6.193475895819164</v>
      </c>
      <c r="O25">
        <f t="shared" si="28"/>
        <v>6.0638184942316311</v>
      </c>
      <c r="P25">
        <f t="shared" si="29"/>
        <v>5.936790090649378</v>
      </c>
      <c r="Q25">
        <f t="shared" si="30"/>
        <v>5.6902157214566031</v>
      </c>
      <c r="R25">
        <f t="shared" si="31"/>
        <v>5.0058095185932885</v>
      </c>
      <c r="S25">
        <f t="shared" si="32"/>
        <v>4.0236347346528669</v>
      </c>
      <c r="T25">
        <f t="shared" si="33"/>
        <v>2.5084671939017507</v>
      </c>
      <c r="U25">
        <f t="shared" si="34"/>
        <v>-2.2463503770962515E-2</v>
      </c>
      <c r="V25">
        <f t="shared" si="35"/>
        <v>-1.5828748067825793</v>
      </c>
      <c r="W25">
        <f t="shared" si="36"/>
        <v>-1.8839121423505782</v>
      </c>
      <c r="Z25">
        <f t="shared" si="6"/>
        <v>3.2398496275325039E-2</v>
      </c>
      <c r="AA25">
        <f t="shared" si="16"/>
        <v>3.2469437276115745E-2</v>
      </c>
      <c r="AB25">
        <f t="shared" si="17"/>
        <v>3.2540181684807948E-2</v>
      </c>
      <c r="AC25">
        <f t="shared" si="18"/>
        <v>3.2681087161517595E-2</v>
      </c>
      <c r="AD25">
        <f t="shared" si="19"/>
        <v>3.3099248175000845E-2</v>
      </c>
      <c r="AE25">
        <f t="shared" si="20"/>
        <v>3.3781700676572511E-2</v>
      </c>
      <c r="AF25">
        <f t="shared" si="21"/>
        <v>3.5097028511466039E-2</v>
      </c>
      <c r="AG25">
        <f t="shared" si="22"/>
        <v>3.8720245549958357E-2</v>
      </c>
      <c r="AH25">
        <f t="shared" si="23"/>
        <v>4.4003153635953966E-2</v>
      </c>
      <c r="AI25">
        <f t="shared" si="24"/>
        <v>7.4231694468110287E-2</v>
      </c>
      <c r="AL25">
        <f t="shared" si="7"/>
        <v>-0.96917830095772473</v>
      </c>
      <c r="AM25">
        <f t="shared" si="25"/>
        <v>-0.94227055027848017</v>
      </c>
      <c r="AN25">
        <f t="shared" si="26"/>
        <v>-0.91613538233034564</v>
      </c>
      <c r="AO25">
        <f t="shared" si="27"/>
        <v>-0.86606000157904017</v>
      </c>
      <c r="AP25">
        <f t="shared" si="10"/>
        <v>-0.73172357903216079</v>
      </c>
      <c r="AQ25">
        <f t="shared" si="11"/>
        <v>-0.55151657459749015</v>
      </c>
      <c r="AR25">
        <f t="shared" si="12"/>
        <v>-0.30537394709717069</v>
      </c>
      <c r="AS25">
        <f t="shared" si="13"/>
        <v>2.0363197888572868E-3</v>
      </c>
      <c r="AT25">
        <f t="shared" si="14"/>
        <v>9.9837394192609535E-2</v>
      </c>
      <c r="AU25">
        <f t="shared" si="15"/>
        <v>3.3596464978224605E-2</v>
      </c>
      <c r="AX25">
        <f t="shared" si="8"/>
        <v>3.2402158817475567E-2</v>
      </c>
      <c r="AY25">
        <f t="shared" si="37"/>
        <v>3.2473017650436739E-2</v>
      </c>
      <c r="AZ25">
        <f t="shared" si="38"/>
        <v>3.2543681737792797E-2</v>
      </c>
      <c r="BA25">
        <f t="shared" si="39"/>
        <v>3.2684431825926022E-2</v>
      </c>
      <c r="BB25">
        <f t="shared" si="40"/>
        <v>3.3102165273365944E-2</v>
      </c>
      <c r="BC25">
        <f t="shared" si="41"/>
        <v>3.3784014417061033E-2</v>
      </c>
      <c r="BD25">
        <f t="shared" si="42"/>
        <v>3.5098437965541719E-2</v>
      </c>
      <c r="BE25">
        <f t="shared" si="43"/>
        <v>3.8720233535031442E-2</v>
      </c>
      <c r="BF25">
        <f t="shared" si="44"/>
        <v>4.4002342624969326E-2</v>
      </c>
      <c r="BG25">
        <f t="shared" si="45"/>
        <v>7.4230685697111817E-2</v>
      </c>
      <c r="BJ25">
        <f t="shared" si="9"/>
        <v>0.15151080170629891</v>
      </c>
      <c r="BK25">
        <f t="shared" si="46"/>
        <v>0.14627971814916296</v>
      </c>
      <c r="BL25">
        <f t="shared" si="47"/>
        <v>0.14123909340781146</v>
      </c>
      <c r="BM25">
        <f t="shared" si="48"/>
        <v>0.13169538053285504</v>
      </c>
      <c r="BN25">
        <f t="shared" si="49"/>
        <v>0.10687294528827598</v>
      </c>
      <c r="BO25">
        <f t="shared" si="50"/>
        <v>7.5546007038532481E-2</v>
      </c>
      <c r="BP25">
        <f t="shared" si="51"/>
        <v>3.7159618402652909E-2</v>
      </c>
      <c r="BQ25">
        <f t="shared" si="52"/>
        <v>-1.8459344162364619E-4</v>
      </c>
      <c r="BR25">
        <f t="shared" si="53"/>
        <v>-6.2991951490724675E-3</v>
      </c>
      <c r="BS25">
        <f t="shared" si="54"/>
        <v>-5.9961043132883928E-4</v>
      </c>
    </row>
    <row r="26" spans="1:71">
      <c r="A26">
        <v>8775.7821597651782</v>
      </c>
      <c r="B26">
        <v>3.1997804902123686E-2</v>
      </c>
      <c r="C26">
        <v>3.2070044759633175E-2</v>
      </c>
      <c r="D26">
        <v>3.2142077588780106E-2</v>
      </c>
      <c r="E26">
        <v>3.2285528445968451E-2</v>
      </c>
      <c r="F26">
        <v>3.2711080296073926E-2</v>
      </c>
      <c r="G26">
        <v>3.3405076171085936E-2</v>
      </c>
      <c r="H26">
        <v>3.4740899718857653E-2</v>
      </c>
      <c r="I26">
        <v>3.8410071569888793E-2</v>
      </c>
      <c r="J26">
        <v>4.3739271051373339E-2</v>
      </c>
      <c r="K26">
        <v>7.4050533386581463E-2</v>
      </c>
      <c r="N26">
        <f t="shared" si="5"/>
        <v>6.1964379118152717</v>
      </c>
      <c r="O26">
        <f t="shared" si="28"/>
        <v>6.0605553186325727</v>
      </c>
      <c r="P26">
        <f t="shared" si="29"/>
        <v>5.9275258892634444</v>
      </c>
      <c r="Q26">
        <f t="shared" si="30"/>
        <v>5.6695811838278845</v>
      </c>
      <c r="R26">
        <f t="shared" si="31"/>
        <v>4.9555798529421526</v>
      </c>
      <c r="S26">
        <f t="shared" si="32"/>
        <v>3.9362037037906625</v>
      </c>
      <c r="T26">
        <f t="shared" si="33"/>
        <v>2.3769770847234217</v>
      </c>
      <c r="U26">
        <f t="shared" si="34"/>
        <v>-0.18234065579472208</v>
      </c>
      <c r="V26">
        <f t="shared" si="35"/>
        <v>-1.7135486679260643</v>
      </c>
      <c r="W26">
        <f t="shared" si="36"/>
        <v>-1.9089603929604519</v>
      </c>
      <c r="Z26">
        <f t="shared" si="6"/>
        <v>3.1975119756820561E-2</v>
      </c>
      <c r="AA26">
        <f t="shared" si="16"/>
        <v>3.204773141713263E-2</v>
      </c>
      <c r="AB26">
        <f t="shared" si="17"/>
        <v>3.2120131059593424E-2</v>
      </c>
      <c r="AC26">
        <f t="shared" si="18"/>
        <v>3.2264301549351788E-2</v>
      </c>
      <c r="AD26">
        <f t="shared" si="19"/>
        <v>3.2691908149792497E-2</v>
      </c>
      <c r="AE26">
        <f t="shared" si="20"/>
        <v>3.3389025906633743E-2</v>
      </c>
      <c r="AF26">
        <f t="shared" si="21"/>
        <v>3.4730207757372886E-2</v>
      </c>
      <c r="AG26">
        <f t="shared" si="22"/>
        <v>3.8411126042347241E-2</v>
      </c>
      <c r="AH26">
        <f t="shared" si="23"/>
        <v>4.3752986417757357E-2</v>
      </c>
      <c r="AI26">
        <f t="shared" si="24"/>
        <v>7.4107536429282792E-2</v>
      </c>
      <c r="AL26">
        <f t="shared" si="7"/>
        <v>-0.96326882460035879</v>
      </c>
      <c r="AM26">
        <f t="shared" si="25"/>
        <v>-0.93528650513981881</v>
      </c>
      <c r="AN26">
        <f t="shared" si="26"/>
        <v>-0.90813947462486944</v>
      </c>
      <c r="AO26">
        <f t="shared" si="27"/>
        <v>-0.85621499703989701</v>
      </c>
      <c r="AP26">
        <f t="shared" si="10"/>
        <v>-0.71753177288708492</v>
      </c>
      <c r="AQ26">
        <f t="shared" si="11"/>
        <v>-0.53305475945077818</v>
      </c>
      <c r="AR26">
        <f t="shared" si="12"/>
        <v>-0.28464871363410787</v>
      </c>
      <c r="AS26">
        <f t="shared" si="13"/>
        <v>1.6116012040585669E-2</v>
      </c>
      <c r="AT26">
        <f t="shared" si="14"/>
        <v>0.10455614178534031</v>
      </c>
      <c r="AU26">
        <f t="shared" si="15"/>
        <v>3.2536696118707117E-2</v>
      </c>
      <c r="AX26">
        <f t="shared" si="8"/>
        <v>3.1978642198652873E-2</v>
      </c>
      <c r="AY26">
        <f t="shared" si="37"/>
        <v>3.2051170976826859E-2</v>
      </c>
      <c r="AZ26">
        <f t="shared" si="38"/>
        <v>3.2123489671924896E-2</v>
      </c>
      <c r="BA26">
        <f t="shared" si="39"/>
        <v>3.2267503766820659E-2</v>
      </c>
      <c r="BB26">
        <f t="shared" si="40"/>
        <v>3.2694681466308453E-2</v>
      </c>
      <c r="BC26">
        <f t="shared" si="41"/>
        <v>3.3391197769402116E-2</v>
      </c>
      <c r="BD26">
        <f t="shared" si="42"/>
        <v>3.4731487491278169E-2</v>
      </c>
      <c r="BE26">
        <f t="shared" si="43"/>
        <v>3.8411032839455773E-2</v>
      </c>
      <c r="BF26">
        <f t="shared" si="44"/>
        <v>4.3752149095635288E-2</v>
      </c>
      <c r="BG26">
        <f t="shared" si="45"/>
        <v>7.4106563558611199E-2</v>
      </c>
      <c r="BJ26">
        <f t="shared" si="9"/>
        <v>0.1496001474651649</v>
      </c>
      <c r="BK26">
        <f t="shared" si="46"/>
        <v>0.14419979937510449</v>
      </c>
      <c r="BL26">
        <f t="shared" si="47"/>
        <v>0.13900417476915333</v>
      </c>
      <c r="BM26">
        <f t="shared" si="48"/>
        <v>0.12918952761655061</v>
      </c>
      <c r="BN26">
        <f t="shared" si="49"/>
        <v>0.10381167063084992</v>
      </c>
      <c r="BO26">
        <f t="shared" si="50"/>
        <v>7.2142410053775974E-2</v>
      </c>
      <c r="BP26">
        <f t="shared" si="51"/>
        <v>3.4073913560053293E-2</v>
      </c>
      <c r="BQ26">
        <f t="shared" si="52"/>
        <v>-1.4244461654368272E-3</v>
      </c>
      <c r="BR26">
        <f t="shared" si="53"/>
        <v>-6.3820156544895637E-3</v>
      </c>
      <c r="BS26">
        <f t="shared" si="54"/>
        <v>-5.5500359412026187E-4</v>
      </c>
    </row>
    <row r="27" spans="1:71">
      <c r="A27">
        <v>9214.5712677534375</v>
      </c>
      <c r="B27">
        <v>3.1581588450423664E-2</v>
      </c>
      <c r="C27">
        <v>3.165554158769629E-2</v>
      </c>
      <c r="D27">
        <v>3.1729271313689168E-2</v>
      </c>
      <c r="E27">
        <v>3.1876067695920329E-2</v>
      </c>
      <c r="F27">
        <v>3.2311285359564922E-2</v>
      </c>
      <c r="G27">
        <v>3.3020250038059702E-2</v>
      </c>
      <c r="H27">
        <v>3.4382345253440305E-2</v>
      </c>
      <c r="I27">
        <v>3.810959679590379E-2</v>
      </c>
      <c r="J27">
        <v>4.3497359791429893E-2</v>
      </c>
      <c r="K27">
        <v>7.3931491905913679E-2</v>
      </c>
      <c r="N27">
        <f t="shared" si="5"/>
        <v>6.1990491156465914</v>
      </c>
      <c r="O27">
        <f t="shared" si="28"/>
        <v>6.0566131401324821</v>
      </c>
      <c r="P27">
        <f t="shared" si="29"/>
        <v>5.9172748329960552</v>
      </c>
      <c r="Q27">
        <f t="shared" si="30"/>
        <v>5.6474004615916664</v>
      </c>
      <c r="R27">
        <f t="shared" si="31"/>
        <v>4.9025109619587326</v>
      </c>
      <c r="S27">
        <f t="shared" si="32"/>
        <v>3.8447209438261143</v>
      </c>
      <c r="T27">
        <f t="shared" si="33"/>
        <v>2.2409575817053771</v>
      </c>
      <c r="U27">
        <f t="shared" si="34"/>
        <v>-0.34428356111732833</v>
      </c>
      <c r="V27">
        <f t="shared" si="35"/>
        <v>-1.843415436431286</v>
      </c>
      <c r="W27">
        <f t="shared" si="36"/>
        <v>-1.9330743849236389</v>
      </c>
      <c r="Z27">
        <f t="shared" si="6"/>
        <v>3.1559624351267426E-2</v>
      </c>
      <c r="AA27">
        <f t="shared" si="16"/>
        <v>3.1633956092002702E-2</v>
      </c>
      <c r="AB27">
        <f t="shared" si="17"/>
        <v>3.1708059189558505E-2</v>
      </c>
      <c r="AC27">
        <f t="shared" si="18"/>
        <v>3.1855587641902008E-2</v>
      </c>
      <c r="AD27">
        <f t="shared" si="19"/>
        <v>3.2292892523720328E-2</v>
      </c>
      <c r="AE27">
        <f t="shared" si="20"/>
        <v>3.3005020194236616E-2</v>
      </c>
      <c r="AF27">
        <f t="shared" si="21"/>
        <v>3.4372523041264355E-2</v>
      </c>
      <c r="AG27">
        <f t="shared" si="22"/>
        <v>3.8111549106236486E-2</v>
      </c>
      <c r="AH27">
        <f t="shared" si="23"/>
        <v>4.3511911681653345E-2</v>
      </c>
      <c r="AI27">
        <f t="shared" si="24"/>
        <v>7.398898364406957E-2</v>
      </c>
      <c r="AL27">
        <f t="shared" si="7"/>
        <v>-0.95737696834501484</v>
      </c>
      <c r="AM27">
        <f t="shared" si="25"/>
        <v>-0.92827212044986918</v>
      </c>
      <c r="AN27">
        <f t="shared" si="26"/>
        <v>-0.90007063746660099</v>
      </c>
      <c r="AO27">
        <f t="shared" si="27"/>
        <v>-0.8462263704476477</v>
      </c>
      <c r="AP27">
        <f t="shared" si="10"/>
        <v>-0.70307645885025538</v>
      </c>
      <c r="AQ27">
        <f t="shared" si="11"/>
        <v>-0.51432272436042847</v>
      </c>
      <c r="AR27">
        <f t="shared" si="12"/>
        <v>-0.26390313862524167</v>
      </c>
      <c r="AS27">
        <f t="shared" si="13"/>
        <v>2.9655087160944404E-2</v>
      </c>
      <c r="AT27">
        <f t="shared" si="14"/>
        <v>0.10876546555764145</v>
      </c>
      <c r="AU27">
        <f t="shared" si="15"/>
        <v>3.1484955077786196E-2</v>
      </c>
      <c r="AX27">
        <f t="shared" si="8"/>
        <v>3.156301261730092E-2</v>
      </c>
      <c r="AY27">
        <f t="shared" si="37"/>
        <v>3.1637260723943593E-2</v>
      </c>
      <c r="AZ27">
        <f t="shared" si="38"/>
        <v>3.1711282215843524E-2</v>
      </c>
      <c r="BA27">
        <f t="shared" si="39"/>
        <v>3.1858653216909567E-2</v>
      </c>
      <c r="BB27">
        <f t="shared" si="40"/>
        <v>3.2295527802105491E-2</v>
      </c>
      <c r="BC27">
        <f t="shared" si="41"/>
        <v>3.3007055997500589E-2</v>
      </c>
      <c r="BD27">
        <f t="shared" si="42"/>
        <v>3.4373679190872065E-2</v>
      </c>
      <c r="BE27">
        <f t="shared" si="43"/>
        <v>3.8111380928203945E-2</v>
      </c>
      <c r="BF27">
        <f t="shared" si="44"/>
        <v>4.351105259890356E-2</v>
      </c>
      <c r="BG27">
        <f t="shared" si="45"/>
        <v>7.3988045981456682E-2</v>
      </c>
      <c r="BJ27">
        <f t="shared" si="9"/>
        <v>0.14771623411255597</v>
      </c>
      <c r="BK27">
        <f t="shared" si="46"/>
        <v>0.14214022714215532</v>
      </c>
      <c r="BL27">
        <f t="shared" si="47"/>
        <v>0.13678433521194516</v>
      </c>
      <c r="BM27">
        <f t="shared" si="48"/>
        <v>0.12669116016294618</v>
      </c>
      <c r="BN27">
        <f t="shared" si="49"/>
        <v>0.10075235073457135</v>
      </c>
      <c r="BO27">
        <f t="shared" si="50"/>
        <v>6.8761081314065747E-2</v>
      </c>
      <c r="BP27">
        <f t="shared" si="51"/>
        <v>3.106681807465491E-2</v>
      </c>
      <c r="BQ27">
        <f t="shared" si="52"/>
        <v>-2.5545174248961496E-3</v>
      </c>
      <c r="BR27">
        <f t="shared" si="53"/>
        <v>-6.4198340460127849E-3</v>
      </c>
      <c r="BS27">
        <f t="shared" si="54"/>
        <v>-5.1322335795882278E-4</v>
      </c>
    </row>
    <row r="28" spans="1:71">
      <c r="A28">
        <v>9675.2998311411102</v>
      </c>
      <c r="B28">
        <v>3.1173090737438111E-2</v>
      </c>
      <c r="C28">
        <v>3.1248807814200648E-2</v>
      </c>
      <c r="D28">
        <v>3.1324283819827409E-2</v>
      </c>
      <c r="E28">
        <v>3.1474520777383629E-2</v>
      </c>
      <c r="F28">
        <v>3.1919661646830591E-2</v>
      </c>
      <c r="G28">
        <v>3.2643943282708254E-2</v>
      </c>
      <c r="H28">
        <v>3.4032773668614791E-2</v>
      </c>
      <c r="I28">
        <v>3.7818475320922557E-2</v>
      </c>
      <c r="J28">
        <v>4.326430668385324E-2</v>
      </c>
      <c r="K28">
        <v>7.3817836479749363E-2</v>
      </c>
      <c r="N28">
        <f t="shared" si="5"/>
        <v>6.2012745966021043</v>
      </c>
      <c r="O28">
        <f t="shared" si="28"/>
        <v>6.0519397644068027</v>
      </c>
      <c r="P28">
        <f t="shared" si="29"/>
        <v>5.9059693544197689</v>
      </c>
      <c r="Q28">
        <f t="shared" si="30"/>
        <v>5.623580396241425</v>
      </c>
      <c r="R28">
        <f t="shared" si="31"/>
        <v>4.8464658197156414</v>
      </c>
      <c r="S28">
        <f t="shared" si="32"/>
        <v>3.7490458628156613</v>
      </c>
      <c r="T28">
        <f t="shared" si="33"/>
        <v>2.1003587005205104</v>
      </c>
      <c r="U28">
        <f t="shared" si="34"/>
        <v>-0.50812975897445634</v>
      </c>
      <c r="V28">
        <f t="shared" si="35"/>
        <v>-1.9723256005686223</v>
      </c>
      <c r="W28">
        <f t="shared" si="36"/>
        <v>-1.9562781626535617</v>
      </c>
      <c r="Z28">
        <f t="shared" si="6"/>
        <v>3.1151822166149219E-2</v>
      </c>
      <c r="AA28">
        <f t="shared" si="16"/>
        <v>3.1227924929705501E-2</v>
      </c>
      <c r="AB28">
        <f t="shared" si="17"/>
        <v>3.1303781131845232E-2</v>
      </c>
      <c r="AC28">
        <f t="shared" si="18"/>
        <v>3.1454763086140723E-2</v>
      </c>
      <c r="AD28">
        <f t="shared" si="19"/>
        <v>3.1902024804650944E-2</v>
      </c>
      <c r="AE28">
        <f t="shared" si="20"/>
        <v>3.2629511723404149E-2</v>
      </c>
      <c r="AF28">
        <f t="shared" si="21"/>
        <v>3.4023799774686572E-2</v>
      </c>
      <c r="AG28">
        <f t="shared" si="22"/>
        <v>3.7821302081404967E-2</v>
      </c>
      <c r="AH28">
        <f t="shared" si="23"/>
        <v>4.3279668714065939E-2</v>
      </c>
      <c r="AI28">
        <f t="shared" si="24"/>
        <v>7.3875795299704436E-2</v>
      </c>
      <c r="AL28">
        <f t="shared" si="7"/>
        <v>-0.95149718079818968</v>
      </c>
      <c r="AM28">
        <f t="shared" si="25"/>
        <v>-0.9212197829582619</v>
      </c>
      <c r="AN28">
        <f t="shared" si="26"/>
        <v>-0.89191966553970825</v>
      </c>
      <c r="AO28">
        <f t="shared" si="27"/>
        <v>-0.83608293685403945</v>
      </c>
      <c r="AP28">
        <f t="shared" si="10"/>
        <v>-0.68834726914024313</v>
      </c>
      <c r="AQ28">
        <f t="shared" si="11"/>
        <v>-0.49532158987271308</v>
      </c>
      <c r="AR28">
        <f t="shared" si="12"/>
        <v>-0.24316052556721512</v>
      </c>
      <c r="AS28">
        <f t="shared" si="13"/>
        <v>4.263516612271627E-2</v>
      </c>
      <c r="AT28">
        <f t="shared" si="14"/>
        <v>0.11247892992967598</v>
      </c>
      <c r="AU28">
        <f t="shared" si="15"/>
        <v>3.0443879012583497E-2</v>
      </c>
      <c r="AX28">
        <f t="shared" si="8"/>
        <v>3.1155081885575319E-2</v>
      </c>
      <c r="AY28">
        <f t="shared" si="37"/>
        <v>3.1231100225485999E-2</v>
      </c>
      <c r="AZ28">
        <f t="shared" si="38"/>
        <v>3.1306874131795545E-2</v>
      </c>
      <c r="BA28">
        <f t="shared" si="39"/>
        <v>3.145769752988134E-2</v>
      </c>
      <c r="BB28">
        <f t="shared" si="40"/>
        <v>3.1904527504469496E-2</v>
      </c>
      <c r="BC28">
        <f t="shared" si="41"/>
        <v>3.2631417020520623E-2</v>
      </c>
      <c r="BD28">
        <f t="shared" si="42"/>
        <v>3.4024838235338237E-2</v>
      </c>
      <c r="BE28">
        <f t="shared" si="43"/>
        <v>3.7821064869160356E-2</v>
      </c>
      <c r="BF28">
        <f t="shared" si="44"/>
        <v>4.3278792108156952E-2</v>
      </c>
      <c r="BG28">
        <f t="shared" si="45"/>
        <v>7.3874892104914089E-2</v>
      </c>
      <c r="BJ28">
        <f t="shared" si="9"/>
        <v>0.14585773280916847</v>
      </c>
      <c r="BK28">
        <f t="shared" si="46"/>
        <v>0.1400994570156566</v>
      </c>
      <c r="BL28">
        <f t="shared" si="47"/>
        <v>0.1345779049592104</v>
      </c>
      <c r="BM28">
        <f t="shared" si="48"/>
        <v>0.12419857489099592</v>
      </c>
      <c r="BN28">
        <f t="shared" si="49"/>
        <v>9.7694210592771474E-2</v>
      </c>
      <c r="BO28">
        <f t="shared" si="50"/>
        <v>6.5403546106330535E-2</v>
      </c>
      <c r="BP28">
        <f t="shared" si="51"/>
        <v>2.8141458418243521E-2</v>
      </c>
      <c r="BQ28">
        <f t="shared" si="52"/>
        <v>-3.5776690665407637E-3</v>
      </c>
      <c r="BR28">
        <f t="shared" si="53"/>
        <v>-6.4170909071429158E-3</v>
      </c>
      <c r="BS28">
        <f t="shared" si="54"/>
        <v>-4.7415580106722886E-4</v>
      </c>
    </row>
    <row r="29" spans="1:71">
      <c r="A29">
        <v>10159.064822698167</v>
      </c>
      <c r="B29">
        <v>3.0772128156149114E-2</v>
      </c>
      <c r="C29">
        <v>3.0849661396878187E-2</v>
      </c>
      <c r="D29">
        <v>3.0926934530220551E-2</v>
      </c>
      <c r="E29">
        <v>3.1080709760496105E-2</v>
      </c>
      <c r="F29">
        <v>3.1536037147447182E-2</v>
      </c>
      <c r="G29">
        <v>3.2275988412229742E-2</v>
      </c>
      <c r="H29">
        <v>3.369201400851362E-2</v>
      </c>
      <c r="I29">
        <v>3.7536496874307539E-2</v>
      </c>
      <c r="J29">
        <v>4.3039854590174689E-2</v>
      </c>
      <c r="K29">
        <v>7.370933474582067E-2</v>
      </c>
      <c r="N29">
        <f t="shared" si="5"/>
        <v>6.203080082055199</v>
      </c>
      <c r="O29">
        <f t="shared" si="28"/>
        <v>6.0464827431243728</v>
      </c>
      <c r="P29">
        <f t="shared" si="29"/>
        <v>5.8935409222840693</v>
      </c>
      <c r="Q29">
        <f t="shared" si="30"/>
        <v>5.5980259170361126</v>
      </c>
      <c r="R29">
        <f t="shared" si="31"/>
        <v>4.7873053443053211</v>
      </c>
      <c r="S29">
        <f t="shared" si="32"/>
        <v>3.6490398861329454</v>
      </c>
      <c r="T29">
        <f t="shared" si="33"/>
        <v>1.9551413538018407</v>
      </c>
      <c r="U29">
        <f t="shared" si="34"/>
        <v>-0.67370718834803678</v>
      </c>
      <c r="V29">
        <f t="shared" si="35"/>
        <v>-2.1001339884725447</v>
      </c>
      <c r="W29">
        <f t="shared" si="36"/>
        <v>-1.978596097181504</v>
      </c>
      <c r="Z29">
        <f t="shared" si="6"/>
        <v>3.0751530721886973E-2</v>
      </c>
      <c r="AA29">
        <f t="shared" si="16"/>
        <v>3.0829457021489006E-2</v>
      </c>
      <c r="AB29">
        <f t="shared" si="17"/>
        <v>3.0907117447931919E-2</v>
      </c>
      <c r="AC29">
        <f t="shared" si="18"/>
        <v>3.1061651097441096E-2</v>
      </c>
      <c r="AD29">
        <f t="shared" si="19"/>
        <v>3.1519134127877414E-2</v>
      </c>
      <c r="AE29">
        <f t="shared" si="20"/>
        <v>3.2262334105301875E-2</v>
      </c>
      <c r="AF29">
        <f t="shared" si="21"/>
        <v>3.3683867963090426E-2</v>
      </c>
      <c r="AG29">
        <f t="shared" si="22"/>
        <v>3.7540175346212436E-2</v>
      </c>
      <c r="AH29">
        <f t="shared" si="23"/>
        <v>4.3056001007048074E-2</v>
      </c>
      <c r="AI29">
        <f t="shared" si="24"/>
        <v>7.3767739926379541E-2</v>
      </c>
      <c r="AL29">
        <f t="shared" si="7"/>
        <v>-0.94562414906351488</v>
      </c>
      <c r="AM29">
        <f t="shared" si="25"/>
        <v>-0.91412203474437481</v>
      </c>
      <c r="AN29">
        <f t="shared" si="26"/>
        <v>-0.8836774667695817</v>
      </c>
      <c r="AO29">
        <f t="shared" si="27"/>
        <v>-0.82577363740416776</v>
      </c>
      <c r="AP29">
        <f t="shared" si="10"/>
        <v>-0.67333443028409024</v>
      </c>
      <c r="AQ29">
        <f t="shared" si="11"/>
        <v>-0.47605402674533787</v>
      </c>
      <c r="AR29">
        <f t="shared" si="12"/>
        <v>-0.22244591536530195</v>
      </c>
      <c r="AS29">
        <f t="shared" si="13"/>
        <v>5.503956547882298E-2</v>
      </c>
      <c r="AT29">
        <f t="shared" si="14"/>
        <v>0.11571146234915691</v>
      </c>
      <c r="AU29">
        <f t="shared" si="15"/>
        <v>2.9415803992864621E-2</v>
      </c>
      <c r="AX29">
        <f t="shared" si="8"/>
        <v>3.0754667245902898E-2</v>
      </c>
      <c r="AY29">
        <f t="shared" si="37"/>
        <v>3.0832508294720024E-2</v>
      </c>
      <c r="AZ29">
        <f t="shared" si="38"/>
        <v>3.0910085703648872E-2</v>
      </c>
      <c r="BA29">
        <f t="shared" si="39"/>
        <v>3.1064459645129761E-2</v>
      </c>
      <c r="BB29">
        <f t="shared" si="40"/>
        <v>3.1521509442047548E-2</v>
      </c>
      <c r="BC29">
        <f t="shared" si="41"/>
        <v>3.2264114202313433E-2</v>
      </c>
      <c r="BD29">
        <f t="shared" si="42"/>
        <v>3.3684794405186347E-2</v>
      </c>
      <c r="BE29">
        <f t="shared" si="43"/>
        <v>3.7539874777946028E-2</v>
      </c>
      <c r="BF29">
        <f t="shared" si="44"/>
        <v>4.3055110814673281E-2</v>
      </c>
      <c r="BG29">
        <f t="shared" si="45"/>
        <v>7.3766870419396752E-2</v>
      </c>
      <c r="BJ29">
        <f t="shared" si="9"/>
        <v>0.14402338378737389</v>
      </c>
      <c r="BK29">
        <f t="shared" si="46"/>
        <v>0.13807600752727062</v>
      </c>
      <c r="BL29">
        <f t="shared" si="47"/>
        <v>0.13238327810854128</v>
      </c>
      <c r="BM29">
        <f t="shared" si="48"/>
        <v>0.12171014928274962</v>
      </c>
      <c r="BN29">
        <f t="shared" si="49"/>
        <v>9.4636648062552536E-2</v>
      </c>
      <c r="BO29">
        <f t="shared" si="50"/>
        <v>6.2071573952176981E-2</v>
      </c>
      <c r="BP29">
        <f t="shared" si="51"/>
        <v>2.5300968558475748E-2</v>
      </c>
      <c r="BQ29">
        <f t="shared" si="52"/>
        <v>-4.4970694031974895E-3</v>
      </c>
      <c r="BR29">
        <f t="shared" si="53"/>
        <v>-6.3780718000605524E-3</v>
      </c>
      <c r="BS29">
        <f t="shared" si="54"/>
        <v>-4.3768206162503998E-4</v>
      </c>
    </row>
    <row r="30" spans="1:71">
      <c r="A30">
        <v>10667.018063833075</v>
      </c>
      <c r="B30">
        <v>3.0378522392106352E-2</v>
      </c>
      <c r="C30">
        <v>3.0457925636595436E-2</v>
      </c>
      <c r="D30">
        <v>3.0537048253855822E-2</v>
      </c>
      <c r="E30">
        <v>3.0694462165689381E-2</v>
      </c>
      <c r="F30">
        <v>3.1160245353883616E-2</v>
      </c>
      <c r="G30">
        <v>3.1916223214894193E-2</v>
      </c>
      <c r="H30">
        <v>3.3359899730702733E-2</v>
      </c>
      <c r="I30">
        <v>3.7263454106476766E-2</v>
      </c>
      <c r="J30">
        <v>4.2823750597526529E-2</v>
      </c>
      <c r="K30">
        <v>7.3605763432975146E-2</v>
      </c>
      <c r="N30">
        <f t="shared" si="5"/>
        <v>6.204431909600582</v>
      </c>
      <c r="O30">
        <f t="shared" si="28"/>
        <v>6.0401893023615383</v>
      </c>
      <c r="P30">
        <f t="shared" si="29"/>
        <v>5.8799199436299654</v>
      </c>
      <c r="Q30">
        <f t="shared" si="30"/>
        <v>5.5706399324549372</v>
      </c>
      <c r="R30">
        <f t="shared" si="31"/>
        <v>4.7248884558348543</v>
      </c>
      <c r="S30">
        <f t="shared" si="32"/>
        <v>3.5445669290079289</v>
      </c>
      <c r="T30">
        <f t="shared" si="33"/>
        <v>1.8052780057492526</v>
      </c>
      <c r="U30">
        <f t="shared" si="34"/>
        <v>-0.84083500651255272</v>
      </c>
      <c r="V30">
        <f t="shared" si="35"/>
        <v>-2.2267004716685528</v>
      </c>
      <c r="W30">
        <f t="shared" si="36"/>
        <v>-2.0000527828289023</v>
      </c>
      <c r="Z30">
        <f t="shared" si="6"/>
        <v>3.0358572770269539E-2</v>
      </c>
      <c r="AA30">
        <f t="shared" si="16"/>
        <v>3.0438376740844264E-2</v>
      </c>
      <c r="AB30">
        <f t="shared" si="17"/>
        <v>3.0517894024589608E-2</v>
      </c>
      <c r="AC30">
        <f t="shared" si="18"/>
        <v>3.0676080281026519E-2</v>
      </c>
      <c r="AD30">
        <f t="shared" si="19"/>
        <v>3.1144055070565967E-2</v>
      </c>
      <c r="AE30">
        <f t="shared" si="20"/>
        <v>3.1903326168380666E-2</v>
      </c>
      <c r="AF30">
        <f t="shared" si="21"/>
        <v>3.3352561957638908E-2</v>
      </c>
      <c r="AG30">
        <f t="shared" si="22"/>
        <v>3.7267962148494822E-2</v>
      </c>
      <c r="AH30">
        <f t="shared" si="23"/>
        <v>4.2840656256812264E-2</v>
      </c>
      <c r="AI30">
        <f t="shared" si="24"/>
        <v>7.3664595113446585E-2</v>
      </c>
      <c r="AL30">
        <f t="shared" si="7"/>
        <v>-0.93975278715583788</v>
      </c>
      <c r="AM30">
        <f t="shared" si="25"/>
        <v>-0.90697155891637748</v>
      </c>
      <c r="AN30">
        <f t="shared" si="26"/>
        <v>-0.87533504892283265</v>
      </c>
      <c r="AO30">
        <f t="shared" si="27"/>
        <v>-0.81528753470203441</v>
      </c>
      <c r="AP30">
        <f t="shared" si="10"/>
        <v>-0.65802880221874516</v>
      </c>
      <c r="AQ30">
        <f t="shared" si="11"/>
        <v>-0.45652431650040731</v>
      </c>
      <c r="AR30">
        <f t="shared" si="12"/>
        <v>-0.20178600093242233</v>
      </c>
      <c r="AS30">
        <f t="shared" si="13"/>
        <v>6.6853460286770222E-2</v>
      </c>
      <c r="AT30">
        <f t="shared" si="14"/>
        <v>0.11847922924576632</v>
      </c>
      <c r="AU30">
        <f t="shared" si="15"/>
        <v>2.8402784514229409E-2</v>
      </c>
      <c r="AX30">
        <f t="shared" si="8"/>
        <v>3.0361591188239754E-2</v>
      </c>
      <c r="AY30">
        <f t="shared" si="37"/>
        <v>3.044130904328279E-2</v>
      </c>
      <c r="AZ30">
        <f t="shared" si="38"/>
        <v>3.052074255668201E-2</v>
      </c>
      <c r="BA30">
        <f t="shared" si="39"/>
        <v>3.0678767908045034E-2</v>
      </c>
      <c r="BB30">
        <f t="shared" si="40"/>
        <v>3.1146307941731476E-2</v>
      </c>
      <c r="BC30">
        <f t="shared" si="41"/>
        <v>3.1904986140400847E-2</v>
      </c>
      <c r="BD30">
        <f t="shared" si="42"/>
        <v>3.3353381840928571E-2</v>
      </c>
      <c r="BE30">
        <f t="shared" si="43"/>
        <v>3.7267603647910701E-2</v>
      </c>
      <c r="BF30">
        <f t="shared" si="44"/>
        <v>4.2839756125935137E-2</v>
      </c>
      <c r="BG30">
        <f t="shared" si="45"/>
        <v>7.3663758481910993E-2</v>
      </c>
      <c r="BJ30">
        <f t="shared" si="9"/>
        <v>0.14221199248680649</v>
      </c>
      <c r="BK30">
        <f t="shared" si="46"/>
        <v>0.1360684562125119</v>
      </c>
      <c r="BL30">
        <f t="shared" si="47"/>
        <v>0.13019890932440611</v>
      </c>
      <c r="BM30">
        <f t="shared" si="48"/>
        <v>0.11922434000394531</v>
      </c>
      <c r="BN30">
        <f t="shared" si="49"/>
        <v>9.1579236736459319E-2</v>
      </c>
      <c r="BO30">
        <f t="shared" si="50"/>
        <v>5.8767172922772525E-2</v>
      </c>
      <c r="BP30">
        <f t="shared" si="51"/>
        <v>2.2548456465246766E-2</v>
      </c>
      <c r="BQ30">
        <f t="shared" si="52"/>
        <v>-5.3161771613199774E-3</v>
      </c>
      <c r="BR30">
        <f t="shared" si="53"/>
        <v>-6.3068890691278644E-3</v>
      </c>
      <c r="BS30">
        <f t="shared" si="54"/>
        <v>-4.0368020516267364E-4</v>
      </c>
    </row>
    <row r="31" spans="1:71">
      <c r="A31">
        <v>11200.368967024729</v>
      </c>
      <c r="B31">
        <v>2.9992100244856858E-2</v>
      </c>
      <c r="C31">
        <v>3.0073429000368336E-2</v>
      </c>
      <c r="D31">
        <v>3.0154455009682442E-2</v>
      </c>
      <c r="E31">
        <v>3.0315610788104051E-2</v>
      </c>
      <c r="F31">
        <v>3.0792125078307673E-2</v>
      </c>
      <c r="G31">
        <v>3.1564490551591072E-2</v>
      </c>
      <c r="H31">
        <v>3.3036268460491493E-2</v>
      </c>
      <c r="I31">
        <v>3.699914243180745E-2</v>
      </c>
      <c r="J31">
        <v>4.2615746023768733E-2</v>
      </c>
      <c r="K31">
        <v>7.3506908079302088E-2</v>
      </c>
      <c r="N31">
        <f t="shared" si="5"/>
        <v>6.2052970005672501</v>
      </c>
      <c r="O31">
        <f t="shared" si="28"/>
        <v>6.0330062704937166</v>
      </c>
      <c r="P31">
        <f t="shared" si="29"/>
        <v>5.8650356650300361</v>
      </c>
      <c r="Q31">
        <f t="shared" si="30"/>
        <v>5.5413232236507408</v>
      </c>
      <c r="R31">
        <f t="shared" si="31"/>
        <v>4.6590721561133233</v>
      </c>
      <c r="S31">
        <f t="shared" si="32"/>
        <v>3.435493907095255</v>
      </c>
      <c r="T31">
        <f t="shared" si="33"/>
        <v>1.6507533063771633</v>
      </c>
      <c r="U31">
        <f t="shared" si="34"/>
        <v>-1.0093244798475054</v>
      </c>
      <c r="V31">
        <f t="shared" si="35"/>
        <v>-2.3518906040901699</v>
      </c>
      <c r="W31">
        <f t="shared" si="36"/>
        <v>-2.0206729417309202</v>
      </c>
      <c r="Z31">
        <f t="shared" si="6"/>
        <v>2.9972776119791149E-2</v>
      </c>
      <c r="AA31">
        <f t="shared" si="16"/>
        <v>3.0054513570430586E-2</v>
      </c>
      <c r="AB31">
        <f t="shared" si="17"/>
        <v>3.013594190178959E-2</v>
      </c>
      <c r="AC31">
        <f t="shared" si="18"/>
        <v>3.0297884460270354E-2</v>
      </c>
      <c r="AD31">
        <f t="shared" si="19"/>
        <v>3.0776627472315011E-2</v>
      </c>
      <c r="AE31">
        <f t="shared" si="20"/>
        <v>3.1552331753476499E-2</v>
      </c>
      <c r="AF31">
        <f t="shared" si="21"/>
        <v>3.3029720213232805E-2</v>
      </c>
      <c r="AG31">
        <f t="shared" si="22"/>
        <v>3.7004458453492636E-2</v>
      </c>
      <c r="AH31">
        <f t="shared" si="23"/>
        <v>4.2633386372027134E-2</v>
      </c>
      <c r="AI31">
        <f t="shared" si="24"/>
        <v>7.3566147228351558E-2</v>
      </c>
      <c r="AL31">
        <f t="shared" si="7"/>
        <v>-0.93387822507375329</v>
      </c>
      <c r="AM31">
        <f t="shared" si="25"/>
        <v>-0.89976116596422762</v>
      </c>
      <c r="AN31">
        <f t="shared" si="26"/>
        <v>-0.8668835069699562</v>
      </c>
      <c r="AO31">
        <f t="shared" si="27"/>
        <v>-0.80461381001000665</v>
      </c>
      <c r="AP31">
        <f t="shared" si="10"/>
        <v>-0.64242192126956754</v>
      </c>
      <c r="AQ31">
        <f t="shared" si="11"/>
        <v>-0.43673841034359634</v>
      </c>
      <c r="AR31">
        <f t="shared" si="12"/>
        <v>-0.18120902568224598</v>
      </c>
      <c r="AS31">
        <f t="shared" si="13"/>
        <v>7.8064028691003012E-2</v>
      </c>
      <c r="AT31">
        <f t="shared" si="14"/>
        <v>0.12079950331887429</v>
      </c>
      <c r="AU31">
        <f t="shared" si="15"/>
        <v>2.7406612676166751E-2</v>
      </c>
      <c r="AX31">
        <f t="shared" si="8"/>
        <v>2.9975681274325594E-2</v>
      </c>
      <c r="AY31">
        <f t="shared" si="37"/>
        <v>3.0057331707026486E-2</v>
      </c>
      <c r="AZ31">
        <f t="shared" si="38"/>
        <v>3.013867548441335E-2</v>
      </c>
      <c r="BA31">
        <f t="shared" si="39"/>
        <v>3.0300455897244085E-2</v>
      </c>
      <c r="BB31">
        <f t="shared" si="40"/>
        <v>3.077876260816784E-2</v>
      </c>
      <c r="BC31">
        <f t="shared" si="41"/>
        <v>3.1553876459996626E-2</v>
      </c>
      <c r="BD31">
        <f t="shared" si="42"/>
        <v>3.3030438799882593E-2</v>
      </c>
      <c r="BE31">
        <f t="shared" si="43"/>
        <v>3.7004047197283285E-2</v>
      </c>
      <c r="BF31">
        <f t="shared" si="44"/>
        <v>4.2632479673746573E-2</v>
      </c>
      <c r="BG31">
        <f t="shared" si="45"/>
        <v>7.3565342634285422E-2</v>
      </c>
      <c r="BJ31">
        <f t="shared" si="9"/>
        <v>0.14042242592266319</v>
      </c>
      <c r="BK31">
        <f t="shared" si="46"/>
        <v>0.13407543601279712</v>
      </c>
      <c r="BL31">
        <f t="shared" si="47"/>
        <v>0.1280233106866894</v>
      </c>
      <c r="BM31">
        <f t="shared" si="48"/>
        <v>0.11673968185807999</v>
      </c>
      <c r="BN31">
        <f t="shared" si="49"/>
        <v>8.8521729016918071E-2</v>
      </c>
      <c r="BO31">
        <f t="shared" si="50"/>
        <v>5.5492582612681494E-2</v>
      </c>
      <c r="BP31">
        <f t="shared" si="51"/>
        <v>1.9886969779349072E-2</v>
      </c>
      <c r="BQ31">
        <f t="shared" si="52"/>
        <v>-6.0387214705473211E-3</v>
      </c>
      <c r="BR31">
        <f t="shared" si="53"/>
        <v>-6.2074662202627612E-3</v>
      </c>
      <c r="BS31">
        <f t="shared" si="54"/>
        <v>-3.7202684299212854E-4</v>
      </c>
    </row>
    <row r="32" spans="1:71">
      <c r="A32">
        <v>11760.387415375966</v>
      </c>
      <c r="B32">
        <v>2.9612693456272002E-2</v>
      </c>
      <c r="C32">
        <v>2.9696004951317547E-2</v>
      </c>
      <c r="D32">
        <v>2.9778989857550876E-2</v>
      </c>
      <c r="E32">
        <v>2.9943993528832542E-2</v>
      </c>
      <c r="F32">
        <v>3.0431520275444383E-2</v>
      </c>
      <c r="G32">
        <v>3.1220638152289329E-2</v>
      </c>
      <c r="H32">
        <v>3.2720961751702228E-2</v>
      </c>
      <c r="I32">
        <v>3.674335988869163E-2</v>
      </c>
      <c r="J32">
        <v>4.2415596431327203E-2</v>
      </c>
      <c r="K32">
        <v>7.3412562753413207E-2</v>
      </c>
      <c r="N32">
        <f t="shared" si="5"/>
        <v>6.2056428347481596</v>
      </c>
      <c r="O32">
        <f t="shared" si="28"/>
        <v>6.0248800052872769</v>
      </c>
      <c r="P32">
        <f t="shared" si="29"/>
        <v>5.8488160729197745</v>
      </c>
      <c r="Q32">
        <f t="shared" si="30"/>
        <v>5.5099743404684798</v>
      </c>
      <c r="R32">
        <f t="shared" si="31"/>
        <v>4.5897116317265771</v>
      </c>
      <c r="S32">
        <f t="shared" si="32"/>
        <v>3.3216912846243836</v>
      </c>
      <c r="T32">
        <f t="shared" si="33"/>
        <v>1.4915646976815362</v>
      </c>
      <c r="U32">
        <f t="shared" si="34"/>
        <v>-1.1789799392179177</v>
      </c>
      <c r="V32">
        <f t="shared" si="35"/>
        <v>-2.4755761928951672</v>
      </c>
      <c r="W32">
        <f t="shared" si="36"/>
        <v>-2.0404813360396403</v>
      </c>
      <c r="Z32">
        <f t="shared" si="6"/>
        <v>2.9593973467604607E-2</v>
      </c>
      <c r="AA32">
        <f t="shared" si="16"/>
        <v>2.9677701935660262E-2</v>
      </c>
      <c r="AB32">
        <f t="shared" si="17"/>
        <v>2.9761097107268004E-2</v>
      </c>
      <c r="AC32">
        <f t="shared" si="18"/>
        <v>2.992690251154026E-2</v>
      </c>
      <c r="AD32">
        <f t="shared" si="19"/>
        <v>3.0416696261478714E-2</v>
      </c>
      <c r="AE32">
        <f t="shared" si="20"/>
        <v>3.1209199513543218E-2</v>
      </c>
      <c r="AF32">
        <f t="shared" si="21"/>
        <v>3.2715185052775993E-2</v>
      </c>
      <c r="AG32">
        <f t="shared" si="22"/>
        <v>3.6749462808653391E-2</v>
      </c>
      <c r="AH32">
        <f t="shared" si="23"/>
        <v>4.2433947490417644E-2</v>
      </c>
      <c r="AI32">
        <f t="shared" si="24"/>
        <v>7.3472191138719181E-2</v>
      </c>
      <c r="AL32">
        <f t="shared" si="7"/>
        <v>-0.92799579844714974</v>
      </c>
      <c r="AM32">
        <f t="shared" si="25"/>
        <v>-0.89248378061634259</v>
      </c>
      <c r="AN32">
        <f t="shared" si="26"/>
        <v>-0.85831401137131702</v>
      </c>
      <c r="AO32">
        <f t="shared" si="27"/>
        <v>-0.79374176226808657</v>
      </c>
      <c r="AP32">
        <f t="shared" si="10"/>
        <v>-0.62650604687530964</v>
      </c>
      <c r="AQ32">
        <f t="shared" si="11"/>
        <v>-0.41670398541232345</v>
      </c>
      <c r="AR32">
        <f t="shared" si="12"/>
        <v>-0.16074466566359827</v>
      </c>
      <c r="AS32">
        <f t="shared" si="13"/>
        <v>8.8660576297217492E-2</v>
      </c>
      <c r="AT32">
        <f t="shared" si="14"/>
        <v>0.12269052437803132</v>
      </c>
      <c r="AU32">
        <f t="shared" si="15"/>
        <v>2.6428836854833278E-2</v>
      </c>
      <c r="AX32">
        <f t="shared" si="8"/>
        <v>2.9596769968635233E-2</v>
      </c>
      <c r="AY32">
        <f t="shared" si="37"/>
        <v>2.9680410478603092E-2</v>
      </c>
      <c r="AZ32">
        <f t="shared" si="38"/>
        <v>2.9763720282169233E-2</v>
      </c>
      <c r="BA32">
        <f t="shared" si="39"/>
        <v>2.9929362258427031E-2</v>
      </c>
      <c r="BB32">
        <f t="shared" si="40"/>
        <v>3.041871814911274E-2</v>
      </c>
      <c r="BC32">
        <f t="shared" si="41"/>
        <v>3.1210633612733667E-2</v>
      </c>
      <c r="BD32">
        <f t="shared" si="42"/>
        <v>3.2715807419285849E-2</v>
      </c>
      <c r="BE32">
        <f t="shared" si="43"/>
        <v>3.6749003733313579E-2</v>
      </c>
      <c r="BF32">
        <f t="shared" si="44"/>
        <v>4.2433037330682974E-2</v>
      </c>
      <c r="BG32">
        <f t="shared" si="45"/>
        <v>7.3471417724599142E-2</v>
      </c>
      <c r="BJ32">
        <f t="shared" si="9"/>
        <v>0.13865360928389311</v>
      </c>
      <c r="BK32">
        <f t="shared" si="46"/>
        <v>0.13209563185340545</v>
      </c>
      <c r="BL32">
        <f t="shared" si="47"/>
        <v>0.12585504894870161</v>
      </c>
      <c r="BM32">
        <f t="shared" si="48"/>
        <v>0.11425478701548554</v>
      </c>
      <c r="BN32">
        <f t="shared" si="49"/>
        <v>8.5464059483128518E-2</v>
      </c>
      <c r="BO32">
        <f t="shared" si="50"/>
        <v>5.2250265780012052E-2</v>
      </c>
      <c r="BP32">
        <f t="shared" si="51"/>
        <v>1.731946100630307E-2</v>
      </c>
      <c r="BQ32">
        <f t="shared" si="52"/>
        <v>-6.6686783571257595E-3</v>
      </c>
      <c r="BR32">
        <f t="shared" si="53"/>
        <v>-6.0835248972954149E-3</v>
      </c>
      <c r="BS32">
        <f t="shared" si="54"/>
        <v>-3.4259848940591391E-4</v>
      </c>
    </row>
    <row r="33" spans="1:71">
      <c r="A33">
        <v>12348.406786144766</v>
      </c>
      <c r="B33">
        <v>2.92401385454709E-2</v>
      </c>
      <c r="C33">
        <v>2.9325491785264349E-2</v>
      </c>
      <c r="D33">
        <v>2.9410492735787615E-2</v>
      </c>
      <c r="E33">
        <v>2.957945323267408E-2</v>
      </c>
      <c r="F33">
        <v>3.0078279871128683E-2</v>
      </c>
      <c r="G33">
        <v>3.0884518417084738E-2</v>
      </c>
      <c r="H33">
        <v>3.2413824853937546E-2</v>
      </c>
      <c r="I33">
        <v>3.6495907016505597E-2</v>
      </c>
      <c r="J33">
        <v>4.2223061648272581E-2</v>
      </c>
      <c r="K33">
        <v>7.3322529779267759E-2</v>
      </c>
      <c r="N33">
        <f t="shared" si="5"/>
        <v>6.2054374263345728</v>
      </c>
      <c r="O33">
        <f t="shared" si="28"/>
        <v>6.0157563202216604</v>
      </c>
      <c r="P33">
        <f t="shared" si="29"/>
        <v>5.8311877930238376</v>
      </c>
      <c r="Q33">
        <f t="shared" si="30"/>
        <v>5.4764895002740959</v>
      </c>
      <c r="R33">
        <f t="shared" si="31"/>
        <v>4.5166603822327529</v>
      </c>
      <c r="S33">
        <f t="shared" si="32"/>
        <v>3.2030336596087188</v>
      </c>
      <c r="T33">
        <f t="shared" si="33"/>
        <v>1.3277229835527851</v>
      </c>
      <c r="U33">
        <f t="shared" si="34"/>
        <v>-1.3495997912034605</v>
      </c>
      <c r="V33">
        <f t="shared" si="35"/>
        <v>-2.5976357984305083</v>
      </c>
      <c r="W33">
        <f t="shared" si="36"/>
        <v>-2.0595026876356033</v>
      </c>
      <c r="Z33">
        <f t="shared" si="6"/>
        <v>2.9222002237811261E-2</v>
      </c>
      <c r="AA33">
        <f t="shared" si="16"/>
        <v>2.9307781044664361E-2</v>
      </c>
      <c r="AB33">
        <f t="shared" si="17"/>
        <v>2.9393200497466562E-2</v>
      </c>
      <c r="AC33">
        <f t="shared" si="18"/>
        <v>2.9562978205294146E-2</v>
      </c>
      <c r="AD33">
        <f t="shared" si="19"/>
        <v>3.0064111286919E-2</v>
      </c>
      <c r="AE33">
        <f t="shared" si="20"/>
        <v>3.0873782717716108E-2</v>
      </c>
      <c r="AF33">
        <f t="shared" si="21"/>
        <v>3.2408802437743897E-2</v>
      </c>
      <c r="AG33">
        <f t="shared" si="22"/>
        <v>3.6502776225076188E-2</v>
      </c>
      <c r="AH33">
        <f t="shared" si="23"/>
        <v>4.2242100002227181E-2</v>
      </c>
      <c r="AI33">
        <f t="shared" si="24"/>
        <v>7.338252993797903E-2</v>
      </c>
      <c r="AL33">
        <f t="shared" si="7"/>
        <v>-0.92210103869402216</v>
      </c>
      <c r="AM33">
        <f t="shared" si="25"/>
        <v>-0.88513242926945246</v>
      </c>
      <c r="AN33">
        <f t="shared" si="26"/>
        <v>-0.8496177971835186</v>
      </c>
      <c r="AO33">
        <f t="shared" si="27"/>
        <v>-0.7826608091270858</v>
      </c>
      <c r="AP33">
        <f t="shared" si="10"/>
        <v>-0.61027421209470423</v>
      </c>
      <c r="AQ33">
        <f t="shared" si="11"/>
        <v>-0.39643049738035907</v>
      </c>
      <c r="AR33">
        <f t="shared" si="12"/>
        <v>-0.14042389503275596</v>
      </c>
      <c r="AS33">
        <f t="shared" si="13"/>
        <v>9.8634638646629552E-2</v>
      </c>
      <c r="AT33">
        <f t="shared" si="14"/>
        <v>0.12417135592895495</v>
      </c>
      <c r="AU33">
        <f t="shared" si="15"/>
        <v>2.547077981594011E-2</v>
      </c>
      <c r="AX33">
        <f t="shared" si="8"/>
        <v>2.9224694475741657E-2</v>
      </c>
      <c r="AY33">
        <f t="shared" si="37"/>
        <v>2.9310384346505142E-2</v>
      </c>
      <c r="AZ33">
        <f t="shared" si="38"/>
        <v>2.9395717587102899E-2</v>
      </c>
      <c r="BA33">
        <f t="shared" si="39"/>
        <v>2.9565330544560238E-2</v>
      </c>
      <c r="BB33">
        <f t="shared" si="40"/>
        <v>3.0066024206288251E-2</v>
      </c>
      <c r="BC33">
        <f t="shared" si="41"/>
        <v>3.0875110679788036E-2</v>
      </c>
      <c r="BD33">
        <f t="shared" si="42"/>
        <v>3.2409333485779283E-2</v>
      </c>
      <c r="BE33">
        <f t="shared" si="43"/>
        <v>3.6502274033165881E-2</v>
      </c>
      <c r="BF33">
        <f t="shared" si="44"/>
        <v>4.2241189233421704E-2</v>
      </c>
      <c r="BG33">
        <f t="shared" si="45"/>
        <v>7.3381786832198106E-2</v>
      </c>
      <c r="BJ33">
        <f t="shared" si="9"/>
        <v>0.13690452272346168</v>
      </c>
      <c r="BK33">
        <f t="shared" si="46"/>
        <v>0.13012777745118242</v>
      </c>
      <c r="BL33">
        <f t="shared" si="47"/>
        <v>0.12369274298714604</v>
      </c>
      <c r="BM33">
        <f t="shared" si="48"/>
        <v>0.1117683447804374</v>
      </c>
      <c r="BN33">
        <f t="shared" si="49"/>
        <v>8.2406348302690835E-2</v>
      </c>
      <c r="BO33">
        <f t="shared" si="50"/>
        <v>4.9042898496585004E-2</v>
      </c>
      <c r="BP33">
        <f t="shared" si="51"/>
        <v>1.4848752516541419E-2</v>
      </c>
      <c r="BQ33">
        <f t="shared" si="52"/>
        <v>-7.2102440686234101E-3</v>
      </c>
      <c r="BR33">
        <f t="shared" si="53"/>
        <v>-5.9385745836694767E-3</v>
      </c>
      <c r="BS33">
        <f t="shared" si="54"/>
        <v>-3.1527270465954996E-4</v>
      </c>
    </row>
    <row r="34" spans="1:71">
      <c r="A34">
        <v>12965.827125452004</v>
      </c>
      <c r="B34">
        <v>2.8874276650054081E-2</v>
      </c>
      <c r="C34">
        <v>2.8961732473681428E-2</v>
      </c>
      <c r="D34">
        <v>2.9048808305116823E-2</v>
      </c>
      <c r="E34">
        <v>2.9221837532100774E-2</v>
      </c>
      <c r="F34">
        <v>2.97322575962078E-2</v>
      </c>
      <c r="G34">
        <v>3.0555988221534387E-2</v>
      </c>
      <c r="H34">
        <v>3.2114706486426017E-2</v>
      </c>
      <c r="I34">
        <v>3.6256586749178886E-2</v>
      </c>
      <c r="J34">
        <v>4.2037905795200732E-2</v>
      </c>
      <c r="K34">
        <v>7.3236619464905756E-2</v>
      </c>
      <c r="N34">
        <f t="shared" si="5"/>
        <v>6.2046493009555084</v>
      </c>
      <c r="O34">
        <f t="shared" si="28"/>
        <v>6.0055804098016567</v>
      </c>
      <c r="P34">
        <f t="shared" si="29"/>
        <v>5.8120759887844624</v>
      </c>
      <c r="Q34">
        <f t="shared" si="30"/>
        <v>5.4407624902767715</v>
      </c>
      <c r="R34">
        <f t="shared" si="31"/>
        <v>4.4397703751932847</v>
      </c>
      <c r="S34">
        <f t="shared" si="32"/>
        <v>3.0794003850153437</v>
      </c>
      <c r="T34">
        <f t="shared" si="33"/>
        <v>1.1592528549609327</v>
      </c>
      <c r="U34">
        <f t="shared" si="34"/>
        <v>-1.5209775755209878</v>
      </c>
      <c r="V34">
        <f t="shared" si="35"/>
        <v>-2.7179551617473718</v>
      </c>
      <c r="W34">
        <f t="shared" si="36"/>
        <v>-2.0777616050817502</v>
      </c>
      <c r="Z34">
        <f t="shared" si="6"/>
        <v>2.8856704425822367E-2</v>
      </c>
      <c r="AA34">
        <f t="shared" si="16"/>
        <v>2.894459473437469E-2</v>
      </c>
      <c r="AB34">
        <f t="shared" si="17"/>
        <v>2.9032097604581163E-2</v>
      </c>
      <c r="AC34">
        <f t="shared" si="18"/>
        <v>2.9205960053146348E-2</v>
      </c>
      <c r="AD34">
        <f t="shared" si="19"/>
        <v>2.9718727154861568E-2</v>
      </c>
      <c r="AE34">
        <f t="shared" si="20"/>
        <v>3.0545939059428356E-2</v>
      </c>
      <c r="AF34">
        <f t="shared" si="21"/>
        <v>3.211042174515908E-2</v>
      </c>
      <c r="AG34">
        <f t="shared" si="22"/>
        <v>3.6264202075289791E-2</v>
      </c>
      <c r="AH34">
        <f t="shared" si="23"/>
        <v>4.2057608579131774E-2</v>
      </c>
      <c r="AI34">
        <f t="shared" si="24"/>
        <v>7.3296974674895973E-2</v>
      </c>
      <c r="AL34">
        <f t="shared" si="7"/>
        <v>-0.91618966374358501</v>
      </c>
      <c r="AM34">
        <f t="shared" si="25"/>
        <v>-0.87770022793343805</v>
      </c>
      <c r="AN34">
        <f t="shared" si="26"/>
        <v>-0.84078615405463497</v>
      </c>
      <c r="AO34">
        <f t="shared" si="27"/>
        <v>-0.77136048995690587</v>
      </c>
      <c r="AP34">
        <f t="shared" si="10"/>
        <v>-0.59372027770286906</v>
      </c>
      <c r="AQ34">
        <f t="shared" si="11"/>
        <v>-0.37592922837471554</v>
      </c>
      <c r="AR34">
        <f t="shared" si="12"/>
        <v>-0.12027883502658471</v>
      </c>
      <c r="AS34">
        <f t="shared" si="13"/>
        <v>0.1079800605855432</v>
      </c>
      <c r="AT34">
        <f t="shared" si="14"/>
        <v>0.12526173959128331</v>
      </c>
      <c r="AU34">
        <f t="shared" si="15"/>
        <v>2.4533556174008653E-2</v>
      </c>
      <c r="AX34">
        <f t="shared" si="8"/>
        <v>2.8859296583819163E-2</v>
      </c>
      <c r="AY34">
        <f t="shared" si="37"/>
        <v>2.8947096940291201E-2</v>
      </c>
      <c r="AZ34">
        <f t="shared" si="38"/>
        <v>2.9034512724390043E-2</v>
      </c>
      <c r="BA34">
        <f t="shared" si="39"/>
        <v>2.9208209062098318E-2</v>
      </c>
      <c r="BB34">
        <f t="shared" si="40"/>
        <v>2.9720535191410023E-2</v>
      </c>
      <c r="BC34">
        <f t="shared" si="41"/>
        <v>3.0547165179115331E-2</v>
      </c>
      <c r="BD34">
        <f t="shared" si="42"/>
        <v>3.2110866211360577E-2</v>
      </c>
      <c r="BE34">
        <f t="shared" si="43"/>
        <v>3.6263661241247656E-2</v>
      </c>
      <c r="BF34">
        <f t="shared" si="44"/>
        <v>4.2056699811535134E-2</v>
      </c>
      <c r="BG34">
        <f t="shared" si="45"/>
        <v>7.3296260996660784E-2</v>
      </c>
      <c r="BJ34">
        <f t="shared" si="9"/>
        <v>0.13517419831958868</v>
      </c>
      <c r="BK34">
        <f t="shared" si="46"/>
        <v>0.1281706523247059</v>
      </c>
      <c r="BL34">
        <f t="shared" si="47"/>
        <v>0.12153506158522268</v>
      </c>
      <c r="BM34">
        <f t="shared" si="48"/>
        <v>0.10927912166127698</v>
      </c>
      <c r="BN34">
        <f t="shared" si="49"/>
        <v>7.9348904787142419E-2</v>
      </c>
      <c r="BO34">
        <f t="shared" si="50"/>
        <v>4.5873358530245725E-2</v>
      </c>
      <c r="BP34">
        <f t="shared" si="51"/>
        <v>1.2477501746121757E-2</v>
      </c>
      <c r="BQ34">
        <f t="shared" si="52"/>
        <v>-7.6678057722885939E-3</v>
      </c>
      <c r="BR34">
        <f t="shared" si="53"/>
        <v>-5.7759049727856369E-3</v>
      </c>
      <c r="BS34">
        <f t="shared" si="54"/>
        <v>-2.899290445669953E-4</v>
      </c>
    </row>
    <row r="35" spans="1:71">
      <c r="A35">
        <v>13614.118481724605</v>
      </c>
      <c r="B35">
        <v>2.8514953373375392E-2</v>
      </c>
      <c r="C35">
        <v>2.8604574512726737E-2</v>
      </c>
      <c r="D35">
        <v>2.8693785798653743E-2</v>
      </c>
      <c r="E35">
        <v>2.8870998697145402E-2</v>
      </c>
      <c r="F35">
        <v>2.9393311825461128E-2</v>
      </c>
      <c r="G35">
        <v>3.0234908726003863E-2</v>
      </c>
      <c r="H35">
        <v>3.1823458618567023E-2</v>
      </c>
      <c r="I35">
        <v>3.6025204324969827E-2</v>
      </c>
      <c r="J35">
        <v>4.1859897316521344E-2</v>
      </c>
      <c r="K35">
        <v>7.3154649835422705E-2</v>
      </c>
      <c r="N35">
        <f t="shared" si="5"/>
        <v>6.203247473833029</v>
      </c>
      <c r="O35">
        <f t="shared" si="28"/>
        <v>5.9942967738020103</v>
      </c>
      <c r="P35">
        <f t="shared" si="29"/>
        <v>5.791404258950096</v>
      </c>
      <c r="Q35">
        <f t="shared" si="30"/>
        <v>5.4026845738348666</v>
      </c>
      <c r="R35">
        <f t="shared" si="31"/>
        <v>4.3588922298653063</v>
      </c>
      <c r="S35">
        <f t="shared" si="32"/>
        <v>2.950676224296664</v>
      </c>
      <c r="T35">
        <f t="shared" si="33"/>
        <v>0.98619336201608621</v>
      </c>
      <c r="U35">
        <f t="shared" si="34"/>
        <v>-1.6929030583063827</v>
      </c>
      <c r="V35">
        <f t="shared" si="35"/>
        <v>-2.8364275591359576</v>
      </c>
      <c r="W35">
        <f t="shared" si="36"/>
        <v>-2.0952825175837657</v>
      </c>
      <c r="Z35">
        <f t="shared" si="6"/>
        <v>2.8497926448537964E-2</v>
      </c>
      <c r="AA35">
        <f t="shared" si="16"/>
        <v>2.8587991322468691E-2</v>
      </c>
      <c r="AB35">
        <f t="shared" si="17"/>
        <v>2.8677638489461546E-2</v>
      </c>
      <c r="AC35">
        <f t="shared" si="18"/>
        <v>2.8855701160633327E-2</v>
      </c>
      <c r="AD35">
        <f t="shared" si="19"/>
        <v>2.9380403070542207E-2</v>
      </c>
      <c r="AE35">
        <f t="shared" si="20"/>
        <v>3.0225530468326624E-2</v>
      </c>
      <c r="AF35">
        <f t="shared" si="21"/>
        <v>3.1819895551115307E-2</v>
      </c>
      <c r="AG35">
        <f t="shared" si="22"/>
        <v>3.6033546006975538E-2</v>
      </c>
      <c r="AH35">
        <f t="shared" si="23"/>
        <v>4.1880242207241389E-2</v>
      </c>
      <c r="AI35">
        <f t="shared" si="24"/>
        <v>7.3215344087339637E-2</v>
      </c>
      <c r="AL35">
        <f t="shared" si="7"/>
        <v>-0.91025756924648549</v>
      </c>
      <c r="AM35">
        <f t="shared" si="25"/>
        <v>-0.87018037067444831</v>
      </c>
      <c r="AN35">
        <f t="shared" si="26"/>
        <v>-0.83181041709960157</v>
      </c>
      <c r="AO35">
        <f t="shared" si="27"/>
        <v>-0.75983047105552248</v>
      </c>
      <c r="AP35">
        <f t="shared" si="10"/>
        <v>-0.57683898979894777</v>
      </c>
      <c r="AQ35">
        <f t="shared" si="11"/>
        <v>-0.35521332902543967</v>
      </c>
      <c r="AR35">
        <f t="shared" si="12"/>
        <v>-0.10034258672897137</v>
      </c>
      <c r="AS35">
        <f t="shared" si="13"/>
        <v>0.116693051537186</v>
      </c>
      <c r="AT35">
        <f t="shared" si="14"/>
        <v>0.1259819494736874</v>
      </c>
      <c r="AU35">
        <f t="shared" si="15"/>
        <v>2.3618089154717373E-2</v>
      </c>
      <c r="AX35">
        <f t="shared" si="8"/>
        <v>2.8500422514027245E-2</v>
      </c>
      <c r="AY35">
        <f t="shared" si="37"/>
        <v>2.8590396381737427E-2</v>
      </c>
      <c r="AZ35">
        <f t="shared" si="38"/>
        <v>2.867995555933853E-2</v>
      </c>
      <c r="BA35">
        <f t="shared" si="39"/>
        <v>2.8857850722968995E-2</v>
      </c>
      <c r="BB35">
        <f t="shared" si="40"/>
        <v>2.9382110127066399E-2</v>
      </c>
      <c r="BC35">
        <f t="shared" si="41"/>
        <v>3.0226658876539705E-2</v>
      </c>
      <c r="BD35">
        <f t="shared" si="42"/>
        <v>3.1820258015944902E-2</v>
      </c>
      <c r="BE35">
        <f t="shared" si="43"/>
        <v>3.6032970782576522E-2</v>
      </c>
      <c r="BF35">
        <f t="shared" si="44"/>
        <v>4.1879337820372751E-2</v>
      </c>
      <c r="BG35">
        <f t="shared" si="45"/>
        <v>7.3214658951044884E-2</v>
      </c>
      <c r="BJ35">
        <f t="shared" si="9"/>
        <v>0.13346171727148598</v>
      </c>
      <c r="BK35">
        <f t="shared" si="46"/>
        <v>0.12622307907248534</v>
      </c>
      <c r="BL35">
        <f t="shared" si="47"/>
        <v>0.1193807214590392</v>
      </c>
      <c r="BM35">
        <f t="shared" si="48"/>
        <v>0.10678596190817964</v>
      </c>
      <c r="BN35">
        <f t="shared" si="49"/>
        <v>7.6292230810996134E-2</v>
      </c>
      <c r="BO35">
        <f t="shared" si="50"/>
        <v>4.2744712075417524E-2</v>
      </c>
      <c r="BP35">
        <f t="shared" si="51"/>
        <v>1.0208166966976059E-2</v>
      </c>
      <c r="BQ35">
        <f t="shared" si="52"/>
        <v>-8.0459100746657682E-3</v>
      </c>
      <c r="BR35">
        <f t="shared" si="53"/>
        <v>-5.5985809411091903E-3</v>
      </c>
      <c r="BS35">
        <f t="shared" si="54"/>
        <v>-2.6644982305295628E-4</v>
      </c>
    </row>
    <row r="36" spans="1:71">
      <c r="A36">
        <v>14294.824405810836</v>
      </c>
      <c r="B36">
        <v>2.8162018637592968E-2</v>
      </c>
      <c r="C36">
        <v>2.825386977810183E-2</v>
      </c>
      <c r="D36">
        <v>2.8345278877707325E-2</v>
      </c>
      <c r="E36">
        <v>2.8526793490933965E-2</v>
      </c>
      <c r="F36">
        <v>2.9061305421218181E-2</v>
      </c>
      <c r="G36">
        <v>2.9921145188779055E-2</v>
      </c>
      <c r="H36">
        <v>3.153993625733343E-2</v>
      </c>
      <c r="I36">
        <v>3.5801567211974181E-2</v>
      </c>
      <c r="J36">
        <v>4.1688809014817363E-2</v>
      </c>
      <c r="K36">
        <v>7.3076446370491793E-2</v>
      </c>
      <c r="N36">
        <f t="shared" si="5"/>
        <v>6.2012014289027508</v>
      </c>
      <c r="O36">
        <f t="shared" si="28"/>
        <v>5.9818491403538703</v>
      </c>
      <c r="P36">
        <f t="shared" si="29"/>
        <v>5.7690945342558821</v>
      </c>
      <c r="Q36">
        <f t="shared" si="30"/>
        <v>5.3621444013960398</v>
      </c>
      <c r="R36">
        <f t="shared" si="31"/>
        <v>4.2738754312429306</v>
      </c>
      <c r="S36">
        <f t="shared" si="32"/>
        <v>2.816752039241198</v>
      </c>
      <c r="T36">
        <f t="shared" si="33"/>
        <v>0.8085983243218321</v>
      </c>
      <c r="U36">
        <f t="shared" si="34"/>
        <v>-1.8651633503137017</v>
      </c>
      <c r="V36">
        <f t="shared" si="35"/>
        <v>-2.9529540840132511</v>
      </c>
      <c r="W36">
        <f t="shared" si="36"/>
        <v>-2.1120896156180664</v>
      </c>
      <c r="Z36">
        <f t="shared" si="6"/>
        <v>2.8145519000101683E-2</v>
      </c>
      <c r="AA36">
        <f t="shared" si="16"/>
        <v>2.8237823464935533E-2</v>
      </c>
      <c r="AB36">
        <f t="shared" si="17"/>
        <v>2.8329677600116735E-2</v>
      </c>
      <c r="AC36">
        <f t="shared" si="18"/>
        <v>2.8512059085418769E-2</v>
      </c>
      <c r="AD36">
        <f t="shared" si="19"/>
        <v>2.9049002684340828E-2</v>
      </c>
      <c r="AE36">
        <f t="shared" si="20"/>
        <v>2.9912422925756823E-2</v>
      </c>
      <c r="AF36">
        <f t="shared" si="21"/>
        <v>3.1537079421027882E-2</v>
      </c>
      <c r="AG36">
        <f t="shared" si="22"/>
        <v>3.5810615872165462E-2</v>
      </c>
      <c r="AH36">
        <f t="shared" si="23"/>
        <v>4.1709774222878533E-2</v>
      </c>
      <c r="AI36">
        <f t="shared" si="24"/>
        <v>7.3137464340596703E-2</v>
      </c>
      <c r="AL36">
        <f t="shared" si="7"/>
        <v>-0.90430082020561642</v>
      </c>
      <c r="AM36">
        <f t="shared" si="25"/>
        <v>-0.86256611850512532</v>
      </c>
      <c r="AN36">
        <f t="shared" si="26"/>
        <v>-0.82268195872459404</v>
      </c>
      <c r="AO36">
        <f t="shared" si="27"/>
        <v>-0.74806055303984864</v>
      </c>
      <c r="AP36">
        <f t="shared" si="10"/>
        <v>-0.55962604073244082</v>
      </c>
      <c r="AQ36">
        <f t="shared" si="11"/>
        <v>-0.33429785353993158</v>
      </c>
      <c r="AR36">
        <f t="shared" si="12"/>
        <v>-8.0649048249070349E-2</v>
      </c>
      <c r="AS36">
        <f t="shared" si="13"/>
        <v>0.1247722162282399</v>
      </c>
      <c r="AT36">
        <f t="shared" si="14"/>
        <v>0.12635264829733725</v>
      </c>
      <c r="AU36">
        <f t="shared" si="15"/>
        <v>2.2725126597259591E-2</v>
      </c>
      <c r="AX36">
        <f t="shared" si="8"/>
        <v>2.8147922775528189E-2</v>
      </c>
      <c r="AY36">
        <f t="shared" si="37"/>
        <v>2.8240135141668194E-2</v>
      </c>
      <c r="AZ36">
        <f t="shared" si="38"/>
        <v>2.8331900355161997E-2</v>
      </c>
      <c r="BA36">
        <f t="shared" si="39"/>
        <v>2.8514112902055449E-2</v>
      </c>
      <c r="BB36">
        <f t="shared" si="40"/>
        <v>2.9050612492141314E-2</v>
      </c>
      <c r="BC36">
        <f t="shared" si="41"/>
        <v>2.9913457600461553E-2</v>
      </c>
      <c r="BD36">
        <f t="shared" si="42"/>
        <v>3.1537364316708089E-2</v>
      </c>
      <c r="BE36">
        <f t="shared" si="43"/>
        <v>3.5810010291707772E-2</v>
      </c>
      <c r="BF36">
        <f t="shared" si="44"/>
        <v>4.1708876376716414E-2</v>
      </c>
      <c r="BG36">
        <f t="shared" si="45"/>
        <v>7.313680685971749E-2</v>
      </c>
      <c r="BJ36">
        <f t="shared" si="9"/>
        <v>0.13176620721632248</v>
      </c>
      <c r="BK36">
        <f t="shared" si="46"/>
        <v>0.1242839207267645</v>
      </c>
      <c r="BL36">
        <f t="shared" si="47"/>
        <v>0.11722848555617854</v>
      </c>
      <c r="BM36">
        <f t="shared" si="48"/>
        <v>0.10428778842766007</v>
      </c>
      <c r="BN36">
        <f t="shared" si="49"/>
        <v>7.3237024238368503E-2</v>
      </c>
      <c r="BO36">
        <f t="shared" si="50"/>
        <v>3.9660198618238898E-2</v>
      </c>
      <c r="BP36">
        <f t="shared" si="51"/>
        <v>8.0429740835691824E-3</v>
      </c>
      <c r="BQ36">
        <f t="shared" si="52"/>
        <v>-8.3492299872374338E-3</v>
      </c>
      <c r="BR36">
        <f t="shared" si="53"/>
        <v>-5.4094400844302178E-3</v>
      </c>
      <c r="BS36">
        <f t="shared" si="54"/>
        <v>-2.4472073818145653E-4</v>
      </c>
    </row>
    <row r="37" spans="1:71">
      <c r="A37">
        <v>15009.565626101377</v>
      </c>
      <c r="B37">
        <v>2.7815326542252727E-2</v>
      </c>
      <c r="C37">
        <v>2.7909474385488152E-2</v>
      </c>
      <c r="D37">
        <v>2.8003145493141535E-2</v>
      </c>
      <c r="E37">
        <v>2.8189083030596983E-2</v>
      </c>
      <c r="F37">
        <v>2.8736105581366505E-2</v>
      </c>
      <c r="G37">
        <v>2.9614566782721806E-2</v>
      </c>
      <c r="H37">
        <v>3.1263997241725079E-2</v>
      </c>
      <c r="I37">
        <v>3.5585485048813009E-2</v>
      </c>
      <c r="J37">
        <v>4.1524418087004258E-2</v>
      </c>
      <c r="K37">
        <v>7.3001841746707E-2</v>
      </c>
      <c r="N37">
        <f t="shared" si="5"/>
        <v>6.1984810989160435</v>
      </c>
      <c r="O37">
        <f t="shared" si="28"/>
        <v>5.968180387687938</v>
      </c>
      <c r="P37">
        <f t="shared" si="29"/>
        <v>5.7450669732891262</v>
      </c>
      <c r="Q37">
        <f t="shared" si="30"/>
        <v>5.3190279268106337</v>
      </c>
      <c r="R37">
        <f t="shared" si="31"/>
        <v>4.184568576330129</v>
      </c>
      <c r="S37">
        <f t="shared" si="32"/>
        <v>2.677525507492569</v>
      </c>
      <c r="T37">
        <f t="shared" si="33"/>
        <v>0.62653667129716728</v>
      </c>
      <c r="U37">
        <f t="shared" si="34"/>
        <v>-2.0375440387321784</v>
      </c>
      <c r="V37">
        <f t="shared" si="35"/>
        <v>-3.067443857502886</v>
      </c>
      <c r="W37">
        <f t="shared" si="36"/>
        <v>-2.1282067979334665</v>
      </c>
      <c r="Z37">
        <f t="shared" si="6"/>
        <v>2.7799336913000329E-2</v>
      </c>
      <c r="AA37">
        <f t="shared" si="16"/>
        <v>2.7893948019032815E-2</v>
      </c>
      <c r="AB37">
        <f t="shared" si="17"/>
        <v>2.798807363559121E-2</v>
      </c>
      <c r="AC37">
        <f t="shared" si="18"/>
        <v>2.8174895700687323E-2</v>
      </c>
      <c r="AD37">
        <f t="shared" si="19"/>
        <v>2.8724393942110717E-2</v>
      </c>
      <c r="AE37">
        <f t="shared" si="20"/>
        <v>2.9606486283617107E-2</v>
      </c>
      <c r="AF37">
        <f t="shared" si="21"/>
        <v>3.1261831706820162E-2</v>
      </c>
      <c r="AG37">
        <f t="shared" si="22"/>
        <v>3.5595221671364745E-2</v>
      </c>
      <c r="AH37">
        <f t="shared" si="23"/>
        <v>4.1545982349890917E-2</v>
      </c>
      <c r="AI37">
        <f t="shared" si="24"/>
        <v>7.30631687705003E-2</v>
      </c>
      <c r="AL37">
        <f t="shared" si="7"/>
        <v>-0.89831564304360823</v>
      </c>
      <c r="AM37">
        <f t="shared" si="25"/>
        <v>-0.85485078878612597</v>
      </c>
      <c r="AN37">
        <f t="shared" si="26"/>
        <v>-0.81339218132767355</v>
      </c>
      <c r="AO37">
        <f t="shared" si="27"/>
        <v>-0.73604068055365901</v>
      </c>
      <c r="AP37">
        <f t="shared" si="10"/>
        <v>-0.54207813305959673</v>
      </c>
      <c r="AQ37">
        <f t="shared" si="11"/>
        <v>-0.31319978652505875</v>
      </c>
      <c r="AR37">
        <f t="shared" si="12"/>
        <v>-6.123271723554892E-2</v>
      </c>
      <c r="AS37">
        <f t="shared" si="13"/>
        <v>0.13221856065554013</v>
      </c>
      <c r="AT37">
        <f t="shared" si="14"/>
        <v>0.12639474709991574</v>
      </c>
      <c r="AU37">
        <f t="shared" si="15"/>
        <v>2.1855256207463699E-2</v>
      </c>
      <c r="AX37">
        <f t="shared" si="8"/>
        <v>2.7801652025902825E-2</v>
      </c>
      <c r="AY37">
        <f t="shared" si="37"/>
        <v>2.7896169902230702E-2</v>
      </c>
      <c r="AZ37">
        <f t="shared" si="38"/>
        <v>2.7990205636177538E-2</v>
      </c>
      <c r="BA37">
        <f t="shared" si="39"/>
        <v>2.8176857299920817E-2</v>
      </c>
      <c r="BB37">
        <f t="shared" si="40"/>
        <v>2.8725910071483479E-2</v>
      </c>
      <c r="BC37">
        <f t="shared" si="41"/>
        <v>2.9607431059975705E-2</v>
      </c>
      <c r="BD37">
        <f t="shared" si="42"/>
        <v>3.1262043324420057E-2</v>
      </c>
      <c r="BE37">
        <f t="shared" si="43"/>
        <v>3.5594589556663267E-2</v>
      </c>
      <c r="BF37">
        <f t="shared" si="44"/>
        <v>4.1545092995959966E-2</v>
      </c>
      <c r="BG37">
        <f t="shared" si="45"/>
        <v>7.3062538061039808E-2</v>
      </c>
      <c r="BJ37">
        <f t="shared" si="9"/>
        <v>0.13008683969266277</v>
      </c>
      <c r="BK37">
        <f t="shared" si="46"/>
        <v>0.12235207840399985</v>
      </c>
      <c r="BL37">
        <f t="shared" si="47"/>
        <v>0.11507716161346833</v>
      </c>
      <c r="BM37">
        <f t="shared" si="48"/>
        <v>0.10178360406433587</v>
      </c>
      <c r="BN37">
        <f t="shared" si="49"/>
        <v>7.0184182019178531E-2</v>
      </c>
      <c r="BO37">
        <f t="shared" si="50"/>
        <v>3.6623213822853037E-2</v>
      </c>
      <c r="BP37">
        <f t="shared" si="51"/>
        <v>5.9838848513765154E-3</v>
      </c>
      <c r="BQ37">
        <f t="shared" si="52"/>
        <v>-8.5825308382371027E-3</v>
      </c>
      <c r="BR37">
        <f t="shared" si="53"/>
        <v>-5.211092575668372E-3</v>
      </c>
      <c r="BS37">
        <f t="shared" si="54"/>
        <v>-2.2463134911314018E-4</v>
      </c>
    </row>
    <row r="38" spans="1:71">
      <c r="A38">
        <v>15760.043907406447</v>
      </c>
      <c r="B38">
        <v>2.7474735228169556E-2</v>
      </c>
      <c r="C38">
        <v>2.7571248556326779E-2</v>
      </c>
      <c r="D38">
        <v>2.7667247752056326E-2</v>
      </c>
      <c r="E38">
        <v>2.7857732653303581E-2</v>
      </c>
      <c r="F38">
        <v>2.8417583691453464E-2</v>
      </c>
      <c r="G38">
        <v>2.9315046415276134E-2</v>
      </c>
      <c r="H38">
        <v>3.0995502044497442E-2</v>
      </c>
      <c r="I38">
        <v>3.5376769599865909E-2</v>
      </c>
      <c r="J38">
        <v>4.1366506161094573E-2</v>
      </c>
      <c r="K38">
        <v>7.2930675584991708E-2</v>
      </c>
      <c r="N38">
        <f t="shared" si="5"/>
        <v>6.1950568464769864</v>
      </c>
      <c r="O38">
        <f t="shared" si="28"/>
        <v>5.953232464584187</v>
      </c>
      <c r="P38">
        <f t="shared" si="29"/>
        <v>5.7192398576889252</v>
      </c>
      <c r="Q38">
        <f t="shared" si="30"/>
        <v>5.2732183297481647</v>
      </c>
      <c r="R38">
        <f t="shared" si="31"/>
        <v>4.0908196543328836</v>
      </c>
      <c r="S38">
        <f t="shared" si="32"/>
        <v>2.5329018664491025</v>
      </c>
      <c r="T38">
        <f t="shared" si="33"/>
        <v>0.44009270437677184</v>
      </c>
      <c r="U38">
        <f t="shared" si="34"/>
        <v>-2.2098303211909842</v>
      </c>
      <c r="V38">
        <f t="shared" si="35"/>
        <v>-3.1798141697286413</v>
      </c>
      <c r="W38">
        <f t="shared" si="36"/>
        <v>-2.1436576245750025</v>
      </c>
      <c r="Z38">
        <f t="shared" si="6"/>
        <v>2.7459239024287669E-2</v>
      </c>
      <c r="AA38">
        <f t="shared" si="16"/>
        <v>2.7556225911413369E-2</v>
      </c>
      <c r="AB38">
        <f t="shared" si="17"/>
        <v>2.7652689414986931E-2</v>
      </c>
      <c r="AC38">
        <f t="shared" si="18"/>
        <v>2.7844077063485365E-2</v>
      </c>
      <c r="AD38">
        <f t="shared" si="19"/>
        <v>2.8406448939421097E-2</v>
      </c>
      <c r="AE38">
        <f t="shared" si="20"/>
        <v>2.9307594086401958E-2</v>
      </c>
      <c r="AF38">
        <f t="shared" si="21"/>
        <v>3.0994013351285241E-2</v>
      </c>
      <c r="AG38">
        <f t="shared" si="22"/>
        <v>3.5387175511968544E-2</v>
      </c>
      <c r="AH38">
        <f t="shared" si="23"/>
        <v>4.1388648737328976E-2</v>
      </c>
      <c r="AI38">
        <f t="shared" si="24"/>
        <v>7.2992297631619255E-2</v>
      </c>
      <c r="AL38">
        <f t="shared" si="7"/>
        <v>-0.89229841815452071</v>
      </c>
      <c r="AM38">
        <f t="shared" si="25"/>
        <v>-0.8470277450711976</v>
      </c>
      <c r="AN38">
        <f t="shared" si="26"/>
        <v>-0.80393251100909346</v>
      </c>
      <c r="AO38">
        <f t="shared" si="27"/>
        <v>-0.72376095442079136</v>
      </c>
      <c r="AP38">
        <f t="shared" si="10"/>
        <v>-0.52419304639120945</v>
      </c>
      <c r="AQ38">
        <f t="shared" si="11"/>
        <v>-0.29193806031674679</v>
      </c>
      <c r="AR38">
        <f t="shared" si="12"/>
        <v>-4.2128479919647036E-2</v>
      </c>
      <c r="AS38">
        <f t="shared" si="13"/>
        <v>0.13903547362003091</v>
      </c>
      <c r="AT38">
        <f t="shared" si="14"/>
        <v>0.12612926997850843</v>
      </c>
      <c r="AU38">
        <f t="shared" si="15"/>
        <v>2.1008919968906848E-2</v>
      </c>
      <c r="AX38">
        <f t="shared" si="8"/>
        <v>2.7461468936739744E-2</v>
      </c>
      <c r="AY38">
        <f t="shared" si="37"/>
        <v>2.755836142438883E-2</v>
      </c>
      <c r="AZ38">
        <f t="shared" si="38"/>
        <v>2.76547340561984E-2</v>
      </c>
      <c r="BA38">
        <f t="shared" si="39"/>
        <v>2.7845949810528969E-2</v>
      </c>
      <c r="BB38">
        <f t="shared" si="40"/>
        <v>2.8407874809535716E-2</v>
      </c>
      <c r="BC38">
        <f t="shared" si="41"/>
        <v>2.9308452666219818E-2</v>
      </c>
      <c r="BD38">
        <f t="shared" si="42"/>
        <v>3.0994155847005812E-2</v>
      </c>
      <c r="BE38">
        <f t="shared" si="43"/>
        <v>3.5386520477223161E-2</v>
      </c>
      <c r="BF38">
        <f t="shared" si="44"/>
        <v>4.1387769629639949E-2</v>
      </c>
      <c r="BG38">
        <f t="shared" si="45"/>
        <v>7.2991692815148612E-2</v>
      </c>
      <c r="BJ38">
        <f t="shared" si="9"/>
        <v>0.1284228278142866</v>
      </c>
      <c r="BK38">
        <f t="shared" si="46"/>
        <v>0.12042648906058789</v>
      </c>
      <c r="BL38">
        <f t="shared" si="47"/>
        <v>0.11292560096598914</v>
      </c>
      <c r="BM38">
        <f t="shared" si="48"/>
        <v>9.9272493286966065E-2</v>
      </c>
      <c r="BN38">
        <f t="shared" si="49"/>
        <v>6.7134803063607917E-2</v>
      </c>
      <c r="BO38">
        <f t="shared" si="50"/>
        <v>3.3637290521304757E-2</v>
      </c>
      <c r="BP38">
        <f t="shared" si="51"/>
        <v>4.0325670892682776E-3</v>
      </c>
      <c r="BQ38">
        <f t="shared" si="52"/>
        <v>-8.7506357248995758E-3</v>
      </c>
      <c r="BR38">
        <f t="shared" si="53"/>
        <v>-5.0059232578499894E-3</v>
      </c>
      <c r="BS38">
        <f t="shared" si="54"/>
        <v>-2.0607543477597174E-4</v>
      </c>
    </row>
    <row r="39" spans="1:71">
      <c r="A39">
        <v>16548.046102776771</v>
      </c>
      <c r="B39">
        <v>2.7140106746382456E-2</v>
      </c>
      <c r="C39">
        <v>2.7239056488717717E-2</v>
      </c>
      <c r="D39">
        <v>2.7337451789559444E-2</v>
      </c>
      <c r="E39">
        <v>2.7532611787172482E-2</v>
      </c>
      <c r="F39">
        <v>2.8105615180596698E-2</v>
      </c>
      <c r="G39">
        <v>2.9022460551660578E-2</v>
      </c>
      <c r="H39">
        <v>3.073431358141605E-2</v>
      </c>
      <c r="I39">
        <v>3.5175234724339699E-2</v>
      </c>
      <c r="J39">
        <v>4.1214859332455465E-2</v>
      </c>
      <c r="K39">
        <v>7.2862794203288075E-2</v>
      </c>
      <c r="N39">
        <f t="shared" si="5"/>
        <v>6.1908994459178439</v>
      </c>
      <c r="O39">
        <f t="shared" si="28"/>
        <v>5.9369463092647337</v>
      </c>
      <c r="P39">
        <f t="shared" si="29"/>
        <v>5.6915294867266759</v>
      </c>
      <c r="Q39">
        <f t="shared" si="30"/>
        <v>5.2245959452143147</v>
      </c>
      <c r="R39">
        <f t="shared" si="31"/>
        <v>3.9924763623905544</v>
      </c>
      <c r="S39">
        <f t="shared" si="32"/>
        <v>2.3827946797163868</v>
      </c>
      <c r="T39">
        <f t="shared" si="33"/>
        <v>0.24936627347024579</v>
      </c>
      <c r="U39">
        <f t="shared" si="34"/>
        <v>-2.3818081304500209</v>
      </c>
      <c r="V39">
        <f t="shared" si="35"/>
        <v>-3.2899905547557604</v>
      </c>
      <c r="W39">
        <f t="shared" si="36"/>
        <v>-2.1584652755849554</v>
      </c>
      <c r="Z39">
        <f t="shared" si="6"/>
        <v>2.7125088046722232E-2</v>
      </c>
      <c r="AA39">
        <f t="shared" si="16"/>
        <v>2.7224522011211741E-2</v>
      </c>
      <c r="AB39">
        <f t="shared" si="17"/>
        <v>2.7323391751415734E-2</v>
      </c>
      <c r="AC39">
        <f t="shared" si="18"/>
        <v>2.7519473287775514E-2</v>
      </c>
      <c r="AD39">
        <f t="shared" si="19"/>
        <v>2.8095043779441393E-2</v>
      </c>
      <c r="AE39">
        <f t="shared" si="20"/>
        <v>2.9015623396288649E-2</v>
      </c>
      <c r="AF39">
        <f t="shared" si="21"/>
        <v>3.0733487699886798E-2</v>
      </c>
      <c r="AG39">
        <f t="shared" si="22"/>
        <v>3.5186291580265976E-2</v>
      </c>
      <c r="AH39">
        <f t="shared" si="23"/>
        <v>4.1237559996402336E-2</v>
      </c>
      <c r="AI39">
        <f t="shared" si="24"/>
        <v>7.2924697850721726E-2</v>
      </c>
      <c r="AL39">
        <f t="shared" si="7"/>
        <v>-0.88624567271808896</v>
      </c>
      <c r="AM39">
        <f t="shared" si="25"/>
        <v>-0.83909038740030106</v>
      </c>
      <c r="AN39">
        <f t="shared" si="26"/>
        <v>-0.79429439232938837</v>
      </c>
      <c r="AO39">
        <f t="shared" si="27"/>
        <v>-0.71121164637370715</v>
      </c>
      <c r="AP39">
        <f t="shared" si="10"/>
        <v>-0.50596970659223817</v>
      </c>
      <c r="AQ39">
        <f t="shared" si="11"/>
        <v>-0.2705335616073285</v>
      </c>
      <c r="AR39">
        <f t="shared" si="12"/>
        <v>-2.3371388157320098E-2</v>
      </c>
      <c r="AS39">
        <f t="shared" si="13"/>
        <v>0.14522868443487558</v>
      </c>
      <c r="AT39">
        <f t="shared" si="14"/>
        <v>0.12557722531049517</v>
      </c>
      <c r="AU39">
        <f t="shared" si="15"/>
        <v>2.0186427794547303E-2</v>
      </c>
      <c r="AX39">
        <f t="shared" si="8"/>
        <v>2.7127236064183356E-2</v>
      </c>
      <c r="AY39">
        <f t="shared" si="37"/>
        <v>2.7226574420421756E-2</v>
      </c>
      <c r="AZ39">
        <f t="shared" si="38"/>
        <v>2.7325352271902494E-2</v>
      </c>
      <c r="BA39">
        <f t="shared" si="39"/>
        <v>2.75212603937246E-2</v>
      </c>
      <c r="BB39">
        <f t="shared" si="40"/>
        <v>2.8096382667648308E-2</v>
      </c>
      <c r="BC39">
        <f t="shared" si="41"/>
        <v>2.9016399356800313E-2</v>
      </c>
      <c r="BD39">
        <f t="shared" si="42"/>
        <v>3.0733565100596626E-2</v>
      </c>
      <c r="BE39">
        <f t="shared" si="43"/>
        <v>3.518561703686527E-2</v>
      </c>
      <c r="BF39">
        <f t="shared" si="44"/>
        <v>4.1236692702228336E-2</v>
      </c>
      <c r="BG39">
        <f t="shared" si="45"/>
        <v>7.292411805704499E-2</v>
      </c>
      <c r="BJ39">
        <f t="shared" si="9"/>
        <v>0.12677342399927705</v>
      </c>
      <c r="BK39">
        <f t="shared" si="46"/>
        <v>0.11850612347292637</v>
      </c>
      <c r="BL39">
        <f t="shared" si="47"/>
        <v>0.11077269765396185</v>
      </c>
      <c r="BM39">
        <f t="shared" si="48"/>
        <v>9.6753624264231966E-2</v>
      </c>
      <c r="BN39">
        <f t="shared" si="49"/>
        <v>6.4090190590446419E-2</v>
      </c>
      <c r="BO39">
        <f t="shared" si="50"/>
        <v>3.0706077653849449E-2</v>
      </c>
      <c r="BP39">
        <f t="shared" si="51"/>
        <v>2.1903671076716332E-3</v>
      </c>
      <c r="BQ39">
        <f t="shared" si="52"/>
        <v>-8.8583910486717838E-3</v>
      </c>
      <c r="BR39">
        <f t="shared" si="53"/>
        <v>-4.7960956869005653E-3</v>
      </c>
      <c r="BS39">
        <f t="shared" si="54"/>
        <v>-1.889512606072352E-4</v>
      </c>
    </row>
    <row r="40" spans="1:71">
      <c r="A40">
        <v>17375.44840791561</v>
      </c>
      <c r="B40">
        <v>2.6811306931970542E-2</v>
      </c>
      <c r="C40">
        <v>2.6912766233225693E-2</v>
      </c>
      <c r="D40">
        <v>2.7013627645410685E-2</v>
      </c>
      <c r="E40">
        <v>2.7213593826822514E-2</v>
      </c>
      <c r="F40">
        <v>2.7800079380929772E-2</v>
      </c>
      <c r="G40">
        <v>2.8736689041111367E-2</v>
      </c>
      <c r="H40">
        <v>3.0480297028310434E-2</v>
      </c>
      <c r="I40">
        <v>3.4980696358389553E-2</v>
      </c>
      <c r="J40">
        <v>4.1069268198538483E-2</v>
      </c>
      <c r="K40">
        <v>7.2798050374711293E-2</v>
      </c>
      <c r="N40">
        <f t="shared" si="5"/>
        <v>6.1859800660129638</v>
      </c>
      <c r="O40">
        <f t="shared" si="28"/>
        <v>5.9192617667993019</v>
      </c>
      <c r="P40">
        <f t="shared" si="29"/>
        <v>5.661850071457228</v>
      </c>
      <c r="Q40">
        <f t="shared" si="30"/>
        <v>5.1730382009403675</v>
      </c>
      <c r="R40">
        <f t="shared" si="31"/>
        <v>3.8893864585004576</v>
      </c>
      <c r="S40">
        <f t="shared" si="32"/>
        <v>2.2271266215758985</v>
      </c>
      <c r="T40">
        <f t="shared" si="33"/>
        <v>5.4472860694596011E-2</v>
      </c>
      <c r="U40">
        <f t="shared" si="34"/>
        <v>-2.5532652387138843</v>
      </c>
      <c r="V40">
        <f t="shared" si="35"/>
        <v>-3.3979068024862209</v>
      </c>
      <c r="W40">
        <f t="shared" si="36"/>
        <v>-2.1726525150419254</v>
      </c>
      <c r="Z40">
        <f t="shared" si="6"/>
        <v>2.6796750444617701E-2</v>
      </c>
      <c r="AA40">
        <f t="shared" si="16"/>
        <v>2.6898705007889115E-2</v>
      </c>
      <c r="AB40">
        <f t="shared" si="17"/>
        <v>2.700005133067539E-2</v>
      </c>
      <c r="AC40">
        <f t="shared" si="18"/>
        <v>2.7200958421979653E-2</v>
      </c>
      <c r="AD40">
        <f t="shared" si="19"/>
        <v>2.779005843420564E-2</v>
      </c>
      <c r="AE40">
        <f t="shared" si="20"/>
        <v>2.8730454621145735E-2</v>
      </c>
      <c r="AF40">
        <f t="shared" si="21"/>
        <v>3.0480120320283504E-2</v>
      </c>
      <c r="AG40">
        <f t="shared" si="22"/>
        <v>3.4992386126252981E-2</v>
      </c>
      <c r="AH40">
        <f t="shared" si="23"/>
        <v>4.1092507235717494E-2</v>
      </c>
      <c r="AI40">
        <f t="shared" si="24"/>
        <v>7.2860222785696732E-2</v>
      </c>
      <c r="AL40">
        <f t="shared" si="7"/>
        <v>-0.88015407398209633</v>
      </c>
      <c r="AM40">
        <f t="shared" si="25"/>
        <v>-0.83103214305055939</v>
      </c>
      <c r="AN40">
        <f t="shared" si="26"/>
        <v>-0.78446928407704786</v>
      </c>
      <c r="AO40">
        <f t="shared" si="27"/>
        <v>-0.69838321638499368</v>
      </c>
      <c r="AP40">
        <f t="shared" si="10"/>
        <v>-0.48740825709316332</v>
      </c>
      <c r="AQ40">
        <f t="shared" si="11"/>
        <v>-0.24900912606067424</v>
      </c>
      <c r="AR40">
        <f t="shared" si="12"/>
        <v>-4.9964263942642471E-3</v>
      </c>
      <c r="AS40">
        <f t="shared" si="13"/>
        <v>0.15080619790555622</v>
      </c>
      <c r="AT40">
        <f t="shared" si="14"/>
        <v>0.12475948455808271</v>
      </c>
      <c r="AU40">
        <f t="shared" si="15"/>
        <v>1.9387970340779808E-2</v>
      </c>
      <c r="AX40">
        <f t="shared" si="8"/>
        <v>2.6798819724236523E-2</v>
      </c>
      <c r="AY40">
        <f t="shared" si="37"/>
        <v>2.6900677431222771E-2</v>
      </c>
      <c r="AZ40">
        <f t="shared" si="38"/>
        <v>2.7001930820966153E-2</v>
      </c>
      <c r="BA40">
        <f t="shared" si="39"/>
        <v>2.7202662952243467E-2</v>
      </c>
      <c r="BB40">
        <f t="shared" si="40"/>
        <v>2.7791313484811401E-2</v>
      </c>
      <c r="BC40">
        <f t="shared" si="41"/>
        <v>2.8731151423171855E-2</v>
      </c>
      <c r="BD40">
        <f t="shared" si="42"/>
        <v>3.0480136528355434E-2</v>
      </c>
      <c r="BE40">
        <f t="shared" si="43"/>
        <v>3.4991695287564954E-2</v>
      </c>
      <c r="BF40">
        <f t="shared" si="44"/>
        <v>4.1091653146187172E-2</v>
      </c>
      <c r="BG40">
        <f t="shared" si="45"/>
        <v>7.2859667155173391E-2</v>
      </c>
      <c r="BJ40">
        <f t="shared" si="9"/>
        <v>0.12513791789597634</v>
      </c>
      <c r="BK40">
        <f t="shared" si="46"/>
        <v>0.11658998433249976</v>
      </c>
      <c r="BL40">
        <f t="shared" si="47"/>
        <v>0.10861738769807314</v>
      </c>
      <c r="BM40">
        <f t="shared" si="48"/>
        <v>9.4226251291295818E-2</v>
      </c>
      <c r="BN40">
        <f t="shared" si="49"/>
        <v>6.105185399866897E-2</v>
      </c>
      <c r="BO40">
        <f t="shared" si="50"/>
        <v>2.7833317243363777E-2</v>
      </c>
      <c r="BP40">
        <f t="shared" si="51"/>
        <v>4.5828506791957324E-4</v>
      </c>
      <c r="BQ40">
        <f t="shared" si="52"/>
        <v>-8.9106327260533146E-3</v>
      </c>
      <c r="BR40">
        <f t="shared" si="53"/>
        <v>-4.5835579809250611E-3</v>
      </c>
      <c r="BS40">
        <f t="shared" si="54"/>
        <v>-1.7316175446121355E-4</v>
      </c>
    </row>
    <row r="41" spans="1:71">
      <c r="A41">
        <v>18244.220828311391</v>
      </c>
      <c r="B41">
        <v>2.6488205282526711E-2</v>
      </c>
      <c r="C41">
        <v>2.6592249573389001E-2</v>
      </c>
      <c r="D41">
        <v>2.6695649145329386E-2</v>
      </c>
      <c r="E41">
        <v>2.6900556013334059E-2</v>
      </c>
      <c r="F41">
        <v>2.7500859390320664E-2</v>
      </c>
      <c r="G41">
        <v>2.8457614946071182E-2</v>
      </c>
      <c r="H41">
        <v>3.023331964621748E-2</v>
      </c>
      <c r="I41">
        <v>3.4792972509443527E-2</v>
      </c>
      <c r="J41">
        <v>4.0929527891153776E-2</v>
      </c>
      <c r="K41">
        <v>7.2736303091326671E-2</v>
      </c>
      <c r="N41">
        <f t="shared" si="5"/>
        <v>6.1802702535025089</v>
      </c>
      <c r="O41">
        <f t="shared" si="28"/>
        <v>5.9001175048438119</v>
      </c>
      <c r="P41">
        <f t="shared" si="29"/>
        <v>5.6301136287303404</v>
      </c>
      <c r="Q41">
        <f t="shared" si="30"/>
        <v>5.1184195638531715</v>
      </c>
      <c r="R41">
        <f t="shared" si="31"/>
        <v>3.7813981530888023</v>
      </c>
      <c r="S41">
        <f t="shared" si="32"/>
        <v>2.0658302741514132</v>
      </c>
      <c r="T41">
        <f t="shared" si="33"/>
        <v>-0.14445643491897334</v>
      </c>
      <c r="U41">
        <f t="shared" si="34"/>
        <v>-2.723992330656249</v>
      </c>
      <c r="V41">
        <f t="shared" si="35"/>
        <v>-3.5035049116136938</v>
      </c>
      <c r="W41">
        <f t="shared" si="36"/>
        <v>-2.1862416600789838</v>
      </c>
      <c r="Z41">
        <f t="shared" si="6"/>
        <v>2.6474096314214081E-2</v>
      </c>
      <c r="AA41">
        <f t="shared" si="16"/>
        <v>2.6578647293644449E-2</v>
      </c>
      <c r="AB41">
        <f t="shared" si="17"/>
        <v>2.6682542594451283E-2</v>
      </c>
      <c r="AC41">
        <f t="shared" si="18"/>
        <v>2.6888410330792461E-2</v>
      </c>
      <c r="AD41">
        <f t="shared" si="19"/>
        <v>2.7491376609006205E-2</v>
      </c>
      <c r="AE41">
        <f t="shared" si="20"/>
        <v>2.8451971345372643E-2</v>
      </c>
      <c r="AF41">
        <f t="shared" si="21"/>
        <v>3.0233778829876674E-2</v>
      </c>
      <c r="AG41">
        <f t="shared" si="22"/>
        <v>3.4805277460408783E-2</v>
      </c>
      <c r="AH41">
        <f t="shared" si="23"/>
        <v>4.0953286093892961E-2</v>
      </c>
      <c r="AI41">
        <f t="shared" si="24"/>
        <v>7.2798731990090113E-2</v>
      </c>
      <c r="AL41">
        <f t="shared" si="7"/>
        <v>-0.87402042283921511</v>
      </c>
      <c r="AM41">
        <f t="shared" si="25"/>
        <v>-0.82284645771436293</v>
      </c>
      <c r="AN41">
        <f t="shared" si="26"/>
        <v>-0.77444865616975755</v>
      </c>
      <c r="AO41">
        <f t="shared" si="27"/>
        <v>-0.68526633283979377</v>
      </c>
      <c r="AP41">
        <f t="shared" si="10"/>
        <v>-0.4685101317250554</v>
      </c>
      <c r="AQ41">
        <f t="shared" si="11"/>
        <v>-0.22738951974134033</v>
      </c>
      <c r="AR41">
        <f t="shared" si="12"/>
        <v>1.2961729503669061E-2</v>
      </c>
      <c r="AS41">
        <f t="shared" si="13"/>
        <v>0.15577820790616448</v>
      </c>
      <c r="AT41">
        <f t="shared" si="14"/>
        <v>0.12369666959700244</v>
      </c>
      <c r="AU41">
        <f t="shared" si="15"/>
        <v>1.8613631033232166E-2</v>
      </c>
      <c r="AX41">
        <f t="shared" si="8"/>
        <v>2.647608987262217E-2</v>
      </c>
      <c r="AY41">
        <f t="shared" si="37"/>
        <v>2.6580542708202624E-2</v>
      </c>
      <c r="AZ41">
        <f t="shared" si="38"/>
        <v>2.6684344004762241E-2</v>
      </c>
      <c r="BA41">
        <f t="shared" si="39"/>
        <v>2.6890035213031956E-2</v>
      </c>
      <c r="BB41">
        <f t="shared" si="40"/>
        <v>2.7492550841551756E-2</v>
      </c>
      <c r="BC41">
        <f t="shared" si="41"/>
        <v>2.845259234087652E-2</v>
      </c>
      <c r="BD41">
        <f t="shared" si="42"/>
        <v>3.0233737627375055E-2</v>
      </c>
      <c r="BE41">
        <f t="shared" si="43"/>
        <v>3.4804573346602384E-2</v>
      </c>
      <c r="BF41">
        <f t="shared" si="44"/>
        <v>4.0952446434380341E-2</v>
      </c>
      <c r="BG41">
        <f t="shared" si="45"/>
        <v>7.2798199675644534E-2</v>
      </c>
      <c r="BJ41">
        <f t="shared" si="9"/>
        <v>0.12351563439770376</v>
      </c>
      <c r="BK41">
        <f t="shared" si="46"/>
        <v>0.11467710453046787</v>
      </c>
      <c r="BL41">
        <f t="shared" si="47"/>
        <v>0.10645864873457313</v>
      </c>
      <c r="BM41">
        <f t="shared" si="48"/>
        <v>9.1689717587372405E-2</v>
      </c>
      <c r="BN41">
        <f t="shared" si="49"/>
        <v>5.8021510004610283E-2</v>
      </c>
      <c r="BO41">
        <f t="shared" si="50"/>
        <v>2.50228194341671E-2</v>
      </c>
      <c r="BP41">
        <f t="shared" si="51"/>
        <v>-1.1630465436731894E-3</v>
      </c>
      <c r="BQ41">
        <f t="shared" si="52"/>
        <v>-8.9121534917817047E-3</v>
      </c>
      <c r="BR41">
        <f t="shared" si="53"/>
        <v>-4.3700501864958738E-3</v>
      </c>
      <c r="BS41">
        <f t="shared" si="54"/>
        <v>-1.5861460081168259E-4</v>
      </c>
    </row>
    <row r="42" spans="1:71">
      <c r="A42">
        <v>19156.431869726959</v>
      </c>
      <c r="B42">
        <v>2.6170674841095365E-2</v>
      </c>
      <c r="C42">
        <v>2.6277381910737332E-2</v>
      </c>
      <c r="D42">
        <v>2.6383393786764617E-2</v>
      </c>
      <c r="E42">
        <v>2.6593379318400428E-2</v>
      </c>
      <c r="F42">
        <v>2.7207841938111883E-2</v>
      </c>
      <c r="G42">
        <v>2.8185124374249287E-2</v>
      </c>
      <c r="H42">
        <v>2.999325061491645E-2</v>
      </c>
      <c r="I42">
        <v>3.4611883261820617E-2</v>
      </c>
      <c r="J42">
        <v>4.0795438105460789E-2</v>
      </c>
      <c r="K42">
        <v>7.2677417333678412E-2</v>
      </c>
      <c r="N42">
        <f t="shared" si="5"/>
        <v>6.173741917316117</v>
      </c>
      <c r="O42">
        <f t="shared" si="28"/>
        <v>5.8794509277405647</v>
      </c>
      <c r="P42">
        <f t="shared" si="29"/>
        <v>5.5962298750922672</v>
      </c>
      <c r="Q42">
        <f t="shared" si="30"/>
        <v>5.0606114966548974</v>
      </c>
      <c r="R42">
        <f t="shared" si="31"/>
        <v>3.6683605404220923</v>
      </c>
      <c r="S42">
        <f t="shared" si="32"/>
        <v>1.898848931585944</v>
      </c>
      <c r="T42">
        <f t="shared" si="33"/>
        <v>-0.3472750170276922</v>
      </c>
      <c r="U42">
        <f t="shared" si="34"/>
        <v>-2.8937840350952624</v>
      </c>
      <c r="V42">
        <f t="shared" si="35"/>
        <v>-3.6067349879211617</v>
      </c>
      <c r="W42">
        <f t="shared" si="36"/>
        <v>-2.199254554536112</v>
      </c>
      <c r="Z42">
        <f t="shared" si="6"/>
        <v>2.6156999268386116E-2</v>
      </c>
      <c r="AA42">
        <f t="shared" si="16"/>
        <v>2.6264224850207827E-2</v>
      </c>
      <c r="AB42">
        <f t="shared" si="17"/>
        <v>2.6370743627853303E-2</v>
      </c>
      <c r="AC42">
        <f t="shared" si="18"/>
        <v>2.6581710581054512E-2</v>
      </c>
      <c r="AD42">
        <f t="shared" si="19"/>
        <v>2.7198885609676329E-2</v>
      </c>
      <c r="AE42">
        <f t="shared" si="20"/>
        <v>2.8180060163509237E-2</v>
      </c>
      <c r="AF42">
        <f t="shared" si="21"/>
        <v>2.9994332731690752E-2</v>
      </c>
      <c r="AG42">
        <f t="shared" si="22"/>
        <v>3.4624785961531686E-2</v>
      </c>
      <c r="AH42">
        <f t="shared" si="23"/>
        <v>4.0819696768744938E-2</v>
      </c>
      <c r="AI42">
        <f t="shared" si="24"/>
        <v>7.2740090983382924E-2</v>
      </c>
      <c r="AL42">
        <f t="shared" si="7"/>
        <v>-0.86784164775486905</v>
      </c>
      <c r="AM42">
        <f t="shared" si="25"/>
        <v>-0.8145267871749875</v>
      </c>
      <c r="AN42">
        <f t="shared" si="26"/>
        <v>-0.76422398776795208</v>
      </c>
      <c r="AO42">
        <f t="shared" si="27"/>
        <v>-0.67185189553897151</v>
      </c>
      <c r="AP42">
        <f t="shared" si="10"/>
        <v>-0.44927812863348759</v>
      </c>
      <c r="AQ42">
        <f t="shared" si="11"/>
        <v>-0.20570140614208141</v>
      </c>
      <c r="AR42">
        <f t="shared" si="12"/>
        <v>3.0468959095877057E-2</v>
      </c>
      <c r="AS42">
        <f t="shared" si="13"/>
        <v>0.16015699121533422</v>
      </c>
      <c r="AT42">
        <f t="shared" si="14"/>
        <v>0.12240904933229699</v>
      </c>
      <c r="AU42">
        <f t="shared" si="15"/>
        <v>1.7863397310785567E-2</v>
      </c>
      <c r="AX42">
        <f t="shared" si="8"/>
        <v>2.6158919989017582E-2</v>
      </c>
      <c r="AY42">
        <f t="shared" si="37"/>
        <v>2.6266046099610658E-2</v>
      </c>
      <c r="AZ42">
        <f t="shared" si="38"/>
        <v>2.6372469775428977E-2</v>
      </c>
      <c r="BA42">
        <f t="shared" si="39"/>
        <v>2.6583258612661732E-2</v>
      </c>
      <c r="BB42">
        <f t="shared" si="40"/>
        <v>2.7199981926750362E-2</v>
      </c>
      <c r="BC42">
        <f t="shared" si="41"/>
        <v>2.8180608602578566E-2</v>
      </c>
      <c r="BD42">
        <f t="shared" si="42"/>
        <v>2.9994237783958919E-2</v>
      </c>
      <c r="BE42">
        <f t="shared" si="43"/>
        <v>3.4624071404465037E-2</v>
      </c>
      <c r="BF42">
        <f t="shared" si="44"/>
        <v>4.0818872609034731E-2</v>
      </c>
      <c r="BG42">
        <f t="shared" si="45"/>
        <v>7.2739581152228797E-2</v>
      </c>
      <c r="BJ42">
        <f t="shared" si="9"/>
        <v>0.1219059317438721</v>
      </c>
      <c r="BK42">
        <f t="shared" si="46"/>
        <v>0.11276654561665939</v>
      </c>
      <c r="BL42">
        <f t="shared" si="47"/>
        <v>0.10429549986046005</v>
      </c>
      <c r="BM42">
        <f t="shared" si="48"/>
        <v>8.9143458460181971E-2</v>
      </c>
      <c r="BN42">
        <f t="shared" si="49"/>
        <v>5.5001083053984004E-2</v>
      </c>
      <c r="BO42">
        <f t="shared" si="50"/>
        <v>2.2278435667384154E-2</v>
      </c>
      <c r="BP42">
        <f t="shared" si="51"/>
        <v>-2.6733807829704376E-3</v>
      </c>
      <c r="BQ42">
        <f t="shared" si="52"/>
        <v>-8.8676718230162894E-3</v>
      </c>
      <c r="BR42">
        <f t="shared" si="53"/>
        <v>-4.1571129650544115E-3</v>
      </c>
      <c r="BS42">
        <f t="shared" si="54"/>
        <v>-1.4522227411706184E-4</v>
      </c>
    </row>
    <row r="43" spans="1:71">
      <c r="A43">
        <v>20114.253463213307</v>
      </c>
      <c r="B43">
        <v>2.58585920833895E-2</v>
      </c>
      <c r="C43">
        <v>2.5968042154133293E-2</v>
      </c>
      <c r="D43">
        <v>2.6076742628936198E-2</v>
      </c>
      <c r="E43">
        <v>2.6291948332455413E-2</v>
      </c>
      <c r="F43">
        <v>2.6920917253643057E-2</v>
      </c>
      <c r="G43">
        <v>2.7919106313509631E-2</v>
      </c>
      <c r="H43">
        <v>2.9759960875163142E-2</v>
      </c>
      <c r="I43">
        <v>3.4437250792681548E-2</v>
      </c>
      <c r="J43">
        <v>4.0666803124946374E-2</v>
      </c>
      <c r="K43">
        <v>7.2621263846174039E-2</v>
      </c>
      <c r="N43">
        <f t="shared" si="5"/>
        <v>6.1663673135487587</v>
      </c>
      <c r="O43">
        <f t="shared" si="28"/>
        <v>5.8571980888306276</v>
      </c>
      <c r="P43">
        <f t="shared" si="29"/>
        <v>5.5601061210173732</v>
      </c>
      <c r="Q43">
        <f t="shared" si="30"/>
        <v>4.9994824257675718</v>
      </c>
      <c r="R43">
        <f t="shared" si="31"/>
        <v>3.5501240711111897</v>
      </c>
      <c r="S43">
        <f t="shared" si="32"/>
        <v>1.72613740456575</v>
      </c>
      <c r="T43">
        <f t="shared" si="33"/>
        <v>-0.5538210201900966</v>
      </c>
      <c r="U43">
        <f t="shared" si="34"/>
        <v>-3.0624399058503839</v>
      </c>
      <c r="V43">
        <f t="shared" si="35"/>
        <v>-3.7075550927302126</v>
      </c>
      <c r="W43">
        <f t="shared" si="36"/>
        <v>-2.211712546915964</v>
      </c>
      <c r="Z43">
        <f t="shared" si="6"/>
        <v>2.5845336325513734E-2</v>
      </c>
      <c r="AA43">
        <f t="shared" si="16"/>
        <v>2.5955317139840197E-2</v>
      </c>
      <c r="AB43">
        <f t="shared" si="17"/>
        <v>2.6064536051105265E-2</v>
      </c>
      <c r="AC43">
        <f t="shared" si="18"/>
        <v>2.6280744331480258E-2</v>
      </c>
      <c r="AD43">
        <f t="shared" si="19"/>
        <v>2.691247621253201E-2</v>
      </c>
      <c r="AE43">
        <f t="shared" si="20"/>
        <v>2.7914610516584549E-2</v>
      </c>
      <c r="AF43">
        <f t="shared" si="21"/>
        <v>2.9761653258900091E-2</v>
      </c>
      <c r="AG43">
        <f t="shared" si="22"/>
        <v>3.4450734094679081E-2</v>
      </c>
      <c r="AH43">
        <f t="shared" si="23"/>
        <v>4.0691544042335374E-2</v>
      </c>
      <c r="AI43">
        <f t="shared" si="24"/>
        <v>7.2684171027115232E-2</v>
      </c>
      <c r="AL43">
        <f t="shared" si="7"/>
        <v>-0.86161479895411452</v>
      </c>
      <c r="AM43">
        <f t="shared" si="25"/>
        <v>-0.80606658942994192</v>
      </c>
      <c r="AN43">
        <f t="shared" si="26"/>
        <v>-0.75378676659153743</v>
      </c>
      <c r="AO43">
        <f t="shared" si="27"/>
        <v>-0.65813106176852743</v>
      </c>
      <c r="AP43">
        <f t="shared" si="10"/>
        <v>-0.42971648448336008</v>
      </c>
      <c r="AQ43">
        <f t="shared" si="11"/>
        <v>-0.18397329784214483</v>
      </c>
      <c r="AR43">
        <f t="shared" si="12"/>
        <v>4.7491947328106507E-2</v>
      </c>
      <c r="AS43">
        <f t="shared" si="13"/>
        <v>0.16395678363656993</v>
      </c>
      <c r="AT43">
        <f t="shared" si="14"/>
        <v>0.12091644605735927</v>
      </c>
      <c r="AU43">
        <f t="shared" si="15"/>
        <v>1.7137171094767357E-2</v>
      </c>
      <c r="AX43">
        <f t="shared" si="8"/>
        <v>2.5847186965483396E-2</v>
      </c>
      <c r="AY43">
        <f t="shared" si="37"/>
        <v>2.5957066941095026E-2</v>
      </c>
      <c r="AZ43">
        <f t="shared" si="38"/>
        <v>2.6066189627124186E-2</v>
      </c>
      <c r="BA43">
        <f t="shared" si="39"/>
        <v>2.6282218186632195E-2</v>
      </c>
      <c r="BB43">
        <f t="shared" si="40"/>
        <v>2.6913497407148074E-2</v>
      </c>
      <c r="BC43">
        <f t="shared" si="41"/>
        <v>2.7915089553861926E-2</v>
      </c>
      <c r="BD43">
        <f t="shared" si="42"/>
        <v>2.976150811759759E-2</v>
      </c>
      <c r="BE43">
        <f t="shared" si="43"/>
        <v>3.4450011742882272E-2</v>
      </c>
      <c r="BF43">
        <f t="shared" si="44"/>
        <v>4.0690736306543053E-2</v>
      </c>
      <c r="BG43">
        <f t="shared" si="45"/>
        <v>7.2683682862220683E-2</v>
      </c>
      <c r="BJ43">
        <f t="shared" si="9"/>
        <v>0.12030819981990443</v>
      </c>
      <c r="BK43">
        <f t="shared" si="46"/>
        <v>0.11085739638668855</v>
      </c>
      <c r="BL43">
        <f t="shared" si="47"/>
        <v>0.10212700171603188</v>
      </c>
      <c r="BM43">
        <f t="shared" si="48"/>
        <v>8.6587004785989491E-2</v>
      </c>
      <c r="BN43">
        <f t="shared" si="49"/>
        <v>5.1992704725047481E-2</v>
      </c>
      <c r="BO43">
        <f t="shared" si="50"/>
        <v>1.9604030068487391E-2</v>
      </c>
      <c r="BP43">
        <f t="shared" si="51"/>
        <v>-4.0728701537238819E-3</v>
      </c>
      <c r="BQ43">
        <f t="shared" si="52"/>
        <v>-8.7818028493187299E-3</v>
      </c>
      <c r="BR43">
        <f t="shared" si="53"/>
        <v>-3.9460973164905273E-3</v>
      </c>
      <c r="BS43">
        <f t="shared" si="54"/>
        <v>-1.3290203423395384E-4</v>
      </c>
    </row>
    <row r="44" spans="1:71">
      <c r="A44">
        <v>21119.966136373972</v>
      </c>
      <c r="B44">
        <v>2.5551836809110939E-2</v>
      </c>
      <c r="C44">
        <v>2.5664112613260938E-2</v>
      </c>
      <c r="D44">
        <v>2.5775580186962188E-2</v>
      </c>
      <c r="E44">
        <v>2.5996151156570186E-2</v>
      </c>
      <c r="F44">
        <v>2.663997893732829E-2</v>
      </c>
      <c r="G44">
        <v>2.7659452469575671E-2</v>
      </c>
      <c r="H44">
        <v>2.9533322979930089E-2</v>
      </c>
      <c r="I44">
        <v>3.4268899397308004E-2</v>
      </c>
      <c r="J44">
        <v>4.0543431841763074E-2</v>
      </c>
      <c r="K44">
        <v>7.2567718918402496E-2</v>
      </c>
      <c r="N44">
        <f t="shared" si="5"/>
        <v>6.1581190310820428</v>
      </c>
      <c r="O44">
        <f t="shared" si="28"/>
        <v>5.8332936010342333</v>
      </c>
      <c r="P44">
        <f t="shared" si="29"/>
        <v>5.5216471657716362</v>
      </c>
      <c r="Q44">
        <f t="shared" si="30"/>
        <v>4.9348977219642345</v>
      </c>
      <c r="R44">
        <f t="shared" si="31"/>
        <v>3.4265410664348481</v>
      </c>
      <c r="S44">
        <f t="shared" si="32"/>
        <v>1.5476628179910499</v>
      </c>
      <c r="T44">
        <f t="shared" si="33"/>
        <v>-0.76391764965560083</v>
      </c>
      <c r="U44">
        <f t="shared" si="34"/>
        <v>-3.2297653433304374</v>
      </c>
      <c r="V44">
        <f t="shared" si="35"/>
        <v>-3.805931046357935</v>
      </c>
      <c r="W44">
        <f t="shared" si="36"/>
        <v>-2.2236364723070117</v>
      </c>
      <c r="Z44">
        <f t="shared" si="6"/>
        <v>2.5538987802346792E-2</v>
      </c>
      <c r="AA44">
        <f t="shared" si="16"/>
        <v>2.5651807000371316E-2</v>
      </c>
      <c r="AB44">
        <f t="shared" si="17"/>
        <v>2.5763804915210908E-2</v>
      </c>
      <c r="AC44">
        <f t="shared" si="18"/>
        <v>2.5985400226042309E-2</v>
      </c>
      <c r="AD44">
        <f t="shared" si="19"/>
        <v>2.6632042536754875E-2</v>
      </c>
      <c r="AE44">
        <f t="shared" si="20"/>
        <v>2.7655514531205471E-2</v>
      </c>
      <c r="AF44">
        <f t="shared" si="21"/>
        <v>2.9535613228313096E-2</v>
      </c>
      <c r="AG44">
        <f t="shared" si="22"/>
        <v>3.4282946438214362E-2</v>
      </c>
      <c r="AH44">
        <f t="shared" si="23"/>
        <v>4.0568637301273906E-2</v>
      </c>
      <c r="AI44">
        <f t="shared" si="24"/>
        <v>7.2630848906932763E-2</v>
      </c>
      <c r="AL44">
        <f t="shared" si="7"/>
        <v>-0.85533704296564828</v>
      </c>
      <c r="AM44">
        <f t="shared" si="25"/>
        <v>-0.79745931721771646</v>
      </c>
      <c r="AN44">
        <f t="shared" si="26"/>
        <v>-0.74312848956452526</v>
      </c>
      <c r="AO44">
        <f t="shared" si="27"/>
        <v>-0.64409527548117518</v>
      </c>
      <c r="AP44">
        <f t="shared" si="10"/>
        <v>-0.40983094847845131</v>
      </c>
      <c r="AQ44">
        <f t="shared" si="11"/>
        <v>-0.16223549161044348</v>
      </c>
      <c r="AR44">
        <f t="shared" si="12"/>
        <v>6.3998434851705879E-2</v>
      </c>
      <c r="AS44">
        <f t="shared" si="13"/>
        <v>0.16719364055641345</v>
      </c>
      <c r="AT44">
        <f t="shared" si="14"/>
        <v>0.11923815198781869</v>
      </c>
      <c r="AU44">
        <f t="shared" si="15"/>
        <v>1.643477851794848E-2</v>
      </c>
      <c r="AX44">
        <f t="shared" si="8"/>
        <v>2.5540770998917141E-2</v>
      </c>
      <c r="AY44">
        <f t="shared" si="37"/>
        <v>2.565348795033124E-2</v>
      </c>
      <c r="AZ44">
        <f t="shared" si="38"/>
        <v>2.5765388491286546E-2</v>
      </c>
      <c r="BA44">
        <f t="shared" si="39"/>
        <v>2.5986802462359706E-2</v>
      </c>
      <c r="BB44">
        <f t="shared" si="40"/>
        <v>2.6632991299318447E-2</v>
      </c>
      <c r="BC44">
        <f t="shared" si="41"/>
        <v>2.7655927231788873E-2</v>
      </c>
      <c r="BD44">
        <f t="shared" si="42"/>
        <v>2.9535421333951959E-2</v>
      </c>
      <c r="BE44">
        <f t="shared" si="43"/>
        <v>3.4282218761987428E-2</v>
      </c>
      <c r="BF44">
        <f t="shared" si="44"/>
        <v>4.0567846777500263E-2</v>
      </c>
      <c r="BG44">
        <f t="shared" si="45"/>
        <v>7.263038160825061E-2</v>
      </c>
      <c r="BJ44">
        <f t="shared" si="9"/>
        <v>0.11872185844008795</v>
      </c>
      <c r="BK44">
        <f t="shared" si="46"/>
        <v>0.10894877163784378</v>
      </c>
      <c r="BL44">
        <f t="shared" si="47"/>
        <v>9.9952256866969388E-2</v>
      </c>
      <c r="BM44">
        <f t="shared" si="48"/>
        <v>8.4019986842263444E-2</v>
      </c>
      <c r="BN44">
        <f t="shared" si="49"/>
        <v>4.8998712051852418E-2</v>
      </c>
      <c r="BO44">
        <f t="shared" si="50"/>
        <v>1.7003449327925312E-2</v>
      </c>
      <c r="BP44">
        <f t="shared" si="51"/>
        <v>-5.3620763120440689E-3</v>
      </c>
      <c r="BQ44">
        <f t="shared" si="52"/>
        <v>-8.6590316723966342E-3</v>
      </c>
      <c r="BR44">
        <f t="shared" si="53"/>
        <v>-3.7381751583306852E-3</v>
      </c>
      <c r="BS44">
        <f t="shared" si="54"/>
        <v>-1.2157585372877371E-4</v>
      </c>
    </row>
    <row r="45" spans="1:71">
      <c r="A45">
        <v>22175.964443192672</v>
      </c>
      <c r="B45">
        <v>2.5250292037205701E-2</v>
      </c>
      <c r="C45">
        <v>2.5365478896092024E-2</v>
      </c>
      <c r="D45">
        <v>2.5479794329895802E-2</v>
      </c>
      <c r="E45">
        <v>2.5705879297918763E-2</v>
      </c>
      <c r="F45">
        <v>2.6364923834072889E-2</v>
      </c>
      <c r="G45">
        <v>2.7406057106572346E-2</v>
      </c>
      <c r="H45">
        <v>2.9313210954952377E-2</v>
      </c>
      <c r="I45">
        <v>3.4106655522673016E-2</v>
      </c>
      <c r="J45">
        <v>4.0425137771899482E-2</v>
      </c>
      <c r="K45">
        <v>7.2516664172442138E-2</v>
      </c>
      <c r="N45">
        <f t="shared" si="5"/>
        <v>6.1489699778924036</v>
      </c>
      <c r="O45">
        <f t="shared" si="28"/>
        <v>5.8076705456023756</v>
      </c>
      <c r="P45">
        <f t="shared" si="29"/>
        <v>5.4807551931670115</v>
      </c>
      <c r="Q45">
        <f t="shared" si="30"/>
        <v>4.8667196950660596</v>
      </c>
      <c r="R45">
        <f t="shared" si="31"/>
        <v>3.2974662750900583</v>
      </c>
      <c r="S45">
        <f t="shared" si="32"/>
        <v>1.3634053940552586</v>
      </c>
      <c r="T45">
        <f t="shared" si="33"/>
        <v>-0.977373634497962</v>
      </c>
      <c r="U45">
        <f t="shared" si="34"/>
        <v>-3.3955724493412927</v>
      </c>
      <c r="V45">
        <f t="shared" si="35"/>
        <v>-3.9018361917155837</v>
      </c>
      <c r="W45">
        <f t="shared" si="36"/>
        <v>-2.2350466379463576</v>
      </c>
      <c r="Z45">
        <f t="shared" si="6"/>
        <v>2.5237837210704182E-2</v>
      </c>
      <c r="AA45">
        <f t="shared" si="16"/>
        <v>2.5353580544114476E-2</v>
      </c>
      <c r="AB45">
        <f t="shared" si="17"/>
        <v>2.5468438601427536E-2</v>
      </c>
      <c r="AC45">
        <f t="shared" si="18"/>
        <v>2.569557029081913E-2</v>
      </c>
      <c r="AD45">
        <f t="shared" si="19"/>
        <v>2.6357481919009617E-2</v>
      </c>
      <c r="AE45">
        <f t="shared" si="20"/>
        <v>2.7402666861416854E-2</v>
      </c>
      <c r="AF45">
        <f t="shared" si="21"/>
        <v>2.9316086903116122E-2</v>
      </c>
      <c r="AG45">
        <f t="shared" si="22"/>
        <v>3.4121249718931101E-2</v>
      </c>
      <c r="AH45">
        <f t="shared" si="23"/>
        <v>4.0450790551763559E-2</v>
      </c>
      <c r="AI45">
        <f t="shared" si="24"/>
        <v>7.258000672061074E-2</v>
      </c>
      <c r="AL45">
        <f t="shared" si="7"/>
        <v>-0.84900565737158273</v>
      </c>
      <c r="AM45">
        <f t="shared" si="25"/>
        <v>-0.78869841119072936</v>
      </c>
      <c r="AN45">
        <f t="shared" si="26"/>
        <v>-0.73224066486554651</v>
      </c>
      <c r="AO45">
        <f t="shared" si="27"/>
        <v>-0.62973629972340794</v>
      </c>
      <c r="AP45">
        <f t="shared" si="10"/>
        <v>-0.38962885516701445</v>
      </c>
      <c r="AQ45">
        <f t="shared" si="11"/>
        <v>-0.14051998631412005</v>
      </c>
      <c r="AR45">
        <f t="shared" si="12"/>
        <v>7.9957465718541884E-2</v>
      </c>
      <c r="AS45">
        <f t="shared" si="13"/>
        <v>0.16988528424529903</v>
      </c>
      <c r="AT45">
        <f t="shared" si="14"/>
        <v>0.11739285603957671</v>
      </c>
      <c r="AU45">
        <f t="shared" si="15"/>
        <v>1.5755978932729821E-2</v>
      </c>
      <c r="AX45">
        <f t="shared" si="8"/>
        <v>2.5239555487369007E-2</v>
      </c>
      <c r="AY45">
        <f t="shared" si="37"/>
        <v>2.5355195125555747E-2</v>
      </c>
      <c r="AZ45">
        <f t="shared" si="38"/>
        <v>2.5469954635732591E-2</v>
      </c>
      <c r="BA45">
        <f t="shared" si="39"/>
        <v>2.5696903355658222E-2</v>
      </c>
      <c r="BB45">
        <f t="shared" si="40"/>
        <v>2.6358360843898358E-2</v>
      </c>
      <c r="BC45">
        <f t="shared" si="41"/>
        <v>2.7403016206249964E-2</v>
      </c>
      <c r="BD45">
        <f t="shared" si="42"/>
        <v>2.931585158714577E-2</v>
      </c>
      <c r="BE45">
        <f t="shared" si="43"/>
        <v>3.4120519015570998E-2</v>
      </c>
      <c r="BF45">
        <f t="shared" si="44"/>
        <v>4.0450017901464762E-2</v>
      </c>
      <c r="BG45">
        <f t="shared" si="45"/>
        <v>7.2579559506096222E-2</v>
      </c>
      <c r="BJ45">
        <f t="shared" si="9"/>
        <v>0.11714635580390673</v>
      </c>
      <c r="BK45">
        <f t="shared" si="46"/>
        <v>0.10703981105936744</v>
      </c>
      <c r="BL45">
        <f t="shared" si="47"/>
        <v>9.7770410443583006E-2</v>
      </c>
      <c r="BM45">
        <f t="shared" si="48"/>
        <v>8.1442138423895957E-2</v>
      </c>
      <c r="BN45">
        <f t="shared" si="49"/>
        <v>4.602164473581391E-2</v>
      </c>
      <c r="BO45">
        <f t="shared" si="50"/>
        <v>1.4480491107224906E-2</v>
      </c>
      <c r="BP45">
        <f t="shared" si="51"/>
        <v>-6.5419752285751772E-3</v>
      </c>
      <c r="BQ45">
        <f t="shared" si="52"/>
        <v>-8.5036892725473406E-3</v>
      </c>
      <c r="BR45">
        <f t="shared" si="53"/>
        <v>-3.5343505244138877E-3</v>
      </c>
      <c r="BS45">
        <f t="shared" si="54"/>
        <v>-1.1117032936603593E-4</v>
      </c>
    </row>
    <row r="46" spans="1:71">
      <c r="A46">
        <v>23284.762665352308</v>
      </c>
      <c r="B46">
        <v>2.4953843904894111E-2</v>
      </c>
      <c r="C46">
        <v>2.5072029810168539E-2</v>
      </c>
      <c r="D46">
        <v>2.518927618250168E-2</v>
      </c>
      <c r="E46">
        <v>2.5421027568617444E-2</v>
      </c>
      <c r="F46">
        <v>2.6095651908827119E-2</v>
      </c>
      <c r="G46">
        <v>2.715881689045813E-2</v>
      </c>
      <c r="H46">
        <v>2.9099500168864211E-2</v>
      </c>
      <c r="I46">
        <v>3.3950347808242964E-2</v>
      </c>
      <c r="J46">
        <v>4.0311739064753258E-2</v>
      </c>
      <c r="K46">
        <v>7.246798635619088E-2</v>
      </c>
      <c r="N46">
        <f t="shared" si="5"/>
        <v>6.138893367897535</v>
      </c>
      <c r="O46">
        <f t="shared" si="28"/>
        <v>5.7802603790399152</v>
      </c>
      <c r="P46">
        <f t="shared" si="29"/>
        <v>5.4373296688019197</v>
      </c>
      <c r="Q46">
        <f t="shared" si="30"/>
        <v>4.7948076042535366</v>
      </c>
      <c r="R46">
        <f t="shared" si="31"/>
        <v>3.1627574725953722</v>
      </c>
      <c r="S46">
        <f t="shared" si="32"/>
        <v>1.1733592124167491</v>
      </c>
      <c r="T46">
        <f t="shared" si="33"/>
        <v>-1.1939837944096834</v>
      </c>
      <c r="U46">
        <f t="shared" si="34"/>
        <v>-3.559680808739266</v>
      </c>
      <c r="V46">
        <f t="shared" si="35"/>
        <v>-3.9952511231302643</v>
      </c>
      <c r="W46">
        <f t="shared" si="36"/>
        <v>-2.245962812139267</v>
      </c>
      <c r="Z46">
        <f t="shared" si="6"/>
        <v>2.4941771157854221E-2</v>
      </c>
      <c r="AA46">
        <f t="shared" si="16"/>
        <v>2.5060527060504125E-2</v>
      </c>
      <c r="AB46">
        <f t="shared" si="17"/>
        <v>2.5178328724383976E-2</v>
      </c>
      <c r="AC46">
        <f t="shared" si="18"/>
        <v>2.5411149834118366E-2</v>
      </c>
      <c r="AD46">
        <f t="shared" si="19"/>
        <v>2.6088694790101539E-2</v>
      </c>
      <c r="AE46">
        <f t="shared" si="20"/>
        <v>2.7155964533396248E-2</v>
      </c>
      <c r="AF46">
        <f t="shared" si="21"/>
        <v>2.9102949865163884E-2</v>
      </c>
      <c r="AG46">
        <f t="shared" si="22"/>
        <v>3.3965472854203115E-2</v>
      </c>
      <c r="AH46">
        <f t="shared" si="23"/>
        <v>4.0337822428976745E-2</v>
      </c>
      <c r="AI46">
        <f t="shared" si="24"/>
        <v>7.2531531672088118E-2</v>
      </c>
      <c r="AL46">
        <f t="shared" si="7"/>
        <v>-0.84261802589065848</v>
      </c>
      <c r="AM46">
        <f t="shared" si="25"/>
        <v>-0.77977729340217106</v>
      </c>
      <c r="AN46">
        <f t="shared" si="26"/>
        <v>-0.72111481546668188</v>
      </c>
      <c r="AO46">
        <f t="shared" si="27"/>
        <v>-0.6150462523319099</v>
      </c>
      <c r="AP46">
        <f t="shared" si="10"/>
        <v>-0.36911919530672538</v>
      </c>
      <c r="AQ46">
        <f t="shared" si="11"/>
        <v>-0.11886038286129608</v>
      </c>
      <c r="AR46">
        <f t="shared" si="12"/>
        <v>9.533962946579437E-2</v>
      </c>
      <c r="AS46">
        <f t="shared" si="13"/>
        <v>0.17205094038412211</v>
      </c>
      <c r="AT46">
        <f t="shared" si="14"/>
        <v>0.11539858088920647</v>
      </c>
      <c r="AU46">
        <f t="shared" si="15"/>
        <v>1.5100473236564242E-2</v>
      </c>
      <c r="AX46">
        <f t="shared" si="8"/>
        <v>2.4943426930064665E-2</v>
      </c>
      <c r="AY46">
        <f t="shared" si="37"/>
        <v>2.5062077647847961E-2</v>
      </c>
      <c r="AZ46">
        <f t="shared" si="38"/>
        <v>2.5179779567424187E-2</v>
      </c>
      <c r="BA46">
        <f t="shared" si="39"/>
        <v>2.5412416070521492E-2</v>
      </c>
      <c r="BB46">
        <f t="shared" si="40"/>
        <v>2.6089506381879759E-2</v>
      </c>
      <c r="BC46">
        <f t="shared" si="41"/>
        <v>2.7156253424166991E-2</v>
      </c>
      <c r="BD46">
        <f t="shared" si="42"/>
        <v>2.910267435165384E-2</v>
      </c>
      <c r="BE46">
        <f t="shared" si="43"/>
        <v>3.3964741253367167E-2</v>
      </c>
      <c r="BF46">
        <f t="shared" si="44"/>
        <v>4.0337068196032611E-2</v>
      </c>
      <c r="BG46">
        <f t="shared" si="45"/>
        <v>7.2531103778524592E-2</v>
      </c>
      <c r="BJ46">
        <f t="shared" si="9"/>
        <v>0.11558116703443286</v>
      </c>
      <c r="BK46">
        <f t="shared" si="46"/>
        <v>0.10512967829555749</v>
      </c>
      <c r="BL46">
        <f t="shared" si="47"/>
        <v>9.5580651037876108E-2</v>
      </c>
      <c r="BM46">
        <f t="shared" si="48"/>
        <v>7.8853301291143804E-2</v>
      </c>
      <c r="BN46">
        <f t="shared" si="49"/>
        <v>4.3064240862222998E-2</v>
      </c>
      <c r="BO46">
        <f t="shared" si="50"/>
        <v>1.2038871408612E-2</v>
      </c>
      <c r="BP46">
        <f t="shared" si="51"/>
        <v>-7.6139577598147946E-3</v>
      </c>
      <c r="BQ46">
        <f t="shared" si="52"/>
        <v>-8.3199312780541466E-3</v>
      </c>
      <c r="BR46">
        <f t="shared" si="53"/>
        <v>-3.3354711691627324E-3</v>
      </c>
      <c r="BS46">
        <f t="shared" si="54"/>
        <v>-1.016165605525368E-4</v>
      </c>
    </row>
    <row r="47" spans="1:71">
      <c r="A47">
        <v>24449.000798619923</v>
      </c>
      <c r="B47">
        <v>2.4662381570322519E-2</v>
      </c>
      <c r="C47">
        <v>2.4783657267547061E-2</v>
      </c>
      <c r="D47">
        <v>2.490392003060762E-2</v>
      </c>
      <c r="E47">
        <v>2.5141493987748675E-2</v>
      </c>
      <c r="F47">
        <v>2.5832066124087432E-2</v>
      </c>
      <c r="G47">
        <v>2.6917630735431426E-2</v>
      </c>
      <c r="H47">
        <v>2.8892067213191302E-2</v>
      </c>
      <c r="I47">
        <v>3.3799807132938599E-2</v>
      </c>
      <c r="J47">
        <v>4.0203058506771805E-2</v>
      </c>
      <c r="K47">
        <v>7.2421577142732452E-2</v>
      </c>
      <c r="N47">
        <f t="shared" si="5"/>
        <v>6.1278627084690251</v>
      </c>
      <c r="O47">
        <f t="shared" si="28"/>
        <v>5.7509928382017952</v>
      </c>
      <c r="P47">
        <f t="shared" si="29"/>
        <v>5.3912672390119649</v>
      </c>
      <c r="Q47">
        <f t="shared" si="30"/>
        <v>4.7190176855320081</v>
      </c>
      <c r="R47">
        <f t="shared" si="31"/>
        <v>3.0222761032109786</v>
      </c>
      <c r="S47">
        <f t="shared" si="32"/>
        <v>0.97753293848968958</v>
      </c>
      <c r="T47">
        <f t="shared" si="33"/>
        <v>-1.4135297187603284</v>
      </c>
      <c r="U47">
        <f t="shared" si="34"/>
        <v>-3.7219181927807758</v>
      </c>
      <c r="V47">
        <f t="shared" si="35"/>
        <v>-4.086163385432287</v>
      </c>
      <c r="W47">
        <f t="shared" si="36"/>
        <v>-2.2564042162129216</v>
      </c>
      <c r="Z47">
        <f t="shared" si="6"/>
        <v>2.4650679250429738E-2</v>
      </c>
      <c r="AA47">
        <f t="shared" si="16"/>
        <v>2.4772538922308192E-2</v>
      </c>
      <c r="AB47">
        <f t="shared" si="17"/>
        <v>2.4893370038686115E-2</v>
      </c>
      <c r="AC47">
        <f t="shared" si="18"/>
        <v>2.5132037349692809E-2</v>
      </c>
      <c r="AD47">
        <f t="shared" si="19"/>
        <v>2.5825584553492761E-2</v>
      </c>
      <c r="AE47">
        <f t="shared" si="20"/>
        <v>2.6915306793077565E-2</v>
      </c>
      <c r="AF47">
        <f t="shared" si="21"/>
        <v>2.8896078897080714E-2</v>
      </c>
      <c r="AG47">
        <f t="shared" si="22"/>
        <v>3.3815447000097879E-2</v>
      </c>
      <c r="AH47">
        <f t="shared" si="23"/>
        <v>4.02295562004416E-2</v>
      </c>
      <c r="AI47">
        <f t="shared" si="24"/>
        <v>7.2485315871523473E-2</v>
      </c>
      <c r="AL47">
        <f t="shared" si="7"/>
        <v>-0.83617163363098068</v>
      </c>
      <c r="AM47">
        <f t="shared" si="25"/>
        <v>-0.77068936147871991</v>
      </c>
      <c r="AN47">
        <f t="shared" si="26"/>
        <v>-0.7097424842086888</v>
      </c>
      <c r="AO47">
        <f t="shared" si="27"/>
        <v>-0.60001764522308287</v>
      </c>
      <c r="AP47">
        <f t="shared" si="10"/>
        <v>-0.34831268380821079</v>
      </c>
      <c r="AQ47">
        <f t="shared" si="11"/>
        <v>-9.7291765682104736E-2</v>
      </c>
      <c r="AR47">
        <f t="shared" si="12"/>
        <v>0.11011729441594448</v>
      </c>
      <c r="AS47">
        <f t="shared" si="13"/>
        <v>0.17371116641408069</v>
      </c>
      <c r="AT47">
        <f t="shared" si="14"/>
        <v>0.11327263010071931</v>
      </c>
      <c r="AU47">
        <f t="shared" si="15"/>
        <v>1.4467911526467151E-2</v>
      </c>
      <c r="AX47">
        <f t="shared" si="8"/>
        <v>2.4652274830986694E-2</v>
      </c>
      <c r="AY47">
        <f t="shared" si="37"/>
        <v>2.4774027787011207E-2</v>
      </c>
      <c r="AZ47">
        <f t="shared" si="38"/>
        <v>2.4894757938747496E-2</v>
      </c>
      <c r="BA47">
        <f t="shared" si="39"/>
        <v>2.5133239002022006E-2</v>
      </c>
      <c r="BB47">
        <f t="shared" si="40"/>
        <v>2.5826331232778773E-2</v>
      </c>
      <c r="BC47">
        <f t="shared" si="41"/>
        <v>2.6915538056642322E-2</v>
      </c>
      <c r="BD47">
        <f t="shared" si="42"/>
        <v>2.8895766304050597E-2</v>
      </c>
      <c r="BE47">
        <f t="shared" si="43"/>
        <v>3.3814716469304638E-2</v>
      </c>
      <c r="BF47">
        <f t="shared" si="44"/>
        <v>4.022882081990669E-2</v>
      </c>
      <c r="BG47">
        <f t="shared" si="45"/>
        <v>7.2484906555175921E-2</v>
      </c>
      <c r="BJ47">
        <f t="shared" si="9"/>
        <v>0.11402579274716867</v>
      </c>
      <c r="BK47">
        <f t="shared" si="46"/>
        <v>0.10321756016827005</v>
      </c>
      <c r="BL47">
        <f t="shared" si="47"/>
        <v>9.3382211867742204E-2</v>
      </c>
      <c r="BM47">
        <f t="shared" si="48"/>
        <v>7.6253429808982739E-2</v>
      </c>
      <c r="BN47">
        <f t="shared" si="49"/>
        <v>4.0129431293381299E-2</v>
      </c>
      <c r="BO47">
        <f t="shared" si="50"/>
        <v>9.6821910317097803E-3</v>
      </c>
      <c r="BP47">
        <f t="shared" si="51"/>
        <v>-8.5798254347320673E-3</v>
      </c>
      <c r="BQ47">
        <f t="shared" si="52"/>
        <v>-8.1117198300265526E-3</v>
      </c>
      <c r="BR47">
        <f t="shared" si="53"/>
        <v>-3.1422403720648942E-3</v>
      </c>
      <c r="BS47">
        <f t="shared" si="54"/>
        <v>-9.2849998228169563E-5</v>
      </c>
    </row>
    <row r="48" spans="1:71">
      <c r="A48">
        <v>25671.450838550922</v>
      </c>
      <c r="B48">
        <v>2.4375797118690409E-2</v>
      </c>
      <c r="C48">
        <v>2.4500256193256978E-2</v>
      </c>
      <c r="D48">
        <v>2.4623623229874228E-2</v>
      </c>
      <c r="E48">
        <v>2.4867179686385386E-2</v>
      </c>
      <c r="F48">
        <v>2.5574072319169888E-2</v>
      </c>
      <c r="G48">
        <v>2.6682399653427492E-2</v>
      </c>
      <c r="H48">
        <v>2.8690789792434956E-2</v>
      </c>
      <c r="I48">
        <v>3.3654866667182676E-2</v>
      </c>
      <c r="J48">
        <v>4.0098923518916987E-2</v>
      </c>
      <c r="K48">
        <v>7.2377332935732341E-2</v>
      </c>
      <c r="N48">
        <f t="shared" si="5"/>
        <v>6.1158517884311134</v>
      </c>
      <c r="O48">
        <f t="shared" si="28"/>
        <v>5.719795843635012</v>
      </c>
      <c r="P48">
        <f t="shared" si="29"/>
        <v>5.342461632443003</v>
      </c>
      <c r="Q48">
        <f t="shared" si="30"/>
        <v>4.6392031981255375</v>
      </c>
      <c r="R48">
        <f t="shared" si="31"/>
        <v>2.8758879637515564</v>
      </c>
      <c r="S48">
        <f t="shared" si="32"/>
        <v>0.77595051079573596</v>
      </c>
      <c r="T48">
        <f t="shared" si="33"/>
        <v>-1.6357805554206073</v>
      </c>
      <c r="U48">
        <f t="shared" si="34"/>
        <v>-3.8821211800898534</v>
      </c>
      <c r="V48">
        <f t="shared" si="35"/>
        <v>-4.1745671483712625</v>
      </c>
      <c r="W48">
        <f t="shared" si="36"/>
        <v>-2.2663895192440027</v>
      </c>
      <c r="Z48">
        <f t="shared" si="6"/>
        <v>2.4364454001738155E-2</v>
      </c>
      <c r="AA48">
        <f t="shared" si="16"/>
        <v>2.4489511495273633E-2</v>
      </c>
      <c r="AB48">
        <f t="shared" si="17"/>
        <v>2.4613460348857783E-2</v>
      </c>
      <c r="AC48">
        <f t="shared" si="18"/>
        <v>2.4858134422870996E-2</v>
      </c>
      <c r="AD48">
        <f t="shared" si="19"/>
        <v>2.5568057465509147E-2</v>
      </c>
      <c r="AE48">
        <f t="shared" si="20"/>
        <v>2.6680594956828681E-2</v>
      </c>
      <c r="AF48">
        <f t="shared" si="21"/>
        <v>2.8695351874408401E-2</v>
      </c>
      <c r="AG48">
        <f t="shared" si="22"/>
        <v>3.3671005604389882E-2</v>
      </c>
      <c r="AH48">
        <f t="shared" si="23"/>
        <v>4.0125819763208517E-2</v>
      </c>
      <c r="AI48">
        <f t="shared" si="24"/>
        <v>7.244125614136715E-2</v>
      </c>
      <c r="AL48">
        <f t="shared" si="7"/>
        <v>-0.82966406261947123</v>
      </c>
      <c r="AM48">
        <f t="shared" si="25"/>
        <v>-0.76142798327502059</v>
      </c>
      <c r="AN48">
        <f t="shared" si="26"/>
        <v>-0.69811524063213259</v>
      </c>
      <c r="AO48">
        <f t="shared" si="27"/>
        <v>-0.58464342701503869</v>
      </c>
      <c r="AP48">
        <f t="shared" si="10"/>
        <v>-0.32722182372673564</v>
      </c>
      <c r="AQ48">
        <f t="shared" si="11"/>
        <v>-7.5850565548650106E-2</v>
      </c>
      <c r="AR48">
        <f t="shared" si="12"/>
        <v>0.12426482927234998</v>
      </c>
      <c r="AS48">
        <f t="shared" si="13"/>
        <v>0.17488767406034147</v>
      </c>
      <c r="AT48">
        <f t="shared" si="14"/>
        <v>0.11103154511760509</v>
      </c>
      <c r="AU48">
        <f t="shared" si="15"/>
        <v>1.3857900140230238E-2</v>
      </c>
      <c r="AX48">
        <f t="shared" si="8"/>
        <v>2.4365991605873081E-2</v>
      </c>
      <c r="AY48">
        <f t="shared" si="37"/>
        <v>2.4490940810908975E-2</v>
      </c>
      <c r="AZ48">
        <f t="shared" si="38"/>
        <v>2.461478745714997E-2</v>
      </c>
      <c r="BA48">
        <f t="shared" si="39"/>
        <v>2.4859273642146532E-2</v>
      </c>
      <c r="BB48">
        <f t="shared" si="40"/>
        <v>2.5568741574512055E-2</v>
      </c>
      <c r="BC48">
        <f t="shared" si="41"/>
        <v>2.6680771349178938E-2</v>
      </c>
      <c r="BD48">
        <f t="shared" si="42"/>
        <v>2.8695005214853762E-2</v>
      </c>
      <c r="BE48">
        <f t="shared" si="43"/>
        <v>3.3670277954654035E-2</v>
      </c>
      <c r="BF48">
        <f t="shared" si="44"/>
        <v>4.012510356973252E-2</v>
      </c>
      <c r="BG48">
        <f t="shared" si="45"/>
        <v>7.2440864678480668E-2</v>
      </c>
      <c r="BJ48">
        <f t="shared" si="9"/>
        <v>0.11247975775553169</v>
      </c>
      <c r="BK48">
        <f t="shared" si="46"/>
        <v>0.1013026659988573</v>
      </c>
      <c r="BL48">
        <f t="shared" si="47"/>
        <v>9.1174372234497009E-2</v>
      </c>
      <c r="BM48">
        <f t="shared" si="48"/>
        <v>7.3642595898171903E-2</v>
      </c>
      <c r="BN48">
        <f t="shared" si="49"/>
        <v>3.7220332326762917E-2</v>
      </c>
      <c r="BO48">
        <f t="shared" si="50"/>
        <v>7.4139015069903036E-3</v>
      </c>
      <c r="BP48">
        <f t="shared" si="51"/>
        <v>-9.4417815530634542E-3</v>
      </c>
      <c r="BQ48">
        <f t="shared" si="52"/>
        <v>-7.8828084259275448E-3</v>
      </c>
      <c r="BR48">
        <f t="shared" si="53"/>
        <v>-2.9552288196937628E-3</v>
      </c>
      <c r="BS48">
        <f t="shared" si="54"/>
        <v>-8.4810287312200354E-5</v>
      </c>
    </row>
    <row r="49" spans="1:71">
      <c r="A49">
        <v>26955.023380478469</v>
      </c>
      <c r="B49">
        <v>2.4093985471713365E-2</v>
      </c>
      <c r="C49">
        <v>2.4221724437130988E-2</v>
      </c>
      <c r="D49">
        <v>2.4348286117829833E-2</v>
      </c>
      <c r="E49">
        <v>2.4597988815436136E-2</v>
      </c>
      <c r="F49">
        <v>2.5321579091095076E-2</v>
      </c>
      <c r="G49">
        <v>2.6453026606852521E-2</v>
      </c>
      <c r="H49">
        <v>2.8495546624450682E-2</v>
      </c>
      <c r="I49">
        <v>3.3515361928969679E-2</v>
      </c>
      <c r="J49">
        <v>3.9999166147795716E-2</v>
      </c>
      <c r="K49">
        <v>7.2335154680840633E-2</v>
      </c>
      <c r="N49">
        <f t="shared" si="5"/>
        <v>6.1028346666516571</v>
      </c>
      <c r="O49">
        <f t="shared" si="28"/>
        <v>5.6865954010978932</v>
      </c>
      <c r="P49">
        <f t="shared" si="29"/>
        <v>5.2908035643812985</v>
      </c>
      <c r="Q49">
        <f t="shared" si="30"/>
        <v>4.5552144915267485</v>
      </c>
      <c r="R49">
        <f t="shared" si="31"/>
        <v>2.7234639282247226</v>
      </c>
      <c r="S49">
        <f t="shared" si="32"/>
        <v>0.56865177770862563</v>
      </c>
      <c r="T49">
        <f t="shared" si="33"/>
        <v>-1.8604939046864684</v>
      </c>
      <c r="U49">
        <f t="shared" si="34"/>
        <v>-4.0401356926198888</v>
      </c>
      <c r="V49">
        <f t="shared" si="35"/>
        <v>-4.2604628610653448</v>
      </c>
      <c r="W49">
        <f t="shared" si="36"/>
        <v>-2.2759368352870371</v>
      </c>
      <c r="Z49">
        <f t="shared" si="6"/>
        <v>2.4082990742332434E-2</v>
      </c>
      <c r="AA49">
        <f t="shared" si="16"/>
        <v>2.4211343051069215E-2</v>
      </c>
      <c r="AB49">
        <f t="shared" si="17"/>
        <v>2.4338500422470766E-2</v>
      </c>
      <c r="AC49">
        <f t="shared" si="18"/>
        <v>2.4589345639428141E-2</v>
      </c>
      <c r="AD49">
        <f t="shared" si="19"/>
        <v>2.5316022517084532E-2</v>
      </c>
      <c r="AE49">
        <f t="shared" si="20"/>
        <v>2.6451732265338E-2</v>
      </c>
      <c r="AF49">
        <f t="shared" si="21"/>
        <v>2.8500647668000176E-2</v>
      </c>
      <c r="AG49">
        <f t="shared" si="22"/>
        <v>3.3531984463421198E-2</v>
      </c>
      <c r="AH49">
        <f t="shared" si="23"/>
        <v>4.0026445634650638E-2</v>
      </c>
      <c r="AI49">
        <f t="shared" si="24"/>
        <v>7.2399253828425089E-2</v>
      </c>
      <c r="AL49">
        <f t="shared" si="7"/>
        <v>-0.82309298757380589</v>
      </c>
      <c r="AM49">
        <f t="shared" si="25"/>
        <v>-0.75198649212159596</v>
      </c>
      <c r="AN49">
        <f t="shared" si="26"/>
        <v>-0.68622468949854309</v>
      </c>
      <c r="AO49">
        <f t="shared" si="27"/>
        <v>-0.56891702938899458</v>
      </c>
      <c r="AP49">
        <f t="shared" si="10"/>
        <v>-0.30586096509467076</v>
      </c>
      <c r="AQ49">
        <f t="shared" si="11"/>
        <v>-5.4574403683300417E-2</v>
      </c>
      <c r="AR49">
        <f t="shared" si="12"/>
        <v>0.1377588097985295</v>
      </c>
      <c r="AS49">
        <f t="shared" si="13"/>
        <v>0.1756031487665847</v>
      </c>
      <c r="AT49">
        <f t="shared" si="14"/>
        <v>0.10869107163607518</v>
      </c>
      <c r="AU49">
        <f t="shared" si="15"/>
        <v>1.3270008097599562E-2</v>
      </c>
      <c r="AX49">
        <f t="shared" si="8"/>
        <v>2.4084472492497098E-2</v>
      </c>
      <c r="AY49">
        <f t="shared" si="37"/>
        <v>2.4212714898119006E-2</v>
      </c>
      <c r="AZ49">
        <f t="shared" si="38"/>
        <v>2.4339768797986983E-2</v>
      </c>
      <c r="BA49">
        <f t="shared" si="39"/>
        <v>2.4590424488392666E-2</v>
      </c>
      <c r="BB49">
        <f t="shared" si="40"/>
        <v>2.5316646324824978E-2</v>
      </c>
      <c r="BC49">
        <f t="shared" si="41"/>
        <v>2.6451856475125816E-2</v>
      </c>
      <c r="BD49">
        <f t="shared" si="42"/>
        <v>2.8500269850662875E-2</v>
      </c>
      <c r="BE49">
        <f t="shared" si="43"/>
        <v>3.3531261355013449E-2</v>
      </c>
      <c r="BF49">
        <f t="shared" si="44"/>
        <v>4.0025748870557105E-2</v>
      </c>
      <c r="BG49">
        <f t="shared" si="45"/>
        <v>7.2398879515584935E-2</v>
      </c>
      <c r="BJ49">
        <f t="shared" si="9"/>
        <v>0.11094260982525062</v>
      </c>
      <c r="BK49">
        <f t="shared" si="46"/>
        <v>9.9384227164188488E-2</v>
      </c>
      <c r="BL49">
        <f t="shared" si="47"/>
        <v>8.895645925655836E-2</v>
      </c>
      <c r="BM49">
        <f t="shared" si="48"/>
        <v>7.1020994127819329E-2</v>
      </c>
      <c r="BN49">
        <f t="shared" si="49"/>
        <v>3.4340236653492347E-2</v>
      </c>
      <c r="BO49">
        <f t="shared" si="50"/>
        <v>5.2372709732681913E-3</v>
      </c>
      <c r="BP49">
        <f t="shared" si="51"/>
        <v>-1.0202417582173393E-2</v>
      </c>
      <c r="BQ49">
        <f t="shared" si="52"/>
        <v>-7.6367299858428684E-3</v>
      </c>
      <c r="BR49">
        <f t="shared" si="53"/>
        <v>-2.7748863815059322E-3</v>
      </c>
      <c r="BS49">
        <f t="shared" si="54"/>
        <v>-7.7441093391407759E-5</v>
      </c>
    </row>
    <row r="50" spans="1:71">
      <c r="A50">
        <v>28302.774549502396</v>
      </c>
      <c r="B50">
        <v>2.3816844300288419E-2</v>
      </c>
      <c r="C50">
        <v>2.3947962688872237E-2</v>
      </c>
      <c r="D50">
        <v>2.4077811929024067E-2</v>
      </c>
      <c r="E50">
        <v>2.4333828456136207E-2</v>
      </c>
      <c r="F50">
        <v>2.5074497676939058E-2</v>
      </c>
      <c r="G50">
        <v>2.6229416364730869E-2</v>
      </c>
      <c r="H50">
        <v>2.8306217351282238E-2</v>
      </c>
      <c r="I50">
        <v>3.3381130842914421E-2</v>
      </c>
      <c r="J50">
        <v>3.9903623050379138E-2</v>
      </c>
      <c r="K50">
        <v>7.2294947683062119E-2</v>
      </c>
      <c r="N50">
        <f t="shared" si="5"/>
        <v>6.0887856610716069</v>
      </c>
      <c r="O50">
        <f t="shared" si="28"/>
        <v>5.6513155013962217</v>
      </c>
      <c r="P50">
        <f t="shared" si="29"/>
        <v>5.2361806449327517</v>
      </c>
      <c r="Q50">
        <f t="shared" si="30"/>
        <v>4.4668990950310894</v>
      </c>
      <c r="R50">
        <f t="shared" si="31"/>
        <v>2.5648807116290118</v>
      </c>
      <c r="S50">
        <f t="shared" si="32"/>
        <v>0.35569307393105803</v>
      </c>
      <c r="T50">
        <f t="shared" si="33"/>
        <v>-2.0874168126746642</v>
      </c>
      <c r="U50">
        <f t="shared" si="34"/>
        <v>-4.1958174449180898</v>
      </c>
      <c r="V50">
        <f t="shared" si="35"/>
        <v>-4.3438568911571975</v>
      </c>
      <c r="W50">
        <f t="shared" si="36"/>
        <v>-2.2850637228592925</v>
      </c>
      <c r="Z50">
        <f t="shared" si="6"/>
        <v>2.3806187533714985E-2</v>
      </c>
      <c r="AA50">
        <f t="shared" si="16"/>
        <v>2.3937934683395119E-2</v>
      </c>
      <c r="AB50">
        <f t="shared" si="17"/>
        <v>2.4068393906321699E-2</v>
      </c>
      <c r="AC50">
        <f t="shared" si="18"/>
        <v>2.4325578497027843E-2</v>
      </c>
      <c r="AD50">
        <f t="shared" si="19"/>
        <v>2.5069391316903573E-2</v>
      </c>
      <c r="AE50">
        <f t="shared" si="20"/>
        <v>2.6228623740893593E-2</v>
      </c>
      <c r="AF50">
        <f t="shared" si="21"/>
        <v>2.8311846056819481E-2</v>
      </c>
      <c r="AG50">
        <f t="shared" si="22"/>
        <v>3.3398221781776427E-2</v>
      </c>
      <c r="AH50">
        <f t="shared" si="23"/>
        <v>3.9931270936831936E-2</v>
      </c>
      <c r="AI50">
        <f t="shared" si="24"/>
        <v>7.2359214621875265E-2</v>
      </c>
      <c r="AL50">
        <f t="shared" si="7"/>
        <v>-0.816456171785513</v>
      </c>
      <c r="AM50">
        <f t="shared" si="25"/>
        <v>-0.74235818272722898</v>
      </c>
      <c r="AN50">
        <f t="shared" si="26"/>
        <v>-0.67406248125521306</v>
      </c>
      <c r="AO50">
        <f t="shared" si="27"/>
        <v>-0.55283241694862861</v>
      </c>
      <c r="AP50">
        <f t="shared" si="10"/>
        <v>-0.28424635761284772</v>
      </c>
      <c r="AQ50">
        <f t="shared" si="11"/>
        <v>-3.3501917421918943E-2</v>
      </c>
      <c r="AR50">
        <f t="shared" si="12"/>
        <v>0.1505782079418036</v>
      </c>
      <c r="AS50">
        <f t="shared" si="13"/>
        <v>0.17588106821215874</v>
      </c>
      <c r="AT50">
        <f t="shared" si="14"/>
        <v>0.10626613491206303</v>
      </c>
      <c r="AU50">
        <f t="shared" si="15"/>
        <v>1.2703772973104002E-2</v>
      </c>
      <c r="AX50">
        <f t="shared" si="8"/>
        <v>2.3807615464098982E-2</v>
      </c>
      <c r="AY50">
        <f t="shared" si="37"/>
        <v>2.3939251053773328E-2</v>
      </c>
      <c r="AZ50">
        <f t="shared" si="38"/>
        <v>2.4069605520434769E-2</v>
      </c>
      <c r="BA50">
        <f t="shared" si="39"/>
        <v>2.4326598954954808E-2</v>
      </c>
      <c r="BB50">
        <f t="shared" si="40"/>
        <v>2.5069957024131374E-2</v>
      </c>
      <c r="BC50">
        <f t="shared" si="41"/>
        <v>2.6228698392532061E-2</v>
      </c>
      <c r="BD50">
        <f t="shared" si="42"/>
        <v>2.8311439886749803E-2</v>
      </c>
      <c r="BE50">
        <f t="shared" si="43"/>
        <v>3.339750473009602E-2</v>
      </c>
      <c r="BF50">
        <f t="shared" si="44"/>
        <v>3.9930593759846658E-2</v>
      </c>
      <c r="BG50">
        <f t="shared" si="45"/>
        <v>7.2358856776243707E-2</v>
      </c>
      <c r="BJ50">
        <f t="shared" si="9"/>
        <v>0.10941391848094177</v>
      </c>
      <c r="BK50">
        <f t="shared" si="46"/>
        <v>9.7461496739393236E-2</v>
      </c>
      <c r="BL50">
        <f t="shared" si="47"/>
        <v>8.6727849836372883E-2</v>
      </c>
      <c r="BM50">
        <f t="shared" si="48"/>
        <v>6.8388947007191725E-2</v>
      </c>
      <c r="BN50">
        <f t="shared" si="49"/>
        <v>3.1492602539595446E-2</v>
      </c>
      <c r="BO50">
        <f t="shared" si="50"/>
        <v>3.1553502150853193E-3</v>
      </c>
      <c r="BP50">
        <f t="shared" si="51"/>
        <v>-1.0864695069281234E-2</v>
      </c>
      <c r="BQ50">
        <f t="shared" si="52"/>
        <v>-7.3767879237186165E-3</v>
      </c>
      <c r="BR50">
        <f t="shared" si="53"/>
        <v>-2.6015536025815068E-3</v>
      </c>
      <c r="BS50">
        <f t="shared" si="54"/>
        <v>-7.0689916532196519E-5</v>
      </c>
    </row>
    <row r="51" spans="1:71">
      <c r="A51">
        <v>29717.913276977517</v>
      </c>
      <c r="B51">
        <v>2.3544273940234395E-2</v>
      </c>
      <c r="C51">
        <v>2.3678874396228119E-2</v>
      </c>
      <c r="D51">
        <v>2.3812106713157598E-2</v>
      </c>
      <c r="E51">
        <v>2.4074608533013932E-2</v>
      </c>
      <c r="F51">
        <v>2.4832741837521613E-2</v>
      </c>
      <c r="G51">
        <v>2.601147536246973E-2</v>
      </c>
      <c r="H51">
        <v>2.8122682460565793E-2</v>
      </c>
      <c r="I51">
        <v>3.3252013801265239E-2</v>
      </c>
      <c r="J51">
        <v>3.9812135472306866E-2</v>
      </c>
      <c r="K51">
        <v>7.2256621430041107E-2</v>
      </c>
      <c r="N51">
        <f t="shared" si="5"/>
        <v>6.0736793382642915</v>
      </c>
      <c r="O51">
        <f t="shared" si="28"/>
        <v>5.6138780185985535</v>
      </c>
      <c r="P51">
        <f t="shared" si="29"/>
        <v>5.1784772915567006</v>
      </c>
      <c r="Q51">
        <f t="shared" si="30"/>
        <v>4.3741018318377218</v>
      </c>
      <c r="R51">
        <f t="shared" si="31"/>
        <v>2.4000216708441613</v>
      </c>
      <c r="S51">
        <f t="shared" si="32"/>
        <v>0.13714772700570832</v>
      </c>
      <c r="T51">
        <f t="shared" si="33"/>
        <v>-2.3162868565809882</v>
      </c>
      <c r="U51">
        <f t="shared" si="34"/>
        <v>-4.3490323063636733</v>
      </c>
      <c r="V51">
        <f t="shared" si="35"/>
        <v>-4.4247611529509498</v>
      </c>
      <c r="W51">
        <f t="shared" si="36"/>
        <v>-2.2937871864419392</v>
      </c>
      <c r="Z51">
        <f t="shared" si="6"/>
        <v>2.3533945085051779E-2</v>
      </c>
      <c r="AA51">
        <f t="shared" si="16"/>
        <v>2.3669190227134141E-2</v>
      </c>
      <c r="AB51">
        <f t="shared" si="17"/>
        <v>2.3803047245518443E-2</v>
      </c>
      <c r="AC51">
        <f t="shared" si="18"/>
        <v>2.4066743319068044E-2</v>
      </c>
      <c r="AD51">
        <f t="shared" si="19"/>
        <v>2.4828077975821036E-2</v>
      </c>
      <c r="AE51">
        <f t="shared" si="20"/>
        <v>2.6011176048265822E-2</v>
      </c>
      <c r="AF51">
        <f t="shared" si="21"/>
        <v>2.8128827651253595E-2</v>
      </c>
      <c r="AG51">
        <f t="shared" si="22"/>
        <v>3.3269558233769814E-2</v>
      </c>
      <c r="AH51">
        <f t="shared" si="23"/>
        <v>3.9840137374448831E-2</v>
      </c>
      <c r="AI51">
        <f t="shared" si="24"/>
        <v>7.2321048377182937E-2</v>
      </c>
      <c r="AL51">
        <f t="shared" si="7"/>
        <v>-0.80975146333289016</v>
      </c>
      <c r="AM51">
        <f t="shared" si="25"/>
        <v>-0.73253630769179345</v>
      </c>
      <c r="AN51">
        <f t="shared" si="26"/>
        <v>-0.66162032454983744</v>
      </c>
      <c r="AO51">
        <f t="shared" si="27"/>
        <v>-0.53638414083295671</v>
      </c>
      <c r="AP51">
        <f t="shared" si="10"/>
        <v>-0.26239619574261247</v>
      </c>
      <c r="AQ51">
        <f t="shared" si="11"/>
        <v>-1.2672568094387677E-2</v>
      </c>
      <c r="AR51">
        <f t="shared" si="12"/>
        <v>0.16270456061497571</v>
      </c>
      <c r="AS51">
        <f t="shared" si="13"/>
        <v>0.17574552235458449</v>
      </c>
      <c r="AT51">
        <f t="shared" si="14"/>
        <v>0.1037708234285678</v>
      </c>
      <c r="AU51">
        <f t="shared" si="15"/>
        <v>1.2158706257952097E-2</v>
      </c>
      <c r="AX51">
        <f t="shared" si="8"/>
        <v>2.3535321145845643E-2</v>
      </c>
      <c r="AY51">
        <f t="shared" si="37"/>
        <v>2.3670453028457543E-2</v>
      </c>
      <c r="AZ51">
        <f t="shared" si="38"/>
        <v>2.3804203986330742E-2</v>
      </c>
      <c r="BA51">
        <f t="shared" si="39"/>
        <v>2.4067707286332087E-2</v>
      </c>
      <c r="BB51">
        <f t="shared" si="40"/>
        <v>2.4828587719640707E-2</v>
      </c>
      <c r="BC51">
        <f t="shared" si="41"/>
        <v>2.6011203704621171E-2</v>
      </c>
      <c r="BD51">
        <f t="shared" si="42"/>
        <v>2.8128395830210717E-2</v>
      </c>
      <c r="BE51">
        <f t="shared" si="43"/>
        <v>3.3268848615313422E-2</v>
      </c>
      <c r="BF51">
        <f t="shared" si="44"/>
        <v>3.983947986507147E-2</v>
      </c>
      <c r="BG51">
        <f t="shared" si="45"/>
        <v>7.2320706336626378E-2</v>
      </c>
      <c r="BJ51">
        <f t="shared" si="9"/>
        <v>0.10789327391271074</v>
      </c>
      <c r="BK51">
        <f t="shared" si="46"/>
        <v>9.5533749304823806E-2</v>
      </c>
      <c r="BL51">
        <f t="shared" si="47"/>
        <v>8.4487972987383059E-2</v>
      </c>
      <c r="BM51">
        <f t="shared" si="48"/>
        <v>6.5746910361480171E-2</v>
      </c>
      <c r="BN51">
        <f t="shared" si="49"/>
        <v>2.8681040946919152E-2</v>
      </c>
      <c r="BO51">
        <f t="shared" si="50"/>
        <v>1.170939471086798E-3</v>
      </c>
      <c r="BP51">
        <f t="shared" si="51"/>
        <v>-1.1431923350999483E-2</v>
      </c>
      <c r="BQ51">
        <f t="shared" si="52"/>
        <v>-7.1060502754091322E-3</v>
      </c>
      <c r="BR51">
        <f t="shared" si="53"/>
        <v>-2.4354729358041392E-3</v>
      </c>
      <c r="BS51">
        <f t="shared" si="54"/>
        <v>-6.4507901222842336E-5</v>
      </c>
    </row>
    <row r="52" spans="1:71">
      <c r="A52">
        <v>31203.808940826395</v>
      </c>
      <c r="B52">
        <v>2.3276177310985476E-2</v>
      </c>
      <c r="C52">
        <v>2.3414365686145772E-2</v>
      </c>
      <c r="D52">
        <v>2.3551079256050308E-2</v>
      </c>
      <c r="E52">
        <v>2.382024172916548E-2</v>
      </c>
      <c r="F52">
        <v>2.4596227742319524E-2</v>
      </c>
      <c r="G52">
        <v>2.5799111565471263E-2</v>
      </c>
      <c r="H52">
        <v>2.7944823217566254E-2</v>
      </c>
      <c r="I52">
        <v>3.312785372590691E-2</v>
      </c>
      <c r="J52">
        <v>3.972454921984122E-2</v>
      </c>
      <c r="K52">
        <v>7.2220089421193873E-2</v>
      </c>
      <c r="N52">
        <f t="shared" si="5"/>
        <v>6.0574905034414872</v>
      </c>
      <c r="O52">
        <f t="shared" si="28"/>
        <v>5.5742026067328467</v>
      </c>
      <c r="P52">
        <f t="shared" si="29"/>
        <v>5.1175746468154397</v>
      </c>
      <c r="Q52">
        <f t="shared" si="30"/>
        <v>4.2766649595839574</v>
      </c>
      <c r="R52">
        <f t="shared" si="31"/>
        <v>2.2287776395371144</v>
      </c>
      <c r="S52">
        <f t="shared" si="32"/>
        <v>-8.6893515847682984E-2</v>
      </c>
      <c r="T52">
        <f t="shared" si="33"/>
        <v>-2.5468333131053953</v>
      </c>
      <c r="U52">
        <f t="shared" si="34"/>
        <v>-4.4996565771224777</v>
      </c>
      <c r="V52">
        <f t="shared" si="35"/>
        <v>-4.5031927286264439</v>
      </c>
      <c r="W52">
        <f t="shared" si="36"/>
        <v>-2.3021236797811127</v>
      </c>
      <c r="Z52">
        <f t="shared" si="6"/>
        <v>2.3266166672779594E-2</v>
      </c>
      <c r="AA52">
        <f t="shared" si="16"/>
        <v>2.3405016180424079E-2</v>
      </c>
      <c r="AB52">
        <f t="shared" si="17"/>
        <v>2.3542369605342575E-2</v>
      </c>
      <c r="AC52">
        <f t="shared" si="18"/>
        <v>2.3812753170769297E-2</v>
      </c>
      <c r="AD52">
        <f t="shared" si="19"/>
        <v>2.4591998992452124E-2</v>
      </c>
      <c r="AE52">
        <f t="shared" si="20"/>
        <v>2.5799297359429665E-2</v>
      </c>
      <c r="AF52">
        <f t="shared" si="21"/>
        <v>2.7951473827000202E-2</v>
      </c>
      <c r="AG52">
        <f t="shared" si="22"/>
        <v>3.3145837025781576E-2</v>
      </c>
      <c r="AH52">
        <f t="shared" si="23"/>
        <v>3.9752891206418561E-2</v>
      </c>
      <c r="AI52">
        <f t="shared" si="24"/>
        <v>7.2284668945847744E-2</v>
      </c>
      <c r="AL52">
        <f t="shared" si="7"/>
        <v>-0.8029767913822583</v>
      </c>
      <c r="AM52">
        <f t="shared" si="25"/>
        <v>-0.72251407480362162</v>
      </c>
      <c r="AN52">
        <f t="shared" si="26"/>
        <v>-0.64889000072269953</v>
      </c>
      <c r="AO52">
        <f t="shared" si="27"/>
        <v>-0.51956739591196344</v>
      </c>
      <c r="AP52">
        <f t="shared" si="10"/>
        <v>-0.2403306550382632</v>
      </c>
      <c r="AQ52">
        <f t="shared" si="11"/>
        <v>7.8735681128410135E-3</v>
      </c>
      <c r="AR52">
        <f t="shared" si="12"/>
        <v>0.17412211572410677</v>
      </c>
      <c r="AS52">
        <f t="shared" si="13"/>
        <v>0.17522103702746125</v>
      </c>
      <c r="AT52">
        <f t="shared" si="14"/>
        <v>0.10121838032301468</v>
      </c>
      <c r="AU52">
        <f t="shared" si="15"/>
        <v>1.1634298212402605E-2</v>
      </c>
      <c r="AX52">
        <f t="shared" si="8"/>
        <v>2.3267492734199625E-2</v>
      </c>
      <c r="AY52">
        <f t="shared" si="37"/>
        <v>2.34062272400479E-2</v>
      </c>
      <c r="AZ52">
        <f t="shared" si="38"/>
        <v>2.3543473281806462E-2</v>
      </c>
      <c r="BA52">
        <f t="shared" si="39"/>
        <v>2.3813662473194466E-2</v>
      </c>
      <c r="BB52">
        <f t="shared" si="40"/>
        <v>2.4592454850665982E-2</v>
      </c>
      <c r="BC52">
        <f t="shared" si="41"/>
        <v>2.5799280524121608E-2</v>
      </c>
      <c r="BD52">
        <f t="shared" si="42"/>
        <v>2.7951018953736001E-2</v>
      </c>
      <c r="BE52">
        <f t="shared" si="43"/>
        <v>3.3145136084189813E-2</v>
      </c>
      <c r="BF52">
        <f t="shared" si="44"/>
        <v>3.9752253374933516E-2</v>
      </c>
      <c r="BG52">
        <f t="shared" si="45"/>
        <v>7.2284342068966917E-2</v>
      </c>
      <c r="BJ52">
        <f t="shared" si="9"/>
        <v>0.1063802859386186</v>
      </c>
      <c r="BK52">
        <f t="shared" si="46"/>
        <v>9.3600280966575272E-2</v>
      </c>
      <c r="BL52">
        <f t="shared" si="47"/>
        <v>8.2236312378367996E-2</v>
      </c>
      <c r="BM52">
        <f t="shared" si="48"/>
        <v>6.3095478829324356E-2</v>
      </c>
      <c r="BN52">
        <f t="shared" si="49"/>
        <v>2.5909300744919886E-2</v>
      </c>
      <c r="BO52">
        <f t="shared" si="50"/>
        <v>-7.1344365834984948E-4</v>
      </c>
      <c r="BP52">
        <f t="shared" si="51"/>
        <v>-1.1907733271234618E-2</v>
      </c>
      <c r="BQ52">
        <f t="shared" si="52"/>
        <v>-6.8273466298021616E-3</v>
      </c>
      <c r="BR52">
        <f t="shared" si="53"/>
        <v>-2.2767994436517962E-3</v>
      </c>
      <c r="BS52">
        <f t="shared" si="54"/>
        <v>-5.8849660674346217E-5</v>
      </c>
    </row>
    <row r="53" spans="1:71">
      <c r="A53">
        <v>32763.999387867716</v>
      </c>
      <c r="B53">
        <v>2.3012459837121527E-2</v>
      </c>
      <c r="C53">
        <v>2.3154345288789607E-2</v>
      </c>
      <c r="D53">
        <v>2.3294641003314388E-2</v>
      </c>
      <c r="E53">
        <v>2.3570643403675293E-2</v>
      </c>
      <c r="F53">
        <v>2.436487385551166E-2</v>
      </c>
      <c r="G53">
        <v>2.5592234336845938E-2</v>
      </c>
      <c r="H53">
        <v>2.7772521607851267E-2</v>
      </c>
      <c r="I53">
        <v>3.3008496130425891E-2</v>
      </c>
      <c r="J53">
        <v>3.9640714625596526E-2</v>
      </c>
      <c r="K53">
        <v>7.2185269002611435E-2</v>
      </c>
      <c r="N53">
        <f t="shared" si="5"/>
        <v>6.0401941908742289</v>
      </c>
      <c r="O53">
        <f t="shared" si="28"/>
        <v>5.5322065950758574</v>
      </c>
      <c r="P53">
        <f t="shared" si="29"/>
        <v>5.0533505023193426</v>
      </c>
      <c r="Q53">
        <f t="shared" si="30"/>
        <v>4.1744283394841535</v>
      </c>
      <c r="R53">
        <f t="shared" si="31"/>
        <v>2.0510477938256431</v>
      </c>
      <c r="S53">
        <f t="shared" si="32"/>
        <v>-0.31632214990243335</v>
      </c>
      <c r="T53">
        <f t="shared" si="33"/>
        <v>-2.7787783998703821</v>
      </c>
      <c r="U53">
        <f t="shared" si="34"/>
        <v>-4.6475771795663174</v>
      </c>
      <c r="V53">
        <f t="shared" si="35"/>
        <v>-4.5791734861986813</v>
      </c>
      <c r="W53">
        <f t="shared" si="36"/>
        <v>-2.3100891107805444</v>
      </c>
      <c r="Z53">
        <f t="shared" si="6"/>
        <v>2.3002758062993994E-2</v>
      </c>
      <c r="AA53">
        <f t="shared" si="16"/>
        <v>2.3145321629535708E-2</v>
      </c>
      <c r="AB53">
        <f t="shared" si="17"/>
        <v>2.3286272795758116E-2</v>
      </c>
      <c r="AC53">
        <f t="shared" si="18"/>
        <v>2.3563523777345947E-2</v>
      </c>
      <c r="AD53">
        <f t="shared" si="19"/>
        <v>2.4361073139846156E-2</v>
      </c>
      <c r="AE53">
        <f t="shared" si="20"/>
        <v>2.5592897222385658E-2</v>
      </c>
      <c r="AF53">
        <f t="shared" si="21"/>
        <v>2.7779666669527223E-2</v>
      </c>
      <c r="AG53">
        <f t="shared" si="22"/>
        <v>3.3026903958528316E-2</v>
      </c>
      <c r="AH53">
        <f t="shared" si="23"/>
        <v>3.9669383211246433E-2</v>
      </c>
      <c r="AI53">
        <f t="shared" si="24"/>
        <v>7.224999401090508E-2</v>
      </c>
      <c r="AL53">
        <f t="shared" si="7"/>
        <v>-0.79613016266124159</v>
      </c>
      <c r="AM53">
        <f t="shared" si="25"/>
        <v>-0.71228464503740729</v>
      </c>
      <c r="AN53">
        <f t="shared" si="26"/>
        <v>-0.6358633807820645</v>
      </c>
      <c r="AO53">
        <f t="shared" si="27"/>
        <v>-0.50237808161207553</v>
      </c>
      <c r="AP53">
        <f t="shared" si="10"/>
        <v>-0.21807191836761738</v>
      </c>
      <c r="AQ53">
        <f t="shared" si="11"/>
        <v>2.8096025033595484E-2</v>
      </c>
      <c r="AR53">
        <f t="shared" si="12"/>
        <v>0.18481795356194275</v>
      </c>
      <c r="AS53">
        <f t="shared" si="13"/>
        <v>0.17433240305937281</v>
      </c>
      <c r="AT53">
        <f t="shared" si="14"/>
        <v>9.8621201867266181E-2</v>
      </c>
      <c r="AU53">
        <f t="shared" si="15"/>
        <v>1.1130022263626043E-2</v>
      </c>
      <c r="AX53">
        <f t="shared" si="8"/>
        <v>2.3004035919083992E-2</v>
      </c>
      <c r="AY53">
        <f t="shared" si="37"/>
        <v>2.314648269836914E-2</v>
      </c>
      <c r="AZ53">
        <f t="shared" si="38"/>
        <v>2.3287325141582528E-2</v>
      </c>
      <c r="BA53">
        <f t="shared" si="39"/>
        <v>2.3564380170346629E-2</v>
      </c>
      <c r="BB53">
        <f t="shared" si="40"/>
        <v>2.4361477135023232E-2</v>
      </c>
      <c r="BC53">
        <f t="shared" si="41"/>
        <v>2.5592838341713515E-2</v>
      </c>
      <c r="BD53">
        <f t="shared" si="42"/>
        <v>2.7779191239996396E-2</v>
      </c>
      <c r="BE53">
        <f t="shared" si="43"/>
        <v>3.3026212810688793E-2</v>
      </c>
      <c r="BF53">
        <f t="shared" si="44"/>
        <v>3.9668765004371442E-2</v>
      </c>
      <c r="BG53">
        <f t="shared" si="45"/>
        <v>7.2249681676979829E-2</v>
      </c>
      <c r="BJ53">
        <f t="shared" si="9"/>
        <v>0.1048745829736122</v>
      </c>
      <c r="BK53">
        <f t="shared" si="46"/>
        <v>9.1660409493304215E-2</v>
      </c>
      <c r="BL53">
        <f t="shared" si="47"/>
        <v>7.9972409208565493E-2</v>
      </c>
      <c r="BM53">
        <f t="shared" si="48"/>
        <v>6.0435391266298044E-2</v>
      </c>
      <c r="BN53">
        <f t="shared" si="49"/>
        <v>2.3181251817457074E-2</v>
      </c>
      <c r="BO53">
        <f t="shared" si="50"/>
        <v>-2.4955946460131695E-3</v>
      </c>
      <c r="BP53">
        <f t="shared" si="51"/>
        <v>-1.2296047468579072E-2</v>
      </c>
      <c r="BQ53">
        <f t="shared" si="52"/>
        <v>-6.5432677305282891E-3</v>
      </c>
      <c r="BR53">
        <f t="shared" si="53"/>
        <v>-2.1256110284848086E-3</v>
      </c>
      <c r="BS53">
        <f t="shared" si="54"/>
        <v>-5.3673071663999062E-5</v>
      </c>
    </row>
    <row r="54" spans="1:71">
      <c r="A54">
        <v>34402.199357261103</v>
      </c>
      <c r="B54">
        <v>2.2753029372623843E-2</v>
      </c>
      <c r="C54">
        <v>2.2898724464305669E-2</v>
      </c>
      <c r="D54">
        <v>2.3042705986602376E-2</v>
      </c>
      <c r="E54">
        <v>2.332573151102298E-2</v>
      </c>
      <c r="F54">
        <v>2.4138600823080721E-2</v>
      </c>
      <c r="G54">
        <v>2.5390754309501828E-2</v>
      </c>
      <c r="H54">
        <v>2.7605660290547129E-2</v>
      </c>
      <c r="I54">
        <v>3.2893789181365242E-2</v>
      </c>
      <c r="J54">
        <v>3.9560486508223622E-2</v>
      </c>
      <c r="K54">
        <v>7.2152081207643923E-2</v>
      </c>
      <c r="N54">
        <f t="shared" si="5"/>
        <v>6.0217656547574867</v>
      </c>
      <c r="O54">
        <f t="shared" si="28"/>
        <v>5.4878048822850571</v>
      </c>
      <c r="P54">
        <f t="shared" si="29"/>
        <v>4.9856792297657506</v>
      </c>
      <c r="Q54">
        <f t="shared" si="30"/>
        <v>4.0672296361302411</v>
      </c>
      <c r="R54">
        <f t="shared" si="31"/>
        <v>1.8667405442578804</v>
      </c>
      <c r="S54">
        <f t="shared" si="32"/>
        <v>-0.55101167299147036</v>
      </c>
      <c r="T54">
        <f t="shared" si="33"/>
        <v>-3.0118385784850243</v>
      </c>
      <c r="U54">
        <f t="shared" si="34"/>
        <v>-4.7926917677822933</v>
      </c>
      <c r="V54">
        <f t="shared" si="35"/>
        <v>-4.6527296976988168</v>
      </c>
      <c r="W54">
        <f t="shared" si="36"/>
        <v>-2.3176988477997766</v>
      </c>
      <c r="Z54">
        <f t="shared" si="6"/>
        <v>2.2743627436510507E-2</v>
      </c>
      <c r="AA54">
        <f t="shared" si="16"/>
        <v>2.2890018176444815E-2</v>
      </c>
      <c r="AB54">
        <f t="shared" si="17"/>
        <v>2.3034671198440562E-2</v>
      </c>
      <c r="AC54">
        <f t="shared" si="18"/>
        <v>2.3318973444105291E-2</v>
      </c>
      <c r="AD54">
        <f t="shared" si="19"/>
        <v>2.4135221353175192E-2</v>
      </c>
      <c r="AE54">
        <f t="shared" si="20"/>
        <v>2.5391886434358361E-2</v>
      </c>
      <c r="AF54">
        <f t="shared" si="21"/>
        <v>2.7613288929044851E-2</v>
      </c>
      <c r="AG54">
        <f t="shared" si="22"/>
        <v>3.2912607488406832E-2</v>
      </c>
      <c r="AH54">
        <f t="shared" si="23"/>
        <v>3.9589468646358407E-2</v>
      </c>
      <c r="AI54">
        <f t="shared" si="24"/>
        <v>7.2216944928092427E-2</v>
      </c>
      <c r="AL54">
        <f t="shared" si="7"/>
        <v>-0.78920965823570888</v>
      </c>
      <c r="AM54">
        <f t="shared" si="25"/>
        <v>-0.70184113138042958</v>
      </c>
      <c r="AN54">
        <f t="shared" si="26"/>
        <v>-0.62253244458915291</v>
      </c>
      <c r="AO54">
        <f t="shared" si="27"/>
        <v>-0.48481286626267178</v>
      </c>
      <c r="AP54">
        <f t="shared" si="10"/>
        <v>-0.19564419065892924</v>
      </c>
      <c r="AQ54">
        <f t="shared" si="11"/>
        <v>4.7954185479785943E-2</v>
      </c>
      <c r="AR54">
        <f t="shared" si="12"/>
        <v>0.19478208156290944</v>
      </c>
      <c r="AS54">
        <f t="shared" si="13"/>
        <v>0.17310451256686957</v>
      </c>
      <c r="AT54">
        <f t="shared" si="14"/>
        <v>9.5990842422306211E-2</v>
      </c>
      <c r="AU54">
        <f t="shared" si="15"/>
        <v>1.0645338964343739E-2</v>
      </c>
      <c r="AX54">
        <f t="shared" si="8"/>
        <v>2.2744858808734662E-2</v>
      </c>
      <c r="AY54">
        <f t="shared" si="37"/>
        <v>2.2891130932560719E-2</v>
      </c>
      <c r="AZ54">
        <f t="shared" si="38"/>
        <v>2.3035673875798048E-2</v>
      </c>
      <c r="BA54">
        <f t="shared" si="39"/>
        <v>2.3319778616633438E-2</v>
      </c>
      <c r="BB54">
        <f t="shared" si="40"/>
        <v>2.4135575456452979E-2</v>
      </c>
      <c r="BC54">
        <f t="shared" si="41"/>
        <v>2.539178789887123E-2</v>
      </c>
      <c r="BD54">
        <f t="shared" si="42"/>
        <v>2.7612795336582719E-2</v>
      </c>
      <c r="BE54">
        <f t="shared" si="43"/>
        <v>3.2911927130591413E-2</v>
      </c>
      <c r="BF54">
        <f t="shared" si="44"/>
        <v>3.9588869953530968E-2</v>
      </c>
      <c r="BG54">
        <f t="shared" si="45"/>
        <v>7.2216646536951812E-2</v>
      </c>
      <c r="BJ54">
        <f t="shared" si="9"/>
        <v>0.1033758111180263</v>
      </c>
      <c r="BK54">
        <f t="shared" si="46"/>
        <v>8.9713474605387103E-2</v>
      </c>
      <c r="BL54">
        <f t="shared" si="47"/>
        <v>7.7695865342816126E-2</v>
      </c>
      <c r="BM54">
        <f t="shared" si="48"/>
        <v>5.7767536212034086E-2</v>
      </c>
      <c r="BN54">
        <f t="shared" si="49"/>
        <v>2.0500866006146031E-2</v>
      </c>
      <c r="BO54">
        <f t="shared" si="50"/>
        <v>-4.1736503837485946E-3</v>
      </c>
      <c r="BP54">
        <f t="shared" si="51"/>
        <v>-1.2601047568624325E-2</v>
      </c>
      <c r="BQ54">
        <f t="shared" si="52"/>
        <v>-6.2561675598825283E-3</v>
      </c>
      <c r="BR54">
        <f t="shared" si="53"/>
        <v>-1.9819181054247215E-3</v>
      </c>
      <c r="BS54">
        <f t="shared" si="54"/>
        <v>-4.8939094907888535E-5</v>
      </c>
    </row>
    <row r="55" spans="1:71">
      <c r="A55">
        <v>36122.309325124159</v>
      </c>
      <c r="B55">
        <v>2.2497796127749922E-2</v>
      </c>
      <c r="C55">
        <v>2.2647416932221977E-2</v>
      </c>
      <c r="D55">
        <v>2.2795190752303966E-2</v>
      </c>
      <c r="E55">
        <v>2.3085426522321238E-2</v>
      </c>
      <c r="F55">
        <v>2.391733136091715E-2</v>
      </c>
      <c r="G55">
        <v>2.519458326290203E-2</v>
      </c>
      <c r="H55">
        <v>2.7444122562057138E-2</v>
      </c>
      <c r="I55">
        <v>3.2783583757858288E-2</v>
      </c>
      <c r="J55">
        <v>3.9483724126275765E-2</v>
      </c>
      <c r="K55">
        <v>7.2120450603069597E-2</v>
      </c>
      <c r="N55">
        <f t="shared" si="5"/>
        <v>6.0021803604384374</v>
      </c>
      <c r="O55">
        <f t="shared" si="28"/>
        <v>5.4409098294452978</v>
      </c>
      <c r="P55">
        <f t="shared" si="29"/>
        <v>4.9144317202260366</v>
      </c>
      <c r="Q55">
        <f t="shared" si="30"/>
        <v>3.954904550172393</v>
      </c>
      <c r="R55">
        <f t="shared" si="31"/>
        <v>1.6757744491817836</v>
      </c>
      <c r="S55">
        <f t="shared" si="32"/>
        <v>-0.79081745174193485</v>
      </c>
      <c r="T55">
        <f t="shared" si="33"/>
        <v>-3.2457259071355864</v>
      </c>
      <c r="U55">
        <f t="shared" si="34"/>
        <v>-4.9349087587907139</v>
      </c>
      <c r="V55">
        <f t="shared" si="35"/>
        <v>-4.723891660558702</v>
      </c>
      <c r="W55">
        <f t="shared" si="36"/>
        <v>-2.3249677271795517</v>
      </c>
      <c r="Z55">
        <f t="shared" si="6"/>
        <v>2.248868531649633E-2</v>
      </c>
      <c r="AA55">
        <f t="shared" si="16"/>
        <v>2.2639019868991181E-2</v>
      </c>
      <c r="AB55">
        <f t="shared" si="17"/>
        <v>2.2787481696203149E-2</v>
      </c>
      <c r="AC55">
        <f t="shared" si="18"/>
        <v>2.3079022978322157E-2</v>
      </c>
      <c r="AD55">
        <f t="shared" si="19"/>
        <v>2.3914366618388781E-2</v>
      </c>
      <c r="AE55">
        <f t="shared" si="20"/>
        <v>2.5196176919668137E-2</v>
      </c>
      <c r="AF55">
        <f t="shared" si="21"/>
        <v>2.7452223985865453E-2</v>
      </c>
      <c r="AG55">
        <f t="shared" si="22"/>
        <v>3.2802798787112793E-2</v>
      </c>
      <c r="AH55">
        <f t="shared" si="23"/>
        <v>3.9513007201630208E-2</v>
      </c>
      <c r="AI55">
        <f t="shared" si="24"/>
        <v>7.2185446572584397E-2</v>
      </c>
      <c r="AL55">
        <f t="shared" si="7"/>
        <v>-0.78221343020572343</v>
      </c>
      <c r="AM55">
        <f t="shared" si="25"/>
        <v>-0.69117659859760083</v>
      </c>
      <c r="AN55">
        <f t="shared" si="26"/>
        <v>-0.60888930261740581</v>
      </c>
      <c r="AO55">
        <f t="shared" si="27"/>
        <v>-0.46686925487312619</v>
      </c>
      <c r="AP55">
        <f t="shared" si="10"/>
        <v>-0.17307370075858139</v>
      </c>
      <c r="AQ55">
        <f t="shared" si="11"/>
        <v>6.74075326834674E-2</v>
      </c>
      <c r="AR55">
        <f t="shared" si="12"/>
        <v>0.20400750142361687</v>
      </c>
      <c r="AS55">
        <f t="shared" si="13"/>
        <v>0.17156220397578881</v>
      </c>
      <c r="AT55">
        <f t="shared" si="14"/>
        <v>9.3338025053040244E-2</v>
      </c>
      <c r="AU55">
        <f t="shared" si="15"/>
        <v>1.0179699562573115E-2</v>
      </c>
      <c r="AX55">
        <f t="shared" si="8"/>
        <v>2.2489871857136093E-2</v>
      </c>
      <c r="AY55">
        <f t="shared" si="37"/>
        <v>2.2640085921043256E-2</v>
      </c>
      <c r="AZ55">
        <f t="shared" si="38"/>
        <v>2.2788436299250783E-2</v>
      </c>
      <c r="BA55">
        <f t="shared" si="39"/>
        <v>2.3079778556633287E-2</v>
      </c>
      <c r="BB55">
        <f t="shared" si="40"/>
        <v>2.3914672753013698E-2</v>
      </c>
      <c r="BC55">
        <f t="shared" si="41"/>
        <v>2.5196041065398096E-2</v>
      </c>
      <c r="BD55">
        <f t="shared" si="42"/>
        <v>2.7451714521371795E-2</v>
      </c>
      <c r="BE55">
        <f t="shared" si="43"/>
        <v>3.2802130101125308E-2</v>
      </c>
      <c r="BF55">
        <f t="shared" si="44"/>
        <v>3.951242786093475E-2</v>
      </c>
      <c r="BG55">
        <f t="shared" si="45"/>
        <v>7.2185161544411347E-2</v>
      </c>
      <c r="BJ55">
        <f t="shared" si="9"/>
        <v>0.10188363324356975</v>
      </c>
      <c r="BK55">
        <f t="shared" si="46"/>
        <v>8.775883852528292E-2</v>
      </c>
      <c r="BL55">
        <f t="shared" si="47"/>
        <v>7.5406346744890107E-2</v>
      </c>
      <c r="BM55">
        <f t="shared" si="48"/>
        <v>5.5092957134343472E-2</v>
      </c>
      <c r="BN55">
        <f t="shared" si="49"/>
        <v>1.7872196052437232E-2</v>
      </c>
      <c r="BO55">
        <f t="shared" si="50"/>
        <v>-5.7461149921706747E-3</v>
      </c>
      <c r="BP55">
        <f t="shared" si="51"/>
        <v>-1.2827138852557551E-2</v>
      </c>
      <c r="BQ55">
        <f t="shared" si="52"/>
        <v>-5.9681676229511966E-3</v>
      </c>
      <c r="BR55">
        <f t="shared" si="53"/>
        <v>-1.8456726054750315E-3</v>
      </c>
      <c r="BS55">
        <f t="shared" si="54"/>
        <v>-4.4611595535405377E-5</v>
      </c>
    </row>
    <row r="56" spans="1:71">
      <c r="A56">
        <v>37928.42479138037</v>
      </c>
      <c r="B56">
        <v>2.2246672598425419E-2</v>
      </c>
      <c r="C56">
        <v>2.2400338803378373E-2</v>
      </c>
      <c r="D56">
        <v>2.2552014292568444E-2</v>
      </c>
      <c r="E56">
        <v>2.2849651348232844E-2</v>
      </c>
      <c r="F56">
        <v>2.3700990143891439E-2</v>
      </c>
      <c r="G56">
        <v>2.5003634004796074E-2</v>
      </c>
      <c r="H56">
        <v>2.7287792330057018E-2</v>
      </c>
      <c r="I56">
        <v>3.2677733508896127E-2</v>
      </c>
      <c r="J56">
        <v>3.9410291126524014E-2</v>
      </c>
      <c r="K56">
        <v>7.209030514074348E-2</v>
      </c>
      <c r="N56">
        <f t="shared" si="5"/>
        <v>5.981413976115336</v>
      </c>
      <c r="O56">
        <f t="shared" si="28"/>
        <v>5.3914311523582397</v>
      </c>
      <c r="P56">
        <f t="shared" si="29"/>
        <v>4.8394753327895259</v>
      </c>
      <c r="Q56">
        <f t="shared" si="30"/>
        <v>3.8372870859540762</v>
      </c>
      <c r="R56">
        <f t="shared" si="31"/>
        <v>1.4780791439088306</v>
      </c>
      <c r="S56">
        <f t="shared" si="32"/>
        <v>-1.0355767015451292</v>
      </c>
      <c r="T56">
        <f t="shared" si="33"/>
        <v>-3.4801494294298299</v>
      </c>
      <c r="U56">
        <f t="shared" si="34"/>
        <v>-5.0741472896927569</v>
      </c>
      <c r="V56">
        <f t="shared" si="35"/>
        <v>-4.792693324955029</v>
      </c>
      <c r="W56">
        <f t="shared" si="36"/>
        <v>-2.3319100618346496</v>
      </c>
      <c r="Z56">
        <f t="shared" si="6"/>
        <v>2.2237844498573741E-2</v>
      </c>
      <c r="AA56">
        <f t="shared" si="16"/>
        <v>2.239224313352094E-2</v>
      </c>
      <c r="AB56">
        <f t="shared" si="17"/>
        <v>2.2544623604700366E-2</v>
      </c>
      <c r="AC56">
        <f t="shared" si="18"/>
        <v>2.2843595612740627E-2</v>
      </c>
      <c r="AD56">
        <f t="shared" si="19"/>
        <v>2.3698433861806596E-2</v>
      </c>
      <c r="AE56">
        <f t="shared" si="20"/>
        <v>2.500568161258479E-2</v>
      </c>
      <c r="AF56">
        <f t="shared" si="21"/>
        <v>2.7296355825960114E-2</v>
      </c>
      <c r="AG56">
        <f t="shared" si="22"/>
        <v>3.2697331798801299E-2</v>
      </c>
      <c r="AH56">
        <f t="shared" si="23"/>
        <v>3.9439862947384968E-2</v>
      </c>
      <c r="AI56">
        <f t="shared" si="24"/>
        <v>7.2155427191190571E-2</v>
      </c>
      <c r="AL56">
        <f t="shared" si="7"/>
        <v>-0.77513969881627509</v>
      </c>
      <c r="AM56">
        <f t="shared" si="25"/>
        <v>-0.68028406380418793</v>
      </c>
      <c r="AN56">
        <f t="shared" si="26"/>
        <v>-0.59492622041189258</v>
      </c>
      <c r="AO56">
        <f t="shared" si="27"/>
        <v>-0.4485456601738928</v>
      </c>
      <c r="AP56">
        <f t="shared" si="10"/>
        <v>-0.15038868925641768</v>
      </c>
      <c r="AQ56">
        <f t="shared" si="11"/>
        <v>8.641591168563427E-2</v>
      </c>
      <c r="AR56">
        <f t="shared" si="12"/>
        <v>0.21249024747064682</v>
      </c>
      <c r="AS56">
        <f t="shared" si="13"/>
        <v>0.16973011693121504</v>
      </c>
      <c r="AT56">
        <f t="shared" si="14"/>
        <v>9.067265724531734E-2</v>
      </c>
      <c r="AU56">
        <f t="shared" si="15"/>
        <v>9.7325491835824566E-3</v>
      </c>
      <c r="AX56">
        <f t="shared" si="8"/>
        <v>2.223898779394113E-2</v>
      </c>
      <c r="AY56">
        <f t="shared" si="37"/>
        <v>2.2393264023980654E-2</v>
      </c>
      <c r="AZ56">
        <f t="shared" si="38"/>
        <v>2.2545531662927078E-2</v>
      </c>
      <c r="BA56">
        <f t="shared" si="39"/>
        <v>2.284430316398994E-2</v>
      </c>
      <c r="BB56">
        <f t="shared" si="40"/>
        <v>2.3698693906418249E-2</v>
      </c>
      <c r="BC56">
        <f t="shared" si="41"/>
        <v>2.5005510721963508E-2</v>
      </c>
      <c r="BD56">
        <f t="shared" si="42"/>
        <v>2.7295832678125055E-2</v>
      </c>
      <c r="BE56">
        <f t="shared" si="43"/>
        <v>3.2696675558112093E-2</v>
      </c>
      <c r="BF56">
        <f t="shared" si="44"/>
        <v>3.9439302751124714E-2</v>
      </c>
      <c r="BG56">
        <f t="shared" si="45"/>
        <v>7.215515496627016E-2</v>
      </c>
      <c r="BJ56">
        <f t="shared" si="9"/>
        <v>0.10039772820611671</v>
      </c>
      <c r="BK56">
        <f t="shared" si="46"/>
        <v>8.5795886577230071E-2</v>
      </c>
      <c r="BL56">
        <f t="shared" si="47"/>
        <v>7.3103587170246759E-2</v>
      </c>
      <c r="BM56">
        <f t="shared" si="48"/>
        <v>5.2412857528428711E-2</v>
      </c>
      <c r="BN56">
        <f t="shared" si="49"/>
        <v>1.5299352354770923E-2</v>
      </c>
      <c r="BO56">
        <f t="shared" si="50"/>
        <v>-7.2118825301324433E-3</v>
      </c>
      <c r="BP56">
        <f t="shared" si="51"/>
        <v>-1.2978912983669278E-2</v>
      </c>
      <c r="BQ56">
        <f t="shared" si="52"/>
        <v>-5.6811632022693483E-3</v>
      </c>
      <c r="BR56">
        <f t="shared" si="53"/>
        <v>-1.7167764218385089E-3</v>
      </c>
      <c r="BS56">
        <f t="shared" si="54"/>
        <v>-4.0657150419091192E-5</v>
      </c>
    </row>
    <row r="57" spans="1:71">
      <c r="A57">
        <v>39824.846030949389</v>
      </c>
      <c r="B57">
        <v>2.1999573498055706E-2</v>
      </c>
      <c r="C57">
        <v>2.2157408514283005E-2</v>
      </c>
      <c r="D57">
        <v>2.2313097978532655E-2</v>
      </c>
      <c r="E57">
        <v>2.2618331263418456E-2</v>
      </c>
      <c r="F57">
        <v>2.3489503695882583E-2</v>
      </c>
      <c r="G57">
        <v>2.4817820258241443E-2</v>
      </c>
      <c r="H57">
        <v>2.7136554097515076E-2</v>
      </c>
      <c r="I57">
        <v>3.257609490755535E-2</v>
      </c>
      <c r="J57">
        <v>3.9340055487022227E-2</v>
      </c>
      <c r="K57">
        <v>7.2061576014613757E-2</v>
      </c>
      <c r="N57">
        <f t="shared" si="5"/>
        <v>5.9594423647236869</v>
      </c>
      <c r="O57">
        <f t="shared" si="28"/>
        <v>5.3392758133791878</v>
      </c>
      <c r="P57">
        <f t="shared" si="29"/>
        <v>4.7606738538959608</v>
      </c>
      <c r="Q57">
        <f t="shared" si="30"/>
        <v>3.7142098562746986</v>
      </c>
      <c r="R57">
        <f t="shared" si="31"/>
        <v>1.2735962789582274</v>
      </c>
      <c r="S57">
        <f t="shared" si="32"/>
        <v>-1.28510858660067</v>
      </c>
      <c r="T57">
        <f t="shared" si="33"/>
        <v>-3.7148165860963851</v>
      </c>
      <c r="U57">
        <f t="shared" si="34"/>
        <v>-5.2103371055850189</v>
      </c>
      <c r="V57">
        <f t="shared" si="35"/>
        <v>-4.859171929493864</v>
      </c>
      <c r="W57">
        <f t="shared" si="36"/>
        <v>-2.3385396507503189</v>
      </c>
      <c r="Z57">
        <f t="shared" si="6"/>
        <v>2.1991019983301104E-2</v>
      </c>
      <c r="AA57">
        <f t="shared" si="16"/>
        <v>2.2149606709912586E-2</v>
      </c>
      <c r="AB57">
        <f t="shared" si="17"/>
        <v>2.230601860629149E-2</v>
      </c>
      <c r="AC57">
        <f t="shared" si="18"/>
        <v>2.261261693055739E-2</v>
      </c>
      <c r="AD57">
        <f t="shared" si="19"/>
        <v>2.34873498406428E-2</v>
      </c>
      <c r="AE57">
        <f t="shared" si="20"/>
        <v>2.482031434548063E-2</v>
      </c>
      <c r="AF57">
        <f t="shared" si="21"/>
        <v>2.7145569026455079E-2</v>
      </c>
      <c r="AG57">
        <f t="shared" si="22"/>
        <v>3.2596063294127446E-2</v>
      </c>
      <c r="AH57">
        <f t="shared" si="23"/>
        <v>3.9369904277163283E-2</v>
      </c>
      <c r="AI57">
        <f t="shared" si="24"/>
        <v>7.2126818259904371E-2</v>
      </c>
      <c r="AL57">
        <f t="shared" si="7"/>
        <v>-0.76798674952815782</v>
      </c>
      <c r="AM57">
        <f t="shared" si="25"/>
        <v>-0.66915649823105183</v>
      </c>
      <c r="AN57">
        <f t="shared" si="26"/>
        <v>-0.58063564579002525</v>
      </c>
      <c r="AO57">
        <f t="shared" si="27"/>
        <v>-0.4298414766379105</v>
      </c>
      <c r="AP57">
        <f t="shared" si="10"/>
        <v>-0.12761938077681878</v>
      </c>
      <c r="AQ57">
        <f t="shared" si="11"/>
        <v>0.10493979840507255</v>
      </c>
      <c r="AR57">
        <f t="shared" si="12"/>
        <v>0.22022939611306167</v>
      </c>
      <c r="AS57">
        <f t="shared" si="13"/>
        <v>0.16763255812365813</v>
      </c>
      <c r="AT57">
        <f t="shared" si="14"/>
        <v>8.8003850947290019E-2</v>
      </c>
      <c r="AU57">
        <f t="shared" si="15"/>
        <v>9.3033296821769407E-3</v>
      </c>
      <c r="AX57">
        <f t="shared" si="8"/>
        <v>2.1992121556779504E-2</v>
      </c>
      <c r="AY57">
        <f t="shared" si="37"/>
        <v>2.2150583918137449E-2</v>
      </c>
      <c r="AZ57">
        <f t="shared" si="38"/>
        <v>2.2306881587703466E-2</v>
      </c>
      <c r="BA57">
        <f t="shared" si="39"/>
        <v>2.2613277966236401E-2</v>
      </c>
      <c r="BB57">
        <f t="shared" si="40"/>
        <v>2.3487565632306206E-2</v>
      </c>
      <c r="BC57">
        <f t="shared" si="41"/>
        <v>2.4820110647960528E-2</v>
      </c>
      <c r="BD57">
        <f t="shared" si="42"/>
        <v>2.7145034282059562E-2</v>
      </c>
      <c r="BE57">
        <f t="shared" si="43"/>
        <v>3.2595420169970635E-2</v>
      </c>
      <c r="BF57">
        <f t="shared" si="44"/>
        <v>3.9369362977083357E-2</v>
      </c>
      <c r="BG57">
        <f t="shared" si="45"/>
        <v>7.2126558298323498E-2</v>
      </c>
      <c r="BJ57">
        <f t="shared" si="9"/>
        <v>9.8917790014783999E-2</v>
      </c>
      <c r="BK57">
        <f t="shared" si="46"/>
        <v>8.3824028065300926E-2</v>
      </c>
      <c r="BL57">
        <f t="shared" si="47"/>
        <v>7.0787392190063955E-2</v>
      </c>
      <c r="BM57">
        <f t="shared" si="48"/>
        <v>4.972860569369026E-2</v>
      </c>
      <c r="BN57">
        <f t="shared" si="49"/>
        <v>1.2786477757050949E-2</v>
      </c>
      <c r="BO57">
        <f t="shared" si="50"/>
        <v>-8.5702563473773492E-3</v>
      </c>
      <c r="BP57">
        <f t="shared" si="51"/>
        <v>-1.306110936611574E-2</v>
      </c>
      <c r="BQ57">
        <f t="shared" si="52"/>
        <v>-5.3968312977077807E-3</v>
      </c>
      <c r="BR57">
        <f t="shared" si="53"/>
        <v>-1.595089126935802E-3</v>
      </c>
      <c r="BS57">
        <f t="shared" si="54"/>
        <v>-3.7044892462989611E-5</v>
      </c>
    </row>
    <row r="58" spans="1:71">
      <c r="A58">
        <v>41816.08833249686</v>
      </c>
      <c r="B58">
        <v>2.1756415691664085E-2</v>
      </c>
      <c r="C58">
        <v>2.1918546763796194E-2</v>
      </c>
      <c r="D58">
        <v>2.2078365495637096E-2</v>
      </c>
      <c r="E58">
        <v>2.2391393832370769E-2</v>
      </c>
      <c r="F58">
        <v>2.3282800280773328E-2</v>
      </c>
      <c r="G58">
        <v>2.4637056554235877E-2</v>
      </c>
      <c r="H58">
        <v>2.6990292956418069E-2</v>
      </c>
      <c r="I58">
        <v>3.2478527301585694E-2</v>
      </c>
      <c r="J58">
        <v>3.9272889455250613E-2</v>
      </c>
      <c r="K58">
        <v>7.2034197522987925E-2</v>
      </c>
      <c r="N58">
        <f t="shared" si="5"/>
        <v>5.9362415764151413</v>
      </c>
      <c r="O58">
        <f t="shared" si="28"/>
        <v>5.2843479130423425</v>
      </c>
      <c r="P58">
        <f t="shared" si="29"/>
        <v>4.6778874687464258</v>
      </c>
      <c r="Q58">
        <f t="shared" si="30"/>
        <v>3.5855044265001044</v>
      </c>
      <c r="R58">
        <f t="shared" si="31"/>
        <v>1.0622804602343798</v>
      </c>
      <c r="S58">
        <f t="shared" si="32"/>
        <v>-1.5392144454905679</v>
      </c>
      <c r="T58">
        <f t="shared" si="33"/>
        <v>-3.9494346353776972</v>
      </c>
      <c r="U58">
        <f t="shared" si="34"/>
        <v>-5.3434183836126499</v>
      </c>
      <c r="V58">
        <f t="shared" si="35"/>
        <v>-4.9233676472964314</v>
      </c>
      <c r="W58">
        <f t="shared" si="36"/>
        <v>-2.3448697892696457</v>
      </c>
      <c r="Z58">
        <f t="shared" si="6"/>
        <v>2.1748128910940773E-2</v>
      </c>
      <c r="AA58">
        <f t="shared" si="16"/>
        <v>2.1911031588890139E-2</v>
      </c>
      <c r="AB58">
        <f t="shared" si="17"/>
        <v>2.207159068594923E-2</v>
      </c>
      <c r="AC58">
        <f t="shared" si="18"/>
        <v>2.2386014791745047E-2</v>
      </c>
      <c r="AD58">
        <f t="shared" si="19"/>
        <v>2.3281043034477863E-2</v>
      </c>
      <c r="AE58">
        <f t="shared" si="20"/>
        <v>2.4639989742604729E-2</v>
      </c>
      <c r="AF58">
        <f t="shared" si="21"/>
        <v>2.6999748750743895E-2</v>
      </c>
      <c r="AG58">
        <f t="shared" si="22"/>
        <v>3.2498852920577713E-2</v>
      </c>
      <c r="AH58">
        <f t="shared" si="23"/>
        <v>3.9303003845597241E-2</v>
      </c>
      <c r="AI58">
        <f t="shared" si="24"/>
        <v>7.2099554346685843E-2</v>
      </c>
      <c r="AL58">
        <f t="shared" si="7"/>
        <v>-0.76075293024828594</v>
      </c>
      <c r="AM58">
        <f t="shared" si="25"/>
        <v>-0.65778682997977544</v>
      </c>
      <c r="AN58">
        <f t="shared" si="26"/>
        <v>-0.5660102389892071</v>
      </c>
      <c r="AO58">
        <f t="shared" si="27"/>
        <v>-0.41075715733405715</v>
      </c>
      <c r="AP58">
        <f t="shared" si="10"/>
        <v>-0.10479793966130935</v>
      </c>
      <c r="AQ58">
        <f t="shared" si="11"/>
        <v>0.12294057353733383</v>
      </c>
      <c r="AR58">
        <f t="shared" si="12"/>
        <v>0.22722704619394177</v>
      </c>
      <c r="AS58">
        <f t="shared" si="13"/>
        <v>0.16529337880762271</v>
      </c>
      <c r="AT58">
        <f t="shared" si="14"/>
        <v>8.5339946393406613E-2</v>
      </c>
      <c r="AU58">
        <f t="shared" si="15"/>
        <v>8.8914821666494833E-3</v>
      </c>
      <c r="AX58">
        <f t="shared" si="8"/>
        <v>2.1749190225863968E-2</v>
      </c>
      <c r="AY58">
        <f t="shared" si="37"/>
        <v>2.1911966534034124E-2</v>
      </c>
      <c r="AZ58">
        <f t="shared" si="38"/>
        <v>2.2072410000104216E-2</v>
      </c>
      <c r="BA58">
        <f t="shared" si="39"/>
        <v>2.2386630770968242E-2</v>
      </c>
      <c r="BB58">
        <f t="shared" si="40"/>
        <v>2.3281216371467274E-2</v>
      </c>
      <c r="BC58">
        <f t="shared" si="41"/>
        <v>2.4639755415007347E-2</v>
      </c>
      <c r="BD58">
        <f t="shared" si="42"/>
        <v>2.6999204395064296E-2</v>
      </c>
      <c r="BE58">
        <f t="shared" si="43"/>
        <v>3.2498223487987948E-2</v>
      </c>
      <c r="BF58">
        <f t="shared" si="44"/>
        <v>3.930248115776612E-2</v>
      </c>
      <c r="BG58">
        <f t="shared" si="45"/>
        <v>7.2099306127991508E-2</v>
      </c>
      <c r="BJ58">
        <f t="shared" si="9"/>
        <v>9.7443527044031114E-2</v>
      </c>
      <c r="BK58">
        <f t="shared" si="46"/>
        <v>8.1842697329719369E-2</v>
      </c>
      <c r="BL58">
        <f t="shared" si="47"/>
        <v>6.8457643421978978E-2</v>
      </c>
      <c r="BM58">
        <f t="shared" si="48"/>
        <v>4.7041739108015658E-2</v>
      </c>
      <c r="BN58">
        <f t="shared" si="49"/>
        <v>1.0337720483475952E-2</v>
      </c>
      <c r="BO58">
        <f t="shared" si="50"/>
        <v>-9.8209644666206984E-3</v>
      </c>
      <c r="BP58">
        <f t="shared" si="51"/>
        <v>-1.3078575717584471E-2</v>
      </c>
      <c r="BQ58">
        <f t="shared" si="52"/>
        <v>-5.1166400230976449E-3</v>
      </c>
      <c r="BR58">
        <f t="shared" si="53"/>
        <v>-1.4804350802048985E-3</v>
      </c>
      <c r="BS58">
        <f t="shared" si="54"/>
        <v>-3.3746329369810619E-5</v>
      </c>
    </row>
    <row r="59" spans="1:71">
      <c r="A59">
        <v>43906.892749121704</v>
      </c>
      <c r="B59">
        <v>2.1517118132266991E-2</v>
      </c>
      <c r="C59">
        <v>2.1683676452046035E-2</v>
      </c>
      <c r="D59">
        <v>2.1847742780915117E-2</v>
      </c>
      <c r="E59">
        <v>2.2168768836494032E-2</v>
      </c>
      <c r="F59">
        <v>2.3080809794445774E-2</v>
      </c>
      <c r="G59">
        <v>2.4461258130282191E-2</v>
      </c>
      <c r="H59">
        <v>2.6848894590818406E-2</v>
      </c>
      <c r="I59">
        <v>3.2384892959832753E-2</v>
      </c>
      <c r="J59">
        <v>3.9208669481687559E-2</v>
      </c>
      <c r="K59">
        <v>7.2008106935927185E-2</v>
      </c>
      <c r="N59">
        <f t="shared" si="5"/>
        <v>5.911787841065161</v>
      </c>
      <c r="O59">
        <f t="shared" si="28"/>
        <v>5.226548581791743</v>
      </c>
      <c r="P59">
        <f t="shared" si="29"/>
        <v>4.5909727461587995</v>
      </c>
      <c r="Q59">
        <f t="shared" si="30"/>
        <v>3.4510016997577404</v>
      </c>
      <c r="R59">
        <f t="shared" si="31"/>
        <v>0.84410018310990409</v>
      </c>
      <c r="S59">
        <f t="shared" si="32"/>
        <v>-1.7976781461442479</v>
      </c>
      <c r="T59">
        <f t="shared" si="33"/>
        <v>-4.1837120681564635</v>
      </c>
      <c r="U59">
        <f t="shared" si="34"/>
        <v>-5.4733414988743103</v>
      </c>
      <c r="V59">
        <f t="shared" si="35"/>
        <v>-4.9853232441502797</v>
      </c>
      <c r="W59">
        <f t="shared" si="36"/>
        <v>-2.3509132800234895</v>
      </c>
      <c r="Z59">
        <f t="shared" si="6"/>
        <v>2.1509090498427513E-2</v>
      </c>
      <c r="AA59">
        <f t="shared" si="16"/>
        <v>2.1676440951530328E-2</v>
      </c>
      <c r="AB59">
        <f t="shared" si="17"/>
        <v>2.1841266069101001E-2</v>
      </c>
      <c r="AC59">
        <f t="shared" si="18"/>
        <v>2.2163719260577416E-2</v>
      </c>
      <c r="AD59">
        <f t="shared" si="19"/>
        <v>2.3079443537716932E-2</v>
      </c>
      <c r="AE59">
        <f t="shared" si="20"/>
        <v>2.4464623119799783E-2</v>
      </c>
      <c r="AF59">
        <f t="shared" si="21"/>
        <v>2.685878075282698E-2</v>
      </c>
      <c r="AG59">
        <f t="shared" si="22"/>
        <v>3.240556324857858E-2</v>
      </c>
      <c r="AH59">
        <f t="shared" si="23"/>
        <v>3.923903850173939E-2</v>
      </c>
      <c r="AI59">
        <f t="shared" si="24"/>
        <v>7.2073572979355752E-2</v>
      </c>
      <c r="AL59">
        <f t="shared" si="7"/>
        <v>-0.75343664880707839</v>
      </c>
      <c r="AM59">
        <f t="shared" si="25"/>
        <v>-0.64616794793422583</v>
      </c>
      <c r="AN59">
        <f t="shared" si="26"/>
        <v>-0.55104290587085414</v>
      </c>
      <c r="AO59">
        <f t="shared" si="27"/>
        <v>-0.39129429316551984</v>
      </c>
      <c r="AP59">
        <f t="shared" si="10"/>
        <v>-8.1958407903619773E-2</v>
      </c>
      <c r="AQ59">
        <f t="shared" si="11"/>
        <v>0.14038079819546379</v>
      </c>
      <c r="AR59">
        <f t="shared" si="12"/>
        <v>0.23348827099072123</v>
      </c>
      <c r="AS59">
        <f t="shared" si="13"/>
        <v>0.16273586444394286</v>
      </c>
      <c r="AT59">
        <f t="shared" si="14"/>
        <v>8.2688538988987301E-2</v>
      </c>
      <c r="AU59">
        <f t="shared" si="15"/>
        <v>8.4964492372606136E-3</v>
      </c>
      <c r="AX59">
        <f t="shared" si="8"/>
        <v>2.1510112960806717E-2</v>
      </c>
      <c r="AY59">
        <f t="shared" si="37"/>
        <v>2.1677334995306295E-2</v>
      </c>
      <c r="AZ59">
        <f t="shared" si="38"/>
        <v>2.1842043070001663E-2</v>
      </c>
      <c r="BA59">
        <f t="shared" si="39"/>
        <v>2.2164291593227272E-2</v>
      </c>
      <c r="BB59">
        <f t="shared" si="40"/>
        <v>2.3079576182054334E-2</v>
      </c>
      <c r="BC59">
        <f t="shared" si="41"/>
        <v>2.4464360286414837E-2</v>
      </c>
      <c r="BD59">
        <f t="shared" si="42"/>
        <v>2.6858228670169595E-2</v>
      </c>
      <c r="BE59">
        <f t="shared" si="43"/>
        <v>3.2404947992344744E-2</v>
      </c>
      <c r="BF59">
        <f t="shared" si="44"/>
        <v>3.9238534111098095E-2</v>
      </c>
      <c r="BG59">
        <f t="shared" si="45"/>
        <v>7.2073336002178259E-2</v>
      </c>
      <c r="BJ59">
        <f t="shared" si="9"/>
        <v>9.5974661403670281E-2</v>
      </c>
      <c r="BK59">
        <f t="shared" si="46"/>
        <v>7.9851354944790454E-2</v>
      </c>
      <c r="BL59">
        <f t="shared" si="47"/>
        <v>6.6114303042283037E-2</v>
      </c>
      <c r="BM59">
        <f t="shared" si="48"/>
        <v>4.4353968354693782E-2</v>
      </c>
      <c r="BN59">
        <f t="shared" si="49"/>
        <v>7.9572052006218665E-3</v>
      </c>
      <c r="BO59">
        <f t="shared" si="50"/>
        <v>-1.0964170898963748E-2</v>
      </c>
      <c r="BP59">
        <f t="shared" si="51"/>
        <v>-1.303622851342502E-2</v>
      </c>
      <c r="BQ59">
        <f t="shared" si="52"/>
        <v>-4.8418591323790092E-3</v>
      </c>
      <c r="BR59">
        <f t="shared" si="53"/>
        <v>-1.3726098933646491E-3</v>
      </c>
      <c r="BS59">
        <f t="shared" si="54"/>
        <v>-3.0735191873096231E-5</v>
      </c>
    </row>
    <row r="60" spans="1:71">
      <c r="A60">
        <v>46102.237386577792</v>
      </c>
      <c r="B60">
        <v>2.1281601799401254E-2</v>
      </c>
      <c r="C60">
        <v>2.1452722621483046E-2</v>
      </c>
      <c r="D60">
        <v>2.1621157962142569E-2</v>
      </c>
      <c r="E60">
        <v>2.1950388202292441E-2</v>
      </c>
      <c r="F60">
        <v>2.2883463657834887E-2</v>
      </c>
      <c r="G60">
        <v>2.429034083520186E-2</v>
      </c>
      <c r="H60">
        <v>2.6712245288755182E-2</v>
      </c>
      <c r="I60">
        <v>3.229505711404726E-2</v>
      </c>
      <c r="J60">
        <v>3.9147276149175014E-2</v>
      </c>
      <c r="K60">
        <v>7.1983244367642155E-2</v>
      </c>
      <c r="N60">
        <f t="shared" si="5"/>
        <v>5.8860575614306532</v>
      </c>
      <c r="O60">
        <f t="shared" si="28"/>
        <v>5.1657758725369334</v>
      </c>
      <c r="P60">
        <f t="shared" si="29"/>
        <v>4.499782638603687</v>
      </c>
      <c r="Q60">
        <f t="shared" si="30"/>
        <v>3.3105323454683497</v>
      </c>
      <c r="R60">
        <f t="shared" si="31"/>
        <v>0.61903875165192446</v>
      </c>
      <c r="S60">
        <f t="shared" si="32"/>
        <v>-2.0602665728882097</v>
      </c>
      <c r="T60">
        <f t="shared" si="33"/>
        <v>-4.4173600038255874</v>
      </c>
      <c r="U60">
        <f t="shared" si="34"/>
        <v>-5.6000667381412823</v>
      </c>
      <c r="V60">
        <f t="shared" si="35"/>
        <v>-5.0450837502616901</v>
      </c>
      <c r="W60">
        <f t="shared" si="36"/>
        <v>-2.3566824443908474</v>
      </c>
      <c r="Z60">
        <f t="shared" si="6"/>
        <v>2.1273825978454231E-2</v>
      </c>
      <c r="AA60">
        <f t="shared" si="16"/>
        <v>2.144576011087319E-2</v>
      </c>
      <c r="AB60">
        <f t="shared" si="17"/>
        <v>2.1614973161292295E-2</v>
      </c>
      <c r="AC60">
        <f t="shared" si="18"/>
        <v>2.1945662534222542E-2</v>
      </c>
      <c r="AD60">
        <f t="shared" si="19"/>
        <v>2.2882482953097302E-2</v>
      </c>
      <c r="AE60">
        <f t="shared" si="20"/>
        <v>2.4294130390477259E-2</v>
      </c>
      <c r="AF60">
        <f t="shared" si="21"/>
        <v>2.6722551390427264E-2</v>
      </c>
      <c r="AG60">
        <f t="shared" si="22"/>
        <v>3.2316059812943672E-2</v>
      </c>
      <c r="AH60">
        <f t="shared" si="23"/>
        <v>3.9177889218214169E-2</v>
      </c>
      <c r="AI60">
        <f t="shared" si="24"/>
        <v>7.2048814518474849E-2</v>
      </c>
      <c r="AL60">
        <f t="shared" si="7"/>
        <v>-0.74603637042113857</v>
      </c>
      <c r="AM60">
        <f t="shared" si="25"/>
        <v>-0.63429270706627805</v>
      </c>
      <c r="AN60">
        <f t="shared" si="26"/>
        <v>-0.53572683428684553</v>
      </c>
      <c r="AO60">
        <f t="shared" si="27"/>
        <v>-0.37145569406155898</v>
      </c>
      <c r="AP60">
        <f t="shared" si="10"/>
        <v>-5.9136624374239402E-2</v>
      </c>
      <c r="AQ60">
        <f t="shared" si="11"/>
        <v>0.15722448825891502</v>
      </c>
      <c r="AR60">
        <f t="shared" si="12"/>
        <v>0.23902104273556707</v>
      </c>
      <c r="AS60">
        <f t="shared" si="13"/>
        <v>0.15998263688703254</v>
      </c>
      <c r="AT60">
        <f t="shared" si="14"/>
        <v>8.0056508760769127E-2</v>
      </c>
      <c r="AU60">
        <f t="shared" si="15"/>
        <v>8.1176769534662269E-3</v>
      </c>
      <c r="AX60">
        <f t="shared" si="8"/>
        <v>2.1274810939562235E-2</v>
      </c>
      <c r="AY60">
        <f t="shared" si="37"/>
        <v>2.144661456017697E-2</v>
      </c>
      <c r="AZ60">
        <f t="shared" si="38"/>
        <v>2.1615709150147999E-2</v>
      </c>
      <c r="BA60">
        <f t="shared" si="39"/>
        <v>2.1946192583960661E-2</v>
      </c>
      <c r="BB60">
        <f t="shared" si="40"/>
        <v>2.288257663284847E-2</v>
      </c>
      <c r="BC60">
        <f t="shared" si="41"/>
        <v>2.4293841122937174E-2</v>
      </c>
      <c r="BD60">
        <f t="shared" si="42"/>
        <v>2.6721993364814716E-2</v>
      </c>
      <c r="BE60">
        <f t="shared" si="43"/>
        <v>3.2315459133458131E-2</v>
      </c>
      <c r="BF60">
        <f t="shared" si="44"/>
        <v>3.9177402782803003E-2</v>
      </c>
      <c r="BG60">
        <f t="shared" si="45"/>
        <v>7.2048588300122007E-2</v>
      </c>
      <c r="BJ60">
        <f t="shared" si="9"/>
        <v>9.4510928186254131E-2</v>
      </c>
      <c r="BK60">
        <f t="shared" si="46"/>
        <v>7.7849489150102411E-2</v>
      </c>
      <c r="BL60">
        <f t="shared" si="47"/>
        <v>6.3757418606221486E-2</v>
      </c>
      <c r="BM60">
        <f t="shared" si="48"/>
        <v>4.1667180430043652E-2</v>
      </c>
      <c r="BN60">
        <f t="shared" si="49"/>
        <v>5.6490025932112572E-3</v>
      </c>
      <c r="BO60">
        <f t="shared" si="50"/>
        <v>-1.2000482400004628E-2</v>
      </c>
      <c r="BP60">
        <f t="shared" si="51"/>
        <v>-1.2939013875390572E-2</v>
      </c>
      <c r="BQ60">
        <f t="shared" si="52"/>
        <v>-4.573571504034769E-3</v>
      </c>
      <c r="BR60">
        <f t="shared" si="53"/>
        <v>-1.2713862404824259E-3</v>
      </c>
      <c r="BS60">
        <f t="shared" si="54"/>
        <v>-2.7987281504921039E-5</v>
      </c>
    </row>
    <row r="61" spans="1:71">
      <c r="A61">
        <v>48407.34925590668</v>
      </c>
      <c r="B61">
        <v>2.1049789639721119E-2</v>
      </c>
      <c r="C61">
        <v>2.1225612399983974E-2</v>
      </c>
      <c r="D61">
        <v>2.1398541298737139E-2</v>
      </c>
      <c r="E61">
        <v>2.1736185930534797E-2</v>
      </c>
      <c r="F61">
        <v>2.2690694711121527E-2</v>
      </c>
      <c r="G61">
        <v>2.4124221040504063E-2</v>
      </c>
      <c r="H61">
        <v>2.6580231962542063E-2</v>
      </c>
      <c r="I61">
        <v>3.2208887995707709E-2</v>
      </c>
      <c r="J61">
        <v>3.9088594098453958E-2</v>
      </c>
      <c r="K61">
        <v>7.1959552653760681E-2</v>
      </c>
      <c r="N61">
        <f t="shared" si="5"/>
        <v>5.8590273063373921</v>
      </c>
      <c r="O61">
        <f t="shared" si="28"/>
        <v>5.1019246540869441</v>
      </c>
      <c r="P61">
        <f t="shared" si="29"/>
        <v>4.4041664990238907</v>
      </c>
      <c r="Q61">
        <f t="shared" si="30"/>
        <v>3.1639272728515926</v>
      </c>
      <c r="R61">
        <f t="shared" si="31"/>
        <v>0.38709517372650964</v>
      </c>
      <c r="S61">
        <f t="shared" si="32"/>
        <v>-2.3267302463515267</v>
      </c>
      <c r="T61">
        <f t="shared" si="33"/>
        <v>-4.6500935533776779</v>
      </c>
      <c r="U61">
        <f t="shared" si="34"/>
        <v>-5.723563967502165</v>
      </c>
      <c r="V61">
        <f t="shared" si="35"/>
        <v>-5.1026961466388672</v>
      </c>
      <c r="W61">
        <f t="shared" si="36"/>
        <v>-2.3621891344161132</v>
      </c>
      <c r="Z61">
        <f t="shared" si="6"/>
        <v>2.1042258540595618E-2</v>
      </c>
      <c r="AA61">
        <f t="shared" si="16"/>
        <v>2.1218916455548773E-2</v>
      </c>
      <c r="AB61">
        <f t="shared" si="17"/>
        <v>2.139264248956332E-2</v>
      </c>
      <c r="AC61">
        <f t="shared" si="18"/>
        <v>2.1731778872273396E-2</v>
      </c>
      <c r="AD61">
        <f t="shared" si="19"/>
        <v>2.2690094286331446E-2</v>
      </c>
      <c r="AE61">
        <f t="shared" si="20"/>
        <v>2.4128427978155446E-2</v>
      </c>
      <c r="AF61">
        <f t="shared" si="21"/>
        <v>2.6590947646372251E-2</v>
      </c>
      <c r="AG61">
        <f t="shared" si="22"/>
        <v>3.2230211149296417E-2</v>
      </c>
      <c r="AH61">
        <f t="shared" si="23"/>
        <v>3.9119441016568231E-2</v>
      </c>
      <c r="AI61">
        <f t="shared" si="24"/>
        <v>7.2025222035079717E-2</v>
      </c>
      <c r="AL61">
        <f t="shared" si="7"/>
        <v>-0.73855061529276211</v>
      </c>
      <c r="AM61">
        <f t="shared" si="25"/>
        <v>-0.62215393500692984</v>
      </c>
      <c r="AN61">
        <f t="shared" si="26"/>
        <v>-0.52005553381021152</v>
      </c>
      <c r="AO61">
        <f t="shared" si="27"/>
        <v>-0.35124547182581151</v>
      </c>
      <c r="AP61">
        <f t="shared" si="10"/>
        <v>-3.6370124543222609E-2</v>
      </c>
      <c r="AQ61">
        <f t="shared" si="11"/>
        <v>0.17343738393088717</v>
      </c>
      <c r="AR61">
        <f t="shared" si="12"/>
        <v>0.24383613102916832</v>
      </c>
      <c r="AS61">
        <f t="shared" si="13"/>
        <v>0.15705556909086504</v>
      </c>
      <c r="AT61">
        <f t="shared" si="14"/>
        <v>7.7450051764317476E-2</v>
      </c>
      <c r="AU61">
        <f t="shared" si="15"/>
        <v>7.7546165591016979E-3</v>
      </c>
      <c r="AX61">
        <f t="shared" si="8"/>
        <v>2.1043207299416618E-2</v>
      </c>
      <c r="AY61">
        <f t="shared" si="37"/>
        <v>2.1219732564953468E-2</v>
      </c>
      <c r="AZ61">
        <f t="shared" si="38"/>
        <v>2.1393338717429239E-2</v>
      </c>
      <c r="BA61">
        <f t="shared" si="39"/>
        <v>2.1732267959424467E-2</v>
      </c>
      <c r="BB61">
        <f t="shared" si="40"/>
        <v>2.2690150697662212E-2</v>
      </c>
      <c r="BC61">
        <f t="shared" si="41"/>
        <v>2.4128114295111146E-2</v>
      </c>
      <c r="BD61">
        <f t="shared" si="42"/>
        <v>2.6590385362400128E-2</v>
      </c>
      <c r="BE61">
        <f t="shared" si="43"/>
        <v>3.2229625368280009E-2</v>
      </c>
      <c r="BF61">
        <f t="shared" si="44"/>
        <v>3.9118972171442383E-2</v>
      </c>
      <c r="BG61">
        <f t="shared" si="45"/>
        <v>7.2025006111107126E-2</v>
      </c>
      <c r="BJ61">
        <f t="shared" si="9"/>
        <v>9.3052074901665158E-2</v>
      </c>
      <c r="BK61">
        <f t="shared" si="46"/>
        <v>7.5836617509035226E-2</v>
      </c>
      <c r="BL61">
        <f t="shared" si="47"/>
        <v>6.1387127967321403E-2</v>
      </c>
      <c r="BM61">
        <f t="shared" si="48"/>
        <v>3.8983441301577985E-2</v>
      </c>
      <c r="BN61">
        <f t="shared" si="49"/>
        <v>3.4170975639942172E-3</v>
      </c>
      <c r="BO61">
        <f t="shared" si="50"/>
        <v>-1.2930950503648881E-2</v>
      </c>
      <c r="BP61">
        <f t="shared" si="51"/>
        <v>-1.2791869445611469E-2</v>
      </c>
      <c r="BQ61">
        <f t="shared" si="52"/>
        <v>-4.312685224107252E-3</v>
      </c>
      <c r="BR61">
        <f t="shared" si="53"/>
        <v>-1.1765190708877178E-3</v>
      </c>
      <c r="BS61">
        <f t="shared" si="54"/>
        <v>-2.5480316838243816E-5</v>
      </c>
    </row>
    <row r="62" spans="1:71">
      <c r="A62">
        <v>50827.716718702017</v>
      </c>
      <c r="B62">
        <v>2.0821606509586917E-2</v>
      </c>
      <c r="C62">
        <v>2.1002274945917929E-2</v>
      </c>
      <c r="D62">
        <v>2.1179825124298585E-2</v>
      </c>
      <c r="E62">
        <v>2.1526098026267315E-2</v>
      </c>
      <c r="F62">
        <v>2.2502437109170832E-2</v>
      </c>
      <c r="G62">
        <v>2.3962815558600723E-2</v>
      </c>
      <c r="H62">
        <v>2.6452742176860205E-2</v>
      </c>
      <c r="I62">
        <v>3.2126256867557886E-2</v>
      </c>
      <c r="J62">
        <v>3.9032511950250849E-2</v>
      </c>
      <c r="K62">
        <v>7.1936977233336905E-2</v>
      </c>
      <c r="N62">
        <f t="shared" si="5"/>
        <v>5.8306738042339044</v>
      </c>
      <c r="O62">
        <f t="shared" si="28"/>
        <v>5.0348865063266723</v>
      </c>
      <c r="P62">
        <f t="shared" si="29"/>
        <v>4.303970116184419</v>
      </c>
      <c r="Q62">
        <f t="shared" si="30"/>
        <v>3.0110181509212559</v>
      </c>
      <c r="R62">
        <f t="shared" si="31"/>
        <v>0.14828502175098757</v>
      </c>
      <c r="S62">
        <f t="shared" si="32"/>
        <v>-2.5968040755844712</v>
      </c>
      <c r="T62">
        <f t="shared" si="33"/>
        <v>-4.8816331366303922</v>
      </c>
      <c r="U62">
        <f t="shared" si="34"/>
        <v>-5.8438122601191829</v>
      </c>
      <c r="V62">
        <f t="shared" si="35"/>
        <v>-5.1582090671045773</v>
      </c>
      <c r="W62">
        <f t="shared" si="36"/>
        <v>-2.3674447450334251</v>
      </c>
      <c r="Z62">
        <f t="shared" si="6"/>
        <v>2.0814313274393263E-2</v>
      </c>
      <c r="AA62">
        <f t="shared" si="16"/>
        <v>2.0995839395334708E-2</v>
      </c>
      <c r="AB62">
        <f t="shared" si="17"/>
        <v>2.1174206645432226E-2</v>
      </c>
      <c r="AC62">
        <f t="shared" si="18"/>
        <v>2.1522004527090698E-2</v>
      </c>
      <c r="AD62">
        <f t="shared" si="19"/>
        <v>2.2502211841996411E-2</v>
      </c>
      <c r="AE62">
        <f t="shared" si="20"/>
        <v>2.3967432735848747E-2</v>
      </c>
      <c r="AF62">
        <f t="shared" si="21"/>
        <v>2.6463857157678142E-2</v>
      </c>
      <c r="AG62">
        <f t="shared" si="22"/>
        <v>3.2147888825178467E-2</v>
      </c>
      <c r="AH62">
        <f t="shared" si="23"/>
        <v>3.9063582889201649E-2</v>
      </c>
      <c r="AI62">
        <f t="shared" si="24"/>
        <v>7.2002741193143135E-2</v>
      </c>
      <c r="AL62">
        <f t="shared" si="7"/>
        <v>-0.73097795643305397</v>
      </c>
      <c r="AM62">
        <f t="shared" si="25"/>
        <v>-0.60974444011276263</v>
      </c>
      <c r="AN62">
        <f t="shared" si="26"/>
        <v>-0.50402287877136409</v>
      </c>
      <c r="AO62">
        <f t="shared" si="27"/>
        <v>-0.33066912382522884</v>
      </c>
      <c r="AP62">
        <f t="shared" si="10"/>
        <v>-1.3698019976454593E-2</v>
      </c>
      <c r="AQ62">
        <f t="shared" si="11"/>
        <v>0.18898721112205535</v>
      </c>
      <c r="AR62">
        <f t="shared" si="12"/>
        <v>0.24794697708269231</v>
      </c>
      <c r="AS62">
        <f t="shared" si="13"/>
        <v>0.15397571233751645</v>
      </c>
      <c r="AT62">
        <f t="shared" si="14"/>
        <v>7.4874713004400614E-2</v>
      </c>
      <c r="AU62">
        <f t="shared" si="15"/>
        <v>7.4067259758063874E-3</v>
      </c>
      <c r="AX62">
        <f t="shared" si="8"/>
        <v>2.081522707994634E-2</v>
      </c>
      <c r="AY62">
        <f t="shared" si="37"/>
        <v>2.0996618369463507E-2</v>
      </c>
      <c r="AZ62">
        <f t="shared" si="38"/>
        <v>2.1174864315733812E-2</v>
      </c>
      <c r="BA62">
        <f t="shared" si="39"/>
        <v>2.1522453931405353E-2</v>
      </c>
      <c r="BB62">
        <f t="shared" si="40"/>
        <v>2.250223265099182E-2</v>
      </c>
      <c r="BC62">
        <f t="shared" si="41"/>
        <v>2.3967096602473259E-2</v>
      </c>
      <c r="BD62">
        <f t="shared" si="42"/>
        <v>2.6463292201556105E-2</v>
      </c>
      <c r="BE62">
        <f t="shared" si="43"/>
        <v>3.2147318191262882E-2</v>
      </c>
      <c r="BF62">
        <f t="shared" si="44"/>
        <v>3.9063131250047289E-2</v>
      </c>
      <c r="BG62">
        <f t="shared" si="45"/>
        <v>7.2002535116905145E-2</v>
      </c>
      <c r="BJ62">
        <f t="shared" si="9"/>
        <v>9.1597860787555954E-2</v>
      </c>
      <c r="BK62">
        <f t="shared" si="46"/>
        <v>7.3812288731855871E-2</v>
      </c>
      <c r="BL62">
        <f t="shared" si="47"/>
        <v>5.9003664525208589E-2</v>
      </c>
      <c r="BM62">
        <f t="shared" si="48"/>
        <v>3.6304997736167438E-2</v>
      </c>
      <c r="BN62">
        <f t="shared" si="49"/>
        <v>1.2653563696544904E-3</v>
      </c>
      <c r="BO62">
        <f t="shared" si="50"/>
        <v>-1.3757068855951779E-2</v>
      </c>
      <c r="BP62">
        <f t="shared" si="51"/>
        <v>-1.2599687802558384E-2</v>
      </c>
      <c r="BQ62">
        <f t="shared" si="52"/>
        <v>-4.0599461832104052E-3</v>
      </c>
      <c r="BR62">
        <f t="shared" si="53"/>
        <v>-1.0877502725037053E-3</v>
      </c>
      <c r="BS62">
        <f t="shared" si="54"/>
        <v>-2.3193811663667595E-5</v>
      </c>
    </row>
    <row r="63" spans="1:71">
      <c r="A63">
        <v>53369.102554637117</v>
      </c>
      <c r="B63">
        <v>2.059697911957039E-2</v>
      </c>
      <c r="C63">
        <v>2.0782641395090097E-2</v>
      </c>
      <c r="D63">
        <v>2.0964943790682648E-2</v>
      </c>
      <c r="E63">
        <v>2.1320062429551891E-2</v>
      </c>
      <c r="F63">
        <v>2.2318626218346394E-2</v>
      </c>
      <c r="G63">
        <v>2.3806041568137218E-2</v>
      </c>
      <c r="H63">
        <v>2.6329664184044622E-2</v>
      </c>
      <c r="I63">
        <v>3.2047038049632638E-2</v>
      </c>
      <c r="J63">
        <v>3.8978922224299328E-2</v>
      </c>
      <c r="K63">
        <v>7.1915466035467349E-2</v>
      </c>
      <c r="N63">
        <f t="shared" si="5"/>
        <v>5.8009739371757405</v>
      </c>
      <c r="O63">
        <f t="shared" si="28"/>
        <v>4.9645496176702837</v>
      </c>
      <c r="P63">
        <f t="shared" si="29"/>
        <v>4.1990357706660673</v>
      </c>
      <c r="Q63">
        <f t="shared" si="30"/>
        <v>2.8516379765224005</v>
      </c>
      <c r="R63">
        <f t="shared" si="31"/>
        <v>-9.7358750955099757E-2</v>
      </c>
      <c r="S63">
        <f t="shared" si="32"/>
        <v>-2.870208239753762</v>
      </c>
      <c r="T63">
        <f t="shared" si="33"/>
        <v>-5.1117057415730232</v>
      </c>
      <c r="U63">
        <f t="shared" si="34"/>
        <v>-5.9607994901629207</v>
      </c>
      <c r="V63">
        <f t="shared" si="35"/>
        <v>-5.211672516454672</v>
      </c>
      <c r="W63">
        <f t="shared" si="36"/>
        <v>-2.3724602265649635</v>
      </c>
      <c r="Z63">
        <f t="shared" si="6"/>
        <v>2.0589917114329219E-2</v>
      </c>
      <c r="AA63">
        <f t="shared" si="16"/>
        <v>2.0776460308561874E-2</v>
      </c>
      <c r="AB63">
        <f t="shared" si="17"/>
        <v>2.0959600229379066E-2</v>
      </c>
      <c r="AC63">
        <f t="shared" si="18"/>
        <v>2.131627767483725E-2</v>
      </c>
      <c r="AD63">
        <f t="shared" si="19"/>
        <v>2.2318771120803948E-2</v>
      </c>
      <c r="AE63">
        <f t="shared" si="20"/>
        <v>2.3811061872574403E-2</v>
      </c>
      <c r="AF63">
        <f t="shared" si="21"/>
        <v>2.6341168251723446E-2</v>
      </c>
      <c r="AG63">
        <f t="shared" si="22"/>
        <v>3.2068967465625785E-2</v>
      </c>
      <c r="AH63">
        <f t="shared" si="23"/>
        <v>3.901020771826335E-2</v>
      </c>
      <c r="AI63">
        <f t="shared" si="24"/>
        <v>7.1981320136626586E-2</v>
      </c>
      <c r="AL63">
        <f t="shared" si="7"/>
        <v>-0.72331701743011578</v>
      </c>
      <c r="AM63">
        <f t="shared" si="25"/>
        <v>-0.59705702118144188</v>
      </c>
      <c r="AN63">
        <f t="shared" si="26"/>
        <v>-0.48762315493389452</v>
      </c>
      <c r="AO63">
        <f t="shared" si="27"/>
        <v>-0.3097336170041009</v>
      </c>
      <c r="AP63">
        <f t="shared" si="10"/>
        <v>8.8391424841842217E-3</v>
      </c>
      <c r="AQ63">
        <f t="shared" si="11"/>
        <v>0.20384393123089978</v>
      </c>
      <c r="AR63">
        <f t="shared" si="12"/>
        <v>0.25136954575256287</v>
      </c>
      <c r="AS63">
        <f t="shared" si="13"/>
        <v>0.1507632356298855</v>
      </c>
      <c r="AT63">
        <f t="shared" si="14"/>
        <v>7.233542035867091E-2</v>
      </c>
      <c r="AU63">
        <f t="shared" si="15"/>
        <v>7.0734710966782032E-3</v>
      </c>
      <c r="AX63">
        <f t="shared" si="8"/>
        <v>2.0590797167872925E-2</v>
      </c>
      <c r="AY63">
        <f t="shared" si="37"/>
        <v>2.0777203304347167E-2</v>
      </c>
      <c r="AZ63">
        <f t="shared" si="38"/>
        <v>2.0960220500329668E-2</v>
      </c>
      <c r="BA63">
        <f t="shared" si="39"/>
        <v>2.1316688638138799E-2</v>
      </c>
      <c r="BB63">
        <f t="shared" si="40"/>
        <v>2.2318757965053261E-2</v>
      </c>
      <c r="BC63">
        <f t="shared" si="41"/>
        <v>2.3810705199921758E-2</v>
      </c>
      <c r="BD63">
        <f t="shared" si="42"/>
        <v>2.6340602112511231E-2</v>
      </c>
      <c r="BE63">
        <f t="shared" si="43"/>
        <v>3.2068412159777154E-2</v>
      </c>
      <c r="BF63">
        <f t="shared" si="44"/>
        <v>3.9009772884726908E-2</v>
      </c>
      <c r="BG63">
        <f t="shared" si="45"/>
        <v>7.1981123478812539E-2</v>
      </c>
      <c r="BJ63">
        <f t="shared" si="9"/>
        <v>9.0148056307216451E-2</v>
      </c>
      <c r="BK63">
        <f t="shared" si="46"/>
        <v>7.1776084790848155E-2</v>
      </c>
      <c r="BL63">
        <f t="shared" si="47"/>
        <v>5.6607362676984851E-2</v>
      </c>
      <c r="BM63">
        <f t="shared" si="48"/>
        <v>3.3634277976926488E-2</v>
      </c>
      <c r="BN63">
        <f t="shared" si="49"/>
        <v>-8.0250693909136449E-4</v>
      </c>
      <c r="BO63">
        <f t="shared" si="50"/>
        <v>-1.4480765463349102E-2</v>
      </c>
      <c r="BP63">
        <f t="shared" si="51"/>
        <v>-1.2367281915231759E-2</v>
      </c>
      <c r="BQ63">
        <f t="shared" si="52"/>
        <v>-3.8159508152264565E-3</v>
      </c>
      <c r="BR63">
        <f t="shared" si="53"/>
        <v>-1.0048127447806515E-3</v>
      </c>
      <c r="BS63">
        <f t="shared" si="54"/>
        <v>-2.11089297848101E-5</v>
      </c>
    </row>
    <row r="64" spans="1:71">
      <c r="A64">
        <v>56037.557682368977</v>
      </c>
      <c r="B64">
        <v>2.0375835980804471E-2</v>
      </c>
      <c r="C64">
        <v>2.0566644809480835E-2</v>
      </c>
      <c r="D64">
        <v>2.0753833613502987E-2</v>
      </c>
      <c r="E64">
        <v>2.1118018946811704E-2</v>
      </c>
      <c r="F64">
        <v>2.2139198514854179E-2</v>
      </c>
      <c r="G64">
        <v>2.3653816546681188E-2</v>
      </c>
      <c r="H64">
        <v>2.6210886965909671E-2</v>
      </c>
      <c r="I64">
        <v>3.1971108939614572E-2</v>
      </c>
      <c r="J64">
        <v>3.8927721255676631E-2</v>
      </c>
      <c r="K64">
        <v>7.1894969370380618E-2</v>
      </c>
      <c r="N64">
        <f t="shared" si="5"/>
        <v>5.7699047348414991</v>
      </c>
      <c r="O64">
        <f t="shared" si="28"/>
        <v>4.8907986852848406</v>
      </c>
      <c r="P64">
        <f t="shared" si="29"/>
        <v>4.0892023131938622</v>
      </c>
      <c r="Q64">
        <f t="shared" si="30"/>
        <v>2.6856216913542377</v>
      </c>
      <c r="R64">
        <f t="shared" si="31"/>
        <v>-0.34978504948250122</v>
      </c>
      <c r="S64">
        <f t="shared" si="32"/>
        <v>-3.1466491952143554</v>
      </c>
      <c r="T64">
        <f t="shared" si="33"/>
        <v>-5.3400461144189437</v>
      </c>
      <c r="U64">
        <f t="shared" si="34"/>
        <v>-6.0745218989483467</v>
      </c>
      <c r="V64">
        <f t="shared" si="35"/>
        <v>-5.2631376053191072</v>
      </c>
      <c r="W64">
        <f t="shared" si="36"/>
        <v>-2.3772460973921006</v>
      </c>
      <c r="Z64">
        <f t="shared" si="6"/>
        <v>2.0368998786617892E-2</v>
      </c>
      <c r="AA64">
        <f t="shared" si="16"/>
        <v>2.0560712491287714E-2</v>
      </c>
      <c r="AB64">
        <f t="shared" si="17"/>
        <v>2.0748759796726784E-2</v>
      </c>
      <c r="AC64">
        <f t="shared" si="18"/>
        <v>2.1114538347088138E-2</v>
      </c>
      <c r="AD64">
        <f t="shared" si="19"/>
        <v>2.2139708718409899E-2</v>
      </c>
      <c r="AE64">
        <f t="shared" si="20"/>
        <v>2.3659232887215557E-2</v>
      </c>
      <c r="AF64">
        <f t="shared" si="21"/>
        <v>2.6222769988856736E-2</v>
      </c>
      <c r="AG64">
        <f t="shared" si="22"/>
        <v>3.1993324773062673E-2</v>
      </c>
      <c r="AH64">
        <f t="shared" si="23"/>
        <v>3.8959212191890726E-2</v>
      </c>
      <c r="AI64">
        <f t="shared" si="24"/>
        <v>7.1960909380990812E-2</v>
      </c>
      <c r="AL64">
        <f t="shared" si="7"/>
        <v>-0.7155664704416671</v>
      </c>
      <c r="AM64">
        <f t="shared" si="25"/>
        <v>-0.58408447876005776</v>
      </c>
      <c r="AN64">
        <f t="shared" si="26"/>
        <v>-0.47085110963170046</v>
      </c>
      <c r="AO64">
        <f t="shared" si="27"/>
        <v>-0.28844747152186873</v>
      </c>
      <c r="AP64">
        <f t="shared" si="10"/>
        <v>3.1199542329851813E-2</v>
      </c>
      <c r="AQ64">
        <f t="shared" si="11"/>
        <v>0.2179799759838294</v>
      </c>
      <c r="AR64">
        <f t="shared" si="12"/>
        <v>0.25412215796200671</v>
      </c>
      <c r="AS64">
        <f t="shared" si="13"/>
        <v>0.14743737694506967</v>
      </c>
      <c r="AT64">
        <f t="shared" si="14"/>
        <v>6.983651913455409E-2</v>
      </c>
      <c r="AU64">
        <f t="shared" si="15"/>
        <v>6.7543268974756864E-3</v>
      </c>
      <c r="AX64">
        <f t="shared" si="8"/>
        <v>2.0369846243742835E-2</v>
      </c>
      <c r="AY64">
        <f t="shared" si="37"/>
        <v>2.0561420620123567E-2</v>
      </c>
      <c r="AZ64">
        <f t="shared" si="38"/>
        <v>2.0749343783645308E-2</v>
      </c>
      <c r="BA64">
        <f t="shared" si="39"/>
        <v>2.1114912075807887E-2</v>
      </c>
      <c r="BB64">
        <f t="shared" si="40"/>
        <v>2.2139663208360555E-2</v>
      </c>
      <c r="BC64">
        <f t="shared" si="41"/>
        <v>2.365885753146266E-2</v>
      </c>
      <c r="BD64">
        <f t="shared" si="42"/>
        <v>2.6222204059901701E-2</v>
      </c>
      <c r="BE64">
        <f t="shared" si="43"/>
        <v>3.1992784913831583E-2</v>
      </c>
      <c r="BF64">
        <f t="shared" si="44"/>
        <v>3.8958793750634164E-2</v>
      </c>
      <c r="BG64">
        <f t="shared" si="45"/>
        <v>7.1960721729149787E-2</v>
      </c>
      <c r="BJ64">
        <f t="shared" si="9"/>
        <v>8.8702442602579895E-2</v>
      </c>
      <c r="BK64">
        <f t="shared" si="46"/>
        <v>6.972762313219695E-2</v>
      </c>
      <c r="BL64">
        <f t="shared" si="47"/>
        <v>5.419866327996313E-2</v>
      </c>
      <c r="BM64">
        <f t="shared" si="48"/>
        <v>3.0973891588469901E-2</v>
      </c>
      <c r="BN64">
        <f t="shared" si="49"/>
        <v>-2.7829645677190881E-3</v>
      </c>
      <c r="BO64">
        <f t="shared" si="50"/>
        <v>-1.5104390241827352E-2</v>
      </c>
      <c r="BP64">
        <f t="shared" si="51"/>
        <v>-1.2099353042154265E-2</v>
      </c>
      <c r="BQ64">
        <f t="shared" si="52"/>
        <v>-3.5811589560142717E-3</v>
      </c>
      <c r="BR64">
        <f t="shared" si="53"/>
        <v>-9.2743398320394726E-4</v>
      </c>
      <c r="BS64">
        <f t="shared" si="54"/>
        <v>-1.920836896223142E-5</v>
      </c>
    </row>
    <row r="65" spans="1:71">
      <c r="A65">
        <v>58839.435566487431</v>
      </c>
      <c r="B65">
        <v>2.0158107353108818E-2</v>
      </c>
      <c r="C65">
        <v>2.0354220127700041E-2</v>
      </c>
      <c r="D65">
        <v>2.0546432818956867E-2</v>
      </c>
      <c r="E65">
        <v>2.0919909182672579E-2</v>
      </c>
      <c r="F65">
        <v>2.196409148479404E-2</v>
      </c>
      <c r="G65">
        <v>2.3506058210980185E-2</v>
      </c>
      <c r="H65">
        <v>2.6096300281422777E-2</v>
      </c>
      <c r="I65">
        <v>3.1898350027429315E-2</v>
      </c>
      <c r="J65">
        <v>3.887880910883048E-2</v>
      </c>
      <c r="K65">
        <v>7.1875439824866105E-2</v>
      </c>
      <c r="N65">
        <f t="shared" si="5"/>
        <v>5.7374433689344082</v>
      </c>
      <c r="O65">
        <f t="shared" si="28"/>
        <v>4.8135148191495354</v>
      </c>
      <c r="P65">
        <f t="shared" si="29"/>
        <v>3.974305267627904</v>
      </c>
      <c r="Q65">
        <f t="shared" si="30"/>
        <v>2.5128068488212003</v>
      </c>
      <c r="R65">
        <f t="shared" si="31"/>
        <v>-0.60892394302455821</v>
      </c>
      <c r="S65">
        <f t="shared" si="32"/>
        <v>-3.4258208017936167</v>
      </c>
      <c r="T65">
        <f t="shared" si="33"/>
        <v>-5.5663978705454289</v>
      </c>
      <c r="U65">
        <f t="shared" si="34"/>
        <v>-6.1849836390438364</v>
      </c>
      <c r="V65">
        <f t="shared" si="35"/>
        <v>-5.3126563017912085</v>
      </c>
      <c r="W65">
        <f t="shared" si="36"/>
        <v>-2.3818124567220855</v>
      </c>
      <c r="Z65">
        <f t="shared" si="6"/>
        <v>2.0151488757748953E-2</v>
      </c>
      <c r="AA65">
        <f t="shared" si="16"/>
        <v>2.0348531108158437E-2</v>
      </c>
      <c r="AB65">
        <f t="shared" si="17"/>
        <v>2.0541623804816164E-2</v>
      </c>
      <c r="AC65">
        <f t="shared" si="18"/>
        <v>2.0916728362907405E-2</v>
      </c>
      <c r="AD65">
        <f t="shared" si="19"/>
        <v>2.1964962225944087E-2</v>
      </c>
      <c r="AE65">
        <f t="shared" si="20"/>
        <v>2.3511863509946673E-2</v>
      </c>
      <c r="AF65">
        <f t="shared" si="21"/>
        <v>2.610855221074854E-2</v>
      </c>
      <c r="AG65">
        <f t="shared" si="22"/>
        <v>3.1920841541428449E-2</v>
      </c>
      <c r="AH65">
        <f t="shared" si="23"/>
        <v>3.8910496718167348E-2</v>
      </c>
      <c r="AI65">
        <f t="shared" si="24"/>
        <v>7.1941461709029916E-2</v>
      </c>
      <c r="AL65">
        <f t="shared" si="7"/>
        <v>-0.70772503421231425</v>
      </c>
      <c r="AM65">
        <f t="shared" si="25"/>
        <v>-0.57081962834479194</v>
      </c>
      <c r="AN65">
        <f t="shared" si="26"/>
        <v>-0.45370200564054319</v>
      </c>
      <c r="AO65">
        <f t="shared" si="27"/>
        <v>-0.26682084309812582</v>
      </c>
      <c r="AP65">
        <f t="shared" si="10"/>
        <v>5.3340267262474789E-2</v>
      </c>
      <c r="AQ65">
        <f t="shared" si="11"/>
        <v>0.23137046388110305</v>
      </c>
      <c r="AR65">
        <f t="shared" si="12"/>
        <v>0.25622530609687738</v>
      </c>
      <c r="AS65">
        <f t="shared" si="13"/>
        <v>0.14401640571242919</v>
      </c>
      <c r="AT65">
        <f t="shared" si="14"/>
        <v>6.7381806848628989E-2</v>
      </c>
      <c r="AU65">
        <f t="shared" si="15"/>
        <v>6.4487783685638006E-3</v>
      </c>
      <c r="AX65">
        <f t="shared" si="8"/>
        <v>2.0152304730364903E-2</v>
      </c>
      <c r="AY65">
        <f t="shared" si="37"/>
        <v>2.0349205437953256E-2</v>
      </c>
      <c r="AZ65">
        <f t="shared" si="38"/>
        <v>2.0542172582351515E-2</v>
      </c>
      <c r="BA65">
        <f t="shared" si="39"/>
        <v>2.0917066030512087E-2</v>
      </c>
      <c r="BB65">
        <f t="shared" si="40"/>
        <v>2.1964885946028509E-2</v>
      </c>
      <c r="BC65">
        <f t="shared" si="41"/>
        <v>2.3511471271546496E-2</v>
      </c>
      <c r="BD65">
        <f t="shared" si="42"/>
        <v>2.6107987791327444E-2</v>
      </c>
      <c r="BE65">
        <f t="shared" si="43"/>
        <v>3.1920317190014189E-2</v>
      </c>
      <c r="BF65">
        <f t="shared" si="44"/>
        <v>3.8910094245662878E-2</v>
      </c>
      <c r="BG65">
        <f t="shared" si="45"/>
        <v>7.19412826670877E-2</v>
      </c>
      <c r="BJ65">
        <f t="shared" si="9"/>
        <v>8.7260810913257603E-2</v>
      </c>
      <c r="BK65">
        <f t="shared" si="46"/>
        <v>6.7666559234297541E-2</v>
      </c>
      <c r="BL65">
        <f t="shared" si="47"/>
        <v>5.1778119371237316E-2</v>
      </c>
      <c r="BM65">
        <f t="shared" si="48"/>
        <v>2.8326627826255765E-2</v>
      </c>
      <c r="BN65">
        <f t="shared" si="49"/>
        <v>-4.6727088430488844E-3</v>
      </c>
      <c r="BO65">
        <f t="shared" si="50"/>
        <v>-1.5630697688165253E-2</v>
      </c>
      <c r="BP65">
        <f t="shared" si="51"/>
        <v>-1.180046136921005E-2</v>
      </c>
      <c r="BQ65">
        <f t="shared" si="52"/>
        <v>-3.3559065001860645E-3</v>
      </c>
      <c r="BR65">
        <f t="shared" si="53"/>
        <v>-8.5533918653000075E-4</v>
      </c>
      <c r="BS65">
        <f t="shared" si="54"/>
        <v>-1.7476251337111646E-5</v>
      </c>
    </row>
    <row r="66" spans="1:71">
      <c r="A66">
        <v>61781.407344811807</v>
      </c>
      <c r="B66">
        <v>1.9943725194825034E-2</v>
      </c>
      <c r="C66">
        <v>2.0145304117078384E-2</v>
      </c>
      <c r="D66">
        <v>2.0342681491871836E-2</v>
      </c>
      <c r="E66">
        <v>2.0725676472194556E-2</v>
      </c>
      <c r="F66">
        <v>2.1793243526118607E-2</v>
      </c>
      <c r="G66">
        <v>2.3362684464961272E-2</v>
      </c>
      <c r="H66">
        <v>2.5985794719507238E-2</v>
      </c>
      <c r="I66">
        <v>3.1828644904048943E-2</v>
      </c>
      <c r="J66">
        <v>3.8832089489661749E-2</v>
      </c>
      <c r="K66">
        <v>7.1856832161906539E-2</v>
      </c>
      <c r="N66">
        <f t="shared" si="5"/>
        <v>5.7035671478242067</v>
      </c>
      <c r="O66">
        <f t="shared" si="28"/>
        <v>4.7325754505154753</v>
      </c>
      <c r="P66">
        <f t="shared" si="29"/>
        <v>3.8541769608402126</v>
      </c>
      <c r="Q66">
        <f t="shared" si="30"/>
        <v>2.3330343310923145</v>
      </c>
      <c r="R66">
        <f t="shared" si="31"/>
        <v>-0.87468604845884168</v>
      </c>
      <c r="S66">
        <f t="shared" si="32"/>
        <v>-3.707405560308088</v>
      </c>
      <c r="T66">
        <f t="shared" si="33"/>
        <v>-5.7905145173799717</v>
      </c>
      <c r="U66">
        <f t="shared" si="34"/>
        <v>-6.2921963018197644</v>
      </c>
      <c r="V66">
        <f t="shared" si="35"/>
        <v>-5.3602812000091422</v>
      </c>
      <c r="W66">
        <f t="shared" si="36"/>
        <v>-2.3861689974269344</v>
      </c>
      <c r="Z66">
        <f t="shared" si="6"/>
        <v>1.9937319184716824E-2</v>
      </c>
      <c r="AA66">
        <f t="shared" si="16"/>
        <v>2.0139853144883233E-2</v>
      </c>
      <c r="AB66">
        <f t="shared" si="17"/>
        <v>2.0338132561373359E-2</v>
      </c>
      <c r="AC66">
        <f t="shared" si="18"/>
        <v>2.0722791261287843E-2</v>
      </c>
      <c r="AD66">
        <f t="shared" si="19"/>
        <v>2.1794470132464144E-2</v>
      </c>
      <c r="AE66">
        <f t="shared" si="20"/>
        <v>2.3368871651389709E-2</v>
      </c>
      <c r="AF66">
        <f t="shared" si="21"/>
        <v>2.5998405593768946E-2</v>
      </c>
      <c r="AG66">
        <f t="shared" si="22"/>
        <v>3.1851401664512349E-2</v>
      </c>
      <c r="AH66">
        <f t="shared" si="23"/>
        <v>3.8863965337164172E-2</v>
      </c>
      <c r="AI66">
        <f t="shared" si="24"/>
        <v>7.1922932070895354E-2</v>
      </c>
      <c r="AL66">
        <f t="shared" si="7"/>
        <v>-0.69979147219934812</v>
      </c>
      <c r="AM66">
        <f t="shared" si="25"/>
        <v>-0.55725531556350127</v>
      </c>
      <c r="AN66">
        <f t="shared" si="26"/>
        <v>-0.43617167868604928</v>
      </c>
      <c r="AO66">
        <f t="shared" si="27"/>
        <v>-0.24486560318065265</v>
      </c>
      <c r="AP66">
        <f t="shared" si="10"/>
        <v>7.5217515110060987E-2</v>
      </c>
      <c r="AQ66">
        <f t="shared" si="11"/>
        <v>0.24399339542136228</v>
      </c>
      <c r="AR66">
        <f t="shared" si="12"/>
        <v>0.25770145524734989</v>
      </c>
      <c r="AS66">
        <f t="shared" si="13"/>
        <v>0.14051759600480124</v>
      </c>
      <c r="AT66">
        <f t="shared" si="14"/>
        <v>6.4974567953095169E-2</v>
      </c>
      <c r="AU66">
        <f t="shared" si="15"/>
        <v>6.1563213054047607E-3</v>
      </c>
      <c r="AX66">
        <f t="shared" si="8"/>
        <v>1.9938104742940395E-2</v>
      </c>
      <c r="AY66">
        <f t="shared" si="37"/>
        <v>2.0140494702019063E-2</v>
      </c>
      <c r="AZ66">
        <f t="shared" si="38"/>
        <v>2.033864716564162E-2</v>
      </c>
      <c r="BA66">
        <f t="shared" si="39"/>
        <v>2.072309401060227E-2</v>
      </c>
      <c r="BB66">
        <f t="shared" si="40"/>
        <v>2.1794364642003607E-2</v>
      </c>
      <c r="BC66">
        <f t="shared" si="41"/>
        <v>2.3368464274163774E-2</v>
      </c>
      <c r="BD66">
        <f t="shared" si="42"/>
        <v>2.5997843890933372E-2</v>
      </c>
      <c r="BE66">
        <f t="shared" si="43"/>
        <v>3.1850892829630724E-2</v>
      </c>
      <c r="BF66">
        <f t="shared" si="44"/>
        <v>3.8863578402241694E-2</v>
      </c>
      <c r="BG66">
        <f t="shared" si="45"/>
        <v>7.1922761258666409E-2</v>
      </c>
      <c r="BJ66">
        <f t="shared" si="9"/>
        <v>8.5822962164924729E-2</v>
      </c>
      <c r="BK66">
        <f t="shared" si="46"/>
        <v>6.5592589363510978E-2</v>
      </c>
      <c r="BL66">
        <f t="shared" si="47"/>
        <v>4.9346401990162381E-2</v>
      </c>
      <c r="BM66">
        <f t="shared" si="48"/>
        <v>2.5695452805480405E-2</v>
      </c>
      <c r="BN66">
        <f t="shared" si="49"/>
        <v>-6.4686857841602134E-3</v>
      </c>
      <c r="BO66">
        <f t="shared" si="50"/>
        <v>-1.6062825132911279E-2</v>
      </c>
      <c r="BP66">
        <f t="shared" si="51"/>
        <v>-1.1474999777216015E-2</v>
      </c>
      <c r="BQ66">
        <f t="shared" si="52"/>
        <v>-3.1404178413206056E-3</v>
      </c>
      <c r="BR66">
        <f t="shared" si="53"/>
        <v>-7.8825391769645598E-4</v>
      </c>
      <c r="BS66">
        <f t="shared" si="54"/>
        <v>-1.5898011181635156E-5</v>
      </c>
    </row>
    <row r="67" spans="1:71">
      <c r="A67">
        <v>64870.477712052401</v>
      </c>
      <c r="B67">
        <v>1.9732623114298093E-2</v>
      </c>
      <c r="C67">
        <v>1.9939835327318887E-2</v>
      </c>
      <c r="D67">
        <v>2.0142521524871306E-2</v>
      </c>
      <c r="E67">
        <v>2.0535265813395005E-2</v>
      </c>
      <c r="F67">
        <v>2.1626593852720945E-2</v>
      </c>
      <c r="G67">
        <v>2.3223613355603794E-2</v>
      </c>
      <c r="H67">
        <v>2.5879261756234562E-2</v>
      </c>
      <c r="I67">
        <v>3.176188026452878E-2</v>
      </c>
      <c r="J67">
        <v>3.8787469656017794E-2</v>
      </c>
      <c r="K67">
        <v>7.1839103224381376E-2</v>
      </c>
      <c r="N67">
        <f t="shared" si="5"/>
        <v>5.6682535114282988</v>
      </c>
      <c r="O67">
        <f t="shared" si="28"/>
        <v>4.6478542457228968</v>
      </c>
      <c r="P67">
        <f t="shared" si="29"/>
        <v>3.7286466814444053</v>
      </c>
      <c r="Q67">
        <f t="shared" si="30"/>
        <v>2.1461491162171145</v>
      </c>
      <c r="R67">
        <f t="shared" si="31"/>
        <v>-1.1469620027078891</v>
      </c>
      <c r="S67">
        <f t="shared" si="32"/>
        <v>-3.9910759519669008</v>
      </c>
      <c r="T67">
        <f t="shared" si="33"/>
        <v>-6.0121603818983633</v>
      </c>
      <c r="U67">
        <f t="shared" si="34"/>
        <v>-6.3961784337165168</v>
      </c>
      <c r="V67">
        <f t="shared" si="35"/>
        <v>-5.4060653054834393</v>
      </c>
      <c r="W67">
        <f t="shared" si="36"/>
        <v>-2.3903250188508833</v>
      </c>
      <c r="Z67">
        <f t="shared" si="6"/>
        <v>1.9726423866874735E-2</v>
      </c>
      <c r="AA67">
        <f t="shared" si="16"/>
        <v>1.9934617362245378E-2</v>
      </c>
      <c r="AB67">
        <f t="shared" si="17"/>
        <v>2.0138228173969371E-2</v>
      </c>
      <c r="AC67">
        <f t="shared" si="18"/>
        <v>2.053267223385772E-2</v>
      </c>
      <c r="AD67">
        <f t="shared" si="19"/>
        <v>2.1628171729557461E-2</v>
      </c>
      <c r="AE67">
        <f t="shared" si="20"/>
        <v>2.3230175359626987E-2</v>
      </c>
      <c r="AF67">
        <f t="shared" si="21"/>
        <v>2.5892221706653513E-2</v>
      </c>
      <c r="AG67">
        <f t="shared" si="22"/>
        <v>3.1784892138527726E-2</v>
      </c>
      <c r="AH67">
        <f t="shared" si="23"/>
        <v>3.8819525631417225E-2</v>
      </c>
      <c r="AI67">
        <f t="shared" si="24"/>
        <v>7.1905277488175698E-2</v>
      </c>
      <c r="AL67">
        <f t="shared" si="7"/>
        <v>-0.69176459081601438</v>
      </c>
      <c r="AM67">
        <f t="shared" si="25"/>
        <v>-0.54338443332996422</v>
      </c>
      <c r="AN67">
        <f t="shared" si="26"/>
        <v>-0.41825659863149156</v>
      </c>
      <c r="AO67">
        <f t="shared" si="27"/>
        <v>-0.22259541590288653</v>
      </c>
      <c r="AP67">
        <f t="shared" si="10"/>
        <v>9.6786814743912389E-2</v>
      </c>
      <c r="AQ67">
        <f t="shared" si="11"/>
        <v>0.25582982404071736</v>
      </c>
      <c r="AR67">
        <f t="shared" si="12"/>
        <v>0.25857483330566833</v>
      </c>
      <c r="AS67">
        <f t="shared" si="13"/>
        <v>0.1369572096317912</v>
      </c>
      <c r="AT67">
        <f t="shared" si="14"/>
        <v>6.2617608167364391E-2</v>
      </c>
      <c r="AU67">
        <f t="shared" si="15"/>
        <v>5.8764629534837865E-3</v>
      </c>
      <c r="AX67">
        <f t="shared" si="8"/>
        <v>1.9727180040823356E-2</v>
      </c>
      <c r="AY67">
        <f t="shared" si="37"/>
        <v>1.9935227133449696E-2</v>
      </c>
      <c r="AZ67">
        <f t="shared" si="38"/>
        <v>2.0138709604609357E-2</v>
      </c>
      <c r="BA67">
        <f t="shared" si="39"/>
        <v>2.0532941179284989E-2</v>
      </c>
      <c r="BB67">
        <f t="shared" si="40"/>
        <v>2.1628038563448294E-2</v>
      </c>
      <c r="BC67">
        <f t="shared" si="41"/>
        <v>2.3229754529825133E-2</v>
      </c>
      <c r="BD67">
        <f t="shared" si="42"/>
        <v>2.5891663837274807E-2</v>
      </c>
      <c r="BE67">
        <f t="shared" si="43"/>
        <v>3.1784398781074016E-2</v>
      </c>
      <c r="BF67">
        <f t="shared" si="44"/>
        <v>3.8819153797578179E-2</v>
      </c>
      <c r="BG67">
        <f t="shared" si="45"/>
        <v>7.1905114540872714E-2</v>
      </c>
      <c r="BJ67">
        <f t="shared" si="9"/>
        <v>8.438870642990165E-2</v>
      </c>
      <c r="BK67">
        <f t="shared" si="46"/>
        <v>6.3505453596187658E-2</v>
      </c>
      <c r="BL67">
        <f t="shared" si="47"/>
        <v>4.6904305852720589E-2</v>
      </c>
      <c r="BM67">
        <f t="shared" si="48"/>
        <v>2.3083505106187643E-2</v>
      </c>
      <c r="BN67">
        <f t="shared" si="49"/>
        <v>-8.1681276275932021E-3</v>
      </c>
      <c r="BO67">
        <f t="shared" si="50"/>
        <v>-1.6404266640784787E-2</v>
      </c>
      <c r="BP67">
        <f t="shared" si="51"/>
        <v>-1.1127170897054103E-2</v>
      </c>
      <c r="BQ67">
        <f t="shared" si="52"/>
        <v>-2.9348178780851482E-3</v>
      </c>
      <c r="BR67">
        <f t="shared" si="53"/>
        <v>-7.259063646012574E-4</v>
      </c>
      <c r="BS67">
        <f t="shared" si="54"/>
        <v>-1.4460287469019757E-5</v>
      </c>
    </row>
    <row r="68" spans="1:71">
      <c r="A68">
        <v>68114.00159765502</v>
      </c>
      <c r="B68">
        <v>1.9524736322943301E-2</v>
      </c>
      <c r="C68">
        <v>1.9737754045633982E-2</v>
      </c>
      <c r="D68">
        <v>1.9945896568558899E-2</v>
      </c>
      <c r="E68">
        <v>2.0348623799972682E-2</v>
      </c>
      <c r="F68">
        <v>2.1464082400891669E-2</v>
      </c>
      <c r="G68">
        <v>2.3088763036770345E-2</v>
      </c>
      <c r="H68">
        <v>2.5776593815654031E-2</v>
      </c>
      <c r="I68">
        <v>3.1697945905355018E-2</v>
      </c>
      <c r="J68">
        <v>3.8744860326937462E-2</v>
      </c>
      <c r="K68">
        <v>7.1822211842707609E-2</v>
      </c>
      <c r="N68">
        <f t="shared" si="5"/>
        <v>5.6314800261854039</v>
      </c>
      <c r="O68">
        <f t="shared" si="28"/>
        <v>4.5592210266238311</v>
      </c>
      <c r="P68">
        <f t="shared" si="29"/>
        <v>3.5975408700790923</v>
      </c>
      <c r="Q68">
        <f t="shared" si="30"/>
        <v>1.9520010947125594</v>
      </c>
      <c r="R68">
        <f t="shared" si="31"/>
        <v>-1.4256220348013167</v>
      </c>
      <c r="S68">
        <f t="shared" si="32"/>
        <v>-4.2764958682630283</v>
      </c>
      <c r="T68">
        <f t="shared" si="33"/>
        <v>-6.2311114368582228</v>
      </c>
      <c r="U68">
        <f t="shared" si="34"/>
        <v>-6.496955046029953</v>
      </c>
      <c r="V68">
        <f t="shared" si="35"/>
        <v>-5.4500618369747782</v>
      </c>
      <c r="W68">
        <f t="shared" si="36"/>
        <v>-2.3942894395642025</v>
      </c>
      <c r="Z68">
        <f t="shared" si="6"/>
        <v>1.9518738199354214E-2</v>
      </c>
      <c r="AA68">
        <f t="shared" si="16"/>
        <v>1.9732764251576222E-2</v>
      </c>
      <c r="AB68">
        <f t="shared" si="17"/>
        <v>1.9941854500472218E-2</v>
      </c>
      <c r="AC68">
        <f t="shared" si="18"/>
        <v>2.0346318057766009E-2</v>
      </c>
      <c r="AD68">
        <f t="shared" si="19"/>
        <v>2.1466007018334447E-2</v>
      </c>
      <c r="AE68">
        <f t="shared" si="20"/>
        <v>2.3095692785150151E-2</v>
      </c>
      <c r="AF68">
        <f t="shared" si="21"/>
        <v>2.5789893071708151E-2</v>
      </c>
      <c r="AG68">
        <f t="shared" si="22"/>
        <v>3.1721203059007504E-2</v>
      </c>
      <c r="AH68">
        <f t="shared" si="23"/>
        <v>3.8777088635181818E-2</v>
      </c>
      <c r="AI68">
        <f t="shared" si="24"/>
        <v>7.1888456961899591E-2</v>
      </c>
      <c r="AL68">
        <f t="shared" si="7"/>
        <v>-0.68364323769587976</v>
      </c>
      <c r="AM68">
        <f t="shared" si="25"/>
        <v>-0.5291999413051488</v>
      </c>
      <c r="AN68">
        <f t="shared" si="26"/>
        <v>-0.39995393442776944</v>
      </c>
      <c r="AO68">
        <f t="shared" si="27"/>
        <v>-0.20002581078928011</v>
      </c>
      <c r="AP68">
        <f t="shared" si="10"/>
        <v>0.11800326486920974</v>
      </c>
      <c r="AQ68">
        <f t="shared" si="11"/>
        <v>0.26686400044840924</v>
      </c>
      <c r="AR68">
        <f t="shared" si="12"/>
        <v>0.25887121284814246</v>
      </c>
      <c r="AS68">
        <f t="shared" si="13"/>
        <v>0.13335048840300243</v>
      </c>
      <c r="AT68">
        <f t="shared" si="14"/>
        <v>6.0313288223176248E-2</v>
      </c>
      <c r="AU68">
        <f t="shared" si="15"/>
        <v>5.6087225313418195E-3</v>
      </c>
      <c r="AX68">
        <f t="shared" si="8"/>
        <v>1.9519465980851629E-2</v>
      </c>
      <c r="AY68">
        <f t="shared" si="37"/>
        <v>1.9733343185711821E-2</v>
      </c>
      <c r="AZ68">
        <f t="shared" si="38"/>
        <v>1.9942303722624677E-2</v>
      </c>
      <c r="BA68">
        <f t="shared" si="39"/>
        <v>2.0346554287406952E-2</v>
      </c>
      <c r="BB68">
        <f t="shared" si="40"/>
        <v>2.1465847687522643E-2</v>
      </c>
      <c r="BC68">
        <f t="shared" si="41"/>
        <v>2.3095260130504915E-2</v>
      </c>
      <c r="BD68">
        <f t="shared" si="42"/>
        <v>2.5789340064714825E-2</v>
      </c>
      <c r="BE68">
        <f t="shared" si="43"/>
        <v>3.1720725096508119E-2</v>
      </c>
      <c r="BF68">
        <f t="shared" si="44"/>
        <v>3.8776731462692775E-2</v>
      </c>
      <c r="BG68">
        <f t="shared" si="45"/>
        <v>7.1888301529643192E-2</v>
      </c>
      <c r="BJ68">
        <f t="shared" si="9"/>
        <v>8.2957862623522505E-2</v>
      </c>
      <c r="BK68">
        <f t="shared" si="46"/>
        <v>6.1404938951038421E-2</v>
      </c>
      <c r="BL68">
        <f t="shared" si="47"/>
        <v>4.4452755283643036E-2</v>
      </c>
      <c r="BM68">
        <f t="shared" si="48"/>
        <v>2.0494089766081896E-2</v>
      </c>
      <c r="BN68">
        <f t="shared" si="49"/>
        <v>-9.7685840948139174E-3</v>
      </c>
      <c r="BO68">
        <f t="shared" si="50"/>
        <v>-1.6658843078147842E-2</v>
      </c>
      <c r="BP68">
        <f t="shared" si="51"/>
        <v>-1.0760967550261983E-2</v>
      </c>
      <c r="BQ68">
        <f t="shared" si="52"/>
        <v>-2.7391435428187685E-3</v>
      </c>
      <c r="BR68">
        <f t="shared" si="53"/>
        <v>-6.6802922779049946E-4</v>
      </c>
      <c r="BS68">
        <f t="shared" si="54"/>
        <v>-1.3150843588811545E-5</v>
      </c>
    </row>
    <row r="69" spans="1:71">
      <c r="A69">
        <v>71519.701677537771</v>
      </c>
      <c r="B69">
        <v>1.932000158984069E-2</v>
      </c>
      <c r="C69">
        <v>1.9539002253294163E-2</v>
      </c>
      <c r="D69">
        <v>1.9752751982621879E-2</v>
      </c>
      <c r="E69">
        <v>2.0165698554150308E-2</v>
      </c>
      <c r="F69">
        <v>2.1305649738403709E-2</v>
      </c>
      <c r="G69">
        <v>2.2958051741030785E-2</v>
      </c>
      <c r="H69">
        <v>2.5677684333503818E-2</v>
      </c>
      <c r="I69">
        <v>3.1636734716226772E-2</v>
      </c>
      <c r="J69">
        <v>3.8704175590973972E-2</v>
      </c>
      <c r="K69">
        <v>7.1806118746285869E-2</v>
      </c>
      <c r="N69">
        <f t="shared" ref="N69:N132" si="55">100*(-2*LOG((B$3/3.7+2.51/($A69*SQRT(B69))),10)-1/SQRT(B69))/B69</f>
        <v>5.5932243805005735</v>
      </c>
      <c r="O69">
        <f t="shared" si="28"/>
        <v>4.4665416983443942</v>
      </c>
      <c r="P69">
        <f t="shared" si="29"/>
        <v>3.4606833433917363</v>
      </c>
      <c r="Q69">
        <f t="shared" si="30"/>
        <v>1.7504459347220034</v>
      </c>
      <c r="R69">
        <f t="shared" si="31"/>
        <v>-1.7105156483194535</v>
      </c>
      <c r="S69">
        <f t="shared" si="32"/>
        <v>-4.5633221190571698</v>
      </c>
      <c r="T69">
        <f t="shared" si="33"/>
        <v>-6.4471560212795849</v>
      </c>
      <c r="U69">
        <f t="shared" si="34"/>
        <v>-6.5945571226358446</v>
      </c>
      <c r="V69">
        <f t="shared" si="35"/>
        <v>-5.4923240445332393</v>
      </c>
      <c r="W69">
        <f t="shared" si="36"/>
        <v>-2.3980708100446786</v>
      </c>
      <c r="Z69">
        <f t="shared" ref="Z69:Z132" si="56">1/((-2*LOG((B$3/3.7+2.51/($A69*SQRT(B69))),10))^2)</f>
        <v>1.9314199127992659E-2</v>
      </c>
      <c r="AA69">
        <f t="shared" si="16"/>
        <v>1.9534235991619672E-2</v>
      </c>
      <c r="AB69">
        <f t="shared" si="17"/>
        <v>1.9748957100393476E-2</v>
      </c>
      <c r="AC69">
        <f t="shared" si="18"/>
        <v>2.0163677028665852E-2</v>
      </c>
      <c r="AD69">
        <f t="shared" si="19"/>
        <v>2.1307916619073598E-2</v>
      </c>
      <c r="AE69">
        <f t="shared" si="20"/>
        <v>2.2965342153774559E-2</v>
      </c>
      <c r="AF69">
        <f t="shared" si="21"/>
        <v>2.5691313228800732E-2</v>
      </c>
      <c r="AG69">
        <f t="shared" si="22"/>
        <v>3.1660227612148741E-2</v>
      </c>
      <c r="AH69">
        <f t="shared" si="23"/>
        <v>3.8736568742787809E-2</v>
      </c>
      <c r="AI69">
        <f t="shared" si="24"/>
        <v>7.187243138433122E-2</v>
      </c>
      <c r="AL69">
        <f t="shared" ref="AL69:AL132" si="57">100*(-2*LOG((B$3/3.7+2.51/($A69*SQRT(Z69))),10)-1/SQRT(Z69))/Z69</f>
        <v>-0.6754263000747196</v>
      </c>
      <c r="AM69">
        <f t="shared" si="25"/>
        <v>-0.51469488766120375</v>
      </c>
      <c r="AN69">
        <f t="shared" si="26"/>
        <v>-0.38126162248740275</v>
      </c>
      <c r="AO69">
        <f t="shared" si="27"/>
        <v>-0.17717424998406936</v>
      </c>
      <c r="AP69">
        <f t="shared" si="10"/>
        <v>0.13882178923039959</v>
      </c>
      <c r="AQ69">
        <f t="shared" si="11"/>
        <v>0.27708348818668693</v>
      </c>
      <c r="AR69">
        <f t="shared" si="12"/>
        <v>0.25861768792747081</v>
      </c>
      <c r="AS69">
        <f t="shared" si="13"/>
        <v>0.12971165476984242</v>
      </c>
      <c r="AT69">
        <f t="shared" si="14"/>
        <v>5.8063556795443658E-2</v>
      </c>
      <c r="AU69">
        <f t="shared" si="15"/>
        <v>5.3526316424416347E-3</v>
      </c>
      <c r="AX69">
        <f t="shared" ref="AX69:AX132" si="58">1/((-2*LOG((B$3/3.7+2.51/($A69*SQRT(Z69))),10))^2)</f>
        <v>1.9314899472190977E-2</v>
      </c>
      <c r="AY69">
        <f t="shared" si="37"/>
        <v>1.953478500139803E-2</v>
      </c>
      <c r="AZ69">
        <f t="shared" si="38"/>
        <v>1.9749375046608508E-2</v>
      </c>
      <c r="BA69">
        <f t="shared" si="39"/>
        <v>2.0163881606338988E-2</v>
      </c>
      <c r="BB69">
        <f t="shared" si="40"/>
        <v>2.1307732610824845E-2</v>
      </c>
      <c r="BC69">
        <f t="shared" si="41"/>
        <v>2.2964899242576522E-2</v>
      </c>
      <c r="BD69">
        <f t="shared" si="42"/>
        <v>2.5690766027598337E-2</v>
      </c>
      <c r="BE69">
        <f t="shared" si="43"/>
        <v>3.1659764922996894E-2</v>
      </c>
      <c r="BF69">
        <f t="shared" si="44"/>
        <v>3.8736225790567201E-2</v>
      </c>
      <c r="BG69">
        <f t="shared" si="45"/>
        <v>7.1872283131661358E-2</v>
      </c>
      <c r="BJ69">
        <f t="shared" ref="BJ69:BJ132" si="59">100*(-2*LOG((B$3/3.7+2.51/($A69*SQRT(AX69))),10)-1/SQRT(AX69))/AX69</f>
        <v>8.1530257888382821E-2</v>
      </c>
      <c r="BK69">
        <f t="shared" si="46"/>
        <v>5.9290882984986804E-2</v>
      </c>
      <c r="BL69">
        <f t="shared" si="47"/>
        <v>4.1992809832925894E-2</v>
      </c>
      <c r="BM69">
        <f t="shared" si="48"/>
        <v>1.7930670620517172E-2</v>
      </c>
      <c r="BN69">
        <f t="shared" si="49"/>
        <v>-1.1267951645089128E-2</v>
      </c>
      <c r="BO69">
        <f t="shared" si="50"/>
        <v>-1.6830668824385057E-2</v>
      </c>
      <c r="BP69">
        <f t="shared" si="51"/>
        <v>-1.0380156753070358E-2</v>
      </c>
      <c r="BQ69">
        <f t="shared" si="52"/>
        <v>-2.5533547426192607E-3</v>
      </c>
      <c r="BR69">
        <f t="shared" si="53"/>
        <v>-6.1436130446477361E-4</v>
      </c>
      <c r="BS69">
        <f t="shared" si="54"/>
        <v>-1.195846427108491E-5</v>
      </c>
    </row>
    <row r="70" spans="1:71">
      <c r="A70">
        <v>75095.686761414661</v>
      </c>
      <c r="B70">
        <v>1.9118357197800695E-2</v>
      </c>
      <c r="C70">
        <v>1.9343523583515983E-2</v>
      </c>
      <c r="D70">
        <v>1.9563034787755604E-2</v>
      </c>
      <c r="E70">
        <v>1.9986439659562379E-2</v>
      </c>
      <c r="F70">
        <v>2.1151236976498369E-2</v>
      </c>
      <c r="G70">
        <v>2.2831397759461539E-2</v>
      </c>
      <c r="H70">
        <v>2.5582427823051947E-2</v>
      </c>
      <c r="I70">
        <v>3.1578142666437096E-2</v>
      </c>
      <c r="J70">
        <v>3.8665332813904753E-2</v>
      </c>
      <c r="K70">
        <v>7.1790786478622942E-2</v>
      </c>
      <c r="N70">
        <f t="shared" si="55"/>
        <v>5.5534643800980863</v>
      </c>
      <c r="O70">
        <f t="shared" si="28"/>
        <v>4.369678185803072</v>
      </c>
      <c r="P70">
        <f t="shared" si="29"/>
        <v>3.3178955542164013</v>
      </c>
      <c r="Q70">
        <f t="shared" si="30"/>
        <v>1.5413459935883518</v>
      </c>
      <c r="R70">
        <f t="shared" si="31"/>
        <v>-2.0014714235709388</v>
      </c>
      <c r="S70">
        <f t="shared" si="32"/>
        <v>-4.8512060048705719</v>
      </c>
      <c r="T70">
        <f t="shared" si="33"/>
        <v>-6.6600954522449189</v>
      </c>
      <c r="U70">
        <f t="shared" si="34"/>
        <v>-6.6890211298722013</v>
      </c>
      <c r="V70">
        <f t="shared" si="35"/>
        <v>-5.5329050432720042</v>
      </c>
      <c r="W70">
        <f t="shared" si="36"/>
        <v>-2.4016773251983397</v>
      </c>
      <c r="Z70">
        <f t="shared" si="56"/>
        <v>1.911274510571466E-2</v>
      </c>
      <c r="AA70">
        <f t="shared" si="16"/>
        <v>1.9338976406715714E-2</v>
      </c>
      <c r="AB70">
        <f t="shared" si="17"/>
        <v>1.9559483187032049E-2</v>
      </c>
      <c r="AC70">
        <f t="shared" si="18"/>
        <v>1.9984698893725724E-2</v>
      </c>
      <c r="AD70">
        <f t="shared" si="19"/>
        <v>2.1153841683792998E-2</v>
      </c>
      <c r="AE70">
        <f t="shared" si="20"/>
        <v>2.2839041747495407E-2</v>
      </c>
      <c r="AF70">
        <f t="shared" si="21"/>
        <v>2.5596376801391808E-2</v>
      </c>
      <c r="AG70">
        <f t="shared" si="22"/>
        <v>3.1601862060774533E-2</v>
      </c>
      <c r="AH70">
        <f t="shared" si="23"/>
        <v>3.8697883616403791E-2</v>
      </c>
      <c r="AI70">
        <f t="shared" si="24"/>
        <v>7.1857163454427816E-2</v>
      </c>
      <c r="AL70">
        <f t="shared" si="57"/>
        <v>-0.66711270326344463</v>
      </c>
      <c r="AM70">
        <f t="shared" si="25"/>
        <v>-0.4998624333457572</v>
      </c>
      <c r="AN70">
        <f t="shared" si="26"/>
        <v>-0.36217843874492556</v>
      </c>
      <c r="AO70">
        <f t="shared" si="27"/>
        <v>-0.15406018867190197</v>
      </c>
      <c r="AP70">
        <f t="shared" si="10"/>
        <v>0.15919740609659749</v>
      </c>
      <c r="AQ70">
        <f t="shared" si="11"/>
        <v>0.28647924861813878</v>
      </c>
      <c r="AR70">
        <f t="shared" si="12"/>
        <v>0.25784244861461902</v>
      </c>
      <c r="AS70">
        <f t="shared" si="13"/>
        <v>0.12605392005609112</v>
      </c>
      <c r="AT70">
        <f t="shared" si="14"/>
        <v>5.5869982420784017E-2</v>
      </c>
      <c r="AU70">
        <f t="shared" si="15"/>
        <v>5.1077345952410293E-3</v>
      </c>
      <c r="AX70">
        <f t="shared" si="58"/>
        <v>1.911341893263762E-2</v>
      </c>
      <c r="AY70">
        <f t="shared" si="37"/>
        <v>1.9339496370338622E-2</v>
      </c>
      <c r="AZ70">
        <f t="shared" si="38"/>
        <v>1.9559870759109234E-2</v>
      </c>
      <c r="BA70">
        <f t="shared" si="39"/>
        <v>1.9984872860888021E-2</v>
      </c>
      <c r="BB70">
        <f t="shared" si="40"/>
        <v>2.1153634461766498E-2</v>
      </c>
      <c r="BC70">
        <f t="shared" si="41"/>
        <v>2.283859008771498E-2</v>
      </c>
      <c r="BD70">
        <f t="shared" si="42"/>
        <v>2.5595836266453082E-2</v>
      </c>
      <c r="BE70">
        <f t="shared" si="43"/>
        <v>3.1601414488246986E-2</v>
      </c>
      <c r="BF70">
        <f t="shared" si="44"/>
        <v>3.8697554443714907E-2</v>
      </c>
      <c r="BG70">
        <f t="shared" si="45"/>
        <v>7.1857022059818851E-2</v>
      </c>
      <c r="BJ70">
        <f t="shared" si="59"/>
        <v>8.0105727390768891E-2</v>
      </c>
      <c r="BK70">
        <f t="shared" si="46"/>
        <v>5.7163177402554111E-2</v>
      </c>
      <c r="BL70">
        <f t="shared" si="47"/>
        <v>3.9525669929561406E-2</v>
      </c>
      <c r="BM70">
        <f t="shared" si="48"/>
        <v>1.5396860571211868E-2</v>
      </c>
      <c r="BN70">
        <f t="shared" si="49"/>
        <v>-1.266450043151887E-2</v>
      </c>
      <c r="BO70">
        <f t="shared" si="50"/>
        <v>-1.6924115422231451E-2</v>
      </c>
      <c r="BP70">
        <f t="shared" si="51"/>
        <v>-9.9882671428627376E-3</v>
      </c>
      <c r="BQ70">
        <f t="shared" si="52"/>
        <v>-2.3773447038519008E-3</v>
      </c>
      <c r="BR70">
        <f t="shared" si="53"/>
        <v>-5.646487362192653E-4</v>
      </c>
      <c r="BS70">
        <f t="shared" si="54"/>
        <v>-1.0872892780824937E-5</v>
      </c>
    </row>
    <row r="71" spans="1:71">
      <c r="A71">
        <v>78850.471099485396</v>
      </c>
      <c r="B71">
        <v>1.8919742900847816E-2</v>
      </c>
      <c r="C71">
        <v>1.9151263280618013E-2</v>
      </c>
      <c r="D71">
        <v>1.937669361831201E-2</v>
      </c>
      <c r="E71">
        <v>1.9810798094125143E-2</v>
      </c>
      <c r="F71">
        <v>2.1000785685058202E-2</v>
      </c>
      <c r="G71">
        <v>2.2708719429347039E-2</v>
      </c>
      <c r="H71">
        <v>2.5490719942327652E-2</v>
      </c>
      <c r="I71">
        <v>3.1522068786053493E-2</v>
      </c>
      <c r="J71">
        <v>3.8628252546120678E-2</v>
      </c>
      <c r="K71">
        <v>7.1776179316001859E-2</v>
      </c>
      <c r="N71">
        <f t="shared" si="55"/>
        <v>5.5121779438538816</v>
      </c>
      <c r="O71">
        <f t="shared" si="28"/>
        <v>4.268488380345012</v>
      </c>
      <c r="P71">
        <f t="shared" si="29"/>
        <v>3.1689968904715666</v>
      </c>
      <c r="Q71">
        <f t="shared" si="30"/>
        <v>1.3245712736887831</v>
      </c>
      <c r="R71">
        <f t="shared" si="31"/>
        <v>-2.2982969489384311</v>
      </c>
      <c r="S71">
        <f t="shared" si="32"/>
        <v>-5.1397949385732096</v>
      </c>
      <c r="T71">
        <f t="shared" si="33"/>
        <v>-6.8697445266015773</v>
      </c>
      <c r="U71">
        <f t="shared" si="34"/>
        <v>-6.7803885320383914</v>
      </c>
      <c r="V71">
        <f t="shared" si="35"/>
        <v>-5.571857662283267</v>
      </c>
      <c r="W71">
        <f t="shared" si="36"/>
        <v>-2.4051168367145523</v>
      </c>
      <c r="Z71">
        <f t="shared" si="56"/>
        <v>1.891431605031425E-2</v>
      </c>
      <c r="AA71">
        <f t="shared" si="16"/>
        <v>1.9146930926232351E-2</v>
      </c>
      <c r="AB71">
        <f t="shared" si="17"/>
        <v>1.9373381580319128E-2</v>
      </c>
      <c r="AC71">
        <f t="shared" si="18"/>
        <v>1.9809334784607367E-2</v>
      </c>
      <c r="AD71">
        <f t="shared" si="19"/>
        <v>2.1003723812035295E-2</v>
      </c>
      <c r="AE71">
        <f t="shared" si="20"/>
        <v>2.2716709893206819E-2</v>
      </c>
      <c r="AF71">
        <f t="shared" si="21"/>
        <v>2.5504979563870225E-2</v>
      </c>
      <c r="AG71">
        <f t="shared" si="22"/>
        <v>3.1546005725116448E-2</v>
      </c>
      <c r="AH71">
        <f t="shared" si="23"/>
        <v>3.8660954093500649E-2</v>
      </c>
      <c r="AI71">
        <f t="shared" si="24"/>
        <v>7.1842617596831915E-2</v>
      </c>
      <c r="AL71">
        <f t="shared" si="57"/>
        <v>-0.65870140911165953</v>
      </c>
      <c r="AM71">
        <f t="shared" si="25"/>
        <v>-0.48469587906515682</v>
      </c>
      <c r="AN71">
        <f t="shared" si="26"/>
        <v>-0.34270407388605251</v>
      </c>
      <c r="AO71">
        <f t="shared" si="27"/>
        <v>-0.13070512743427878</v>
      </c>
      <c r="AP71">
        <f t="shared" si="10"/>
        <v>0.17908550997681058</v>
      </c>
      <c r="AQ71">
        <f t="shared" si="11"/>
        <v>0.29504569438998007</v>
      </c>
      <c r="AR71">
        <f t="shared" si="12"/>
        <v>0.25657455617676089</v>
      </c>
      <c r="AS71">
        <f t="shared" si="13"/>
        <v>0.12238949931398799</v>
      </c>
      <c r="AT71">
        <f t="shared" si="14"/>
        <v>5.3733784306659552E-2</v>
      </c>
      <c r="AU71">
        <f t="shared" si="15"/>
        <v>4.8735886081975105E-3</v>
      </c>
      <c r="AX71">
        <f t="shared" si="58"/>
        <v>1.8914964246326035E-2</v>
      </c>
      <c r="AY71">
        <f t="shared" si="37"/>
        <v>1.9147422688966714E-2</v>
      </c>
      <c r="AZ71">
        <f t="shared" si="38"/>
        <v>1.9373739651084101E-2</v>
      </c>
      <c r="BA71">
        <f t="shared" si="39"/>
        <v>1.9809479162176027E-2</v>
      </c>
      <c r="BB71">
        <f t="shared" si="40"/>
        <v>2.1003494816170625E-2</v>
      </c>
      <c r="BC71">
        <f t="shared" si="41"/>
        <v>2.2716250931686156E-2</v>
      </c>
      <c r="BD71">
        <f t="shared" si="42"/>
        <v>2.5504446475480957E-2</v>
      </c>
      <c r="BE71">
        <f t="shared" si="43"/>
        <v>3.1545573081170349E-2</v>
      </c>
      <c r="BF71">
        <f t="shared" si="44"/>
        <v>3.8660638261463688E-2</v>
      </c>
      <c r="BG71">
        <f t="shared" si="45"/>
        <v>7.1842482752213194E-2</v>
      </c>
      <c r="BJ71">
        <f t="shared" si="59"/>
        <v>7.8684113822374044E-2</v>
      </c>
      <c r="BK71">
        <f t="shared" si="46"/>
        <v>5.5021772090600204E-2</v>
      </c>
      <c r="BL71">
        <f t="shared" si="47"/>
        <v>3.7052682142678053E-2</v>
      </c>
      <c r="BM71">
        <f t="shared" si="48"/>
        <v>1.2896410190251131E-2</v>
      </c>
      <c r="BN71">
        <f t="shared" si="49"/>
        <v>-1.3956898409984856E-2</v>
      </c>
      <c r="BO71">
        <f t="shared" si="50"/>
        <v>-1.6943773064891639E-2</v>
      </c>
      <c r="BP71">
        <f t="shared" si="51"/>
        <v>-9.5885798725362723E-3</v>
      </c>
      <c r="BQ71">
        <f t="shared" si="52"/>
        <v>-2.2109495629355023E-3</v>
      </c>
      <c r="BR71">
        <f t="shared" si="53"/>
        <v>-5.1864600540660506E-4</v>
      </c>
      <c r="BS71">
        <f t="shared" si="54"/>
        <v>-9.8847367916947438E-6</v>
      </c>
    </row>
    <row r="72" spans="1:71">
      <c r="A72">
        <v>82792.994654459675</v>
      </c>
      <c r="B72">
        <v>1.8724099883070569E-2</v>
      </c>
      <c r="C72">
        <v>1.896216816037424E-2</v>
      </c>
      <c r="D72">
        <v>1.9193678675576347E-2</v>
      </c>
      <c r="E72">
        <v>1.9638726162836458E-2</v>
      </c>
      <c r="F72">
        <v>2.0854237811261896E-2</v>
      </c>
      <c r="G72">
        <v>2.2589935129653731E-2</v>
      </c>
      <c r="H72">
        <v>2.5402457562023764E-2</v>
      </c>
      <c r="I72">
        <v>3.146841514212903E-2</v>
      </c>
      <c r="J72">
        <v>3.8592858429967861E-2</v>
      </c>
      <c r="K72">
        <v>7.176226318957353E-2</v>
      </c>
      <c r="N72">
        <f t="shared" si="55"/>
        <v>5.4693430995910939</v>
      </c>
      <c r="O72">
        <f t="shared" si="28"/>
        <v>4.1628260976858149</v>
      </c>
      <c r="P72">
        <f t="shared" si="29"/>
        <v>3.013805015032105</v>
      </c>
      <c r="Q72">
        <f t="shared" si="30"/>
        <v>1.1000004192496717</v>
      </c>
      <c r="R72">
        <f t="shared" si="31"/>
        <v>-2.600778888956127</v>
      </c>
      <c r="S72">
        <f t="shared" si="32"/>
        <v>-5.4287341010521537</v>
      </c>
      <c r="T72">
        <f t="shared" si="33"/>
        <v>-7.0759319125151006</v>
      </c>
      <c r="U72">
        <f t="shared" si="34"/>
        <v>-6.8687053159022264</v>
      </c>
      <c r="V72">
        <f t="shared" si="35"/>
        <v>-5.6092343082018266</v>
      </c>
      <c r="W72">
        <f t="shared" si="36"/>
        <v>-2.4083968652474907</v>
      </c>
      <c r="Z72">
        <f t="shared" si="56"/>
        <v>1.8718853303587947E-2</v>
      </c>
      <c r="AA72">
        <f t="shared" si="16"/>
        <v>1.8958046545176684E-2</v>
      </c>
      <c r="AB72">
        <f t="shared" si="17"/>
        <v>1.9190602660269663E-2</v>
      </c>
      <c r="AC72">
        <f t="shared" si="18"/>
        <v>1.9637537150360707E-2</v>
      </c>
      <c r="AD72">
        <f t="shared" si="19"/>
        <v>2.0857504970161245E-2</v>
      </c>
      <c r="AE72">
        <f t="shared" si="20"/>
        <v>2.2598264959148927E-2</v>
      </c>
      <c r="AF72">
        <f t="shared" si="21"/>
        <v>2.5417018509479215E-2</v>
      </c>
      <c r="AG72">
        <f t="shared" si="22"/>
        <v>3.1492560958650988E-2</v>
      </c>
      <c r="AH72">
        <f t="shared" si="23"/>
        <v>3.8625704094286652E-2</v>
      </c>
      <c r="AI72">
        <f t="shared" si="24"/>
        <v>7.1828759884273008E-2</v>
      </c>
      <c r="AL72">
        <f t="shared" si="57"/>
        <v>-0.65019141464610186</v>
      </c>
      <c r="AM72">
        <f t="shared" si="25"/>
        <v>-0.46918869491817233</v>
      </c>
      <c r="AN72">
        <f t="shared" si="26"/>
        <v>-0.32283921186534764</v>
      </c>
      <c r="AO72">
        <f t="shared" si="27"/>
        <v>-0.10713265526194066</v>
      </c>
      <c r="AP72">
        <f t="shared" si="10"/>
        <v>0.1984421627753058</v>
      </c>
      <c r="AQ72">
        <f t="shared" si="11"/>
        <v>0.30278071038271759</v>
      </c>
      <c r="AR72">
        <f t="shared" si="12"/>
        <v>0.25484372150342427</v>
      </c>
      <c r="AS72">
        <f t="shared" si="13"/>
        <v>0.11872963213088256</v>
      </c>
      <c r="AT72">
        <f t="shared" si="14"/>
        <v>5.1655861936642525E-2</v>
      </c>
      <c r="AU72">
        <f t="shared" si="15"/>
        <v>4.6497639703332559E-3</v>
      </c>
      <c r="AX72">
        <f t="shared" si="58"/>
        <v>1.8719476722791638E-2</v>
      </c>
      <c r="AY72">
        <f t="shared" si="37"/>
        <v>1.8958510920866613E-2</v>
      </c>
      <c r="AZ72">
        <f t="shared" si="38"/>
        <v>1.9190932075290844E-2</v>
      </c>
      <c r="BA72">
        <f t="shared" si="39"/>
        <v>1.9637652940435457E-2</v>
      </c>
      <c r="BB72">
        <f t="shared" si="40"/>
        <v>2.0857255616389004E-2</v>
      </c>
      <c r="BC72">
        <f t="shared" si="41"/>
        <v>2.2597800080886171E-2</v>
      </c>
      <c r="BD72">
        <f t="shared" si="42"/>
        <v>2.5416493570623817E-2</v>
      </c>
      <c r="BE72">
        <f t="shared" si="43"/>
        <v>3.1492143027501002E-2</v>
      </c>
      <c r="BF72">
        <f t="shared" si="44"/>
        <v>3.8625401167222025E-2</v>
      </c>
      <c r="BG72">
        <f t="shared" si="45"/>
        <v>7.1828631294555675E-2</v>
      </c>
      <c r="BJ72">
        <f t="shared" si="59"/>
        <v>7.7265267101374532E-2</v>
      </c>
      <c r="BK72">
        <f t="shared" si="46"/>
        <v>5.286667932987154E-2</v>
      </c>
      <c r="BL72">
        <f t="shared" si="47"/>
        <v>3.4575344378850251E-2</v>
      </c>
      <c r="BM72">
        <f t="shared" si="48"/>
        <v>1.0433194036254681E-2</v>
      </c>
      <c r="BN72">
        <f t="shared" si="49"/>
        <v>-1.5144232069797713E-2</v>
      </c>
      <c r="BO72">
        <f t="shared" si="50"/>
        <v>-1.6894410208035143E-2</v>
      </c>
      <c r="BP72">
        <f t="shared" si="51"/>
        <v>-9.1841227967500542E-3</v>
      </c>
      <c r="BQ72">
        <f t="shared" si="52"/>
        <v>-2.053957332811909E-3</v>
      </c>
      <c r="BR72">
        <f t="shared" si="53"/>
        <v>-4.7611674546261786E-4</v>
      </c>
      <c r="BS72">
        <f t="shared" si="54"/>
        <v>-8.9854047661946263E-6</v>
      </c>
    </row>
    <row r="73" spans="1:71">
      <c r="A73">
        <v>86932.644387182663</v>
      </c>
      <c r="B73">
        <v>1.8531370718788558E-2</v>
      </c>
      <c r="C73">
        <v>1.8776186571495292E-2</v>
      </c>
      <c r="D73">
        <v>1.9013941681578047E-2</v>
      </c>
      <c r="E73">
        <v>1.9470177430465072E-2</v>
      </c>
      <c r="F73">
        <v>2.0711535602021713E-2</v>
      </c>
      <c r="G73">
        <v>2.2474963284090144E-2</v>
      </c>
      <c r="H73">
        <v>2.5317538833377517E-2</v>
      </c>
      <c r="I73">
        <v>3.1417086810200306E-2</v>
      </c>
      <c r="J73">
        <v>3.8559077107297543E-2</v>
      </c>
      <c r="K73">
        <v>7.1749005610747055E-2</v>
      </c>
      <c r="N73">
        <f t="shared" si="55"/>
        <v>5.4249379801946276</v>
      </c>
      <c r="O73">
        <f t="shared" si="28"/>
        <v>4.0525410489323512</v>
      </c>
      <c r="P73">
        <f t="shared" si="29"/>
        <v>2.8521362491439057</v>
      </c>
      <c r="Q73">
        <f t="shared" si="30"/>
        <v>0.86752175006371668</v>
      </c>
      <c r="R73">
        <f t="shared" si="31"/>
        <v>-2.9086831959022019</v>
      </c>
      <c r="S73">
        <f t="shared" si="32"/>
        <v>-5.7176681144162549</v>
      </c>
      <c r="T73">
        <f t="shared" si="33"/>
        <v>-7.2785004322262497</v>
      </c>
      <c r="U73">
        <f t="shared" si="34"/>
        <v>-6.9540215269658399</v>
      </c>
      <c r="V73">
        <f t="shared" si="35"/>
        <v>-5.6450868426159539</v>
      </c>
      <c r="W73">
        <f t="shared" si="36"/>
        <v>-2.4115246123612759</v>
      </c>
      <c r="Z73">
        <f t="shared" si="56"/>
        <v>1.852629959176989E-2</v>
      </c>
      <c r="AA73">
        <f t="shared" si="16"/>
        <v>1.8772271785915826E-2</v>
      </c>
      <c r="AB73">
        <f t="shared" si="17"/>
        <v>1.9011098320947047E-2</v>
      </c>
      <c r="AC73">
        <f t="shared" si="18"/>
        <v>1.9469259690198033E-2</v>
      </c>
      <c r="AD73">
        <f t="shared" si="19"/>
        <v>2.0715127414452375E-2</v>
      </c>
      <c r="AE73">
        <f t="shared" si="20"/>
        <v>2.2483625358891049E-2</v>
      </c>
      <c r="AF73">
        <f t="shared" si="21"/>
        <v>2.5332391918146468E-2</v>
      </c>
      <c r="AG73">
        <f t="shared" si="22"/>
        <v>3.1441433119248338E-2</v>
      </c>
      <c r="AH73">
        <f t="shared" si="23"/>
        <v>3.8592060529367138E-2</v>
      </c>
      <c r="AI73">
        <f t="shared" si="24"/>
        <v>7.1815557963255089E-2</v>
      </c>
      <c r="AL73">
        <f t="shared" si="57"/>
        <v>-0.64158175069459555</v>
      </c>
      <c r="AM73">
        <f t="shared" si="25"/>
        <v>-0.45333455305984777</v>
      </c>
      <c r="AN73">
        <f t="shared" si="26"/>
        <v>-0.30258561109284671</v>
      </c>
      <c r="AO73">
        <f t="shared" si="27"/>
        <v>-8.3368481322657798E-2</v>
      </c>
      <c r="AP73">
        <f t="shared" si="10"/>
        <v>0.2172243915539884</v>
      </c>
      <c r="AQ73">
        <f t="shared" si="11"/>
        <v>0.30968564215042471</v>
      </c>
      <c r="AR73">
        <f t="shared" si="12"/>
        <v>0.25268008928896796</v>
      </c>
      <c r="AS73">
        <f t="shared" si="13"/>
        <v>0.11508460849732516</v>
      </c>
      <c r="AT73">
        <f t="shared" si="14"/>
        <v>4.9636823271272001E-2</v>
      </c>
      <c r="AU73">
        <f t="shared" si="15"/>
        <v>4.4358441124272762E-3</v>
      </c>
      <c r="AX73">
        <f t="shared" si="58"/>
        <v>1.8526899057339456E-2</v>
      </c>
      <c r="AY73">
        <f t="shared" si="37"/>
        <v>1.877270955843632E-2</v>
      </c>
      <c r="AZ73">
        <f t="shared" si="38"/>
        <v>1.9011399900195465E-2</v>
      </c>
      <c r="BA73">
        <f t="shared" si="39"/>
        <v>1.9469347877682834E-2</v>
      </c>
      <c r="BB73">
        <f t="shared" si="40"/>
        <v>2.0714859094240437E-2</v>
      </c>
      <c r="BC73">
        <f t="shared" si="41"/>
        <v>2.2483155886437081E-2</v>
      </c>
      <c r="BD73">
        <f t="shared" si="42"/>
        <v>2.5331875757515582E-2</v>
      </c>
      <c r="BE73">
        <f t="shared" si="43"/>
        <v>3.1441029660725942E-2</v>
      </c>
      <c r="BF73">
        <f t="shared" si="44"/>
        <v>3.8591770075982579E-2</v>
      </c>
      <c r="BG73">
        <f t="shared" si="45"/>
        <v>7.1815435345866513E-2</v>
      </c>
      <c r="BJ73">
        <f t="shared" si="59"/>
        <v>7.5849043994194995E-2</v>
      </c>
      <c r="BK73">
        <f t="shared" si="46"/>
        <v>5.0697978097871715E-2</v>
      </c>
      <c r="BL73">
        <f t="shared" si="47"/>
        <v>3.2095310474160976E-2</v>
      </c>
      <c r="BM73">
        <f t="shared" si="48"/>
        <v>8.0111949815038774E-3</v>
      </c>
      <c r="BN73">
        <f t="shared" si="49"/>
        <v>-1.622602350559519E-2</v>
      </c>
      <c r="BO73">
        <f t="shared" si="50"/>
        <v>-1.678093211191365E-2</v>
      </c>
      <c r="BP73">
        <f t="shared" si="51"/>
        <v>-8.7776678029351969E-3</v>
      </c>
      <c r="BQ73">
        <f t="shared" si="52"/>
        <v>-1.9061160975675821E-3</v>
      </c>
      <c r="BR73">
        <f t="shared" si="53"/>
        <v>-4.3683425183528877E-4</v>
      </c>
      <c r="BS73">
        <f t="shared" si="54"/>
        <v>-8.1670469546966158E-6</v>
      </c>
    </row>
    <row r="74" spans="1:71">
      <c r="A74">
        <v>91279.276606541796</v>
      </c>
      <c r="B74">
        <v>1.834149933398917E-2</v>
      </c>
      <c r="C74">
        <v>1.8593268358168331E-2</v>
      </c>
      <c r="D74">
        <v>1.8837435833342957E-2</v>
      </c>
      <c r="E74">
        <v>1.9305106654101581E-2</v>
      </c>
      <c r="F74">
        <v>2.0572621530505888E-2</v>
      </c>
      <c r="G74">
        <v>2.2363722371509912E-2</v>
      </c>
      <c r="H74">
        <v>2.5235863255370649E-2</v>
      </c>
      <c r="I74">
        <v>3.1367991841349599E-2</v>
      </c>
      <c r="J74">
        <v>3.8526838127459787E-2</v>
      </c>
      <c r="K74">
        <v>7.1736375599757138E-2</v>
      </c>
      <c r="N74">
        <f t="shared" si="55"/>
        <v>5.3789408198662416</v>
      </c>
      <c r="O74">
        <f t="shared" si="28"/>
        <v>3.9374788261127875</v>
      </c>
      <c r="P74">
        <f t="shared" si="29"/>
        <v>2.6838060015547742</v>
      </c>
      <c r="Q74">
        <f t="shared" si="30"/>
        <v>0.62703432747072674</v>
      </c>
      <c r="R74">
        <f t="shared" si="31"/>
        <v>-3.221755470161809</v>
      </c>
      <c r="S74">
        <f t="shared" si="32"/>
        <v>-6.0062427165420882</v>
      </c>
      <c r="T74">
        <f t="shared" si="33"/>
        <v>-7.4773072385998018</v>
      </c>
      <c r="U74">
        <f t="shared" si="34"/>
        <v>-7.0363908199069005</v>
      </c>
      <c r="V74">
        <f t="shared" si="35"/>
        <v>-5.6794664727942319</v>
      </c>
      <c r="W74">
        <f t="shared" si="36"/>
        <v>-2.4145069722481804</v>
      </c>
      <c r="Z74">
        <f t="shared" si="56"/>
        <v>1.8336598987222834E-2</v>
      </c>
      <c r="AA74">
        <f t="shared" si="16"/>
        <v>1.8589556660939505E-2</v>
      </c>
      <c r="AB74">
        <f t="shared" si="17"/>
        <v>1.8834821924849185E-2</v>
      </c>
      <c r="AC74">
        <f t="shared" si="18"/>
        <v>1.9304457286122019E-2</v>
      </c>
      <c r="AD74">
        <f t="shared" si="19"/>
        <v>2.0576533618324407E-2</v>
      </c>
      <c r="AE74">
        <f t="shared" si="20"/>
        <v>2.2372709562603003E-2</v>
      </c>
      <c r="AF74">
        <f t="shared" si="21"/>
        <v>2.5250999423565047E-2</v>
      </c>
      <c r="AG74">
        <f t="shared" si="22"/>
        <v>3.1392530535911622E-2</v>
      </c>
      <c r="AH74">
        <f t="shared" si="23"/>
        <v>3.8559953207863901E-2</v>
      </c>
      <c r="AI74">
        <f t="shared" si="24"/>
        <v>7.1802980982909617E-2</v>
      </c>
      <c r="AL74">
        <f t="shared" si="57"/>
        <v>-0.63287148058452403</v>
      </c>
      <c r="AM74">
        <f t="shared" si="25"/>
        <v>-0.43712736340374619</v>
      </c>
      <c r="AN74">
        <f t="shared" si="26"/>
        <v>-0.28194618832977131</v>
      </c>
      <c r="AO74">
        <f t="shared" si="27"/>
        <v>-5.9440454666466608E-2</v>
      </c>
      <c r="AP74">
        <f t="shared" si="10"/>
        <v>0.23539048962136444</v>
      </c>
      <c r="AQ74">
        <f t="shared" si="11"/>
        <v>0.31576525209880996</v>
      </c>
      <c r="AR74">
        <f t="shared" si="12"/>
        <v>0.25011403006569988</v>
      </c>
      <c r="AS74">
        <f t="shared" si="13"/>
        <v>0.11146379896185335</v>
      </c>
      <c r="AT74">
        <f t="shared" si="14"/>
        <v>4.7677011667369276E-2</v>
      </c>
      <c r="AU74">
        <f t="shared" si="15"/>
        <v>4.2314256118240285E-3</v>
      </c>
      <c r="AX74">
        <f t="shared" si="58"/>
        <v>1.8337175292672186E-2</v>
      </c>
      <c r="AY74">
        <f t="shared" si="37"/>
        <v>1.8589968585595633E-2</v>
      </c>
      <c r="AZ74">
        <f t="shared" si="38"/>
        <v>1.883509646430424E-2</v>
      </c>
      <c r="BA74">
        <f t="shared" si="39"/>
        <v>1.9304518840245099E-2</v>
      </c>
      <c r="BB74">
        <f t="shared" si="40"/>
        <v>2.0576247698072959E-2</v>
      </c>
      <c r="BC74">
        <f t="shared" si="41"/>
        <v>2.2372236755588561E-2</v>
      </c>
      <c r="BD74">
        <f t="shared" si="42"/>
        <v>2.5250492598666772E-2</v>
      </c>
      <c r="BE74">
        <f t="shared" si="43"/>
        <v>3.1392141288609524E-2</v>
      </c>
      <c r="BF74">
        <f t="shared" si="44"/>
        <v>3.8559674802296343E-2</v>
      </c>
      <c r="BG74">
        <f t="shared" si="45"/>
        <v>7.1802864067336519E-2</v>
      </c>
      <c r="BJ74">
        <f t="shared" si="59"/>
        <v>7.4435307858899791E-2</v>
      </c>
      <c r="BK74">
        <f t="shared" si="46"/>
        <v>4.8515818962714057E-2</v>
      </c>
      <c r="BL74">
        <f t="shared" si="47"/>
        <v>2.9614394424595125E-2</v>
      </c>
      <c r="BM74">
        <f t="shared" si="48"/>
        <v>5.6344864467889194E-3</v>
      </c>
      <c r="BN74">
        <f t="shared" si="49"/>
        <v>-1.7202243314043356E-2</v>
      </c>
      <c r="BO74">
        <f t="shared" si="50"/>
        <v>-1.6608338926073506E-2</v>
      </c>
      <c r="BP74">
        <f t="shared" si="51"/>
        <v>-8.3717310275720422E-3</v>
      </c>
      <c r="BQ74">
        <f t="shared" si="52"/>
        <v>-1.7671415211399462E-3</v>
      </c>
      <c r="BR74">
        <f t="shared" si="53"/>
        <v>-4.0058191132747172E-4</v>
      </c>
      <c r="BS74">
        <f t="shared" si="54"/>
        <v>-7.4224868288751305E-6</v>
      </c>
    </row>
    <row r="75" spans="1:71">
      <c r="A75">
        <v>95843.240436868888</v>
      </c>
      <c r="B75">
        <v>1.8154430968988455E-2</v>
      </c>
      <c r="C75">
        <v>1.8413364823587196E-2</v>
      </c>
      <c r="D75">
        <v>1.8664115757496175E-2</v>
      </c>
      <c r="E75">
        <v>1.9143469715556805E-2</v>
      </c>
      <c r="F75">
        <v>2.0437438227046533E-2</v>
      </c>
      <c r="G75">
        <v>2.2256130943359428E-2</v>
      </c>
      <c r="H75">
        <v>2.5157331740628657E-2</v>
      </c>
      <c r="I75">
        <v>3.1321041225123566E-2</v>
      </c>
      <c r="J75">
        <v>3.8496073855958234E-2</v>
      </c>
      <c r="K75">
        <v>7.1724343617290742E-2</v>
      </c>
      <c r="N75">
        <f t="shared" si="55"/>
        <v>5.3313299505383798</v>
      </c>
      <c r="O75">
        <f t="shared" si="28"/>
        <v>3.8174809040658046</v>
      </c>
      <c r="P75">
        <f t="shared" si="29"/>
        <v>2.5086292457808792</v>
      </c>
      <c r="Q75">
        <f t="shared" si="30"/>
        <v>0.37844904673714302</v>
      </c>
      <c r="R75">
        <f t="shared" si="31"/>
        <v>-3.5397214727938802</v>
      </c>
      <c r="S75">
        <f t="shared" si="32"/>
        <v>-6.2941064205066404</v>
      </c>
      <c r="T75">
        <f t="shared" si="33"/>
        <v>-7.6722238892578893</v>
      </c>
      <c r="U75">
        <f t="shared" si="34"/>
        <v>-7.1158700253564264</v>
      </c>
      <c r="V75">
        <f t="shared" si="35"/>
        <v>-5.7124236549169254</v>
      </c>
      <c r="W75">
        <f t="shared" si="36"/>
        <v>-2.4173505431830264</v>
      </c>
      <c r="Z75">
        <f t="shared" si="56"/>
        <v>1.8149696871340118E-2</v>
      </c>
      <c r="AA75">
        <f t="shared" si="16"/>
        <v>1.8409852636596495E-2</v>
      </c>
      <c r="AB75">
        <f t="shared" si="17"/>
        <v>1.8661728257626086E-2</v>
      </c>
      <c r="AC75">
        <f t="shared" si="18"/>
        <v>1.9143085935396178E-2</v>
      </c>
      <c r="AD75">
        <f t="shared" si="19"/>
        <v>2.0441666203950319E-2</v>
      </c>
      <c r="AE75">
        <f t="shared" si="20"/>
        <v>2.2265436115312006E-2</v>
      </c>
      <c r="AF75">
        <f t="shared" si="21"/>
        <v>2.5172742078911563E-2</v>
      </c>
      <c r="AG75">
        <f t="shared" si="22"/>
        <v>3.1345764471400736E-2</v>
      </c>
      <c r="AH75">
        <f t="shared" si="23"/>
        <v>3.8529314746209284E-2</v>
      </c>
      <c r="AI75">
        <f t="shared" si="24"/>
        <v>7.1790999526896118E-2</v>
      </c>
      <c r="AL75">
        <f t="shared" si="57"/>
        <v>-0.62405969894803925</v>
      </c>
      <c r="AM75">
        <f t="shared" si="25"/>
        <v>-0.4205613124618105</v>
      </c>
      <c r="AN75">
        <f t="shared" si="26"/>
        <v>-0.26092510453393963</v>
      </c>
      <c r="AO75">
        <f t="shared" si="27"/>
        <v>-3.5378569813577003E-2</v>
      </c>
      <c r="AP75">
        <f t="shared" si="10"/>
        <v>0.25290031758042913</v>
      </c>
      <c r="AQ75">
        <f t="shared" si="11"/>
        <v>0.32102764430519498</v>
      </c>
      <c r="AR75">
        <f t="shared" si="12"/>
        <v>0.24717594218114233</v>
      </c>
      <c r="AS75">
        <f t="shared" si="13"/>
        <v>0.1078756883859526</v>
      </c>
      <c r="AT75">
        <f t="shared" si="14"/>
        <v>4.5776531316314165E-2</v>
      </c>
      <c r="AU75">
        <f t="shared" si="15"/>
        <v>4.0361181637404084E-3</v>
      </c>
      <c r="AX75">
        <f t="shared" si="58"/>
        <v>1.8150250781732657E-2</v>
      </c>
      <c r="AY75">
        <f t="shared" si="37"/>
        <v>1.8410239441471514E-2</v>
      </c>
      <c r="AZ75">
        <f t="shared" si="38"/>
        <v>1.8661976530829592E-2</v>
      </c>
      <c r="BA75">
        <f t="shared" si="39"/>
        <v>1.9143121811126512E-2</v>
      </c>
      <c r="BB75">
        <f t="shared" si="40"/>
        <v>2.0441364024249984E-2</v>
      </c>
      <c r="BC75">
        <f t="shared" si="41"/>
        <v>2.2264961170120751E-2</v>
      </c>
      <c r="BD75">
        <f t="shared" si="42"/>
        <v>2.5172245079267092E-2</v>
      </c>
      <c r="BE75">
        <f t="shared" si="43"/>
        <v>3.1345389155606668E-2</v>
      </c>
      <c r="BF75">
        <f t="shared" si="44"/>
        <v>3.8529047968933007E-2</v>
      </c>
      <c r="BG75">
        <f t="shared" si="45"/>
        <v>7.1790888054236723E-2</v>
      </c>
      <c r="BJ75">
        <f t="shared" si="59"/>
        <v>7.3023928258121165E-2</v>
      </c>
      <c r="BK75">
        <f t="shared" si="46"/>
        <v>4.6320428760465715E-2</v>
      </c>
      <c r="BL75">
        <f t="shared" si="47"/>
        <v>2.7134574024335015E-2</v>
      </c>
      <c r="BM75">
        <f t="shared" si="48"/>
        <v>3.3072122890169474E-3</v>
      </c>
      <c r="BN75">
        <f t="shared" si="49"/>
        <v>-1.8073319019412396E-2</v>
      </c>
      <c r="BO75">
        <f t="shared" si="50"/>
        <v>-1.6381683933952434E-2</v>
      </c>
      <c r="BP75">
        <f t="shared" si="51"/>
        <v>-7.9685757716271722E-3</v>
      </c>
      <c r="BQ75">
        <f t="shared" si="52"/>
        <v>-1.6367236328694611E-3</v>
      </c>
      <c r="BR75">
        <f t="shared" si="53"/>
        <v>-3.67153423589751E-4</v>
      </c>
      <c r="BS75">
        <f t="shared" si="54"/>
        <v>-6.7451695684347023E-6</v>
      </c>
    </row>
    <row r="76" spans="1:71">
      <c r="A76">
        <v>100635.40245871234</v>
      </c>
      <c r="B76">
        <v>1.7970112142272478E-2</v>
      </c>
      <c r="C76">
        <v>1.823642869440462E-2</v>
      </c>
      <c r="D76">
        <v>1.8493937465126679E-2</v>
      </c>
      <c r="E76">
        <v>1.8985223553608044E-2</v>
      </c>
      <c r="F76">
        <v>2.0305928414726324E-2</v>
      </c>
      <c r="G76">
        <v>2.2152107647819112E-2</v>
      </c>
      <c r="H76">
        <v>2.5081846679443392E-2</v>
      </c>
      <c r="I76">
        <v>3.1276148848613822E-2</v>
      </c>
      <c r="J76">
        <v>3.8466719383964988E-2</v>
      </c>
      <c r="K76">
        <v>7.1712881499057038E-2</v>
      </c>
      <c r="N76">
        <f t="shared" si="55"/>
        <v>5.2820837984636535</v>
      </c>
      <c r="O76">
        <f t="shared" si="28"/>
        <v>3.6923846606708817</v>
      </c>
      <c r="P76">
        <f t="shared" si="29"/>
        <v>2.3264210472724476</v>
      </c>
      <c r="Q76">
        <f t="shared" si="30"/>
        <v>0.12168974933572194</v>
      </c>
      <c r="R76">
        <f t="shared" si="31"/>
        <v>-3.8622877922145245</v>
      </c>
      <c r="S76">
        <f t="shared" si="32"/>
        <v>-6.5809121426769615</v>
      </c>
      <c r="T76">
        <f t="shared" si="33"/>
        <v>-7.8631363228724158</v>
      </c>
      <c r="U76">
        <f t="shared" si="34"/>
        <v>-7.1925187344551125</v>
      </c>
      <c r="V76">
        <f t="shared" si="35"/>
        <v>-5.7440080091104626</v>
      </c>
      <c r="W76">
        <f t="shared" si="36"/>
        <v>-2.4200616387215459</v>
      </c>
      <c r="Z76">
        <f t="shared" si="56"/>
        <v>1.7965539898615872E-2</v>
      </c>
      <c r="AA76">
        <f t="shared" si="16"/>
        <v>1.8233112597737043E-2</v>
      </c>
      <c r="AB76">
        <f t="shared" si="17"/>
        <v>1.8491773483041145E-2</v>
      </c>
      <c r="AC76">
        <f t="shared" si="18"/>
        <v>1.8985102682860824E-2</v>
      </c>
      <c r="AD76">
        <f t="shared" si="19"/>
        <v>2.0310467878584541E-2</v>
      </c>
      <c r="AE76">
        <f t="shared" si="20"/>
        <v>2.2161723661789905E-2</v>
      </c>
      <c r="AF76">
        <f t="shared" si="21"/>
        <v>2.5097522420631999E-2</v>
      </c>
      <c r="AG76">
        <f t="shared" si="22"/>
        <v>3.1301049081045404E-2</v>
      </c>
      <c r="AH76">
        <f t="shared" si="23"/>
        <v>3.8500080477812545E-2</v>
      </c>
      <c r="AI76">
        <f t="shared" si="24"/>
        <v>7.1779585548234853E-2</v>
      </c>
      <c r="AL76">
        <f t="shared" si="57"/>
        <v>-0.61514553046526232</v>
      </c>
      <c r="AM76">
        <f t="shared" si="25"/>
        <v>-0.40363090571517024</v>
      </c>
      <c r="AN76">
        <f t="shared" si="26"/>
        <v>-0.23952785238406998</v>
      </c>
      <c r="AO76">
        <f t="shared" si="27"/>
        <v>-1.1214957094881173E-2</v>
      </c>
      <c r="AP76">
        <f t="shared" si="10"/>
        <v>0.26971560059347527</v>
      </c>
      <c r="AQ76">
        <f t="shared" si="11"/>
        <v>0.32548415917745455</v>
      </c>
      <c r="AR76">
        <f t="shared" si="12"/>
        <v>0.24389606524324481</v>
      </c>
      <c r="AS76">
        <f t="shared" si="13"/>
        <v>0.10432791253737903</v>
      </c>
      <c r="AT76">
        <f t="shared" si="14"/>
        <v>4.3935271253201152E-2</v>
      </c>
      <c r="AU76">
        <f t="shared" si="15"/>
        <v>3.8495444733819568E-3</v>
      </c>
      <c r="AX76">
        <f t="shared" si="58"/>
        <v>1.7966072151717707E-2</v>
      </c>
      <c r="AY76">
        <f t="shared" si="37"/>
        <v>1.8233474984993173E-2</v>
      </c>
      <c r="AZ76">
        <f t="shared" si="38"/>
        <v>1.8491996242601543E-2</v>
      </c>
      <c r="BA76">
        <f t="shared" si="39"/>
        <v>1.8985113822219277E-2</v>
      </c>
      <c r="BB76">
        <f t="shared" si="40"/>
        <v>2.0310150753353084E-2</v>
      </c>
      <c r="BC76">
        <f t="shared" si="41"/>
        <v>2.2161247711390605E-2</v>
      </c>
      <c r="BD76">
        <f t="shared" si="42"/>
        <v>2.509703567103615E-2</v>
      </c>
      <c r="BE76">
        <f t="shared" si="43"/>
        <v>3.1300687401470455E-2</v>
      </c>
      <c r="BF76">
        <f t="shared" si="44"/>
        <v>3.8499824916424126E-2</v>
      </c>
      <c r="BG76">
        <f t="shared" si="45"/>
        <v>7.1779479270761518E-2</v>
      </c>
      <c r="BJ76">
        <f t="shared" si="59"/>
        <v>7.1614780731656627E-2</v>
      </c>
      <c r="BK76">
        <f t="shared" si="46"/>
        <v>4.4112115766529132E-2</v>
      </c>
      <c r="BL76">
        <f t="shared" si="47"/>
        <v>2.465799374305995E-2</v>
      </c>
      <c r="BM76">
        <f t="shared" si="48"/>
        <v>1.0335648549775363E-3</v>
      </c>
      <c r="BN76">
        <f t="shared" si="49"/>
        <v>-1.8840138885083721E-2</v>
      </c>
      <c r="BO76">
        <f t="shared" si="50"/>
        <v>-1.6106032507499216E-2</v>
      </c>
      <c r="BP76">
        <f t="shared" si="51"/>
        <v>-7.570217819138708E-3</v>
      </c>
      <c r="BQ76">
        <f t="shared" si="52"/>
        <v>-1.514532926035398E-3</v>
      </c>
      <c r="BR76">
        <f t="shared" si="53"/>
        <v>-3.3635288157222006E-4</v>
      </c>
      <c r="BS76">
        <f t="shared" si="54"/>
        <v>-6.1291090889845998E-6</v>
      </c>
    </row>
    <row r="77" spans="1:71">
      <c r="A77">
        <v>105667.17258164796</v>
      </c>
      <c r="B77">
        <v>1.7788490615477201E-2</v>
      </c>
      <c r="C77">
        <v>1.8062414086038592E-2</v>
      </c>
      <c r="D77">
        <v>1.8326858306827294E-2</v>
      </c>
      <c r="E77">
        <v>1.8830326096108775E-2</v>
      </c>
      <c r="F77">
        <v>2.0178034849926602E-2</v>
      </c>
      <c r="G77">
        <v>2.2051571260237341E-2</v>
      </c>
      <c r="H77">
        <v>2.5009312001390564E-2</v>
      </c>
      <c r="I77">
        <v>3.1233231452010391E-2</v>
      </c>
      <c r="J77">
        <v>3.8438712438874888E-2</v>
      </c>
      <c r="K77">
        <v>7.1701962393188656E-2</v>
      </c>
      <c r="N77">
        <f t="shared" si="55"/>
        <v>5.2311808809555496</v>
      </c>
      <c r="O77">
        <f t="shared" si="28"/>
        <v>3.5620234171134868</v>
      </c>
      <c r="P77">
        <f t="shared" si="29"/>
        <v>2.1369971426806971</v>
      </c>
      <c r="Q77">
        <f t="shared" si="30"/>
        <v>-0.14330565243131388</v>
      </c>
      <c r="R77">
        <f t="shared" si="31"/>
        <v>-4.1891426649276671</v>
      </c>
      <c r="S77">
        <f t="shared" si="32"/>
        <v>-6.8663187839835462</v>
      </c>
      <c r="T77">
        <f t="shared" si="33"/>
        <v>-8.0499447434714853</v>
      </c>
      <c r="U77">
        <f t="shared" si="34"/>
        <v>-7.2663989028275413</v>
      </c>
      <c r="V77">
        <f t="shared" si="35"/>
        <v>-5.7742682456201981</v>
      </c>
      <c r="W77">
        <f t="shared" si="36"/>
        <v>-2.4226462986101689</v>
      </c>
      <c r="Z77">
        <f t="shared" si="56"/>
        <v>1.7784075961842075E-2</v>
      </c>
      <c r="AA77">
        <f t="shared" si="16"/>
        <v>1.8059290813194351E-2</v>
      </c>
      <c r="AB77">
        <f t="shared" si="17"/>
        <v>1.8324915098090495E-2</v>
      </c>
      <c r="AC77">
        <f t="shared" si="18"/>
        <v>1.8830465553112873E-2</v>
      </c>
      <c r="AD77">
        <f t="shared" si="19"/>
        <v>2.0182881375868295E-2</v>
      </c>
      <c r="AE77">
        <f t="shared" si="20"/>
        <v>2.2061490977666975E-2</v>
      </c>
      <c r="AF77">
        <f t="shared" si="21"/>
        <v>2.5025244529773845E-2</v>
      </c>
      <c r="AG77">
        <f t="shared" si="22"/>
        <v>3.1258301368059981E-2</v>
      </c>
      <c r="AH77">
        <f t="shared" si="23"/>
        <v>3.8472188363777034E-2</v>
      </c>
      <c r="AI77">
        <f t="shared" si="24"/>
        <v>7.1768712306960136E-2</v>
      </c>
      <c r="AL77">
        <f t="shared" si="57"/>
        <v>-0.60612812887639556</v>
      </c>
      <c r="AM77">
        <f t="shared" si="25"/>
        <v>-0.38633101309248458</v>
      </c>
      <c r="AN77">
        <f t="shared" si="26"/>
        <v>-0.21776134489726406</v>
      </c>
      <c r="AO77">
        <f t="shared" si="27"/>
        <v>1.3016143851759589E-2</v>
      </c>
      <c r="AP77">
        <f t="shared" si="10"/>
        <v>0.28580021820779794</v>
      </c>
      <c r="AQ77">
        <f t="shared" si="11"/>
        <v>0.32914924002971263</v>
      </c>
      <c r="AR77">
        <f t="shared" si="12"/>
        <v>0.24030430648595591</v>
      </c>
      <c r="AS77">
        <f t="shared" si="13"/>
        <v>0.10082729695592949</v>
      </c>
      <c r="AT77">
        <f t="shared" si="14"/>
        <v>4.2152927971463944E-2</v>
      </c>
      <c r="AU77">
        <f t="shared" si="15"/>
        <v>3.6713401437398238E-3</v>
      </c>
      <c r="AX77">
        <f t="shared" si="58"/>
        <v>1.7784587269221917E-2</v>
      </c>
      <c r="AY77">
        <f t="shared" si="37"/>
        <v>1.8059629460329126E-2</v>
      </c>
      <c r="AZ77">
        <f t="shared" si="38"/>
        <v>1.8325113077139001E-2</v>
      </c>
      <c r="BA77">
        <f t="shared" si="39"/>
        <v>1.8830452886375686E-2</v>
      </c>
      <c r="BB77">
        <f t="shared" si="40"/>
        <v>2.018255059138245E-2</v>
      </c>
      <c r="BC77">
        <f t="shared" si="41"/>
        <v>2.2061015091614945E-2</v>
      </c>
      <c r="BD77">
        <f t="shared" si="42"/>
        <v>2.5024768393601071E-2</v>
      </c>
      <c r="BE77">
        <f t="shared" si="43"/>
        <v>3.1257953016367281E-2</v>
      </c>
      <c r="BF77">
        <f t="shared" si="44"/>
        <v>3.8471943613666862E-2</v>
      </c>
      <c r="BG77">
        <f t="shared" si="45"/>
        <v>7.1768610987691994E-2</v>
      </c>
      <c r="BJ77">
        <f t="shared" si="59"/>
        <v>7.0207746538573604E-2</v>
      </c>
      <c r="BK77">
        <f t="shared" si="46"/>
        <v>4.1891274976777748E-2</v>
      </c>
      <c r="BL77">
        <f t="shared" si="47"/>
        <v>2.2186966930285337E-2</v>
      </c>
      <c r="BM77">
        <f t="shared" si="48"/>
        <v>-1.1822393831852735E-3</v>
      </c>
      <c r="BN77">
        <f t="shared" si="49"/>
        <v>-1.9504050629204427E-2</v>
      </c>
      <c r="BO77">
        <f t="shared" si="50"/>
        <v>-1.578642250591402E-2</v>
      </c>
      <c r="BP77">
        <f t="shared" si="51"/>
        <v>-7.1784328442968323E-3</v>
      </c>
      <c r="BQ77">
        <f t="shared" si="52"/>
        <v>-1.4002258057395729E-3</v>
      </c>
      <c r="BR77">
        <f t="shared" si="53"/>
        <v>-3.0799479907308317E-4</v>
      </c>
      <c r="BS77">
        <f t="shared" si="54"/>
        <v>-5.5688392023599548E-6</v>
      </c>
    </row>
    <row r="78" spans="1:71">
      <c r="A78">
        <v>110950.53121073036</v>
      </c>
      <c r="B78">
        <v>1.7609515359466605E-2</v>
      </c>
      <c r="C78">
        <v>1.7891276468765385E-2</v>
      </c>
      <c r="D78">
        <v>1.8162836927826397E-2</v>
      </c>
      <c r="E78">
        <v>1.8678736191993683E-2</v>
      </c>
      <c r="F78">
        <v>2.0053700268103585E-2</v>
      </c>
      <c r="G78">
        <v>2.1954440719410651E-2</v>
      </c>
      <c r="H78">
        <v>2.4939633234065547E-2</v>
      </c>
      <c r="I78">
        <v>3.1192208580944753E-2</v>
      </c>
      <c r="J78">
        <v>3.8411993296062652E-2</v>
      </c>
      <c r="K78">
        <v>7.169156070036399E-2</v>
      </c>
      <c r="N78">
        <f t="shared" si="55"/>
        <v>5.1785998032865059</v>
      </c>
      <c r="O78">
        <f t="shared" si="28"/>
        <v>3.4262265006643235</v>
      </c>
      <c r="P78">
        <f t="shared" si="29"/>
        <v>1.9401745726287638</v>
      </c>
      <c r="Q78">
        <f t="shared" si="30"/>
        <v>-0.41658404681210981</v>
      </c>
      <c r="R78">
        <f t="shared" si="31"/>
        <v>-4.5199569481315098</v>
      </c>
      <c r="S78">
        <f t="shared" si="32"/>
        <v>-7.1499927495657305</v>
      </c>
      <c r="T78">
        <f t="shared" si="33"/>
        <v>-8.2325634190029096</v>
      </c>
      <c r="U78">
        <f t="shared" si="34"/>
        <v>-7.3375744746394673</v>
      </c>
      <c r="V78">
        <f t="shared" si="35"/>
        <v>-5.8032521012396368</v>
      </c>
      <c r="W78">
        <f t="shared" si="36"/>
        <v>-2.4251102994154592</v>
      </c>
      <c r="Z78">
        <f t="shared" si="56"/>
        <v>1.7605254158392966E-2</v>
      </c>
      <c r="AA78">
        <f t="shared" si="16"/>
        <v>1.7888342902037589E-2</v>
      </c>
      <c r="AB78">
        <f t="shared" si="17"/>
        <v>1.8161111888197815E-2</v>
      </c>
      <c r="AC78">
        <f t="shared" si="18"/>
        <v>1.8679133482584046E-2</v>
      </c>
      <c r="AD78">
        <f t="shared" si="19"/>
        <v>2.0058849402379668E-2</v>
      </c>
      <c r="AE78">
        <f t="shared" si="20"/>
        <v>2.196465700632283E-2</v>
      </c>
      <c r="AF78">
        <f t="shared" si="21"/>
        <v>2.4955814090394372E-2</v>
      </c>
      <c r="AG78">
        <f t="shared" si="22"/>
        <v>3.121744113567522E-2</v>
      </c>
      <c r="AH78">
        <f t="shared" si="23"/>
        <v>3.8445578904828873E-2</v>
      </c>
      <c r="AI78">
        <f t="shared" si="24"/>
        <v>7.175835431048426E-2</v>
      </c>
      <c r="AL78">
        <f t="shared" si="57"/>
        <v>-0.59700667573743971</v>
      </c>
      <c r="AM78">
        <f t="shared" si="25"/>
        <v>-0.36865691836860076</v>
      </c>
      <c r="AN78">
        <f t="shared" si="26"/>
        <v>-0.19563400435685735</v>
      </c>
      <c r="AO78">
        <f t="shared" si="27"/>
        <v>3.727842866078105E-2</v>
      </c>
      <c r="AP78">
        <f t="shared" si="10"/>
        <v>0.30112048297240768</v>
      </c>
      <c r="AQ78">
        <f t="shared" si="11"/>
        <v>0.33204027346707554</v>
      </c>
      <c r="AR78">
        <f t="shared" si="12"/>
        <v>0.23643008112315295</v>
      </c>
      <c r="AS78">
        <f t="shared" si="13"/>
        <v>9.7379897393102474E-2</v>
      </c>
      <c r="AT78">
        <f t="shared" si="14"/>
        <v>4.0429026532471199E-2</v>
      </c>
      <c r="AU78">
        <f t="shared" si="15"/>
        <v>3.5011534959851127E-3</v>
      </c>
      <c r="AX78">
        <f t="shared" si="58"/>
        <v>1.7605745206471408E-2</v>
      </c>
      <c r="AY78">
        <f t="shared" si="37"/>
        <v>1.788865846309903E-2</v>
      </c>
      <c r="AZ78">
        <f t="shared" si="38"/>
        <v>1.8161285801797541E-2</v>
      </c>
      <c r="BA78">
        <f t="shared" si="39"/>
        <v>1.8679097929376533E-2</v>
      </c>
      <c r="BB78">
        <f t="shared" si="40"/>
        <v>2.0058506216219386E-2</v>
      </c>
      <c r="BC78">
        <f t="shared" si="41"/>
        <v>2.1964182190938562E-2</v>
      </c>
      <c r="BD78">
        <f t="shared" si="42"/>
        <v>2.4955348872930879E-2</v>
      </c>
      <c r="BE78">
        <f t="shared" si="43"/>
        <v>3.1217105792815947E-2</v>
      </c>
      <c r="BF78">
        <f t="shared" si="44"/>
        <v>3.8445344569749296E-2</v>
      </c>
      <c r="BG78">
        <f t="shared" si="45"/>
        <v>7.1758257722771057E-2</v>
      </c>
      <c r="BJ78">
        <f t="shared" si="59"/>
        <v>6.8802712288506998E-2</v>
      </c>
      <c r="BK78">
        <f t="shared" si="46"/>
        <v>3.9658393484956346E-2</v>
      </c>
      <c r="BL78">
        <f t="shared" si="47"/>
        <v>1.9723976886997372E-2</v>
      </c>
      <c r="BM78">
        <f t="shared" si="48"/>
        <v>-3.3359859278919682E-3</v>
      </c>
      <c r="BN78">
        <f t="shared" si="49"/>
        <v>-2.0066855396191713E-2</v>
      </c>
      <c r="BO78">
        <f t="shared" si="50"/>
        <v>-1.5427826502879402E-2</v>
      </c>
      <c r="BP78">
        <f t="shared" si="51"/>
        <v>-6.7947656039090958E-3</v>
      </c>
      <c r="BQ78">
        <f t="shared" si="52"/>
        <v>-1.2934493967925629E-3</v>
      </c>
      <c r="BR78">
        <f t="shared" si="53"/>
        <v>-2.819039777135294E-4</v>
      </c>
      <c r="BS78">
        <f t="shared" si="54"/>
        <v>-5.0593689353046979E-6</v>
      </c>
    </row>
    <row r="79" spans="1:71">
      <c r="A79">
        <v>116498.05777126689</v>
      </c>
      <c r="B79">
        <v>1.7433136521470334E-2</v>
      </c>
      <c r="C79">
        <v>1.7722972634531684E-2</v>
      </c>
      <c r="D79">
        <v>1.8001833223130721E-2</v>
      </c>
      <c r="E79">
        <v>1.8530413543227802E-2</v>
      </c>
      <c r="F79">
        <v>1.9932867335038889E-2</v>
      </c>
      <c r="G79">
        <v>2.1860635169222833E-2</v>
      </c>
      <c r="H79">
        <v>2.4872717558514258E-2</v>
      </c>
      <c r="I79">
        <v>3.1153002535938168E-2</v>
      </c>
      <c r="J79">
        <v>3.8386504691986859E-2</v>
      </c>
      <c r="K79">
        <v>7.1681652016544736E-2</v>
      </c>
      <c r="N79">
        <f t="shared" si="55"/>
        <v>5.1243192557423667</v>
      </c>
      <c r="O79">
        <f t="shared" si="28"/>
        <v>3.2848193318739516</v>
      </c>
      <c r="P79">
        <f t="shared" si="29"/>
        <v>1.7357723693701741</v>
      </c>
      <c r="Q79">
        <f t="shared" si="30"/>
        <v>-0.69817599926263518</v>
      </c>
      <c r="R79">
        <f t="shared" si="31"/>
        <v>-4.8543852401043024</v>
      </c>
      <c r="S79">
        <f t="shared" si="32"/>
        <v>-7.4316093930046581</v>
      </c>
      <c r="T79">
        <f t="shared" si="33"/>
        <v>-8.4109204009604763</v>
      </c>
      <c r="U79">
        <f t="shared" si="34"/>
        <v>-7.4061110277612112</v>
      </c>
      <c r="V79">
        <f t="shared" si="35"/>
        <v>-5.831006285496624</v>
      </c>
      <c r="W79">
        <f t="shared" si="36"/>
        <v>-2.4274591648613182</v>
      </c>
      <c r="Z79">
        <f t="shared" si="56"/>
        <v>1.7429024757558646E-2</v>
      </c>
      <c r="AA79">
        <f t="shared" si="16"/>
        <v>1.7720225800529697E-2</v>
      </c>
      <c r="AB79">
        <f t="shared" si="17"/>
        <v>1.8000323882405043E-2</v>
      </c>
      <c r="AC79">
        <f t="shared" si="18"/>
        <v>1.8531066251569046E-2</v>
      </c>
      <c r="AD79">
        <f t="shared" si="19"/>
        <v>1.993831458967096E-2</v>
      </c>
      <c r="AE79">
        <f t="shared" si="20"/>
        <v>2.1871140901065466E-2</v>
      </c>
      <c r="AF79">
        <f t="shared" si="21"/>
        <v>2.4889138444627947E-2</v>
      </c>
      <c r="AG79">
        <f t="shared" si="22"/>
        <v>3.1178390936403347E-2</v>
      </c>
      <c r="AH79">
        <f t="shared" si="23"/>
        <v>3.8420195054601508E-2</v>
      </c>
      <c r="AI79">
        <f t="shared" si="24"/>
        <v>7.174848725656649E-2</v>
      </c>
      <c r="AL79">
        <f t="shared" si="57"/>
        <v>-0.58778037953748341</v>
      </c>
      <c r="AM79">
        <f t="shared" si="25"/>
        <v>-0.35060437190917426</v>
      </c>
      <c r="AN79">
        <f t="shared" si="26"/>
        <v>-0.17315585080501658</v>
      </c>
      <c r="AO79">
        <f t="shared" si="27"/>
        <v>6.1533592223234283E-2</v>
      </c>
      <c r="AP79">
        <f t="shared" si="10"/>
        <v>0.31564540388195189</v>
      </c>
      <c r="AQ79">
        <f t="shared" si="11"/>
        <v>0.33417740643055366</v>
      </c>
      <c r="AR79">
        <f t="shared" si="12"/>
        <v>0.23230216744321758</v>
      </c>
      <c r="AS79">
        <f t="shared" si="13"/>
        <v>9.3991041390222282E-2</v>
      </c>
      <c r="AT79">
        <f t="shared" si="14"/>
        <v>3.8762940338491536E-2</v>
      </c>
      <c r="AU79">
        <f t="shared" si="15"/>
        <v>3.338645381813016E-3</v>
      </c>
      <c r="AX79">
        <f t="shared" si="58"/>
        <v>1.7429496208609618E-2</v>
      </c>
      <c r="AY79">
        <f t="shared" si="37"/>
        <v>1.7720518907292922E-2</v>
      </c>
      <c r="AZ79">
        <f t="shared" si="38"/>
        <v>1.8000474428914049E-2</v>
      </c>
      <c r="BA79">
        <f t="shared" si="39"/>
        <v>1.8531008721847032E-2</v>
      </c>
      <c r="BB79">
        <f t="shared" si="40"/>
        <v>1.9937960229594449E-2</v>
      </c>
      <c r="BC79">
        <f t="shared" si="41"/>
        <v>2.1870668099795324E-2</v>
      </c>
      <c r="BD79">
        <f t="shared" si="42"/>
        <v>2.4888684396411467E-2</v>
      </c>
      <c r="BE79">
        <f t="shared" si="43"/>
        <v>3.1178068274767073E-2</v>
      </c>
      <c r="BF79">
        <f t="shared" si="44"/>
        <v>3.8419970747140111E-2</v>
      </c>
      <c r="BG79">
        <f t="shared" si="45"/>
        <v>7.1748395183683464E-2</v>
      </c>
      <c r="BJ79">
        <f t="shared" si="59"/>
        <v>6.7399569844164994E-2</v>
      </c>
      <c r="BK79">
        <f t="shared" si="46"/>
        <v>3.7414056122051308E-2</v>
      </c>
      <c r="BL79">
        <f t="shared" si="47"/>
        <v>1.7271677050056385E-2</v>
      </c>
      <c r="BM79">
        <f t="shared" si="48"/>
        <v>-5.4234903039519292E-3</v>
      </c>
      <c r="BN79">
        <f t="shared" si="49"/>
        <v>-2.0530796492796627E-2</v>
      </c>
      <c r="BO79">
        <f t="shared" si="50"/>
        <v>-1.5035116379358936E-2</v>
      </c>
      <c r="BP79">
        <f t="shared" si="51"/>
        <v>-6.420540711695147E-3</v>
      </c>
      <c r="BQ79">
        <f t="shared" si="52"/>
        <v>-1.1938457614716095E-3</v>
      </c>
      <c r="BR79">
        <f t="shared" si="53"/>
        <v>-2.5791532700734004E-4</v>
      </c>
      <c r="BS79">
        <f t="shared" si="54"/>
        <v>-4.5961537896465666E-6</v>
      </c>
    </row>
    <row r="80" spans="1:71">
      <c r="A80">
        <v>122322.96065983023</v>
      </c>
      <c r="B80">
        <v>1.7259305393243638E-2</v>
      </c>
      <c r="C80">
        <v>1.7557460664418344E-2</v>
      </c>
      <c r="D80">
        <v>1.7843808292602292E-2</v>
      </c>
      <c r="E80">
        <v>1.838531863676578E-2</v>
      </c>
      <c r="F80">
        <v>1.9815478603785783E-2</v>
      </c>
      <c r="G80">
        <v>2.1770074005120148E-2</v>
      </c>
      <c r="H80">
        <v>2.4808473860990214E-2</v>
      </c>
      <c r="I80">
        <v>3.1115538319269366E-2</v>
      </c>
      <c r="J80">
        <v>3.8362191738770389E-2</v>
      </c>
      <c r="K80">
        <v>7.1672213078224564E-2</v>
      </c>
      <c r="N80">
        <f t="shared" si="55"/>
        <v>5.06831801082458</v>
      </c>
      <c r="O80">
        <f t="shared" si="28"/>
        <v>3.1376235386800868</v>
      </c>
      <c r="P80">
        <f t="shared" si="29"/>
        <v>1.5236123003398416</v>
      </c>
      <c r="Q80">
        <f t="shared" si="30"/>
        <v>-0.98809464476218012</v>
      </c>
      <c r="R80">
        <f t="shared" si="31"/>
        <v>-5.1920671421692974</v>
      </c>
      <c r="S80">
        <f t="shared" si="32"/>
        <v>-7.7108543725780159</v>
      </c>
      <c r="T80">
        <f t="shared" si="33"/>
        <v>-8.5849571727373846</v>
      </c>
      <c r="U80">
        <f t="shared" si="34"/>
        <v>-7.472075440295308</v>
      </c>
      <c r="V80">
        <f t="shared" si="35"/>
        <v>-5.8575764356687188</v>
      </c>
      <c r="W80">
        <f t="shared" si="36"/>
        <v>-2.4296981758618101</v>
      </c>
      <c r="Z80">
        <f t="shared" si="56"/>
        <v>1.7255339168891267E-2</v>
      </c>
      <c r="AA80">
        <f t="shared" si="16"/>
        <v>1.7554897729722733E-2</v>
      </c>
      <c r="AB80">
        <f t="shared" si="17"/>
        <v>1.7842512308482935E-2</v>
      </c>
      <c r="AC80">
        <f t="shared" si="18"/>
        <v>1.8386224416272551E-2</v>
      </c>
      <c r="AD80">
        <f t="shared" si="19"/>
        <v>1.982121945201084E-2</v>
      </c>
      <c r="AE80">
        <f t="shared" si="20"/>
        <v>2.178086207207422E-2</v>
      </c>
      <c r="AF80">
        <f t="shared" si="21"/>
        <v>2.4825126644050611E-2</v>
      </c>
      <c r="AG80">
        <f t="shared" si="22"/>
        <v>3.1141076018749284E-2</v>
      </c>
      <c r="AH80">
        <f t="shared" si="23"/>
        <v>3.8395982134402741E-2</v>
      </c>
      <c r="AI80">
        <f t="shared" si="24"/>
        <v>7.1739087978783533E-2</v>
      </c>
      <c r="AL80">
        <f t="shared" si="57"/>
        <v>-0.57844847462087323</v>
      </c>
      <c r="AM80">
        <f t="shared" si="25"/>
        <v>-0.33216964732898402</v>
      </c>
      <c r="AN80">
        <f t="shared" si="26"/>
        <v>-0.15033858953852244</v>
      </c>
      <c r="AO80">
        <f t="shared" si="27"/>
        <v>8.5741413190777396E-2</v>
      </c>
      <c r="AP80">
        <f t="shared" si="10"/>
        <v>0.32934693120272374</v>
      </c>
      <c r="AQ80">
        <f t="shared" si="11"/>
        <v>0.33558334260213951</v>
      </c>
      <c r="AR80">
        <f t="shared" si="12"/>
        <v>0.22794857719677827</v>
      </c>
      <c r="AS80">
        <f t="shared" si="13"/>
        <v>9.0665370447577887E-2</v>
      </c>
      <c r="AT80">
        <f t="shared" si="14"/>
        <v>3.7153909485552868E-2</v>
      </c>
      <c r="AU80">
        <f t="shared" si="15"/>
        <v>3.1834889561207906E-3</v>
      </c>
      <c r="AX80">
        <f t="shared" si="58"/>
        <v>1.725579166199805E-2</v>
      </c>
      <c r="AY80">
        <f t="shared" si="37"/>
        <v>1.7555168992830786E-2</v>
      </c>
      <c r="AZ80">
        <f t="shared" si="38"/>
        <v>1.7842640170871706E-2</v>
      </c>
      <c r="BA80">
        <f t="shared" si="39"/>
        <v>1.8386145811189285E-2</v>
      </c>
      <c r="BB80">
        <f t="shared" si="40"/>
        <v>1.9820855114779025E-2</v>
      </c>
      <c r="BC80">
        <f t="shared" si="41"/>
        <v>2.1780392166035563E-2</v>
      </c>
      <c r="BD80">
        <f t="shared" si="42"/>
        <v>2.482468396419979E-2</v>
      </c>
      <c r="BE80">
        <f t="shared" si="43"/>
        <v>3.1140765704136573E-2</v>
      </c>
      <c r="BF80">
        <f t="shared" si="44"/>
        <v>3.8395767476369594E-2</v>
      </c>
      <c r="BG80">
        <f t="shared" si="45"/>
        <v>7.1739000213537893E-2</v>
      </c>
      <c r="BJ80">
        <f t="shared" si="59"/>
        <v>6.5998215930210088E-2</v>
      </c>
      <c r="BK80">
        <f t="shared" si="46"/>
        <v>3.5158951105605497E-2</v>
      </c>
      <c r="BL80">
        <f t="shared" si="47"/>
        <v>1.4832889885167818E-2</v>
      </c>
      <c r="BM80">
        <f t="shared" si="48"/>
        <v>-7.440627795587948E-3</v>
      </c>
      <c r="BN80">
        <f t="shared" si="49"/>
        <v>-2.0898543200193423E-2</v>
      </c>
      <c r="BO80">
        <f t="shared" si="50"/>
        <v>-1.4613030702512027E-2</v>
      </c>
      <c r="BP80">
        <f t="shared" si="51"/>
        <v>-6.0568745403902155E-3</v>
      </c>
      <c r="BQ80">
        <f t="shared" si="52"/>
        <v>-1.1010555508277388E-3</v>
      </c>
      <c r="BR80">
        <f t="shared" si="53"/>
        <v>-2.3587364311225507E-4</v>
      </c>
      <c r="BS80">
        <f t="shared" si="54"/>
        <v>-4.1750377856265206E-6</v>
      </c>
    </row>
    <row r="81" spans="1:71">
      <c r="A81">
        <v>128439.10869282176</v>
      </c>
      <c r="B81">
        <v>1.708797438021387E-2</v>
      </c>
      <c r="C81">
        <v>1.7394699896688556E-2</v>
      </c>
      <c r="D81">
        <v>1.7688724395896728E-2</v>
      </c>
      <c r="E81">
        <v>1.824341267660573E-2</v>
      </c>
      <c r="F81">
        <v>1.9701476477502963E-2</v>
      </c>
      <c r="G81">
        <v>2.16826769248703E-2</v>
      </c>
      <c r="H81">
        <v>2.4746812780725273E-2</v>
      </c>
      <c r="I81">
        <v>3.1079743579570319E-2</v>
      </c>
      <c r="J81">
        <v>3.8339001840369001E-2</v>
      </c>
      <c r="K81">
        <v>7.1663221710088973E-2</v>
      </c>
      <c r="N81">
        <f t="shared" si="55"/>
        <v>5.0105749205572669</v>
      </c>
      <c r="O81">
        <f t="shared" si="28"/>
        <v>2.9844570998788669</v>
      </c>
      <c r="P81">
        <f t="shared" si="29"/>
        <v>1.3035196681797914</v>
      </c>
      <c r="Q81">
        <f t="shared" si="30"/>
        <v>-1.2863346065182826</v>
      </c>
      <c r="R81">
        <f t="shared" si="31"/>
        <v>-5.5326286538581471</v>
      </c>
      <c r="S81">
        <f t="shared" si="32"/>
        <v>-7.9874249085729883</v>
      </c>
      <c r="T81">
        <f t="shared" si="33"/>
        <v>-8.754628234056554</v>
      </c>
      <c r="U81">
        <f t="shared" si="34"/>
        <v>-7.5355355786944935</v>
      </c>
      <c r="V81">
        <f t="shared" si="35"/>
        <v>-5.8830070801083112</v>
      </c>
      <c r="W81">
        <f t="shared" si="36"/>
        <v>-2.4318323802574664</v>
      </c>
      <c r="Z81">
        <f t="shared" si="56"/>
        <v>1.7084149911528665E-2</v>
      </c>
      <c r="AA81">
        <f t="shared" si="16"/>
        <v>1.7392318163623906E-2</v>
      </c>
      <c r="AB81">
        <f t="shared" si="17"/>
        <v>1.7687639547889815E-2</v>
      </c>
      <c r="AC81">
        <f t="shared" si="18"/>
        <v>1.8244569240962107E-2</v>
      </c>
      <c r="AD81">
        <f t="shared" si="19"/>
        <v>1.9707506350018472E-2</v>
      </c>
      <c r="AE81">
        <f t="shared" si="20"/>
        <v>2.169374023755398E-2</v>
      </c>
      <c r="AF81">
        <f t="shared" si="21"/>
        <v>2.476368949703479E-2</v>
      </c>
      <c r="AG81">
        <f t="shared" si="22"/>
        <v>3.1105424271675973E-2</v>
      </c>
      <c r="AH81">
        <f t="shared" si="23"/>
        <v>3.8372887749576139E-2</v>
      </c>
      <c r="AI81">
        <f t="shared" si="24"/>
        <v>7.1730134394401748E-2</v>
      </c>
      <c r="AL81">
        <f t="shared" si="57"/>
        <v>-0.56901022029880155</v>
      </c>
      <c r="AM81">
        <f t="shared" si="25"/>
        <v>-0.31334960175419385</v>
      </c>
      <c r="AN81">
        <f t="shared" si="26"/>
        <v>-0.12719569616931073</v>
      </c>
      <c r="AO81">
        <f t="shared" si="27"/>
        <v>0.10985985990192218</v>
      </c>
      <c r="AP81">
        <f t="shared" si="10"/>
        <v>0.34220017896697208</v>
      </c>
      <c r="AQ81">
        <f t="shared" si="11"/>
        <v>0.33628312139694788</v>
      </c>
      <c r="AR81">
        <f t="shared" si="12"/>
        <v>0.22339644157181807</v>
      </c>
      <c r="AS81">
        <f t="shared" si="13"/>
        <v>8.7406882364383806E-2</v>
      </c>
      <c r="AT81">
        <f t="shared" si="14"/>
        <v>3.5601057798662253E-2</v>
      </c>
      <c r="AU81">
        <f t="shared" si="15"/>
        <v>3.0353694334311707E-3</v>
      </c>
      <c r="AX81">
        <f t="shared" si="58"/>
        <v>1.7084584063496829E-2</v>
      </c>
      <c r="AY81">
        <f t="shared" si="37"/>
        <v>1.7392568173695021E-2</v>
      </c>
      <c r="AZ81">
        <f t="shared" si="38"/>
        <v>1.7687745395013204E-2</v>
      </c>
      <c r="BA81">
        <f t="shared" si="39"/>
        <v>1.8244470453618385E-2</v>
      </c>
      <c r="BB81">
        <f t="shared" si="40"/>
        <v>1.970713320018809E-2</v>
      </c>
      <c r="BC81">
        <f t="shared" si="41"/>
        <v>2.169327404626439E-2</v>
      </c>
      <c r="BD81">
        <f t="shared" si="42"/>
        <v>2.4763258336551228E-2</v>
      </c>
      <c r="BE81">
        <f t="shared" si="43"/>
        <v>3.110512596510116E-2</v>
      </c>
      <c r="BF81">
        <f t="shared" si="44"/>
        <v>3.8372682372312776E-2</v>
      </c>
      <c r="BG81">
        <f t="shared" si="45"/>
        <v>7.1730050738750675E-2</v>
      </c>
      <c r="BJ81">
        <f t="shared" si="59"/>
        <v>6.4598552053657748E-2</v>
      </c>
      <c r="BK81">
        <f t="shared" si="46"/>
        <v>3.2893875738691083E-2</v>
      </c>
      <c r="BL81">
        <f t="shared" si="47"/>
        <v>1.2410604456297603E-2</v>
      </c>
      <c r="BM81">
        <f t="shared" si="48"/>
        <v>-9.3833646538615707E-3</v>
      </c>
      <c r="BN81">
        <f t="shared" si="49"/>
        <v>-2.1173169954706177E-2</v>
      </c>
      <c r="BO81">
        <f t="shared" si="50"/>
        <v>-1.4166145274191123E-2</v>
      </c>
      <c r="BP81">
        <f t="shared" si="51"/>
        <v>-5.7046881634099187E-3</v>
      </c>
      <c r="BQ81">
        <f t="shared" si="52"/>
        <v>-1.0147211749871145E-3</v>
      </c>
      <c r="BR81">
        <f t="shared" si="53"/>
        <v>-2.1563330322863644E-4</v>
      </c>
      <c r="BS81">
        <f t="shared" si="54"/>
        <v>-3.7922405691418128E-6</v>
      </c>
    </row>
    <row r="82" spans="1:71">
      <c r="A82">
        <v>134861.06412746286</v>
      </c>
      <c r="B82">
        <v>1.6919096971579194E-2</v>
      </c>
      <c r="C82">
        <v>1.7234650895352858E-2</v>
      </c>
      <c r="D82">
        <v>1.7536544907194588E-2</v>
      </c>
      <c r="E82">
        <v>1.8104657516040089E-2</v>
      </c>
      <c r="F82">
        <v>1.959080317833416E-2</v>
      </c>
      <c r="G82">
        <v>2.1598363983030049E-2</v>
      </c>
      <c r="H82">
        <v>2.4687646753455798E-2</v>
      </c>
      <c r="I82">
        <v>3.1045548554451317E-2</v>
      </c>
      <c r="J82">
        <v>3.8316884610426698E-2</v>
      </c>
      <c r="K82">
        <v>7.1654656774988709E-2</v>
      </c>
      <c r="N82">
        <f t="shared" si="55"/>
        <v>4.951068913955627</v>
      </c>
      <c r="O82">
        <f t="shared" si="28"/>
        <v>2.8251345203194744</v>
      </c>
      <c r="P82">
        <f t="shared" si="29"/>
        <v>1.0753241671766083</v>
      </c>
      <c r="Q82">
        <f t="shared" si="30"/>
        <v>-1.5928709527506062</v>
      </c>
      <c r="R82">
        <f t="shared" si="31"/>
        <v>-5.8756836912917585</v>
      </c>
      <c r="S82">
        <f t="shared" si="32"/>
        <v>-8.2610309319043953</v>
      </c>
      <c r="T82">
        <f t="shared" si="33"/>
        <v>-8.9199006295116838</v>
      </c>
      <c r="U82">
        <f t="shared" si="34"/>
        <v>-7.5965600075650448</v>
      </c>
      <c r="V82">
        <f t="shared" si="35"/>
        <v>-5.9073416091140922</v>
      </c>
      <c r="W82">
        <f t="shared" si="36"/>
        <v>-2.4338666022544255</v>
      </c>
      <c r="Z82">
        <f t="shared" si="56"/>
        <v>1.6915410584461461E-2</v>
      </c>
      <c r="AA82">
        <f t="shared" si="16"/>
        <v>1.7232447797865168E-2</v>
      </c>
      <c r="AB82">
        <f t="shared" si="17"/>
        <v>1.7535669090511467E-2</v>
      </c>
      <c r="AC82">
        <f t="shared" si="18"/>
        <v>1.810606263033188E-2</v>
      </c>
      <c r="AD82">
        <f t="shared" si="19"/>
        <v>1.9597117460343583E-2</v>
      </c>
      <c r="AE82">
        <f t="shared" si="20"/>
        <v>2.1609695478525613E-2</v>
      </c>
      <c r="AF82">
        <f t="shared" si="21"/>
        <v>2.4704739611842233E-2</v>
      </c>
      <c r="AG82">
        <f t="shared" si="22"/>
        <v>3.1071366167124231E-2</v>
      </c>
      <c r="AH82">
        <f t="shared" si="23"/>
        <v>3.8350861707553294E-2</v>
      </c>
      <c r="AI82">
        <f t="shared" si="24"/>
        <v>7.1721605454554041E-2</v>
      </c>
      <c r="AL82">
        <f t="shared" si="57"/>
        <v>-0.5594648999621239</v>
      </c>
      <c r="AM82">
        <f t="shared" si="25"/>
        <v>-0.29414173985795616</v>
      </c>
      <c r="AN82">
        <f t="shared" si="26"/>
        <v>-0.10374249859120621</v>
      </c>
      <c r="AO82">
        <f t="shared" si="27"/>
        <v>0.13384521843586569</v>
      </c>
      <c r="AP82">
        <f t="shared" ref="AP82:AP145" si="60">100*(-2*LOG((F$3/3.7+2.51/($A82*SQRT(AD82))),10)-1/SQRT(AD82))/AD82</f>
        <v>0.35418362207898701</v>
      </c>
      <c r="AQ82">
        <f t="shared" ref="AQ82:AQ145" si="61">100*(-2*LOG((G$3/3.7+2.51/($A82*SQRT(AE82))),10)-1/SQRT(AE82))/AE82</f>
        <v>0.3363038828809774</v>
      </c>
      <c r="AR82">
        <f t="shared" ref="AR82:AR145" si="62">100*(-2*LOG((H$3/3.7+2.51/($A82*SQRT(AF82))),10)-1/SQRT(AF82))/AF82</f>
        <v>0.21867191260378915</v>
      </c>
      <c r="AS82">
        <f t="shared" ref="AS82:AS145" si="63">100*(-2*LOG((I$3/3.7+2.51/($A82*SQRT(AG82))),10)-1/SQRT(AG82))/AG82</f>
        <v>8.4218973381345277E-2</v>
      </c>
      <c r="AT82">
        <f t="shared" ref="AT82:AT145" si="64">100*(-2*LOG((J$3/3.7+2.51/($A82*SQRT(AH82))),10)-1/SQRT(AH82))/AH82</f>
        <v>3.4103408569827333E-2</v>
      </c>
      <c r="AU82">
        <f t="shared" ref="AU82:AU145" si="65">100*(-2*LOG((K$3/3.7+2.51/($A82*SQRT(AI82))),10)-1/SQRT(AI82))/AI82</f>
        <v>2.8939838248365213E-3</v>
      </c>
      <c r="AX82">
        <f t="shared" si="58"/>
        <v>1.6915826990690986E-2</v>
      </c>
      <c r="AY82">
        <f t="shared" si="37"/>
        <v>1.7232677126568875E-2</v>
      </c>
      <c r="AZ82">
        <f t="shared" si="38"/>
        <v>1.7535753578334947E-2</v>
      </c>
      <c r="BA82">
        <f t="shared" si="39"/>
        <v>1.8105944546407508E-2</v>
      </c>
      <c r="BB82">
        <f t="shared" si="40"/>
        <v>1.9596736629048143E-2</v>
      </c>
      <c r="BC82">
        <f t="shared" si="41"/>
        <v>2.1609233760813487E-2</v>
      </c>
      <c r="BD82">
        <f t="shared" si="42"/>
        <v>2.4704320076869572E-2</v>
      </c>
      <c r="BE82">
        <f t="shared" si="43"/>
        <v>3.1071079526456727E-2</v>
      </c>
      <c r="BF82">
        <f t="shared" si="44"/>
        <v>3.8350665252171019E-2</v>
      </c>
      <c r="BG82">
        <f t="shared" si="45"/>
        <v>7.1721525719234472E-2</v>
      </c>
      <c r="BJ82">
        <f t="shared" si="59"/>
        <v>6.3200484177458174E-2</v>
      </c>
      <c r="BK82">
        <f t="shared" si="46"/>
        <v>3.0619742237480527E-2</v>
      </c>
      <c r="BL82">
        <f t="shared" si="47"/>
        <v>1.000797262749277E-2</v>
      </c>
      <c r="BM82">
        <f t="shared" si="48"/>
        <v>-1.1247790413776E-2</v>
      </c>
      <c r="BN82">
        <f t="shared" si="49"/>
        <v>-2.1358130804297652E-2</v>
      </c>
      <c r="BO82">
        <f t="shared" si="50"/>
        <v>-1.3698846962475267E-2</v>
      </c>
      <c r="BP82">
        <f t="shared" si="51"/>
        <v>-5.3647208182459431E-3</v>
      </c>
      <c r="BQ82">
        <f t="shared" si="52"/>
        <v>-9.3448945139157033E-4</v>
      </c>
      <c r="BR82">
        <f t="shared" si="53"/>
        <v>-1.9705792268800816E-4</v>
      </c>
      <c r="BS82">
        <f t="shared" si="54"/>
        <v>-3.4443079031916037E-6</v>
      </c>
    </row>
    <row r="83" spans="1:71">
      <c r="A83">
        <v>141604.11733383601</v>
      </c>
      <c r="B83">
        <v>1.6752627711326441E-2</v>
      </c>
      <c r="C83">
        <v>1.7077275419183805E-2</v>
      </c>
      <c r="D83">
        <v>1.7387234269662915E-2</v>
      </c>
      <c r="E83">
        <v>1.7969015590224721E-2</v>
      </c>
      <c r="F83">
        <v>1.9483400722454611E-2</v>
      </c>
      <c r="G83">
        <v>2.1517055648529706E-2</v>
      </c>
      <c r="H83">
        <v>2.4630890050501123E-2</v>
      </c>
      <c r="I83">
        <v>3.101288601144734E-2</v>
      </c>
      <c r="J83">
        <v>3.8295791791900402E-2</v>
      </c>
      <c r="K83">
        <v>7.1646498126132857E-2</v>
      </c>
      <c r="N83">
        <f t="shared" si="55"/>
        <v>4.8897789946404933</v>
      </c>
      <c r="O83">
        <f t="shared" si="28"/>
        <v>2.6594670406691745</v>
      </c>
      <c r="P83">
        <f t="shared" si="29"/>
        <v>0.83886079582802753</v>
      </c>
      <c r="Q83">
        <f t="shared" si="30"/>
        <v>-1.9076582039877281</v>
      </c>
      <c r="R83">
        <f t="shared" si="31"/>
        <v>-6.2208357163132968</v>
      </c>
      <c r="S83">
        <f t="shared" si="32"/>
        <v>-8.531396116160348</v>
      </c>
      <c r="T83">
        <f t="shared" si="33"/>
        <v>-9.080753428996081</v>
      </c>
      <c r="U83">
        <f t="shared" si="34"/>
        <v>-7.655217720812554</v>
      </c>
      <c r="V83">
        <f t="shared" si="35"/>
        <v>-5.9306222527923342</v>
      </c>
      <c r="W83">
        <f t="shared" si="36"/>
        <v>-2.4358054515583962</v>
      </c>
      <c r="Z83">
        <f t="shared" si="56"/>
        <v>1.674907583771125E-2</v>
      </c>
      <c r="AA83">
        <f t="shared" ref="AA83:AA146" si="66">1/((-2*LOG((C$3/3.7+2.51/($A83*SQRT(C83))),10))^2)</f>
        <v>1.7075248518809361E-2</v>
      </c>
      <c r="AB83">
        <f t="shared" ref="AB83:AB146" si="67">1/((-2*LOG((D$3/3.7+2.51/($A83*SQRT(D83))),10))^2)</f>
        <v>1.7386565489120324E-2</v>
      </c>
      <c r="AC83">
        <f t="shared" ref="AC83:AC146" si="68">1/((-2*LOG((E$3/3.7+2.51/($A83*SQRT(E83))),10))^2)</f>
        <v>1.7970667062201191E-2</v>
      </c>
      <c r="AD83">
        <f t="shared" ref="AD83:AD146" si="69">1/((-2*LOG((F$3/3.7+2.51/($A83*SQRT(F83))),10))^2)</f>
        <v>1.9489994751508064E-2</v>
      </c>
      <c r="AE83">
        <f t="shared" ref="AE83:AE146" si="70">1/((-2*LOG((G$3/3.7+2.51/($A83*SQRT(G83))),10))^2)</f>
        <v>2.1528648296661727E-2</v>
      </c>
      <c r="AF83">
        <f t="shared" ref="AF83:AF146" si="71">1/((-2*LOG((H$3/3.7+2.51/($A83*SQRT(H83))),10))^2)</f>
        <v>2.4648191435257344E-2</v>
      </c>
      <c r="AG83">
        <f t="shared" ref="AG83:AG146" si="72">1/((-2*LOG((I$3/3.7+2.51/($A83*SQRT(I83))),10))^2)</f>
        <v>3.1038834700877767E-2</v>
      </c>
      <c r="AH83">
        <f t="shared" ref="AH83:AH146" si="73">1/((-2*LOG((J$3/3.7+2.51/($A83*SQRT(J83))),10))^2)</f>
        <v>3.8329855937679361E-2</v>
      </c>
      <c r="AI83">
        <f t="shared" ref="AI83:AI146" si="74">1/((-2*LOG((K$3/3.7+2.51/($A83*SQRT(K83))),10))^2)</f>
        <v>7.1713481096627674E-2</v>
      </c>
      <c r="AL83">
        <f t="shared" si="57"/>
        <v>-0.54981182019792207</v>
      </c>
      <c r="AM83">
        <f t="shared" ref="AM83:AM146" si="75">100*(-2*LOG((C$3/3.7+2.51/($A83*SQRT(AA83))),10)-1/SQRT(AA83))/AA83</f>
        <v>-0.27454428184470059</v>
      </c>
      <c r="AN83">
        <f t="shared" ref="AN83:AN146" si="76">100*(-2*LOG((D$3/3.7+2.51/($A83*SQRT(AB83))),10)-1/SQRT(AB83))/AB83</f>
        <v>-7.9996254714336218E-2</v>
      </c>
      <c r="AO83">
        <f t="shared" ref="AO83:AO146" si="77">100*(-2*LOG((E$3/3.7+2.51/($A83*SQRT(AC83))),10)-1/SQRT(AC83))/AC83</f>
        <v>0.15765224345814</v>
      </c>
      <c r="AP83">
        <f t="shared" si="60"/>
        <v>0.36527926487045237</v>
      </c>
      <c r="AQ83">
        <f t="shared" si="61"/>
        <v>0.33567462171842288</v>
      </c>
      <c r="AR83">
        <f t="shared" si="62"/>
        <v>0.213800080106165</v>
      </c>
      <c r="AS83">
        <f t="shared" si="63"/>
        <v>8.1104479744515651E-2</v>
      </c>
      <c r="AT83">
        <f t="shared" si="64"/>
        <v>3.2659899073164064E-2</v>
      </c>
      <c r="AU83">
        <f t="shared" si="65"/>
        <v>2.7590406664434481E-3</v>
      </c>
      <c r="AX83">
        <f t="shared" si="58"/>
        <v>1.6749475073029804E-2</v>
      </c>
      <c r="AY83">
        <f t="shared" si="37"/>
        <v>1.7075457719913419E-2</v>
      </c>
      <c r="AZ83">
        <f t="shared" si="38"/>
        <v>1.7386629261899954E-2</v>
      </c>
      <c r="BA83">
        <f t="shared" si="39"/>
        <v>1.7970530560465915E-2</v>
      </c>
      <c r="BB83">
        <f t="shared" si="40"/>
        <v>1.9489607335246011E-2</v>
      </c>
      <c r="BC83">
        <f t="shared" si="41"/>
        <v>2.1528191751753228E-2</v>
      </c>
      <c r="BD83">
        <f t="shared" si="42"/>
        <v>2.4647783590282597E-2</v>
      </c>
      <c r="BE83">
        <f t="shared" si="43"/>
        <v>3.1038559382330431E-2</v>
      </c>
      <c r="BF83">
        <f t="shared" si="44"/>
        <v>3.8329668055233683E-2</v>
      </c>
      <c r="BG83">
        <f t="shared" si="45"/>
        <v>7.1713405100797545E-2</v>
      </c>
      <c r="BJ83">
        <f t="shared" si="59"/>
        <v>6.1803922587823287E-2</v>
      </c>
      <c r="BK83">
        <f t="shared" si="46"/>
        <v>2.8337583491291368E-2</v>
      </c>
      <c r="BL83">
        <f t="shared" si="47"/>
        <v>7.6283035695211389E-3</v>
      </c>
      <c r="BM83">
        <f t="shared" si="48"/>
        <v>-1.3030151195839595E-2</v>
      </c>
      <c r="BN83">
        <f t="shared" si="49"/>
        <v>-2.1457229834435518E-2</v>
      </c>
      <c r="BO83">
        <f t="shared" si="50"/>
        <v>-1.3215311202308008E-2</v>
      </c>
      <c r="BP83">
        <f t="shared" si="51"/>
        <v>-5.0375439340949396E-3</v>
      </c>
      <c r="BQ83">
        <f t="shared" si="52"/>
        <v>-8.6001384521807193E-4</v>
      </c>
      <c r="BR83">
        <f t="shared" si="53"/>
        <v>-1.8002001269646896E-4</v>
      </c>
      <c r="BS83">
        <f t="shared" si="54"/>
        <v>-3.1280979757486239E-6</v>
      </c>
    </row>
    <row r="84" spans="1:71">
      <c r="A84">
        <v>148684.32320052781</v>
      </c>
      <c r="B84">
        <v>1.6588522170136351E-2</v>
      </c>
      <c r="C84">
        <v>1.6922536391112783E-2</v>
      </c>
      <c r="D84">
        <v>1.7240757949589965E-2</v>
      </c>
      <c r="E84">
        <v>1.78364498492057E-2</v>
      </c>
      <c r="F84">
        <v>1.9379210901364539E-2</v>
      </c>
      <c r="G84">
        <v>2.1438672864773422E-2</v>
      </c>
      <c r="H84">
        <v>2.4576458813243243E-2</v>
      </c>
      <c r="I84">
        <v>3.0981691187566912E-2</v>
      </c>
      <c r="J84">
        <v>3.8275677178524842E-2</v>
      </c>
      <c r="K84">
        <v>7.1638726561410557E-2</v>
      </c>
      <c r="N84">
        <f t="shared" si="55"/>
        <v>4.8266842384895243</v>
      </c>
      <c r="O84">
        <f t="shared" ref="O84:O147" si="78">100*(-2*LOG((C$3/3.7+2.51/($A84*SQRT(C84))),10)-1/SQRT(C84))/C84</f>
        <v>2.4872628841321514</v>
      </c>
      <c r="P84">
        <f t="shared" ref="P84:P147" si="79">100*(-2*LOG((D$3/3.7+2.51/($A84*SQRT(D84))),10)-1/SQRT(D84))/D84</f>
        <v>0.59397082418434222</v>
      </c>
      <c r="Q84">
        <f t="shared" ref="Q84:Q147" si="80">100*(-2*LOG((E$3/3.7+2.51/($A84*SQRT(E84))),10)-1/SQRT(E84))/E84</f>
        <v>-2.2306294036152825</v>
      </c>
      <c r="R84">
        <f t="shared" ref="R84:R147" si="81">100*(-2*LOG((F$3/3.7+2.51/($A84*SQRT(F84))),10)-1/SQRT(F84))/F84</f>
        <v>-6.5676794627317001</v>
      </c>
      <c r="S84">
        <f t="shared" ref="S84:S147" si="82">100*(-2*LOG((G$3/3.7+2.51/($A84*SQRT(G84))),10)-1/SQRT(G84))/G84</f>
        <v>-8.7982587871211848</v>
      </c>
      <c r="T84">
        <f t="shared" ref="T84:T147" si="83">100*(-2*LOG((H$3/3.7+2.51/($A84*SQRT(H84))),10)-1/SQRT(H84))/H84</f>
        <v>-9.2371771677339787</v>
      </c>
      <c r="U84">
        <f t="shared" ref="U84:U147" si="84">100*(-2*LOG((I$3/3.7+2.51/($A84*SQRT(I84))),10)-1/SQRT(I84))/I84</f>
        <v>-7.7115778938877098</v>
      </c>
      <c r="V84">
        <f t="shared" ref="V84:V147" si="85">100*(-2*LOG((J$3/3.7+2.51/($A84*SQRT(J84))),10)-1/SQRT(J84))/J84</f>
        <v>-5.9528900651935075</v>
      </c>
      <c r="W84">
        <f t="shared" ref="W84:W147" si="86">100*(-2*LOG((K$3/3.7+2.51/($A84*SQRT(K84))),10)-1/SQRT(K84))/K84</f>
        <v>-2.4376533322016396</v>
      </c>
      <c r="Z84">
        <f t="shared" si="56"/>
        <v>1.6585101344388443E-2</v>
      </c>
      <c r="AA84">
        <f t="shared" si="66"/>
        <v>1.692068337302589E-2</v>
      </c>
      <c r="AB84">
        <f t="shared" si="67"/>
        <v>1.7240294313498578E-2</v>
      </c>
      <c r="AC84">
        <f t="shared" si="68"/>
        <v>1.7838345520689636E-2</v>
      </c>
      <c r="AD84">
        <f t="shared" si="69"/>
        <v>1.9386079965984477E-2</v>
      </c>
      <c r="AE84">
        <f t="shared" si="70"/>
        <v>2.1450519674568597E-2</v>
      </c>
      <c r="AF84">
        <f t="shared" si="71"/>
        <v>2.4593961286614958E-2</v>
      </c>
      <c r="AG84">
        <f t="shared" si="72"/>
        <v>3.1007765332053409E-2</v>
      </c>
      <c r="AH84">
        <f t="shared" si="73"/>
        <v>3.8309824412880819E-2</v>
      </c>
      <c r="AI84">
        <f t="shared" si="74"/>
        <v>7.1705742198772057E-2</v>
      </c>
      <c r="AL84">
        <f t="shared" si="57"/>
        <v>-0.54005030996573167</v>
      </c>
      <c r="AM84">
        <f t="shared" si="75"/>
        <v>-0.25455623477156819</v>
      </c>
      <c r="AN84">
        <f t="shared" si="76"/>
        <v>-5.5976224274300636E-2</v>
      </c>
      <c r="AO84">
        <f t="shared" si="77"/>
        <v>0.18123433168973696</v>
      </c>
      <c r="AP84">
        <f t="shared" si="60"/>
        <v>0.3754727788494101</v>
      </c>
      <c r="AQ84">
        <f t="shared" si="61"/>
        <v>0.33442593402208309</v>
      </c>
      <c r="AR84">
        <f t="shared" si="62"/>
        <v>0.20880490336915231</v>
      </c>
      <c r="AS84">
        <f t="shared" si="63"/>
        <v>7.8065718499345016E-2</v>
      </c>
      <c r="AT84">
        <f t="shared" si="64"/>
        <v>3.126939384140779E-2</v>
      </c>
      <c r="AU84">
        <f t="shared" si="65"/>
        <v>2.6302597211663292E-3</v>
      </c>
      <c r="AX84">
        <f t="shared" si="58"/>
        <v>1.6585483963847868E-2</v>
      </c>
      <c r="AY84">
        <f t="shared" ref="AY84:AY147" si="87">1/((-2*LOG((C$3/3.7+2.51/($A84*SQRT(AA84))),10))^2)</f>
        <v>1.6920872983415786E-2</v>
      </c>
      <c r="AZ84">
        <f t="shared" ref="AZ84:AZ147" si="88">1/((-2*LOG((D$3/3.7+2.51/($A84*SQRT(AB84))),10))^2)</f>
        <v>1.7240338004913654E-2</v>
      </c>
      <c r="BA84">
        <f t="shared" ref="BA84:BA147" si="89">1/((-2*LOG((E$3/3.7+2.51/($A84*SQRT(AC84))),10))^2)</f>
        <v>1.7838191473392447E-2</v>
      </c>
      <c r="BB84">
        <f t="shared" ref="BB84:BB147" si="90">1/((-2*LOG((F$3/3.7+2.51/($A84*SQRT(AD84))),10))^2)</f>
        <v>1.9385687025433355E-2</v>
      </c>
      <c r="BC84">
        <f t="shared" ref="BC84:BC147" si="91">1/((-2*LOG((G$3/3.7+2.51/($A84*SQRT(AE84))),10))^2)</f>
        <v>2.14500689433436E-2</v>
      </c>
      <c r="BD84">
        <f t="shared" ref="BD84:BD147" si="92">1/((-2*LOG((H$3/3.7+2.51/($A84*SQRT(AF84))),10))^2)</f>
        <v>2.4593565157599084E-2</v>
      </c>
      <c r="BE84">
        <f t="shared" ref="BE84:BE147" si="93">1/((-2*LOG((I$3/3.7+2.51/($A84*SQRT(AG84))),10))^2)</f>
        <v>3.1007500991526295E-2</v>
      </c>
      <c r="BF84">
        <f t="shared" ref="BF84:BF147" si="94">1/((-2*LOG((J$3/3.7+2.51/($A84*SQRT(AH84))),10))^2)</f>
        <v>3.8309644764488768E-2</v>
      </c>
      <c r="BG84">
        <f t="shared" ref="BG84:BG147" si="95">1/((-2*LOG((K$3/3.7+2.51/($A84*SQRT(AI84))),10))^2)</f>
        <v>7.1705669769663596E-2</v>
      </c>
      <c r="BJ84">
        <f t="shared" si="59"/>
        <v>6.0408781708675557E-2</v>
      </c>
      <c r="BK84">
        <f t="shared" ref="BK84:BK147" si="96">100*(-2*LOG((C$3/3.7+2.51/($A84*SQRT(AY84))),10)-1/SQRT(AY84))/AY84</f>
        <v>2.6048558633515202E-2</v>
      </c>
      <c r="BL84">
        <f t="shared" ref="BL84:BL147" si="97">100*(-2*LOG((D$3/3.7+2.51/($A84*SQRT(AZ84))),10)-1/SQRT(AZ84))/AZ84</f>
        <v>5.2750566032326619E-3</v>
      </c>
      <c r="BM84">
        <f t="shared" ref="BM84:BM147" si="98">100*(-2*LOG((E$3/3.7+2.51/($A84*SQRT(BA84))),10)-1/SQRT(BA84))/BA84</f>
        <v>-1.4726883438376848E-2</v>
      </c>
      <c r="BN84">
        <f t="shared" ref="BN84:BN147" si="99">100*(-2*LOG((F$3/3.7+2.51/($A84*SQRT(BB84))),10)-1/SQRT(BB84))/BB84</f>
        <v>-2.1474587738365164E-2</v>
      </c>
      <c r="BO84">
        <f t="shared" ref="BO84:BO147" si="100">100*(-2*LOG((G$3/3.7+2.51/($A84*SQRT(BC84))),10)-1/SQRT(BC84))/BC84</f>
        <v>-1.2719483141819719E-2</v>
      </c>
      <c r="BP84">
        <f t="shared" ref="BP84:BP147" si="101">100*(-2*LOG((H$3/3.7+2.51/($A84*SQRT(BD84))),10)-1/SQRT(BD84))/BD84</f>
        <v>-4.723575209309069E-3</v>
      </c>
      <c r="BQ84">
        <f t="shared" ref="BQ84:BQ147" si="102">100*(-2*LOG((I$3/3.7+2.51/($A84*SQRT(BE84))),10)-1/SQRT(BE84))/BE84</f>
        <v>-7.9095634370329488E-4</v>
      </c>
      <c r="BR84">
        <f t="shared" ref="BR84:BR147" si="103">100*(-2*LOG((J$3/3.7+2.51/($A84*SQRT(BF84))),10)-1/SQRT(BF84))/BF84</f>
        <v>-1.6440058638596391E-4</v>
      </c>
      <c r="BS84">
        <f t="shared" ref="BS84:BS147" si="104">100*(-2*LOG((K$3/3.7+2.51/($A84*SQRT(BG84))),10)-1/SQRT(BG84))/BG84</f>
        <v>-2.8407459658553499E-6</v>
      </c>
    </row>
    <row r="85" spans="1:71">
      <c r="A85">
        <v>156118.53936055422</v>
      </c>
      <c r="B85">
        <v>1.6426736918145703E-2</v>
      </c>
      <c r="C85">
        <v>1.6770397867941784E-2</v>
      </c>
      <c r="D85">
        <v>1.7097082390142869E-2</v>
      </c>
      <c r="E85">
        <v>1.7706923691561776E-2</v>
      </c>
      <c r="F85">
        <v>1.9278175269466079E-2</v>
      </c>
      <c r="G85">
        <v>2.1363137111651821E-2</v>
      </c>
      <c r="H85">
        <v>2.452427108290748E-2</v>
      </c>
      <c r="I85">
        <v>3.0951901727711974E-2</v>
      </c>
      <c r="J85">
        <v>3.8256496538174985E-2</v>
      </c>
      <c r="K85">
        <v>7.1631323779752676E-2</v>
      </c>
      <c r="N85">
        <f t="shared" si="55"/>
        <v>4.7617637916374544</v>
      </c>
      <c r="O85">
        <f t="shared" si="78"/>
        <v>2.3083275430609063</v>
      </c>
      <c r="P85">
        <f t="shared" si="79"/>
        <v>0.34050281449685205</v>
      </c>
      <c r="Q85">
        <f t="shared" si="80"/>
        <v>-2.5616952647685198</v>
      </c>
      <c r="R85">
        <f t="shared" si="81"/>
        <v>-6.9158027442332148</v>
      </c>
      <c r="S85">
        <f t="shared" si="82"/>
        <v>-9.0613727049209203</v>
      </c>
      <c r="T85">
        <f t="shared" si="83"/>
        <v>-9.389173253637253</v>
      </c>
      <c r="U85">
        <f t="shared" si="84"/>
        <v>-7.7657096565785491</v>
      </c>
      <c r="V85">
        <f t="shared" si="85"/>
        <v>-5.9741849142611612</v>
      </c>
      <c r="W85">
        <f t="shared" si="86"/>
        <v>-2.4394144510958635</v>
      </c>
      <c r="Z85">
        <f t="shared" si="56"/>
        <v>1.6423443773599604E-2</v>
      </c>
      <c r="AA85">
        <f t="shared" si="66"/>
        <v>1.6768716537068903E-2</v>
      </c>
      <c r="AB85">
        <f t="shared" si="67"/>
        <v>1.7096822104175902E-2</v>
      </c>
      <c r="AC85">
        <f t="shared" si="68"/>
        <v>1.7709061430028927E-2</v>
      </c>
      <c r="AD85">
        <f t="shared" si="69"/>
        <v>1.9285314608542617E-2</v>
      </c>
      <c r="AE85">
        <f t="shared" si="70"/>
        <v>2.1375231137912534E-2</v>
      </c>
      <c r="AF85">
        <f t="shared" si="71"/>
        <v>2.4541967387127217E-2</v>
      </c>
      <c r="AG85">
        <f t="shared" si="72"/>
        <v>3.0978095921483848E-2</v>
      </c>
      <c r="AH85">
        <f t="shared" si="73"/>
        <v>3.8290723073232821E-2</v>
      </c>
      <c r="AI85">
        <f t="shared" si="74"/>
        <v>7.1698370536439099E-2</v>
      </c>
      <c r="AL85">
        <f t="shared" si="57"/>
        <v>-0.53017971985555568</v>
      </c>
      <c r="AM85">
        <f t="shared" si="75"/>
        <v>-0.23417746772458736</v>
      </c>
      <c r="AN85">
        <f t="shared" si="76"/>
        <v>-3.1703734163046962E-2</v>
      </c>
      <c r="AO85">
        <f t="shared" si="77"/>
        <v>0.20454371841197905</v>
      </c>
      <c r="AP85">
        <f t="shared" si="60"/>
        <v>0.38475360727297259</v>
      </c>
      <c r="AQ85">
        <f t="shared" si="61"/>
        <v>0.33258976002129226</v>
      </c>
      <c r="AR85">
        <f t="shared" si="62"/>
        <v>0.20370915739798531</v>
      </c>
      <c r="AS85">
        <f t="shared" si="63"/>
        <v>7.5104527165876678E-2</v>
      </c>
      <c r="AT85">
        <f t="shared" si="64"/>
        <v>2.9930696912892792E-2</v>
      </c>
      <c r="AU85">
        <f t="shared" si="65"/>
        <v>2.5073716895576748E-3</v>
      </c>
      <c r="AX85">
        <f t="shared" si="58"/>
        <v>1.6423810313237412E-2</v>
      </c>
      <c r="AY85">
        <f t="shared" si="87"/>
        <v>1.6768887077741761E-2</v>
      </c>
      <c r="AZ85">
        <f t="shared" si="88"/>
        <v>1.7096846338413258E-2</v>
      </c>
      <c r="BA85">
        <f t="shared" si="89"/>
        <v>1.7708890703164809E-2</v>
      </c>
      <c r="BB85">
        <f t="shared" si="90"/>
        <v>1.9284917167417665E-2</v>
      </c>
      <c r="BC85">
        <f t="shared" si="91"/>
        <v>2.1374786804320541E-2</v>
      </c>
      <c r="BD85">
        <f t="shared" si="92"/>
        <v>2.4541582964552951E-2</v>
      </c>
      <c r="BE85">
        <f t="shared" si="93"/>
        <v>3.0977842215772055E-2</v>
      </c>
      <c r="BF85">
        <f t="shared" si="94"/>
        <v>3.8290551330138756E-2</v>
      </c>
      <c r="BG85">
        <f t="shared" si="95"/>
        <v>7.1698301509023371E-2</v>
      </c>
      <c r="BJ85">
        <f t="shared" si="59"/>
        <v>5.9014979812616421E-2</v>
      </c>
      <c r="BK85">
        <f t="shared" si="96"/>
        <v>2.3753958653671445E-2</v>
      </c>
      <c r="BL85">
        <f t="shared" si="97"/>
        <v>2.951832244120284E-3</v>
      </c>
      <c r="BM85">
        <f t="shared" si="98"/>
        <v>-1.6334647848583662E-2</v>
      </c>
      <c r="BN85">
        <f t="shared" si="99"/>
        <v>-2.1414605332939464E-2</v>
      </c>
      <c r="BO85">
        <f t="shared" si="100"/>
        <v>-1.2215062507083915E-2</v>
      </c>
      <c r="BP85">
        <f t="shared" si="101"/>
        <v>-4.4230927749624649E-3</v>
      </c>
      <c r="BQ85">
        <f t="shared" si="102"/>
        <v>-7.2698890684793889E-4</v>
      </c>
      <c r="BR85">
        <f t="shared" si="103"/>
        <v>-1.5008875796289613E-4</v>
      </c>
      <c r="BS85">
        <f t="shared" si="104"/>
        <v>-2.5796390670352147E-6</v>
      </c>
    </row>
    <row r="86" spans="1:71">
      <c r="A86">
        <v>163924.46632858194</v>
      </c>
      <c r="B86">
        <v>1.6267229498536803E-2</v>
      </c>
      <c r="C86">
        <v>1.6620825010303021E-2</v>
      </c>
      <c r="D86">
        <v>1.6956174964705265E-2</v>
      </c>
      <c r="E86">
        <v>1.7580400898838028E-2</v>
      </c>
      <c r="F86">
        <v>1.918023513791443E-2</v>
      </c>
      <c r="G86">
        <v>2.1290370468867278E-2</v>
      </c>
      <c r="H86">
        <v>2.4474246825591552E-2</v>
      </c>
      <c r="I86">
        <v>3.0923457622224568E-2</v>
      </c>
      <c r="J86">
        <v>3.82382075381721E-2</v>
      </c>
      <c r="K86">
        <v>7.1624272339449235E-2</v>
      </c>
      <c r="N86">
        <f t="shared" si="55"/>
        <v>4.6949968682546288</v>
      </c>
      <c r="O86">
        <f t="shared" si="78"/>
        <v>2.1224641081450426</v>
      </c>
      <c r="P86">
        <f t="shared" si="79"/>
        <v>7.8313692296574047E-2</v>
      </c>
      <c r="Q86">
        <f t="shared" si="80"/>
        <v>-2.900743406908505</v>
      </c>
      <c r="R86">
        <f t="shared" si="81"/>
        <v>-7.2647883273038012</v>
      </c>
      <c r="S86">
        <f t="shared" si="82"/>
        <v>-9.3205077165650447</v>
      </c>
      <c r="T86">
        <f t="shared" si="83"/>
        <v>-9.5367533491616374</v>
      </c>
      <c r="U86">
        <f t="shared" si="84"/>
        <v>-7.8176818857485335</v>
      </c>
      <c r="V86">
        <f t="shared" si="85"/>
        <v>-5.994545476946592</v>
      </c>
      <c r="W86">
        <f t="shared" si="86"/>
        <v>-2.4410928262619622</v>
      </c>
      <c r="Z86">
        <f t="shared" si="56"/>
        <v>1.6264060764175487E-2</v>
      </c>
      <c r="AA86">
        <f t="shared" si="66"/>
        <v>1.6619313287491139E-2</v>
      </c>
      <c r="AB86">
        <f t="shared" si="67"/>
        <v>1.695611632574074E-2</v>
      </c>
      <c r="AC86">
        <f t="shared" si="68"/>
        <v>1.7582778589189087E-2</v>
      </c>
      <c r="AD86">
        <f t="shared" si="69"/>
        <v>1.9187639940849693E-2</v>
      </c>
      <c r="AE86">
        <f t="shared" si="70"/>
        <v>2.1302704818794257E-2</v>
      </c>
      <c r="AF86">
        <f t="shared" si="71"/>
        <v>2.4492129884461096E-2</v>
      </c>
      <c r="AG86">
        <f t="shared" si="72"/>
        <v>3.094976666924721E-2</v>
      </c>
      <c r="AH86">
        <f t="shared" si="73"/>
        <v>3.8272509751470639E-2</v>
      </c>
      <c r="AI86">
        <f t="shared" si="74"/>
        <v>7.1691348740870853E-2</v>
      </c>
      <c r="AL86">
        <f t="shared" si="57"/>
        <v>-0.52019942131442809</v>
      </c>
      <c r="AM86">
        <f t="shared" si="75"/>
        <v>-0.21340879033069596</v>
      </c>
      <c r="AN86">
        <f t="shared" si="76"/>
        <v>-7.2022350189647338E-3</v>
      </c>
      <c r="AO86">
        <f t="shared" si="77"/>
        <v>0.22753169600555884</v>
      </c>
      <c r="AP86">
        <f t="shared" si="60"/>
        <v>0.39311503520970542</v>
      </c>
      <c r="AQ86">
        <f t="shared" si="61"/>
        <v>0.33019912613104546</v>
      </c>
      <c r="AR86">
        <f t="shared" si="62"/>
        <v>0.19853439269465581</v>
      </c>
      <c r="AS86">
        <f t="shared" si="63"/>
        <v>7.2222302170970157E-2</v>
      </c>
      <c r="AT86">
        <f t="shared" si="64"/>
        <v>2.8642562919623527E-2</v>
      </c>
      <c r="AU86">
        <f t="shared" si="65"/>
        <v>2.3901179021803623E-3</v>
      </c>
      <c r="AX86">
        <f t="shared" si="58"/>
        <v>1.6264411741743121E-2</v>
      </c>
      <c r="AY86">
        <f t="shared" si="87"/>
        <v>1.6619465264525346E-2</v>
      </c>
      <c r="AZ86">
        <f t="shared" si="88"/>
        <v>1.6956121718528845E-2</v>
      </c>
      <c r="BA86">
        <f t="shared" si="89"/>
        <v>1.7582592042643147E-2</v>
      </c>
      <c r="BB86">
        <f t="shared" si="90"/>
        <v>1.9187238984824422E-2</v>
      </c>
      <c r="BC86">
        <f t="shared" si="91"/>
        <v>2.130226741141936E-2</v>
      </c>
      <c r="BD86">
        <f t="shared" si="92"/>
        <v>2.4491757126287851E-2</v>
      </c>
      <c r="BE86">
        <f t="shared" si="93"/>
        <v>3.0949523257121001E-2</v>
      </c>
      <c r="BF86">
        <f t="shared" si="94"/>
        <v>3.8272345595066475E-2</v>
      </c>
      <c r="BG86">
        <f t="shared" si="95"/>
        <v>7.1691282957534061E-2</v>
      </c>
      <c r="BJ86">
        <f t="shared" si="59"/>
        <v>5.762243899446317E-2</v>
      </c>
      <c r="BK86">
        <f t="shared" si="96"/>
        <v>2.1455211699807256E-2</v>
      </c>
      <c r="BL86">
        <f t="shared" si="97"/>
        <v>6.623613103618741E-4</v>
      </c>
      <c r="BM86">
        <f t="shared" si="98"/>
        <v>-1.7850362990160649E-2</v>
      </c>
      <c r="BN86">
        <f t="shared" si="99"/>
        <v>-2.1281924052718362E-2</v>
      </c>
      <c r="BO86">
        <f t="shared" si="100"/>
        <v>-1.1705492187557533E-2</v>
      </c>
      <c r="BP86">
        <f t="shared" si="101"/>
        <v>-4.1362490786865753E-3</v>
      </c>
      <c r="BQ86">
        <f t="shared" si="102"/>
        <v>-6.6779466677013562E-4</v>
      </c>
      <c r="BR86">
        <f t="shared" si="103"/>
        <v>-1.3698136827273858E-4</v>
      </c>
      <c r="BS86">
        <f t="shared" si="104"/>
        <v>-2.3424032223501895E-6</v>
      </c>
    </row>
    <row r="87" spans="1:71">
      <c r="A87">
        <v>172120.68964501104</v>
      </c>
      <c r="B87">
        <v>1.6109958401926298E-2</v>
      </c>
      <c r="C87">
        <v>1.6473784052799294E-2</v>
      </c>
      <c r="D87">
        <v>1.6818003929760142E-2</v>
      </c>
      <c r="E87">
        <v>1.7456845570963136E-2</v>
      </c>
      <c r="F87">
        <v>1.9085331574686344E-2</v>
      </c>
      <c r="G87">
        <v>2.122029567998342E-2</v>
      </c>
      <c r="H87">
        <v>2.4426307952535121E-2</v>
      </c>
      <c r="I87">
        <v>3.0896301143801531E-2</v>
      </c>
      <c r="J87">
        <v>3.8220769672568766E-2</v>
      </c>
      <c r="K87">
        <v>7.1617555618340115E-2</v>
      </c>
      <c r="N87">
        <f t="shared" si="55"/>
        <v>4.6263627487868755</v>
      </c>
      <c r="O87">
        <f t="shared" si="78"/>
        <v>1.9294736427581594</v>
      </c>
      <c r="P87">
        <f t="shared" si="79"/>
        <v>-0.19273013514858356</v>
      </c>
      <c r="Q87">
        <f t="shared" si="80"/>
        <v>-3.2476376954944048</v>
      </c>
      <c r="R87">
        <f t="shared" si="81"/>
        <v>-7.6142158513105489</v>
      </c>
      <c r="S87">
        <f t="shared" si="82"/>
        <v>-9.5754502776024211</v>
      </c>
      <c r="T87">
        <f t="shared" si="83"/>
        <v>-9.679938734706468</v>
      </c>
      <c r="U87">
        <f t="shared" si="84"/>
        <v>-7.8675630172945441</v>
      </c>
      <c r="V87">
        <f t="shared" si="85"/>
        <v>-6.0140092390426751</v>
      </c>
      <c r="W87">
        <f t="shared" si="86"/>
        <v>-2.4426922947878413</v>
      </c>
      <c r="Z87">
        <f t="shared" si="56"/>
        <v>1.6106910899191643E-2</v>
      </c>
      <c r="AA87">
        <f t="shared" si="66"/>
        <v>1.6472439971026806E-2</v>
      </c>
      <c r="AB87">
        <f t="shared" si="67"/>
        <v>1.681814531969162E-2</v>
      </c>
      <c r="AC87">
        <f t="shared" si="68"/>
        <v>1.7459461107513216E-2</v>
      </c>
      <c r="AD87">
        <f t="shared" si="69"/>
        <v>1.9092996982262214E-2</v>
      </c>
      <c r="AE87">
        <f t="shared" si="70"/>
        <v>2.1232863519785806E-2</v>
      </c>
      <c r="AF87">
        <f t="shared" si="71"/>
        <v>2.4444370872562748E-2</v>
      </c>
      <c r="AG87">
        <f t="shared" si="72"/>
        <v>3.0922720051583346E-2</v>
      </c>
      <c r="AH87">
        <f t="shared" si="73"/>
        <v>3.825514410048042E-2</v>
      </c>
      <c r="AI87">
        <f t="shared" si="74"/>
        <v>7.16846602594534E-2</v>
      </c>
      <c r="AL87">
        <f t="shared" si="57"/>
        <v>-0.51010880596148156</v>
      </c>
      <c r="AM87">
        <f t="shared" si="75"/>
        <v>-0.19225203450099082</v>
      </c>
      <c r="AN87">
        <f t="shared" si="76"/>
        <v>1.7502651687026784E-2</v>
      </c>
      <c r="AO87">
        <f t="shared" si="77"/>
        <v>0.25014885414513466</v>
      </c>
      <c r="AP87">
        <f t="shared" si="60"/>
        <v>0.40055422386015055</v>
      </c>
      <c r="AQ87">
        <f t="shared" si="61"/>
        <v>0.32728788936543113</v>
      </c>
      <c r="AR87">
        <f t="shared" si="62"/>
        <v>0.19330090802192917</v>
      </c>
      <c r="AS87">
        <f t="shared" si="63"/>
        <v>6.9420035904437322E-2</v>
      </c>
      <c r="AT87">
        <f t="shared" si="64"/>
        <v>2.7403707203891077E-2</v>
      </c>
      <c r="AU87">
        <f t="shared" si="65"/>
        <v>2.2782500087216964E-3</v>
      </c>
      <c r="AX87">
        <f t="shared" si="58"/>
        <v>1.6107246814851182E-2</v>
      </c>
      <c r="AY87">
        <f t="shared" si="87"/>
        <v>1.6472573876528746E-2</v>
      </c>
      <c r="AZ87">
        <f t="shared" si="88"/>
        <v>1.6818132479282866E-2</v>
      </c>
      <c r="BA87">
        <f t="shared" si="89"/>
        <v>1.7459259595082613E-2</v>
      </c>
      <c r="BB87">
        <f t="shared" si="90"/>
        <v>1.9092593457967488E-2</v>
      </c>
      <c r="BC87">
        <f t="shared" si="91"/>
        <v>2.1232433513548563E-2</v>
      </c>
      <c r="BD87">
        <f t="shared" si="92"/>
        <v>2.4444009707079519E-2</v>
      </c>
      <c r="BE87">
        <f t="shared" si="93"/>
        <v>3.0922486594748947E-2</v>
      </c>
      <c r="BF87">
        <f t="shared" si="94"/>
        <v>3.8254987222285312E-2</v>
      </c>
      <c r="BG87">
        <f t="shared" si="95"/>
        <v>7.1684597569684413E-2</v>
      </c>
      <c r="BJ87">
        <f t="shared" si="59"/>
        <v>5.6231084925550331E-2</v>
      </c>
      <c r="BK87">
        <f t="shared" si="96"/>
        <v>1.9153888040452247E-2</v>
      </c>
      <c r="BL87">
        <f t="shared" si="97"/>
        <v>-1.5895080345295809E-3</v>
      </c>
      <c r="BM87">
        <f t="shared" si="98"/>
        <v>-1.9271238097719644E-2</v>
      </c>
      <c r="BN87">
        <f t="shared" si="99"/>
        <v>-2.1081384716733469E-2</v>
      </c>
      <c r="BO87">
        <f t="shared" si="100"/>
        <v>-1.1193950372374511E-2</v>
      </c>
      <c r="BP87">
        <f t="shared" si="101"/>
        <v>-3.8630845128932233E-3</v>
      </c>
      <c r="BQ87">
        <f t="shared" si="102"/>
        <v>-6.130688286394544E-4</v>
      </c>
      <c r="BR87">
        <f t="shared" si="103"/>
        <v>-1.2498254245949374E-4</v>
      </c>
      <c r="BS87">
        <f t="shared" si="104"/>
        <v>-2.1268724684515092E-6</v>
      </c>
    </row>
    <row r="88" spans="1:71">
      <c r="A88">
        <v>180726.72412726161</v>
      </c>
      <c r="B88">
        <v>1.5954883041525886E-2</v>
      </c>
      <c r="C88">
        <v>1.6329242274258721E-2</v>
      </c>
      <c r="D88">
        <v>1.6682538377292326E-2</v>
      </c>
      <c r="E88">
        <v>1.733622206285871E-2</v>
      </c>
      <c r="F88">
        <v>1.8993405410760864E-2</v>
      </c>
      <c r="G88">
        <v>2.1152836216626954E-2</v>
      </c>
      <c r="H88">
        <v>2.4380378335663273E-2</v>
      </c>
      <c r="I88">
        <v>3.0870376784003992E-2</v>
      </c>
      <c r="J88">
        <v>3.8204144191438479E-2</v>
      </c>
      <c r="K88">
        <v>7.161115777579978E-2</v>
      </c>
      <c r="N88">
        <f t="shared" si="55"/>
        <v>4.555840778045531</v>
      </c>
      <c r="O88">
        <f t="shared" si="78"/>
        <v>1.7291556053709516</v>
      </c>
      <c r="P88">
        <f t="shared" si="79"/>
        <v>-0.47275161738274929</v>
      </c>
      <c r="Q88">
        <f t="shared" si="80"/>
        <v>-3.6022176976584732</v>
      </c>
      <c r="R88">
        <f t="shared" si="81"/>
        <v>-7.9636637773840846</v>
      </c>
      <c r="S88">
        <f t="shared" si="82"/>
        <v>-9.8260038437855695</v>
      </c>
      <c r="T88">
        <f t="shared" si="83"/>
        <v>-9.8187596601038418</v>
      </c>
      <c r="U88">
        <f t="shared" si="84"/>
        <v>-7.9154208765719627</v>
      </c>
      <c r="V88">
        <f t="shared" si="85"/>
        <v>-6.0326124991729531</v>
      </c>
      <c r="W88">
        <f t="shared" si="86"/>
        <v>-2.4442165205027626</v>
      </c>
      <c r="Z88">
        <f t="shared" si="56"/>
        <v>1.5951953681254988E-2</v>
      </c>
      <c r="AA88">
        <f t="shared" si="66"/>
        <v>1.6328063974877269E-2</v>
      </c>
      <c r="AB88">
        <f t="shared" si="67"/>
        <v>1.6682878256804663E-2</v>
      </c>
      <c r="AC88">
        <f t="shared" si="68"/>
        <v>1.7339073341570709E-2</v>
      </c>
      <c r="AD88">
        <f t="shared" si="69"/>
        <v>1.9001326516699515E-2</v>
      </c>
      <c r="AE88">
        <f t="shared" si="70"/>
        <v>2.1165630778062168E-2</v>
      </c>
      <c r="AF88">
        <f t="shared" si="71"/>
        <v>2.4398614406765485E-2</v>
      </c>
      <c r="AG88">
        <f t="shared" si="72"/>
        <v>3.0896900757422231E-2</v>
      </c>
      <c r="AH88">
        <f t="shared" si="73"/>
        <v>3.8238587522793702E-2</v>
      </c>
      <c r="AI88">
        <f t="shared" si="74"/>
        <v>7.1678289317857635E-2</v>
      </c>
      <c r="AL88">
        <f t="shared" si="57"/>
        <v>-0.49990728487563679</v>
      </c>
      <c r="AM88">
        <f t="shared" si="75"/>
        <v>-0.17071013904916388</v>
      </c>
      <c r="AN88">
        <f t="shared" si="76"/>
        <v>4.2383097926586573E-2</v>
      </c>
      <c r="AO88">
        <f t="shared" si="77"/>
        <v>0.2723453401798121</v>
      </c>
      <c r="AP88">
        <f t="shared" si="60"/>
        <v>0.40707220882389056</v>
      </c>
      <c r="AQ88">
        <f t="shared" si="61"/>
        <v>0.32389048713415303</v>
      </c>
      <c r="AR88">
        <f t="shared" si="62"/>
        <v>0.18802773505601872</v>
      </c>
      <c r="AS88">
        <f t="shared" si="63"/>
        <v>6.6698352127027849E-2</v>
      </c>
      <c r="AT88">
        <f t="shared" si="64"/>
        <v>2.621281499503135E-2</v>
      </c>
      <c r="AU88">
        <f t="shared" si="65"/>
        <v>2.1715296672639183E-3</v>
      </c>
      <c r="AX88">
        <f t="shared" si="58"/>
        <v>1.5952275018245747E-2</v>
      </c>
      <c r="AY88">
        <f t="shared" si="87"/>
        <v>1.6328180287906172E-2</v>
      </c>
      <c r="AZ88">
        <f t="shared" si="88"/>
        <v>1.6682847784903594E-2</v>
      </c>
      <c r="BA88">
        <f t="shared" si="89"/>
        <v>1.7338857710865692E-2</v>
      </c>
      <c r="BB88">
        <f t="shared" si="90"/>
        <v>1.9000921330816462E-2</v>
      </c>
      <c r="BC88">
        <f t="shared" si="91"/>
        <v>2.1165208596044715E-2</v>
      </c>
      <c r="BD88">
        <f t="shared" si="92"/>
        <v>2.4398264735334366E-2</v>
      </c>
      <c r="BE88">
        <f t="shared" si="93"/>
        <v>3.0896676921371415E-2</v>
      </c>
      <c r="BF88">
        <f t="shared" si="94"/>
        <v>3.8238437624397791E-2</v>
      </c>
      <c r="BG88">
        <f t="shared" si="95"/>
        <v>7.1678229577946687E-2</v>
      </c>
      <c r="BJ88">
        <f t="shared" si="59"/>
        <v>5.4840846681331538E-2</v>
      </c>
      <c r="BK88">
        <f t="shared" si="96"/>
        <v>1.6851704757933385E-2</v>
      </c>
      <c r="BL88">
        <f t="shared" si="97"/>
        <v>-3.7998252368466627E-3</v>
      </c>
      <c r="BM88">
        <f t="shared" si="98"/>
        <v>-2.0594804720758357E-2</v>
      </c>
      <c r="BN88">
        <f t="shared" si="99"/>
        <v>-2.0817984630076773E-2</v>
      </c>
      <c r="BO88">
        <f t="shared" si="100"/>
        <v>-1.0683346168881645E-2</v>
      </c>
      <c r="BP88">
        <f t="shared" si="101"/>
        <v>-3.6035404081681739E-3</v>
      </c>
      <c r="BQ88">
        <f t="shared" si="102"/>
        <v>-5.6251931527323334E-4</v>
      </c>
      <c r="BR88">
        <f t="shared" si="103"/>
        <v>-1.1400330797406326E-4</v>
      </c>
      <c r="BS88">
        <f t="shared" si="104"/>
        <v>-1.9310755778134666E-6</v>
      </c>
    </row>
    <row r="89" spans="1:71">
      <c r="A89">
        <v>189763.06033362469</v>
      </c>
      <c r="B89">
        <v>1.5801963729048941E-2</v>
      </c>
      <c r="C89">
        <v>1.6187167968037743E-2</v>
      </c>
      <c r="D89">
        <v>1.6549748186694468E-2</v>
      </c>
      <c r="E89">
        <v>1.7218494922463363E-2</v>
      </c>
      <c r="F89">
        <v>1.8904397252258637E-2</v>
      </c>
      <c r="G89">
        <v>2.1087916342292855E-2</v>
      </c>
      <c r="H89">
        <v>2.4336383818474912E-2</v>
      </c>
      <c r="I89">
        <v>3.0845631189573768E-2</v>
      </c>
      <c r="J89">
        <v>3.8188294032185779E-2</v>
      </c>
      <c r="K89">
        <v>7.1605063716440112E-2</v>
      </c>
      <c r="N89">
        <f t="shared" si="55"/>
        <v>4.4834103635990337</v>
      </c>
      <c r="O89">
        <f t="shared" si="78"/>
        <v>1.5213083225677082</v>
      </c>
      <c r="P89">
        <f t="shared" si="79"/>
        <v>-0.76186186160954239</v>
      </c>
      <c r="Q89">
        <f t="shared" si="80"/>
        <v>-3.9642982666995672</v>
      </c>
      <c r="R89">
        <f t="shared" si="81"/>
        <v>-8.3127113470359042</v>
      </c>
      <c r="S89">
        <f t="shared" si="82"/>
        <v>-10.071989134824683</v>
      </c>
      <c r="T89">
        <f t="shared" si="83"/>
        <v>-9.9532546902767738</v>
      </c>
      <c r="U89">
        <f t="shared" si="84"/>
        <v>-7.9613225264390088</v>
      </c>
      <c r="V89">
        <f t="shared" si="85"/>
        <v>-6.0503903765733904</v>
      </c>
      <c r="W89">
        <f t="shared" si="86"/>
        <v>-2.4456690013557774</v>
      </c>
      <c r="Z89">
        <f t="shared" si="56"/>
        <v>1.5799149508530282E-2</v>
      </c>
      <c r="AA89">
        <f t="shared" si="66"/>
        <v>1.6186153697033794E-2</v>
      </c>
      <c r="AB89">
        <f t="shared" si="67"/>
        <v>1.6550285089003067E-2</v>
      </c>
      <c r="AC89">
        <f t="shared" si="68"/>
        <v>1.7221579833452939E-2</v>
      </c>
      <c r="AD89">
        <f t="shared" si="69"/>
        <v>1.8912569105440754E-2</v>
      </c>
      <c r="AE89">
        <f t="shared" si="70"/>
        <v>2.1100930929082422E-2</v>
      </c>
      <c r="AF89">
        <f t="shared" si="71"/>
        <v>2.4354786514255444E-2</v>
      </c>
      <c r="AG89">
        <f t="shared" si="72"/>
        <v>3.0872255624735244E-2</v>
      </c>
      <c r="AH89">
        <f t="shared" si="73"/>
        <v>3.8222803102101383E-2</v>
      </c>
      <c r="AI89">
        <f t="shared" si="74"/>
        <v>7.1672220883890914E-2</v>
      </c>
      <c r="AL89">
        <f t="shared" si="57"/>
        <v>-0.48959428794971649</v>
      </c>
      <c r="AM89">
        <f t="shared" si="75"/>
        <v>-0.1487872370578239</v>
      </c>
      <c r="AN89">
        <f t="shared" si="76"/>
        <v>6.7409046376010598E-2</v>
      </c>
      <c r="AO89">
        <f t="shared" si="77"/>
        <v>0.2940711381293234</v>
      </c>
      <c r="AP89">
        <f t="shared" si="60"/>
        <v>0.41267386231033165</v>
      </c>
      <c r="AQ89">
        <f t="shared" si="61"/>
        <v>0.32004169479284927</v>
      </c>
      <c r="AR89">
        <f t="shared" si="62"/>
        <v>0.18273263398497186</v>
      </c>
      <c r="AS89">
        <f t="shared" si="63"/>
        <v>6.4057539844222425E-2</v>
      </c>
      <c r="AT89">
        <f t="shared" si="64"/>
        <v>2.5068549688475404E-2</v>
      </c>
      <c r="AU89">
        <f t="shared" si="65"/>
        <v>2.0697282358641557E-3</v>
      </c>
      <c r="AX89">
        <f t="shared" si="58"/>
        <v>1.5799456733806921E-2</v>
      </c>
      <c r="AY89">
        <f t="shared" si="87"/>
        <v>1.6186252884505599E-2</v>
      </c>
      <c r="AZ89">
        <f t="shared" si="88"/>
        <v>1.6550237581638177E-2</v>
      </c>
      <c r="BA89">
        <f t="shared" si="89"/>
        <v>1.7221350925679165E-2</v>
      </c>
      <c r="BB89">
        <f t="shared" si="90"/>
        <v>1.8912163123901288E-2</v>
      </c>
      <c r="BC89">
        <f t="shared" si="91"/>
        <v>2.1100516944462799E-2</v>
      </c>
      <c r="BD89">
        <f t="shared" si="92"/>
        <v>2.4354448213939645E-2</v>
      </c>
      <c r="BE89">
        <f t="shared" si="93"/>
        <v>3.0872041079491357E-2</v>
      </c>
      <c r="BF89">
        <f t="shared" si="94"/>
        <v>3.8222659895078115E-2</v>
      </c>
      <c r="BG89">
        <f t="shared" si="95"/>
        <v>7.1672163956639362E-2</v>
      </c>
      <c r="BJ89">
        <f t="shared" si="59"/>
        <v>5.3451656637810221E-2</v>
      </c>
      <c r="BK89">
        <f t="shared" si="96"/>
        <v>1.4550529927644837E-2</v>
      </c>
      <c r="BL89">
        <f t="shared" si="97"/>
        <v>-5.9645544883164181E-3</v>
      </c>
      <c r="BM89">
        <f t="shared" si="98"/>
        <v>-2.1818946573479495E-2</v>
      </c>
      <c r="BN89">
        <f t="shared" si="99"/>
        <v>-2.049683399728507E-2</v>
      </c>
      <c r="BO89">
        <f t="shared" si="100"/>
        <v>-1.0176318408289892E-2</v>
      </c>
      <c r="BP89">
        <f t="shared" si="101"/>
        <v>-3.3574715907937805E-3</v>
      </c>
      <c r="BQ89">
        <f t="shared" si="102"/>
        <v>-5.1586720097397275E-4</v>
      </c>
      <c r="BR89">
        <f t="shared" si="103"/>
        <v>-1.0396120407405231E-4</v>
      </c>
      <c r="BS89">
        <f t="shared" si="104"/>
        <v>-1.753219567983747E-6</v>
      </c>
    </row>
    <row r="90" spans="1:71">
      <c r="A90">
        <v>199251.21335030592</v>
      </c>
      <c r="B90">
        <v>1.5651161651337744E-2</v>
      </c>
      <c r="C90">
        <v>1.6047530412306939E-2</v>
      </c>
      <c r="D90">
        <v>1.6419603976171503E-2</v>
      </c>
      <c r="E90">
        <v>1.7103628830407166E-2</v>
      </c>
      <c r="F90">
        <v>1.8818247498338526E-2</v>
      </c>
      <c r="G90">
        <v>2.1025461175231609E-2</v>
      </c>
      <c r="H90">
        <v>2.4294252222380942E-2</v>
      </c>
      <c r="I90">
        <v>3.0822013098753025E-2</v>
      </c>
      <c r="J90">
        <v>3.8173183752885469E-2</v>
      </c>
      <c r="K90">
        <v>7.1599259055457526E-2</v>
      </c>
      <c r="N90">
        <f t="shared" si="55"/>
        <v>4.4090509741517412</v>
      </c>
      <c r="O90">
        <f t="shared" si="78"/>
        <v>1.3057295150507777</v>
      </c>
      <c r="P90">
        <f t="shared" si="79"/>
        <v>-1.0601589016079322</v>
      </c>
      <c r="Q90">
        <f t="shared" si="80"/>
        <v>-4.3336692673236401</v>
      </c>
      <c r="R90">
        <f t="shared" si="81"/>
        <v>-8.6609405313945764</v>
      </c>
      <c r="S90">
        <f t="shared" si="82"/>
        <v>-10.313244274108602</v>
      </c>
      <c r="T90">
        <f t="shared" si="83"/>
        <v>-10.08347005069928</v>
      </c>
      <c r="U90">
        <f t="shared" si="84"/>
        <v>-8.0053341319833304</v>
      </c>
      <c r="V90">
        <f t="shared" si="85"/>
        <v>-6.0673768221340145</v>
      </c>
      <c r="W90">
        <f t="shared" si="86"/>
        <v>-2.4470530765401253</v>
      </c>
      <c r="Z90">
        <f t="shared" si="56"/>
        <v>1.5648459651481827E-2</v>
      </c>
      <c r="AA90">
        <f t="shared" si="66"/>
        <v>1.6046678516572377E-2</v>
      </c>
      <c r="AB90">
        <f t="shared" si="67"/>
        <v>1.6420336500724973E-2</v>
      </c>
      <c r="AC90">
        <f t="shared" si="68"/>
        <v>1.7106945250747817E-2</v>
      </c>
      <c r="AD90">
        <f t="shared" si="69"/>
        <v>1.8826665105639576E-2</v>
      </c>
      <c r="AE90">
        <f t="shared" si="70"/>
        <v>2.1038689169303956E-2</v>
      </c>
      <c r="AF90">
        <f t="shared" si="71"/>
        <v>2.4312815200002412E-2</v>
      </c>
      <c r="AG90">
        <f t="shared" si="72"/>
        <v>3.0848733576904167E-2</v>
      </c>
      <c r="AH90">
        <f t="shared" si="73"/>
        <v>3.8207755536794848E-2</v>
      </c>
      <c r="AI90">
        <f t="shared" si="74"/>
        <v>7.1666440632987036E-2</v>
      </c>
      <c r="AL90">
        <f t="shared" si="57"/>
        <v>-0.47916926333807136</v>
      </c>
      <c r="AM90">
        <f t="shared" si="75"/>
        <v>-0.12648874528379642</v>
      </c>
      <c r="AN90">
        <f t="shared" si="76"/>
        <v>9.2548202000653015E-2</v>
      </c>
      <c r="AO90">
        <f t="shared" si="77"/>
        <v>0.31527636441328794</v>
      </c>
      <c r="AP90">
        <f t="shared" si="60"/>
        <v>0.41736782001908701</v>
      </c>
      <c r="AQ90">
        <f t="shared" si="61"/>
        <v>0.31577639377696309</v>
      </c>
      <c r="AR90">
        <f t="shared" si="62"/>
        <v>0.17743209918599942</v>
      </c>
      <c r="AS90">
        <f t="shared" si="63"/>
        <v>6.1497585405330749E-2</v>
      </c>
      <c r="AT90">
        <f t="shared" si="64"/>
        <v>2.3969560279664747E-2</v>
      </c>
      <c r="AU90">
        <f t="shared" si="65"/>
        <v>1.9726264561816939E-3</v>
      </c>
      <c r="AX90">
        <f t="shared" si="58"/>
        <v>1.564875321632522E-2</v>
      </c>
      <c r="AY90">
        <f t="shared" si="87"/>
        <v>1.6046761034143282E-2</v>
      </c>
      <c r="AZ90">
        <f t="shared" si="88"/>
        <v>1.6420272549061584E-2</v>
      </c>
      <c r="BA90">
        <f t="shared" si="89"/>
        <v>1.7106703900372916E-2</v>
      </c>
      <c r="BB90">
        <f t="shared" si="90"/>
        <v>1.8826259152946886E-2</v>
      </c>
      <c r="BC90">
        <f t="shared" si="91"/>
        <v>2.1038283707384312E-2</v>
      </c>
      <c r="BD90">
        <f t="shared" si="92"/>
        <v>2.4312488126074058E-2</v>
      </c>
      <c r="BE90">
        <f t="shared" si="93"/>
        <v>3.0848527997672414E-2</v>
      </c>
      <c r="BF90">
        <f t="shared" si="94"/>
        <v>3.8207618742585853E-2</v>
      </c>
      <c r="BG90">
        <f t="shared" si="95"/>
        <v>7.1666386387427755E-2</v>
      </c>
      <c r="BJ90">
        <f t="shared" si="59"/>
        <v>5.2063450289734144E-2</v>
      </c>
      <c r="BK90">
        <f t="shared" si="96"/>
        <v>1.2252386165852565E-2</v>
      </c>
      <c r="BL90">
        <f t="shared" si="97"/>
        <v>-8.0795940554759544E-3</v>
      </c>
      <c r="BM90">
        <f t="shared" si="98"/>
        <v>-2.294192709237268E-2</v>
      </c>
      <c r="BN90">
        <f t="shared" si="99"/>
        <v>-2.012311217467223E-2</v>
      </c>
      <c r="BO90">
        <f t="shared" si="100"/>
        <v>-9.6752374837850291E-3</v>
      </c>
      <c r="BP90">
        <f t="shared" si="101"/>
        <v>-3.1246582063718794E-3</v>
      </c>
      <c r="BQ90">
        <f t="shared" si="102"/>
        <v>-4.7284696632668286E-4</v>
      </c>
      <c r="BR90">
        <f t="shared" si="103"/>
        <v>-9.477987641400812E-5</v>
      </c>
      <c r="BS90">
        <f t="shared" si="104"/>
        <v>-1.5916756567555599E-6</v>
      </c>
    </row>
    <row r="91" spans="1:71">
      <c r="A91">
        <v>209213.77401782121</v>
      </c>
      <c r="B91">
        <v>1.5502438847687164E-2</v>
      </c>
      <c r="C91">
        <v>1.5910299840255576E-2</v>
      </c>
      <c r="D91">
        <v>1.6292077053649639E-2</v>
      </c>
      <c r="E91">
        <v>1.6991588541582635E-2</v>
      </c>
      <c r="F91">
        <v>1.8734896364603782E-2</v>
      </c>
      <c r="G91">
        <v>2.0965396749929636E-2</v>
      </c>
      <c r="H91">
        <v>2.4253913348627001E-2</v>
      </c>
      <c r="I91">
        <v>3.0799473277789279E-2</v>
      </c>
      <c r="J91">
        <v>3.8158779467650922E-2</v>
      </c>
      <c r="K91">
        <v>7.1593730085554017E-2</v>
      </c>
      <c r="N91">
        <f t="shared" si="55"/>
        <v>4.3327421381135887</v>
      </c>
      <c r="O91">
        <f t="shared" si="78"/>
        <v>1.0822168793057541</v>
      </c>
      <c r="P91">
        <f t="shared" si="79"/>
        <v>-1.3677264422977657</v>
      </c>
      <c r="Q91">
        <f t="shared" si="80"/>
        <v>-4.7100954525118217</v>
      </c>
      <c r="R91">
        <f t="shared" si="81"/>
        <v>-9.007937952228442</v>
      </c>
      <c r="S91">
        <f t="shared" si="82"/>
        <v>-10.54962480909008</v>
      </c>
      <c r="T91">
        <f t="shared" si="83"/>
        <v>-10.209458977716075</v>
      </c>
      <c r="U91">
        <f t="shared" si="84"/>
        <v>-8.047520841105559</v>
      </c>
      <c r="V91">
        <f t="shared" si="85"/>
        <v>-6.083604632402233</v>
      </c>
      <c r="W91">
        <f t="shared" si="86"/>
        <v>-2.4483719333381839</v>
      </c>
      <c r="Z91">
        <f t="shared" si="56"/>
        <v>1.5499846230306293E-2</v>
      </c>
      <c r="AA91">
        <f t="shared" si="66"/>
        <v>1.590960876385673E-2</v>
      </c>
      <c r="AB91">
        <f t="shared" si="67"/>
        <v>1.6293003859798046E-2</v>
      </c>
      <c r="AC91">
        <f t="shared" si="68"/>
        <v>1.6995134328439906E-2</v>
      </c>
      <c r="AD91">
        <f t="shared" si="69"/>
        <v>1.8743554694305112E-2</v>
      </c>
      <c r="AE91">
        <f t="shared" si="70"/>
        <v>2.0978831617445213E-2</v>
      </c>
      <c r="AF91">
        <f t="shared" si="71"/>
        <v>2.4272630448292875E-2</v>
      </c>
      <c r="AG91">
        <f t="shared" si="72"/>
        <v>3.0826285559288773E-2</v>
      </c>
      <c r="AH91">
        <f t="shared" si="73"/>
        <v>3.819341107553411E-2</v>
      </c>
      <c r="AI91">
        <f t="shared" si="74"/>
        <v>7.1660934915263291E-2</v>
      </c>
      <c r="AL91">
        <f t="shared" si="57"/>
        <v>-0.46863167680291834</v>
      </c>
      <c r="AM91">
        <f t="shared" si="75"/>
        <v>-0.10382145535610619</v>
      </c>
      <c r="AN91">
        <f t="shared" si="76"/>
        <v>0.11776603967018436</v>
      </c>
      <c r="AO91">
        <f t="shared" si="77"/>
        <v>0.33591157763727719</v>
      </c>
      <c r="AP91">
        <f t="shared" si="60"/>
        <v>0.42116637405444063</v>
      </c>
      <c r="AQ91">
        <f t="shared" si="61"/>
        <v>0.3111293518510892</v>
      </c>
      <c r="AR91">
        <f t="shared" si="62"/>
        <v>0.17214137374834143</v>
      </c>
      <c r="AS91">
        <f t="shared" si="63"/>
        <v>5.9018202883828828E-2</v>
      </c>
      <c r="AT91">
        <f t="shared" si="64"/>
        <v>2.2914488052912508E-2</v>
      </c>
      <c r="AU91">
        <f t="shared" si="65"/>
        <v>1.880014139932534E-3</v>
      </c>
      <c r="AX91">
        <f t="shared" si="58"/>
        <v>1.5500126570908594E-2</v>
      </c>
      <c r="AY91">
        <f t="shared" si="87"/>
        <v>1.5909675056786882E-2</v>
      </c>
      <c r="AZ91">
        <f t="shared" si="88"/>
        <v>1.629292405088947E-2</v>
      </c>
      <c r="BA91">
        <f t="shared" si="89"/>
        <v>1.699488136274839E-2</v>
      </c>
      <c r="BB91">
        <f t="shared" si="90"/>
        <v>1.8743149552984388E-2</v>
      </c>
      <c r="BC91">
        <f t="shared" si="91"/>
        <v>2.0978434957758769E-2</v>
      </c>
      <c r="BD91">
        <f t="shared" si="92"/>
        <v>2.4272314436617082E-2</v>
      </c>
      <c r="BE91">
        <f t="shared" si="93"/>
        <v>3.0826088627017956E-2</v>
      </c>
      <c r="BF91">
        <f t="shared" si="94"/>
        <v>3.8193280425310228E-2</v>
      </c>
      <c r="BG91">
        <f t="shared" si="95"/>
        <v>7.1660883226391733E-2</v>
      </c>
      <c r="BJ91">
        <f t="shared" si="59"/>
        <v>5.067616619288038E-2</v>
      </c>
      <c r="BK91">
        <f t="shared" si="96"/>
        <v>9.9594536403867055E-3</v>
      </c>
      <c r="BL91">
        <f t="shared" si="97"/>
        <v>-1.0140797584730349E-2</v>
      </c>
      <c r="BM91">
        <f t="shared" si="98"/>
        <v>-2.3962414387285594E-2</v>
      </c>
      <c r="BN91">
        <f t="shared" si="99"/>
        <v>-1.970202455429907E-2</v>
      </c>
      <c r="BO91">
        <f t="shared" si="100"/>
        <v>-9.1822098530399722E-3</v>
      </c>
      <c r="BP91">
        <f t="shared" si="101"/>
        <v>-2.9048167893872688E-3</v>
      </c>
      <c r="BQ91">
        <f t="shared" si="102"/>
        <v>-4.3320658298340596E-4</v>
      </c>
      <c r="BR91">
        <f t="shared" si="103"/>
        <v>-8.638870374511691E-5</v>
      </c>
      <c r="BS91">
        <f t="shared" si="104"/>
        <v>-1.4449515557431048E-6</v>
      </c>
    </row>
    <row r="92" spans="1:71">
      <c r="A92">
        <v>219674.46271871228</v>
      </c>
      <c r="B92">
        <v>1.5355758187841396E-2</v>
      </c>
      <c r="C92">
        <v>1.5775447410151435E-2</v>
      </c>
      <c r="D92">
        <v>1.6167139367208559E-2</v>
      </c>
      <c r="E92">
        <v>1.6882338828867024E-2</v>
      </c>
      <c r="F92">
        <v>1.8654283911726056E-2</v>
      </c>
      <c r="G92">
        <v>2.0907650076730361E-2</v>
      </c>
      <c r="H92">
        <v>2.4215298975961502E-2</v>
      </c>
      <c r="I92">
        <v>3.0777964457792132E-2</v>
      </c>
      <c r="J92">
        <v>3.8145048784025595E-2</v>
      </c>
      <c r="K92">
        <v>7.1588463745364025E-2</v>
      </c>
      <c r="N92">
        <f t="shared" si="55"/>
        <v>4.2544634421914109</v>
      </c>
      <c r="O92">
        <f t="shared" si="78"/>
        <v>0.85056872672971928</v>
      </c>
      <c r="P92">
        <f t="shared" si="79"/>
        <v>-1.684632587644366</v>
      </c>
      <c r="Q92">
        <f t="shared" si="80"/>
        <v>-5.0933165021513016</v>
      </c>
      <c r="R92">
        <f t="shared" si="81"/>
        <v>-9.353296756035796</v>
      </c>
      <c r="S92">
        <f t="shared" si="82"/>
        <v>-10.781003618693497</v>
      </c>
      <c r="T92">
        <f t="shared" si="83"/>
        <v>-10.331281078320302</v>
      </c>
      <c r="U92">
        <f t="shared" si="84"/>
        <v>-8.0879466799698339</v>
      </c>
      <c r="V92">
        <f t="shared" si="85"/>
        <v>-6.0991054661051951</v>
      </c>
      <c r="W92">
        <f t="shared" si="86"/>
        <v>-2.4496286137021519</v>
      </c>
      <c r="Z92">
        <f t="shared" si="56"/>
        <v>1.5353272193033765E-2</v>
      </c>
      <c r="AA92">
        <f t="shared" si="66"/>
        <v>1.5774915690586609E-2</v>
      </c>
      <c r="AB92">
        <f t="shared" si="67"/>
        <v>1.6168259167841009E-2</v>
      </c>
      <c r="AC92">
        <f t="shared" si="68"/>
        <v>1.6886111812990986E-2</v>
      </c>
      <c r="AD92">
        <f t="shared" si="69"/>
        <v>1.8663177897453774E-2</v>
      </c>
      <c r="AE92">
        <f t="shared" si="70"/>
        <v>2.0921285373849477E-2</v>
      </c>
      <c r="AF92">
        <f t="shared" si="71"/>
        <v>2.4234164220027717E-2</v>
      </c>
      <c r="AG92">
        <f t="shared" si="72"/>
        <v>3.0804864476158191E-2</v>
      </c>
      <c r="AH92">
        <f t="shared" si="73"/>
        <v>3.8179737454836306E-2</v>
      </c>
      <c r="AI92">
        <f t="shared" si="74"/>
        <v>7.1655690724077403E-2</v>
      </c>
      <c r="AL92">
        <f t="shared" si="57"/>
        <v>-0.45798101113672585</v>
      </c>
      <c r="AM92">
        <f t="shared" si="75"/>
        <v>-8.0793626031416099E-2</v>
      </c>
      <c r="AN92">
        <f t="shared" si="76"/>
        <v>0.14302582940004469</v>
      </c>
      <c r="AO92">
        <f t="shared" si="77"/>
        <v>0.35592809982853746</v>
      </c>
      <c r="AP92">
        <f t="shared" si="60"/>
        <v>0.42408533332090292</v>
      </c>
      <c r="AQ92">
        <f t="shared" si="61"/>
        <v>0.30613501753138611</v>
      </c>
      <c r="AR92">
        <f t="shared" si="62"/>
        <v>0.16687447196008431</v>
      </c>
      <c r="AS92">
        <f t="shared" si="63"/>
        <v>5.6618862729551987E-2</v>
      </c>
      <c r="AT92">
        <f t="shared" si="64"/>
        <v>2.1901972528573711E-2</v>
      </c>
      <c r="AU92">
        <f t="shared" si="65"/>
        <v>1.7916898670791619E-3</v>
      </c>
      <c r="AX92">
        <f t="shared" si="58"/>
        <v>1.5353539731058744E-2</v>
      </c>
      <c r="AY92">
        <f t="shared" si="87"/>
        <v>1.5774966194584163E-2</v>
      </c>
      <c r="AZ92">
        <f t="shared" si="88"/>
        <v>1.6168164085315156E-2</v>
      </c>
      <c r="BA92">
        <f t="shared" si="89"/>
        <v>1.6885848051532502E-2</v>
      </c>
      <c r="BB92">
        <f t="shared" si="90"/>
        <v>1.8662774307642051E-2</v>
      </c>
      <c r="BC92">
        <f t="shared" si="91"/>
        <v>2.0920897752330577E-2</v>
      </c>
      <c r="BD92">
        <f t="shared" si="92"/>
        <v>2.4233859089320752E-2</v>
      </c>
      <c r="BE92">
        <f t="shared" si="93"/>
        <v>3.0804675878020767E-2</v>
      </c>
      <c r="BF92">
        <f t="shared" si="94"/>
        <v>3.8179612689338081E-2</v>
      </c>
      <c r="BG92">
        <f t="shared" si="95"/>
        <v>7.1655641472592804E-2</v>
      </c>
      <c r="BJ92">
        <f t="shared" si="59"/>
        <v>4.9289745704673107E-2</v>
      </c>
      <c r="BK92">
        <f t="shared" si="96"/>
        <v>7.6740721070925272E-3</v>
      </c>
      <c r="BL92">
        <f t="shared" si="97"/>
        <v>-1.2143997714278501E-2</v>
      </c>
      <c r="BM92">
        <f t="shared" si="98"/>
        <v>-2.4879502690578738E-2</v>
      </c>
      <c r="BN92">
        <f t="shared" si="99"/>
        <v>-1.9238760445309134E-2</v>
      </c>
      <c r="BO92">
        <f t="shared" si="100"/>
        <v>-8.6990849384884807E-3</v>
      </c>
      <c r="BP92">
        <f t="shared" si="101"/>
        <v>-2.6976105916929304E-3</v>
      </c>
      <c r="BQ92">
        <f t="shared" si="102"/>
        <v>-3.9670749240836533E-4</v>
      </c>
      <c r="BR92">
        <f t="shared" si="103"/>
        <v>-7.8722445679612759E-5</v>
      </c>
      <c r="BS92">
        <f t="shared" si="104"/>
        <v>-1.3116984392958932E-6</v>
      </c>
    </row>
    <row r="93" spans="1:71">
      <c r="A93">
        <v>230658.18585464792</v>
      </c>
      <c r="B93">
        <v>1.521108335064132E-2</v>
      </c>
      <c r="C93">
        <v>1.5642945175194586E-2</v>
      </c>
      <c r="D93">
        <v>1.6044763455068167E-2</v>
      </c>
      <c r="E93">
        <v>1.6775844429256125E-2</v>
      </c>
      <c r="F93">
        <v>1.8576350078954248E-2</v>
      </c>
      <c r="G93">
        <v>2.0852149199182643E-2</v>
      </c>
      <c r="H93">
        <v>2.4178342854232031E-2</v>
      </c>
      <c r="I93">
        <v>3.0757441272094115E-2</v>
      </c>
      <c r="J93">
        <v>3.8131960742385049E-2</v>
      </c>
      <c r="K93">
        <v>7.1583447589321406E-2</v>
      </c>
      <c r="N93">
        <f t="shared" si="55"/>
        <v>4.1741945301510448</v>
      </c>
      <c r="O93">
        <f t="shared" si="78"/>
        <v>0.6105846823994997</v>
      </c>
      <c r="P93">
        <f t="shared" si="79"/>
        <v>-2.0109285616732397</v>
      </c>
      <c r="Q93">
        <f t="shared" si="80"/>
        <v>-5.4830472316486096</v>
      </c>
      <c r="R93">
        <f t="shared" si="81"/>
        <v>-9.6966184238280295</v>
      </c>
      <c r="S93">
        <f t="shared" si="82"/>
        <v>-11.007270714538796</v>
      </c>
      <c r="T93">
        <f t="shared" si="83"/>
        <v>-10.449001703396975</v>
      </c>
      <c r="U93">
        <f t="shared" si="84"/>
        <v>-8.1266744623804552</v>
      </c>
      <c r="V93">
        <f t="shared" si="85"/>
        <v>-6.1139098629066568</v>
      </c>
      <c r="W93">
        <f t="shared" si="86"/>
        <v>-2.4508260205883983</v>
      </c>
      <c r="Z93">
        <f t="shared" si="56"/>
        <v>1.5208701294274622E-2</v>
      </c>
      <c r="AA93">
        <f t="shared" si="66"/>
        <v>1.5642571439630458E-2</v>
      </c>
      <c r="AB93">
        <f t="shared" si="67"/>
        <v>1.6046075010225914E-2</v>
      </c>
      <c r="AC93">
        <f t="shared" si="68"/>
        <v>1.6779842408861007E-2</v>
      </c>
      <c r="AD93">
        <f t="shared" si="69"/>
        <v>1.85854746240963E-2</v>
      </c>
      <c r="AE93">
        <f t="shared" si="70"/>
        <v>2.0865978577541241E-2</v>
      </c>
      <c r="AF93">
        <f t="shared" si="71"/>
        <v>2.4197350445969198E-2</v>
      </c>
      <c r="AG93">
        <f t="shared" si="72"/>
        <v>3.0784425128136752E-2</v>
      </c>
      <c r="AH93">
        <f t="shared" si="73"/>
        <v>3.8166703838671816E-2</v>
      </c>
      <c r="AI93">
        <f t="shared" si="74"/>
        <v>7.1650695666018907E-2</v>
      </c>
      <c r="AL93">
        <f t="shared" si="57"/>
        <v>-0.44721676570564545</v>
      </c>
      <c r="AM93">
        <f t="shared" si="75"/>
        <v>-5.7415075899737107E-2</v>
      </c>
      <c r="AN93">
        <f t="shared" si="76"/>
        <v>0.16828868051321386</v>
      </c>
      <c r="AO93">
        <f t="shared" si="77"/>
        <v>0.37527834602447085</v>
      </c>
      <c r="AP93">
        <f t="shared" si="60"/>
        <v>0.42614385407097133</v>
      </c>
      <c r="AQ93">
        <f t="shared" si="61"/>
        <v>0.30082733010468399</v>
      </c>
      <c r="AR93">
        <f t="shared" si="62"/>
        <v>0.16164420867443671</v>
      </c>
      <c r="AS93">
        <f t="shared" si="63"/>
        <v>5.4298818567933185E-2</v>
      </c>
      <c r="AT93">
        <f t="shared" si="64"/>
        <v>2.0930656753901385E-2</v>
      </c>
      <c r="AU93">
        <f t="shared" si="65"/>
        <v>1.7074606742796719E-3</v>
      </c>
      <c r="AX93">
        <f t="shared" si="58"/>
        <v>1.5208956437394642E-2</v>
      </c>
      <c r="AY93">
        <f t="shared" si="87"/>
        <v>1.5642606581676093E-2</v>
      </c>
      <c r="AZ93">
        <f t="shared" si="88"/>
        <v>1.6045965234904397E-2</v>
      </c>
      <c r="BA93">
        <f t="shared" si="89"/>
        <v>1.6779568662797898E-2</v>
      </c>
      <c r="BB93">
        <f t="shared" si="90"/>
        <v>1.8585073283277843E-2</v>
      </c>
      <c r="BC93">
        <f t="shared" si="91"/>
        <v>2.0865600188743016E-2</v>
      </c>
      <c r="BD93">
        <f t="shared" si="92"/>
        <v>2.4197055999929492E-2</v>
      </c>
      <c r="BE93">
        <f t="shared" si="93"/>
        <v>3.078424455793418E-2</v>
      </c>
      <c r="BF93">
        <f t="shared" si="94"/>
        <v>3.8166584708032622E-2</v>
      </c>
      <c r="BG93">
        <f t="shared" si="95"/>
        <v>7.1650648738075626E-2</v>
      </c>
      <c r="BJ93">
        <f t="shared" si="59"/>
        <v>4.790413297797759E-2</v>
      </c>
      <c r="BK93">
        <f t="shared" si="96"/>
        <v>5.3987422796405561E-3</v>
      </c>
      <c r="BL93">
        <f t="shared" si="97"/>
        <v>-1.4085031561821523E-2</v>
      </c>
      <c r="BM93">
        <f t="shared" si="98"/>
        <v>-2.5692730574893442E-2</v>
      </c>
      <c r="BN93">
        <f t="shared" si="99"/>
        <v>-1.873845285064624E-2</v>
      </c>
      <c r="BO93">
        <f t="shared" si="100"/>
        <v>-8.2274642437058891E-3</v>
      </c>
      <c r="BP93">
        <f t="shared" si="101"/>
        <v>-2.5026590840994886E-3</v>
      </c>
      <c r="BQ93">
        <f t="shared" si="102"/>
        <v>-3.6312440449184756E-4</v>
      </c>
      <c r="BR93">
        <f t="shared" si="103"/>
        <v>-7.1720867805463297E-5</v>
      </c>
      <c r="BS93">
        <f t="shared" si="104"/>
        <v>-1.190686291049694E-6</v>
      </c>
    </row>
    <row r="94" spans="1:71">
      <c r="A94">
        <v>242191.09514738031</v>
      </c>
      <c r="B94">
        <v>1.5068378803300874E-2</v>
      </c>
      <c r="C94">
        <v>1.5512766053105372E-2</v>
      </c>
      <c r="D94">
        <v>1.5924922395175366E-2</v>
      </c>
      <c r="E94">
        <v>1.6672069992673042E-2</v>
      </c>
      <c r="F94">
        <v>1.8501034722137856E-2</v>
      </c>
      <c r="G94">
        <v>2.0798823248745258E-2</v>
      </c>
      <c r="H94">
        <v>2.4142980694111395E-2</v>
      </c>
      <c r="I94">
        <v>3.0737860194253359E-2</v>
      </c>
      <c r="J94">
        <v>3.8119485757331803E-2</v>
      </c>
      <c r="K94">
        <v>7.1578669758904284E-2</v>
      </c>
      <c r="N94">
        <f t="shared" si="55"/>
        <v>4.0919151017328987</v>
      </c>
      <c r="O94">
        <f t="shared" si="78"/>
        <v>0.36206644491389978</v>
      </c>
      <c r="P94">
        <f t="shared" si="79"/>
        <v>-2.3466474322075528</v>
      </c>
      <c r="Q94">
        <f t="shared" si="80"/>
        <v>-5.8789779774070547</v>
      </c>
      <c r="R94">
        <f t="shared" si="81"/>
        <v>-10.037514499738622</v>
      </c>
      <c r="S94">
        <f t="shared" si="82"/>
        <v>-11.228332944102476</v>
      </c>
      <c r="T94">
        <f t="shared" si="83"/>
        <v>-10.562691337914572</v>
      </c>
      <c r="U94">
        <f t="shared" si="84"/>
        <v>-8.1637657122121983</v>
      </c>
      <c r="V94">
        <f t="shared" si="85"/>
        <v>-6.1280472640343735</v>
      </c>
      <c r="W94">
        <f t="shared" si="86"/>
        <v>-2.4519669240387927</v>
      </c>
      <c r="Z94">
        <f t="shared" si="56"/>
        <v>1.5066098074590981E-2</v>
      </c>
      <c r="AA94">
        <f t="shared" si="66"/>
        <v>1.5512549014583175E-2</v>
      </c>
      <c r="AB94">
        <f t="shared" si="67"/>
        <v>1.5926424505648195E-2</v>
      </c>
      <c r="AC94">
        <f t="shared" si="68"/>
        <v>1.6676290727731968E-2</v>
      </c>
      <c r="AD94">
        <f t="shared" si="69"/>
        <v>1.8510384704687081E-2</v>
      </c>
      <c r="AE94">
        <f t="shared" si="70"/>
        <v>2.08128404606088E-2</v>
      </c>
      <c r="AF94">
        <f t="shared" si="71"/>
        <v>2.4162125016139485E-2</v>
      </c>
      <c r="AG94">
        <f t="shared" si="72"/>
        <v>3.0764924150301413E-2</v>
      </c>
      <c r="AH94">
        <f t="shared" si="73"/>
        <v>3.8154280760049591E-2</v>
      </c>
      <c r="AI94">
        <f t="shared" si="74"/>
        <v>7.1645937932272696E-2</v>
      </c>
      <c r="AL94">
        <f t="shared" si="57"/>
        <v>-0.43633845587892806</v>
      </c>
      <c r="AM94">
        <f t="shared" si="75"/>
        <v>-3.3697275759884189E-2</v>
      </c>
      <c r="AN94">
        <f t="shared" si="76"/>
        <v>0.19351360622778074</v>
      </c>
      <c r="AO94">
        <f t="shared" si="77"/>
        <v>0.39391615828315563</v>
      </c>
      <c r="AP94">
        <f t="shared" si="60"/>
        <v>0.42736424313524229</v>
      </c>
      <c r="AQ94">
        <f t="shared" si="61"/>
        <v>0.29523954597391017</v>
      </c>
      <c r="AR94">
        <f t="shared" si="62"/>
        <v>0.15646223458212913</v>
      </c>
      <c r="AS94">
        <f t="shared" si="63"/>
        <v>5.2057132372535127E-2</v>
      </c>
      <c r="AT94">
        <f t="shared" si="64"/>
        <v>1.9999191974775045E-2</v>
      </c>
      <c r="AU94">
        <f t="shared" si="65"/>
        <v>1.6271417635374814E-3</v>
      </c>
      <c r="AX94">
        <f t="shared" si="58"/>
        <v>1.5066341217001584E-2</v>
      </c>
      <c r="AY94">
        <f t="shared" si="87"/>
        <v>1.5512569213734768E-2</v>
      </c>
      <c r="AZ94">
        <f t="shared" si="88"/>
        <v>1.5926300616095051E-2</v>
      </c>
      <c r="BA94">
        <f t="shared" si="89"/>
        <v>1.6676007799093381E-2</v>
      </c>
      <c r="BB94">
        <f t="shared" si="90"/>
        <v>1.850998626757901E-2</v>
      </c>
      <c r="BC94">
        <f t="shared" si="91"/>
        <v>2.0812471459953425E-2</v>
      </c>
      <c r="BD94">
        <f t="shared" si="92"/>
        <v>2.4161841045451452E-2</v>
      </c>
      <c r="BE94">
        <f t="shared" si="93"/>
        <v>3.076475130880078E-2</v>
      </c>
      <c r="BF94">
        <f t="shared" si="94"/>
        <v>3.8154167023603996E-2</v>
      </c>
      <c r="BG94">
        <f t="shared" si="95"/>
        <v>7.1645893219241183E-2</v>
      </c>
      <c r="BJ94">
        <f t="shared" si="59"/>
        <v>4.6519274813784608E-2</v>
      </c>
      <c r="BK94">
        <f t="shared" si="96"/>
        <v>3.1361258399614867E-3</v>
      </c>
      <c r="BL94">
        <f t="shared" si="97"/>
        <v>-1.5959768163098281E-2</v>
      </c>
      <c r="BM94">
        <f t="shared" si="98"/>
        <v>-2.6402094516849439E-2</v>
      </c>
      <c r="BN94">
        <f t="shared" si="99"/>
        <v>-1.8206140459374125E-2</v>
      </c>
      <c r="BO94">
        <f t="shared" si="100"/>
        <v>-7.7687120382787852E-3</v>
      </c>
      <c r="BP94">
        <f t="shared" si="101"/>
        <v>-2.3195467168505611E-3</v>
      </c>
      <c r="BQ94">
        <f t="shared" si="102"/>
        <v>-3.3224509563091985E-4</v>
      </c>
      <c r="BR94">
        <f t="shared" si="103"/>
        <v>-6.5328428306287648E-5</v>
      </c>
      <c r="BS94">
        <f t="shared" si="104"/>
        <v>-1.0807972014900359E-6</v>
      </c>
    </row>
    <row r="95" spans="1:71">
      <c r="A95">
        <v>254300.64990474933</v>
      </c>
      <c r="B95">
        <v>1.4927609781291516E-2</v>
      </c>
      <c r="C95">
        <v>1.5384883795389178E-2</v>
      </c>
      <c r="D95">
        <v>1.5807589754450388E-2</v>
      </c>
      <c r="E95">
        <v>1.6570980033714346E-2</v>
      </c>
      <c r="F95">
        <v>1.8428277655860931E-2</v>
      </c>
      <c r="G95">
        <v>2.0747602496519711E-2</v>
      </c>
      <c r="H95">
        <v>2.4109150153169594E-2</v>
      </c>
      <c r="I95">
        <v>3.071917947682213E-2</v>
      </c>
      <c r="J95">
        <v>3.8107595561060199E-2</v>
      </c>
      <c r="K95">
        <v>7.1574118955196678E-2</v>
      </c>
      <c r="N95">
        <f t="shared" si="55"/>
        <v>4.0076049115224786</v>
      </c>
      <c r="O95">
        <f t="shared" si="78"/>
        <v>0.10481860847919737</v>
      </c>
      <c r="P95">
        <f t="shared" si="79"/>
        <v>-2.6918028490589441</v>
      </c>
      <c r="Q95">
        <f t="shared" si="80"/>
        <v>-6.2807751642776228</v>
      </c>
      <c r="R95">
        <f t="shared" si="81"/>
        <v>-10.375608223218887</v>
      </c>
      <c r="S95">
        <f t="shared" si="82"/>
        <v>-11.444113603995914</v>
      </c>
      <c r="T95">
        <f t="shared" si="83"/>
        <v>-10.672425011109773</v>
      </c>
      <c r="U95">
        <f t="shared" si="84"/>
        <v>-8.1992805979494179</v>
      </c>
      <c r="V95">
        <f t="shared" si="85"/>
        <v>-6.1415460345418245</v>
      </c>
      <c r="W95">
        <f t="shared" si="86"/>
        <v>-2.4530539670255247</v>
      </c>
      <c r="Z95">
        <f t="shared" si="56"/>
        <v>1.49254278404721E-2</v>
      </c>
      <c r="AA95">
        <f t="shared" si="66"/>
        <v>1.5384822248992264E-2</v>
      </c>
      <c r="AB95">
        <f t="shared" si="67"/>
        <v>1.5809281255366524E-2</v>
      </c>
      <c r="AC95">
        <f t="shared" si="68"/>
        <v>1.6575421240696307E-2</v>
      </c>
      <c r="AD95">
        <f t="shared" si="69"/>
        <v>1.8437847933630191E-2</v>
      </c>
      <c r="AE95">
        <f t="shared" si="70"/>
        <v>2.0761801399590277E-2</v>
      </c>
      <c r="AF95">
        <f t="shared" si="71"/>
        <v>2.4128425765587897E-2</v>
      </c>
      <c r="AG95">
        <f t="shared" si="72"/>
        <v>3.074631995105322E-2</v>
      </c>
      <c r="AH95">
        <f t="shared" si="73"/>
        <v>3.8142440064569093E-2</v>
      </c>
      <c r="AI95">
        <f t="shared" si="74"/>
        <v>7.1641406271294242E-2</v>
      </c>
      <c r="AL95">
        <f t="shared" si="57"/>
        <v>-0.42534561257292491</v>
      </c>
      <c r="AM95">
        <f t="shared" si="75"/>
        <v>-9.6534396663179051E-3</v>
      </c>
      <c r="AN95">
        <f t="shared" si="76"/>
        <v>0.21865760990633923</v>
      </c>
      <c r="AO95">
        <f t="shared" si="77"/>
        <v>0.41179714085437108</v>
      </c>
      <c r="AP95">
        <f t="shared" si="60"/>
        <v>0.4277717367247888</v>
      </c>
      <c r="AQ95">
        <f t="shared" si="61"/>
        <v>0.28940408251846267</v>
      </c>
      <c r="AR95">
        <f t="shared" si="62"/>
        <v>0.15133907645609607</v>
      </c>
      <c r="AS95">
        <f t="shared" si="63"/>
        <v>4.989269782997556E-2</v>
      </c>
      <c r="AT95">
        <f t="shared" si="64"/>
        <v>1.9106241758543762E-2</v>
      </c>
      <c r="AU95">
        <f t="shared" si="65"/>
        <v>1.5505561990055224E-3</v>
      </c>
      <c r="AX95">
        <f t="shared" si="58"/>
        <v>1.4925659363385298E-2</v>
      </c>
      <c r="AY95">
        <f t="shared" si="87"/>
        <v>1.5384827917169344E-2</v>
      </c>
      <c r="AZ95">
        <f t="shared" si="88"/>
        <v>1.5809143828363539E-2</v>
      </c>
      <c r="BA95">
        <f t="shared" si="89"/>
        <v>1.6575129921546805E-2</v>
      </c>
      <c r="BB95">
        <f t="shared" si="90"/>
        <v>1.8437453012221102E-2</v>
      </c>
      <c r="BC95">
        <f t="shared" si="91"/>
        <v>2.0761441905636929E-2</v>
      </c>
      <c r="BD95">
        <f t="shared" si="92"/>
        <v>2.4128152049799283E-2</v>
      </c>
      <c r="BE95">
        <f t="shared" si="93"/>
        <v>3.074615454626143E-2</v>
      </c>
      <c r="BF95">
        <f t="shared" si="94"/>
        <v>3.8142331490649009E-2</v>
      </c>
      <c r="BG95">
        <f t="shared" si="95"/>
        <v>7.1641363669531555E-2</v>
      </c>
      <c r="BJ95">
        <f t="shared" si="59"/>
        <v>4.5135120519045349E-2</v>
      </c>
      <c r="BK95">
        <f t="shared" si="96"/>
        <v>8.8904459430915947E-4</v>
      </c>
      <c r="BL95">
        <f t="shared" si="97"/>
        <v>-1.776413764173464E-2</v>
      </c>
      <c r="BM95">
        <f t="shared" si="98"/>
        <v>-2.7008058470276337E-2</v>
      </c>
      <c r="BN95">
        <f t="shared" si="99"/>
        <v>-1.7646732314035615E-2</v>
      </c>
      <c r="BO95">
        <f t="shared" si="100"/>
        <v>-7.3239677122188679E-3</v>
      </c>
      <c r="BP95">
        <f t="shared" si="101"/>
        <v>-2.1478307640654896E-3</v>
      </c>
      <c r="BQ95">
        <f t="shared" si="102"/>
        <v>-3.0387006037627519E-4</v>
      </c>
      <c r="BR95">
        <f t="shared" si="103"/>
        <v>-5.9493952079857126E-5</v>
      </c>
      <c r="BS95">
        <f t="shared" si="104"/>
        <v>-9.8101679135229841E-7</v>
      </c>
    </row>
    <row r="96" spans="1:71">
      <c r="A96">
        <v>267015.68239998678</v>
      </c>
      <c r="B96">
        <v>1.4788742268814751E-2</v>
      </c>
      <c r="C96">
        <v>1.5259272956223644E-2</v>
      </c>
      <c r="D96">
        <v>1.5692739537767328E-2</v>
      </c>
      <c r="E96">
        <v>1.6472538886593193E-2</v>
      </c>
      <c r="F96">
        <v>1.8358018699254429E-2</v>
      </c>
      <c r="G96">
        <v>2.0698418401728064E-2</v>
      </c>
      <c r="H96">
        <v>2.4076790818519284E-2</v>
      </c>
      <c r="I96">
        <v>3.0701359090992312E-2</v>
      </c>
      <c r="J96">
        <v>3.8096263148664308E-2</v>
      </c>
      <c r="K96">
        <v>7.1569784412709767E-2</v>
      </c>
      <c r="N96">
        <f t="shared" si="55"/>
        <v>3.9212437680175323</v>
      </c>
      <c r="O96">
        <f t="shared" si="78"/>
        <v>-0.1613504517188234</v>
      </c>
      <c r="P96">
        <f t="shared" si="79"/>
        <v>-3.046387808459289</v>
      </c>
      <c r="Q96">
        <f t="shared" si="80"/>
        <v>-6.6880820574633653</v>
      </c>
      <c r="R96">
        <f t="shared" si="81"/>
        <v>-10.710536051048127</v>
      </c>
      <c r="S96">
        <f t="shared" si="82"/>
        <v>-11.654551972478158</v>
      </c>
      <c r="T96">
        <f t="shared" si="83"/>
        <v>-10.778281729129002</v>
      </c>
      <c r="U96">
        <f t="shared" si="84"/>
        <v>-8.2332778784089431</v>
      </c>
      <c r="V96">
        <f t="shared" si="85"/>
        <v>-6.1544334868999986</v>
      </c>
      <c r="W96">
        <f t="shared" si="86"/>
        <v>-2.4540896710524822</v>
      </c>
      <c r="Z96">
        <f t="shared" si="56"/>
        <v>1.4786656644893797E-2</v>
      </c>
      <c r="AA96">
        <f t="shared" si="66"/>
        <v>1.5259365775198347E-2</v>
      </c>
      <c r="AB96">
        <f t="shared" si="67"/>
        <v>1.5694619292188842E-2</v>
      </c>
      <c r="AC96">
        <f t="shared" si="68"/>
        <v>1.647719823366732E-2</v>
      </c>
      <c r="AD96">
        <f t="shared" si="69"/>
        <v>1.8367804115408698E-2</v>
      </c>
      <c r="AE96">
        <f t="shared" si="70"/>
        <v>2.0712792963584477E-2</v>
      </c>
      <c r="AF96">
        <f t="shared" si="71"/>
        <v>2.4096192456754831E-2</v>
      </c>
      <c r="AG96">
        <f t="shared" si="72"/>
        <v>3.0728572651872892E-2</v>
      </c>
      <c r="AH96">
        <f t="shared" si="73"/>
        <v>3.8131154855911051E-2</v>
      </c>
      <c r="AI96">
        <f t="shared" si="74"/>
        <v>7.1637089962738834E-2</v>
      </c>
      <c r="AL96">
        <f t="shared" si="57"/>
        <v>-0.4142377817652485</v>
      </c>
      <c r="AM96">
        <f t="shared" si="75"/>
        <v>1.4701385940699358E-2</v>
      </c>
      <c r="AN96">
        <f t="shared" si="76"/>
        <v>0.24367579383528254</v>
      </c>
      <c r="AO96">
        <f t="shared" si="77"/>
        <v>0.42887899215878011</v>
      </c>
      <c r="AP96">
        <f t="shared" si="60"/>
        <v>0.42739425851421586</v>
      </c>
      <c r="AQ96">
        <f t="shared" si="61"/>
        <v>0.28335237955250747</v>
      </c>
      <c r="AR96">
        <f t="shared" si="62"/>
        <v>0.1462841814596289</v>
      </c>
      <c r="AS96">
        <f t="shared" si="63"/>
        <v>4.7804262083874338E-2</v>
      </c>
      <c r="AT96">
        <f t="shared" si="64"/>
        <v>1.8250485547840017E-2</v>
      </c>
      <c r="AU96">
        <f t="shared" si="65"/>
        <v>1.4775346181391891E-3</v>
      </c>
      <c r="AX96">
        <f t="shared" si="58"/>
        <v>1.4786876917011063E-2</v>
      </c>
      <c r="AY96">
        <f t="shared" si="87"/>
        <v>1.5259357317945742E-2</v>
      </c>
      <c r="AZ96">
        <f t="shared" si="88"/>
        <v>1.569446890313481E-2</v>
      </c>
      <c r="BA96">
        <f t="shared" si="89"/>
        <v>1.6476899305199137E-2</v>
      </c>
      <c r="BB96">
        <f t="shared" si="90"/>
        <v>1.8367413279150795E-2</v>
      </c>
      <c r="BC96">
        <f t="shared" si="91"/>
        <v>2.0712443060301126E-2</v>
      </c>
      <c r="BD96">
        <f t="shared" si="92"/>
        <v>2.4095928766029229E-2</v>
      </c>
      <c r="BE96">
        <f t="shared" si="93"/>
        <v>3.072841439925391E-2</v>
      </c>
      <c r="BF96">
        <f t="shared" si="94"/>
        <v>3.8131051221632038E-2</v>
      </c>
      <c r="BG96">
        <f t="shared" si="95"/>
        <v>7.1637049373368372E-2</v>
      </c>
      <c r="BJ96">
        <f t="shared" si="59"/>
        <v>4.3751621819255508E-2</v>
      </c>
      <c r="BK96">
        <f t="shared" si="96"/>
        <v>-1.3395217349557085E-3</v>
      </c>
      <c r="BL96">
        <f t="shared" si="97"/>
        <v>-1.9494161831344788E-2</v>
      </c>
      <c r="BM96">
        <f t="shared" si="98"/>
        <v>-2.7511558432199285E-2</v>
      </c>
      <c r="BN96">
        <f t="shared" si="99"/>
        <v>-1.7064975721441573E-2</v>
      </c>
      <c r="BO96">
        <f t="shared" si="100"/>
        <v>-6.8941590819485091E-3</v>
      </c>
      <c r="BP96">
        <f t="shared" si="101"/>
        <v>-1.9870485132578095E-3</v>
      </c>
      <c r="BQ96">
        <f t="shared" si="102"/>
        <v>-2.7781208675584974E-4</v>
      </c>
      <c r="BR96">
        <f t="shared" si="103"/>
        <v>-5.417030196818134E-5</v>
      </c>
      <c r="BS96">
        <f t="shared" si="104"/>
        <v>-8.9041756244206739E-7</v>
      </c>
    </row>
    <row r="97" spans="1:71">
      <c r="A97">
        <v>280366.4665199861</v>
      </c>
      <c r="B97">
        <v>1.4651742979843476E-2</v>
      </c>
      <c r="C97">
        <v>1.5135908860916774E-2</v>
      </c>
      <c r="D97">
        <v>1.5580346136758703E-2</v>
      </c>
      <c r="E97">
        <v>1.6376710663530632E-2</v>
      </c>
      <c r="F97">
        <v>1.829019772503122E-2</v>
      </c>
      <c r="G97">
        <v>2.065120365669754E-2</v>
      </c>
      <c r="H97">
        <v>2.4045844186270565E-2</v>
      </c>
      <c r="I97">
        <v>3.068436066721561E-2</v>
      </c>
      <c r="J97">
        <v>3.8085462725358114E-2</v>
      </c>
      <c r="K97">
        <v>7.156565587440622E-2</v>
      </c>
      <c r="N97">
        <f t="shared" si="55"/>
        <v>3.832811532835771</v>
      </c>
      <c r="O97">
        <f t="shared" si="78"/>
        <v>-0.43662763120142245</v>
      </c>
      <c r="P97">
        <f t="shared" si="79"/>
        <v>-3.4103734567685922</v>
      </c>
      <c r="Q97">
        <f t="shared" si="80"/>
        <v>-7.1005197000740656</v>
      </c>
      <c r="R97">
        <f t="shared" si="81"/>
        <v>-11.041949057073188</v>
      </c>
      <c r="S97">
        <f t="shared" si="82"/>
        <v>-11.859602770400363</v>
      </c>
      <c r="T97">
        <f t="shared" si="83"/>
        <v>-10.880343932175505</v>
      </c>
      <c r="U97">
        <f t="shared" si="84"/>
        <v>-8.2658148588373024</v>
      </c>
      <c r="V97">
        <f t="shared" si="85"/>
        <v>-6.166735905707478</v>
      </c>
      <c r="W97">
        <f t="shared" si="86"/>
        <v>-2.4550764415449353</v>
      </c>
      <c r="Z97">
        <f t="shared" si="56"/>
        <v>1.4649751268442824E-2</v>
      </c>
      <c r="AA97">
        <f t="shared" si="66"/>
        <v>1.5136154992739652E-2</v>
      </c>
      <c r="AB97">
        <f t="shared" si="67"/>
        <v>1.558241302929664E-2</v>
      </c>
      <c r="AC97">
        <f t="shared" si="68"/>
        <v>1.6381585766261267E-2</v>
      </c>
      <c r="AD97">
        <f t="shared" si="69"/>
        <v>1.8300193113880932E-2</v>
      </c>
      <c r="AE97">
        <f t="shared" si="70"/>
        <v>2.0665747958853096E-2</v>
      </c>
      <c r="AF97">
        <f t="shared" si="71"/>
        <v>2.4065366758668476E-2</v>
      </c>
      <c r="AG97">
        <f t="shared" si="72"/>
        <v>3.0711644028057487E-2</v>
      </c>
      <c r="AH97">
        <f t="shared" si="73"/>
        <v>3.8120399443236655E-2</v>
      </c>
      <c r="AI97">
        <f t="shared" si="74"/>
        <v>7.1632978792589702E-2</v>
      </c>
      <c r="AL97">
        <f t="shared" si="57"/>
        <v>-0.40301452410822647</v>
      </c>
      <c r="AM97">
        <f t="shared" si="75"/>
        <v>3.935023674860668E-2</v>
      </c>
      <c r="AN97">
        <f t="shared" si="76"/>
        <v>0.26852149169442452</v>
      </c>
      <c r="AO97">
        <f t="shared" si="77"/>
        <v>0.4451218296091568</v>
      </c>
      <c r="AP97">
        <f t="shared" si="60"/>
        <v>0.42626216037602682</v>
      </c>
      <c r="AQ97">
        <f t="shared" si="61"/>
        <v>0.27711477877794677</v>
      </c>
      <c r="AR97">
        <f t="shared" si="62"/>
        <v>0.14130596467436418</v>
      </c>
      <c r="AS97">
        <f t="shared" si="63"/>
        <v>4.5790445843825897E-2</v>
      </c>
      <c r="AT97">
        <f t="shared" si="64"/>
        <v>1.743062181410935E-2</v>
      </c>
      <c r="AU97">
        <f t="shared" si="65"/>
        <v>1.4079149573541592E-3</v>
      </c>
      <c r="AX97">
        <f t="shared" si="58"/>
        <v>1.4649960646408753E-2</v>
      </c>
      <c r="AY97">
        <f t="shared" si="87"/>
        <v>1.5136132809969288E-2</v>
      </c>
      <c r="AZ97">
        <f t="shared" si="88"/>
        <v>1.5582250252527831E-2</v>
      </c>
      <c r="BA97">
        <f t="shared" si="89"/>
        <v>1.638127999782012E-2</v>
      </c>
      <c r="BB97">
        <f t="shared" si="90"/>
        <v>1.8299806890034527E-2</v>
      </c>
      <c r="BC97">
        <f t="shared" si="91"/>
        <v>2.066540769787871E-2</v>
      </c>
      <c r="BD97">
        <f t="shared" si="92"/>
        <v>2.406511285541537E-2</v>
      </c>
      <c r="BE97">
        <f t="shared" si="93"/>
        <v>3.0711492650697943E-2</v>
      </c>
      <c r="BF97">
        <f t="shared" si="94"/>
        <v>3.8120300534276154E-2</v>
      </c>
      <c r="BG97">
        <f t="shared" si="95"/>
        <v>7.163294012128979E-2</v>
      </c>
      <c r="BJ97">
        <f t="shared" si="59"/>
        <v>4.2368732806273783E-2</v>
      </c>
      <c r="BK97">
        <f t="shared" si="96"/>
        <v>-3.546439351860864E-3</v>
      </c>
      <c r="BL97">
        <f t="shared" si="97"/>
        <v>-2.1145986276727379E-2</v>
      </c>
      <c r="BM97">
        <f t="shared" si="98"/>
        <v>-2.791400209076373E-2</v>
      </c>
      <c r="BN97">
        <f t="shared" si="99"/>
        <v>-1.6465427503738996E-2</v>
      </c>
      <c r="BO97">
        <f t="shared" si="100"/>
        <v>-6.4800166930257955E-3</v>
      </c>
      <c r="BP97">
        <f t="shared" si="101"/>
        <v>-1.8367235499912955E-3</v>
      </c>
      <c r="BQ97">
        <f t="shared" si="102"/>
        <v>-2.5389590090469516E-4</v>
      </c>
      <c r="BR97">
        <f t="shared" si="103"/>
        <v>-4.9314133597501486E-5</v>
      </c>
      <c r="BS97">
        <f t="shared" si="104"/>
        <v>-8.0815959212533875E-7</v>
      </c>
    </row>
    <row r="98" spans="1:71">
      <c r="A98">
        <v>294384.78984598542</v>
      </c>
      <c r="B98">
        <v>1.4516579339713329E-2</v>
      </c>
      <c r="C98">
        <v>1.5014767573888664E-2</v>
      </c>
      <c r="D98">
        <v>1.547038427854947E-2</v>
      </c>
      <c r="E98">
        <v>1.6283459216836188E-2</v>
      </c>
      <c r="F98">
        <v>1.8224754711270066E-2</v>
      </c>
      <c r="G98">
        <v>2.0605892228158108E-2</v>
      </c>
      <c r="H98">
        <v>2.401625363803615E-2</v>
      </c>
      <c r="I98">
        <v>3.0668147436885024E-2</v>
      </c>
      <c r="J98">
        <v>3.8075169655573969E-2</v>
      </c>
      <c r="K98">
        <v>7.1561723567874963E-2</v>
      </c>
      <c r="N98">
        <f t="shared" si="55"/>
        <v>3.7422881199404845</v>
      </c>
      <c r="O98">
        <f t="shared" si="78"/>
        <v>-0.72119408473818847</v>
      </c>
      <c r="P98">
        <f t="shared" si="79"/>
        <v>-3.7837079473865933</v>
      </c>
      <c r="Q98">
        <f t="shared" si="80"/>
        <v>-7.5176880341666097</v>
      </c>
      <c r="R98">
        <f t="shared" si="81"/>
        <v>-11.369514199567529</v>
      </c>
      <c r="S98">
        <f t="shared" si="82"/>
        <v>-12.059235559714523</v>
      </c>
      <c r="T98">
        <f t="shared" si="83"/>
        <v>-10.978696977751822</v>
      </c>
      <c r="U98">
        <f t="shared" si="84"/>
        <v>-8.2969473564707208</v>
      </c>
      <c r="V98">
        <f t="shared" si="85"/>
        <v>-6.1784785732851502</v>
      </c>
      <c r="W98">
        <f t="shared" si="86"/>
        <v>-2.4560165730035237</v>
      </c>
      <c r="Z98">
        <f t="shared" si="56"/>
        <v>1.4514679200987732E-2</v>
      </c>
      <c r="AA98">
        <f t="shared" si="66"/>
        <v>1.501516603627354E-2</v>
      </c>
      <c r="AB98">
        <f t="shared" si="67"/>
        <v>1.5472637209014805E-2</v>
      </c>
      <c r="AC98">
        <f t="shared" si="68"/>
        <v>1.6288547634389385E-2</v>
      </c>
      <c r="AD98">
        <f t="shared" si="69"/>
        <v>1.8234954904270049E-2</v>
      </c>
      <c r="AE98">
        <f t="shared" si="70"/>
        <v>2.0620600469724724E-2</v>
      </c>
      <c r="AF98">
        <f t="shared" si="71"/>
        <v>2.403589222321529E-2</v>
      </c>
      <c r="AG98">
        <f t="shared" si="72"/>
        <v>3.0695497450523405E-2</v>
      </c>
      <c r="AH98">
        <f t="shared" si="73"/>
        <v>3.811014929046061E-2</v>
      </c>
      <c r="AI98">
        <f t="shared" si="74"/>
        <v>7.1629063029431297E-2</v>
      </c>
      <c r="AL98">
        <f t="shared" si="57"/>
        <v>-0.39167541445603193</v>
      </c>
      <c r="AM98">
        <f t="shared" si="75"/>
        <v>6.4274149256023469E-2</v>
      </c>
      <c r="AN98">
        <f t="shared" si="76"/>
        <v>0.29314642497392901</v>
      </c>
      <c r="AO98">
        <f t="shared" si="77"/>
        <v>0.46048850278135639</v>
      </c>
      <c r="AP98">
        <f t="shared" si="60"/>
        <v>0.42440794960461758</v>
      </c>
      <c r="AQ98">
        <f t="shared" si="61"/>
        <v>0.27072042089127352</v>
      </c>
      <c r="AR98">
        <f t="shared" si="62"/>
        <v>0.13641185904330097</v>
      </c>
      <c r="AS98">
        <f t="shared" si="63"/>
        <v>4.3849761961525548E-2</v>
      </c>
      <c r="AT98">
        <f t="shared" si="64"/>
        <v>1.6645370695813969E-2</v>
      </c>
      <c r="AU98">
        <f t="shared" si="65"/>
        <v>1.3415421613327022E-3</v>
      </c>
      <c r="AX98">
        <f t="shared" si="58"/>
        <v>1.4514878029825196E-2</v>
      </c>
      <c r="AY98">
        <f t="shared" si="87"/>
        <v>1.5015130522983391E-2</v>
      </c>
      <c r="AZ98">
        <f t="shared" si="88"/>
        <v>1.547246261804433E-2</v>
      </c>
      <c r="BA98">
        <f t="shared" si="89"/>
        <v>1.6288235782444729E-2</v>
      </c>
      <c r="BB98">
        <f t="shared" si="90"/>
        <v>1.8234573778397264E-2</v>
      </c>
      <c r="BC98">
        <f t="shared" si="91"/>
        <v>2.062026987260962E-2</v>
      </c>
      <c r="BD98">
        <f t="shared" si="92"/>
        <v>2.4035647863600546E-2</v>
      </c>
      <c r="BE98">
        <f t="shared" si="93"/>
        <v>3.0695352679251681E-2</v>
      </c>
      <c r="BF98">
        <f t="shared" si="94"/>
        <v>3.811005490083022E-2</v>
      </c>
      <c r="BG98">
        <f t="shared" si="95"/>
        <v>7.1629026186232472E-2</v>
      </c>
      <c r="BJ98">
        <f t="shared" si="59"/>
        <v>4.09864097533073E-2</v>
      </c>
      <c r="BK98">
        <f t="shared" si="96"/>
        <v>-5.7284254891418482E-3</v>
      </c>
      <c r="BL98">
        <f t="shared" si="97"/>
        <v>-2.2715913141828709E-2</v>
      </c>
      <c r="BM98">
        <f t="shared" si="98"/>
        <v>-2.8217263416450679E-2</v>
      </c>
      <c r="BN98">
        <f t="shared" si="99"/>
        <v>-1.585242897235872E-2</v>
      </c>
      <c r="BO98">
        <f t="shared" si="100"/>
        <v>-6.082088623453984E-3</v>
      </c>
      <c r="BP98">
        <f t="shared" si="101"/>
        <v>-1.6963714455613275E-3</v>
      </c>
      <c r="BQ98">
        <f t="shared" si="102"/>
        <v>-2.3195763657464134E-4</v>
      </c>
      <c r="BR98">
        <f t="shared" si="103"/>
        <v>-4.4885582769067529E-5</v>
      </c>
      <c r="BS98">
        <f t="shared" si="104"/>
        <v>-7.3347758068302104E-7</v>
      </c>
    </row>
    <row r="99" spans="1:71">
      <c r="A99">
        <v>309104.02933828469</v>
      </c>
      <c r="B99">
        <v>1.438321946724625E-2</v>
      </c>
      <c r="C99">
        <v>1.4895825866133798E-2</v>
      </c>
      <c r="D99">
        <v>1.5362828974541583E-2</v>
      </c>
      <c r="E99">
        <v>1.619274810490344E-2</v>
      </c>
      <c r="F99">
        <v>1.8161629795462864E-2</v>
      </c>
      <c r="G99">
        <v>2.0562419394702991E-2</v>
      </c>
      <c r="H99">
        <v>2.3987964414730542E-2</v>
      </c>
      <c r="I99">
        <v>3.065268417515216E-2</v>
      </c>
      <c r="J99">
        <v>3.8065360413902773E-2</v>
      </c>
      <c r="K99">
        <v>7.1557978182605064E-2</v>
      </c>
      <c r="N99">
        <f t="shared" si="55"/>
        <v>3.6496534950350554</v>
      </c>
      <c r="O99">
        <f t="shared" si="78"/>
        <v>-1.0152241530148918</v>
      </c>
      <c r="P99">
        <f t="shared" si="79"/>
        <v>-4.1663153649993792</v>
      </c>
      <c r="Q99">
        <f t="shared" si="80"/>
        <v>-7.939167201481351</v>
      </c>
      <c r="R99">
        <f t="shared" si="81"/>
        <v>-11.692915447766952</v>
      </c>
      <c r="S99">
        <f t="shared" si="82"/>
        <v>-12.253434089102775</v>
      </c>
      <c r="T99">
        <f t="shared" si="83"/>
        <v>-11.073428651126411</v>
      </c>
      <c r="U99">
        <f t="shared" si="84"/>
        <v>-8.3267296748299113</v>
      </c>
      <c r="V99">
        <f t="shared" si="85"/>
        <v>-6.1896857959719602</v>
      </c>
      <c r="W99">
        <f t="shared" si="86"/>
        <v>-2.4569122539588824</v>
      </c>
      <c r="Z99">
        <f t="shared" si="56"/>
        <v>1.4381408623878466E-2</v>
      </c>
      <c r="AA99">
        <f t="shared" si="66"/>
        <v>1.4896375742973018E-2</v>
      </c>
      <c r="AB99">
        <f t="shared" si="67"/>
        <v>1.5365266851650164E-2</v>
      </c>
      <c r="AC99">
        <f t="shared" si="68"/>
        <v>1.6198047336783011E-2</v>
      </c>
      <c r="AD99">
        <f t="shared" si="69"/>
        <v>1.8172029627361651E-2</v>
      </c>
      <c r="AE99">
        <f t="shared" si="70"/>
        <v>2.0577285895654961E-2</v>
      </c>
      <c r="AF99">
        <f t="shared" si="71"/>
        <v>2.4007714258727594E-2</v>
      </c>
      <c r="AG99">
        <f t="shared" si="72"/>
        <v>3.0680097828749621E-2</v>
      </c>
      <c r="AH99">
        <f t="shared" si="73"/>
        <v>3.810038096736152E-2</v>
      </c>
      <c r="AI99">
        <f t="shared" si="74"/>
        <v>7.1625333401817454E-2</v>
      </c>
      <c r="AL99">
        <f t="shared" si="57"/>
        <v>-0.38022004152556432</v>
      </c>
      <c r="AM99">
        <f t="shared" si="75"/>
        <v>8.9452085241754589E-2</v>
      </c>
      <c r="AN99">
        <f t="shared" si="76"/>
        <v>0.31750088406403526</v>
      </c>
      <c r="AO99">
        <f t="shared" si="77"/>
        <v>0.47494489084665775</v>
      </c>
      <c r="AP99">
        <f t="shared" si="60"/>
        <v>0.42186600630160714</v>
      </c>
      <c r="AQ99">
        <f t="shared" si="61"/>
        <v>0.26419716024577294</v>
      </c>
      <c r="AR99">
        <f t="shared" si="62"/>
        <v>0.13160836712435955</v>
      </c>
      <c r="AS99">
        <f t="shared" si="63"/>
        <v>4.1980632437720648E-2</v>
      </c>
      <c r="AT99">
        <f t="shared" si="64"/>
        <v>1.5893476302168797E-2</v>
      </c>
      <c r="AU99">
        <f t="shared" si="65"/>
        <v>1.2782679256991333E-3</v>
      </c>
      <c r="AX99">
        <f t="shared" si="58"/>
        <v>1.43815972374062E-2</v>
      </c>
      <c r="AY99">
        <f t="shared" si="87"/>
        <v>1.4896327289941875E-2</v>
      </c>
      <c r="AZ99">
        <f t="shared" si="88"/>
        <v>1.5365081019324092E-2</v>
      </c>
      <c r="BA99">
        <f t="shared" si="89"/>
        <v>1.6197730143854235E-2</v>
      </c>
      <c r="BB99">
        <f t="shared" si="90"/>
        <v>1.8171654043964629E-2</v>
      </c>
      <c r="BC99">
        <f t="shared" si="91"/>
        <v>2.057696495606777E-2</v>
      </c>
      <c r="BD99">
        <f t="shared" si="92"/>
        <v>2.4007479194067916E-2</v>
      </c>
      <c r="BE99">
        <f t="shared" si="93"/>
        <v>3.0679959402212981E-2</v>
      </c>
      <c r="BF99">
        <f t="shared" si="94"/>
        <v>3.8100290899174702E-2</v>
      </c>
      <c r="BG99">
        <f t="shared" si="95"/>
        <v>7.1625298300908011E-2</v>
      </c>
      <c r="BJ99">
        <f t="shared" si="59"/>
        <v>3.9604611122787479E-2</v>
      </c>
      <c r="BK99">
        <f t="shared" si="96"/>
        <v>-7.8820553197076169E-3</v>
      </c>
      <c r="BL99">
        <f t="shared" si="97"/>
        <v>-2.4200434752718301E-2</v>
      </c>
      <c r="BM99">
        <f t="shared" si="98"/>
        <v>-2.8423671954492462E-2</v>
      </c>
      <c r="BN99">
        <f t="shared" si="99"/>
        <v>-1.5230084779541549E-2</v>
      </c>
      <c r="BO99">
        <f t="shared" si="100"/>
        <v>-5.7007555859513561E-3</v>
      </c>
      <c r="BP99">
        <f t="shared" si="101"/>
        <v>-1.5655046614946378E-3</v>
      </c>
      <c r="BQ99">
        <f t="shared" si="102"/>
        <v>-2.1184434716947086E-4</v>
      </c>
      <c r="BR99">
        <f t="shared" si="103"/>
        <v>-4.0848027703208494E-5</v>
      </c>
      <c r="BS99">
        <f t="shared" si="104"/>
        <v>-6.6567656785004484E-7</v>
      </c>
    </row>
    <row r="100" spans="1:71">
      <c r="A100">
        <v>324559.23080519895</v>
      </c>
      <c r="B100">
        <v>1.4251632157388824E-2</v>
      </c>
      <c r="C100">
        <v>1.4779061182125703E-2</v>
      </c>
      <c r="D100">
        <v>1.5257655469385841E-2</v>
      </c>
      <c r="E100">
        <v>1.6104540562328244E-2</v>
      </c>
      <c r="F100">
        <v>1.8100763330332684E-2</v>
      </c>
      <c r="G100">
        <v>2.0520721780304157E-2</v>
      </c>
      <c r="H100">
        <v>2.3960923587906673E-2</v>
      </c>
      <c r="I100">
        <v>3.0637937144944335E-2</v>
      </c>
      <c r="J100">
        <v>3.8056012537836532E-2</v>
      </c>
      <c r="K100">
        <v>7.1554410848309144E-2</v>
      </c>
      <c r="N100">
        <f t="shared" si="55"/>
        <v>3.5548876749265288</v>
      </c>
      <c r="O100">
        <f t="shared" si="78"/>
        <v>-1.3188842293949643</v>
      </c>
      <c r="P100">
        <f t="shared" si="79"/>
        <v>-4.558094731854677</v>
      </c>
      <c r="Q100">
        <f t="shared" si="80"/>
        <v>-8.3645190171414061</v>
      </c>
      <c r="R100">
        <f t="shared" si="81"/>
        <v>-12.011854761709872</v>
      </c>
      <c r="S100">
        <f t="shared" si="82"/>
        <v>-12.442195595797134</v>
      </c>
      <c r="T100">
        <f t="shared" si="83"/>
        <v>-11.164628704035605</v>
      </c>
      <c r="U100">
        <f t="shared" si="84"/>
        <v>-8.3552145859205371</v>
      </c>
      <c r="V100">
        <f t="shared" si="85"/>
        <v>-6.2003809309274009</v>
      </c>
      <c r="W100">
        <f t="shared" si="86"/>
        <v>-2.4577655717099987</v>
      </c>
      <c r="Z100">
        <f t="shared" si="56"/>
        <v>1.4249908392657525E-2</v>
      </c>
      <c r="AA100">
        <f t="shared" si="66"/>
        <v>1.4779761619361181E-2</v>
      </c>
      <c r="AB100">
        <f t="shared" si="67"/>
        <v>1.5260277204536999E-2</v>
      </c>
      <c r="AC100">
        <f t="shared" si="68"/>
        <v>1.6110048045656054E-2</v>
      </c>
      <c r="AD100">
        <f t="shared" si="69"/>
        <v>1.8111357645418373E-2</v>
      </c>
      <c r="AE100">
        <f t="shared" si="70"/>
        <v>2.0535740984338545E-2</v>
      </c>
      <c r="AF100">
        <f t="shared" si="71"/>
        <v>2.3980780101131551E-2</v>
      </c>
      <c r="AG100">
        <f t="shared" si="72"/>
        <v>3.0665411554924367E-2</v>
      </c>
      <c r="AH100">
        <f t="shared" si="73"/>
        <v>3.8091072102490138E-2</v>
      </c>
      <c r="AI100">
        <f t="shared" si="74"/>
        <v>7.1621781076684765E-2</v>
      </c>
      <c r="AL100">
        <f t="shared" si="57"/>
        <v>-0.36864800742893805</v>
      </c>
      <c r="AM100">
        <f t="shared" si="75"/>
        <v>0.1148608635070464</v>
      </c>
      <c r="AN100">
        <f t="shared" si="76"/>
        <v>0.34153393338450094</v>
      </c>
      <c r="AO100">
        <f t="shared" si="77"/>
        <v>0.48846018018642251</v>
      </c>
      <c r="AP100">
        <f t="shared" si="60"/>
        <v>0.41867229504600034</v>
      </c>
      <c r="AQ100">
        <f t="shared" si="61"/>
        <v>0.25757149632521426</v>
      </c>
      <c r="AR100">
        <f t="shared" si="62"/>
        <v>0.12690111383171998</v>
      </c>
      <c r="AS100">
        <f t="shared" si="63"/>
        <v>4.0181404086777804E-2</v>
      </c>
      <c r="AT100">
        <f t="shared" si="64"/>
        <v>1.5173708630545152E-2</v>
      </c>
      <c r="AU100">
        <f t="shared" si="65"/>
        <v>1.2179504229680583E-3</v>
      </c>
      <c r="AX100">
        <f t="shared" si="58"/>
        <v>1.4250087113890839E-2</v>
      </c>
      <c r="AY100">
        <f t="shared" si="87"/>
        <v>1.4779700613817526E-2</v>
      </c>
      <c r="AZ100">
        <f t="shared" si="88"/>
        <v>1.5260080703105729E-2</v>
      </c>
      <c r="BA100">
        <f t="shared" si="89"/>
        <v>1.6109726239206704E-2</v>
      </c>
      <c r="BB100">
        <f t="shared" si="90"/>
        <v>1.8110988008715478E-2</v>
      </c>
      <c r="BC100">
        <f t="shared" si="91"/>
        <v>2.0535429670229526E-2</v>
      </c>
      <c r="BD100">
        <f t="shared" si="92"/>
        <v>2.3980554079176885E-2</v>
      </c>
      <c r="BE100">
        <f t="shared" si="93"/>
        <v>3.0665279219628503E-2</v>
      </c>
      <c r="BF100">
        <f t="shared" si="94"/>
        <v>3.8090986165726912E-2</v>
      </c>
      <c r="BG100">
        <f t="shared" si="95"/>
        <v>7.1621747636224503E-2</v>
      </c>
      <c r="BJ100">
        <f t="shared" si="59"/>
        <v>3.8223297344470233E-2</v>
      </c>
      <c r="BK100">
        <f t="shared" si="96"/>
        <v>-1.0003770673649978E-2</v>
      </c>
      <c r="BL100">
        <f t="shared" si="97"/>
        <v>-2.5596267312213723E-2</v>
      </c>
      <c r="BM100">
        <f t="shared" si="98"/>
        <v>-2.8535997134993881E-2</v>
      </c>
      <c r="BN100">
        <f t="shared" si="99"/>
        <v>-1.4602245649966643E-2</v>
      </c>
      <c r="BO100">
        <f t="shared" si="100"/>
        <v>-5.3362461870105106E-3</v>
      </c>
      <c r="BP100">
        <f t="shared" si="101"/>
        <v>-1.4436368217961991E-3</v>
      </c>
      <c r="BQ100">
        <f t="shared" si="102"/>
        <v>-1.9341351813995797E-4</v>
      </c>
      <c r="BR100">
        <f t="shared" si="103"/>
        <v>-3.7167849537258173E-5</v>
      </c>
      <c r="BS100">
        <f t="shared" si="104"/>
        <v>-6.0412640210512115E-7</v>
      </c>
    </row>
    <row r="101" spans="1:71">
      <c r="A101">
        <v>340787.1923454589</v>
      </c>
      <c r="B101">
        <v>1.4121786864348881E-2</v>
      </c>
      <c r="C101">
        <v>1.4664451606131815E-2</v>
      </c>
      <c r="D101">
        <v>1.5154839190292858E-2</v>
      </c>
      <c r="E101">
        <v>1.6018799474334794E-2</v>
      </c>
      <c r="F101">
        <v>1.8042095940929634E-2</v>
      </c>
      <c r="G101">
        <v>2.0480737383815451E-2</v>
      </c>
      <c r="H101">
        <v>2.3935080028871868E-2</v>
      </c>
      <c r="I101">
        <v>3.0623874042235998E-2</v>
      </c>
      <c r="J101">
        <v>3.8047104582272347E-2</v>
      </c>
      <c r="K101">
        <v>7.1551013114249842E-2</v>
      </c>
      <c r="N101">
        <f t="shared" si="55"/>
        <v>3.457970727246213</v>
      </c>
      <c r="O101">
        <f t="shared" si="78"/>
        <v>-1.632331569063918</v>
      </c>
      <c r="P101">
        <f t="shared" si="79"/>
        <v>-4.9589191113590898</v>
      </c>
      <c r="Q101">
        <f t="shared" si="80"/>
        <v>-8.793288607250032</v>
      </c>
      <c r="R101">
        <f t="shared" si="81"/>
        <v>-12.326052921096741</v>
      </c>
      <c r="S101">
        <f t="shared" si="82"/>
        <v>-12.625530072367686</v>
      </c>
      <c r="T101">
        <f t="shared" si="83"/>
        <v>-11.252388421793546</v>
      </c>
      <c r="U101">
        <f t="shared" si="84"/>
        <v>-8.38245331960686</v>
      </c>
      <c r="V101">
        <f t="shared" si="85"/>
        <v>-6.2105864132913124</v>
      </c>
      <c r="W101">
        <f t="shared" si="86"/>
        <v>-2.4585785168803431</v>
      </c>
      <c r="Z101">
        <f t="shared" si="56"/>
        <v>1.4120148020266203E-2</v>
      </c>
      <c r="AA101">
        <f t="shared" si="66"/>
        <v>1.4665301807552038E-2</v>
      </c>
      <c r="AB101">
        <f t="shared" si="67"/>
        <v>1.5157643691443339E-2</v>
      </c>
      <c r="AC101">
        <f t="shared" si="68"/>
        <v>1.6024512581686599E-2</v>
      </c>
      <c r="AD101">
        <f t="shared" si="69"/>
        <v>1.8052879599319987E-2</v>
      </c>
      <c r="AE101">
        <f t="shared" si="70"/>
        <v>2.0495903860809669E-2</v>
      </c>
      <c r="AF101">
        <f t="shared" si="71"/>
        <v>2.3955038782896412E-2</v>
      </c>
      <c r="AG101">
        <f t="shared" si="72"/>
        <v>3.0651406449348627E-2</v>
      </c>
      <c r="AH101">
        <f t="shared" si="73"/>
        <v>3.8082201337834451E-2</v>
      </c>
      <c r="AI101">
        <f t="shared" si="74"/>
        <v>7.1618397638765124E-2</v>
      </c>
      <c r="AL101">
        <f t="shared" si="57"/>
        <v>-0.35695892747489022</v>
      </c>
      <c r="AM101">
        <f t="shared" si="75"/>
        <v>0.14047509997341007</v>
      </c>
      <c r="AN101">
        <f t="shared" si="76"/>
        <v>0.3651936408563991</v>
      </c>
      <c r="AO101">
        <f t="shared" si="77"/>
        <v>0.5010071178493043</v>
      </c>
      <c r="AP101">
        <f t="shared" si="60"/>
        <v>0.41486407411242354</v>
      </c>
      <c r="AQ101">
        <f t="shared" si="61"/>
        <v>0.25086852131117171</v>
      </c>
      <c r="AR101">
        <f t="shared" si="62"/>
        <v>0.1222948997345276</v>
      </c>
      <c r="AS101">
        <f t="shared" si="63"/>
        <v>3.8450362816420745E-2</v>
      </c>
      <c r="AT101">
        <f t="shared" si="64"/>
        <v>1.4484865127220081E-2</v>
      </c>
      <c r="AU101">
        <f t="shared" si="65"/>
        <v>1.1604540614707313E-3</v>
      </c>
      <c r="AX101">
        <f t="shared" si="58"/>
        <v>1.4120317161801727E-2</v>
      </c>
      <c r="AY101">
        <f t="shared" si="87"/>
        <v>1.4665228633815405E-2</v>
      </c>
      <c r="AZ101">
        <f t="shared" si="88"/>
        <v>1.515743709254686E-2</v>
      </c>
      <c r="BA101">
        <f t="shared" si="89"/>
        <v>1.6024186872999339E-2</v>
      </c>
      <c r="BB101">
        <f t="shared" si="90"/>
        <v>1.8052516274152441E-2</v>
      </c>
      <c r="BC101">
        <f t="shared" si="91"/>
        <v>2.0495602116521107E-2</v>
      </c>
      <c r="BD101">
        <f t="shared" si="92"/>
        <v>2.3954821549004503E-2</v>
      </c>
      <c r="BE101">
        <f t="shared" si="93"/>
        <v>3.065127995966356E-2</v>
      </c>
      <c r="BF101">
        <f t="shared" si="94"/>
        <v>3.8082119350104478E-2</v>
      </c>
      <c r="BG101">
        <f t="shared" si="95"/>
        <v>7.1618365780706766E-2</v>
      </c>
      <c r="BJ101">
        <f t="shared" si="59"/>
        <v>3.684243094087554E-2</v>
      </c>
      <c r="BK101">
        <f t="shared" si="96"/>
        <v>-1.2089890634848454E-2</v>
      </c>
      <c r="BL101">
        <f t="shared" si="97"/>
        <v>-2.6900384607510475E-2</v>
      </c>
      <c r="BM101">
        <f t="shared" si="98"/>
        <v>-2.8557427483326001E-2</v>
      </c>
      <c r="BN101">
        <f t="shared" si="99"/>
        <v>-1.397249488800127E-2</v>
      </c>
      <c r="BO101">
        <f t="shared" si="100"/>
        <v>-4.9886518760644712E-3</v>
      </c>
      <c r="BP101">
        <f t="shared" si="101"/>
        <v>-1.3302864032047684E-3</v>
      </c>
      <c r="BQ101">
        <f t="shared" si="102"/>
        <v>-1.7653252860840515E-4</v>
      </c>
      <c r="BR101">
        <f t="shared" si="103"/>
        <v>-3.3814195919826842E-5</v>
      </c>
      <c r="BS101">
        <f t="shared" si="104"/>
        <v>-5.4825186266855006E-7</v>
      </c>
    </row>
    <row r="102" spans="1:71">
      <c r="A102">
        <v>357826.55196273187</v>
      </c>
      <c r="B102">
        <v>1.3993653685214073E-2</v>
      </c>
      <c r="C102">
        <v>1.4551975827912515E-2</v>
      </c>
      <c r="D102">
        <v>1.5054355696849833E-2</v>
      </c>
      <c r="E102">
        <v>1.5935487355669482E-2</v>
      </c>
      <c r="F102">
        <v>1.7985568582516639E-2</v>
      </c>
      <c r="G102">
        <v>2.0442405604433864E-2</v>
      </c>
      <c r="H102">
        <v>2.3910384375820302E-2</v>
      </c>
      <c r="I102">
        <v>3.0610463942618609E-2</v>
      </c>
      <c r="J102">
        <v>3.8038616075735318E-2</v>
      </c>
      <c r="K102">
        <v>7.1547776929524298E-2</v>
      </c>
      <c r="N102">
        <f t="shared" si="55"/>
        <v>3.3588827699786492</v>
      </c>
      <c r="O102">
        <f t="shared" si="78"/>
        <v>-1.9557130442755175</v>
      </c>
      <c r="P102">
        <f t="shared" si="79"/>
        <v>-5.3686348241779882</v>
      </c>
      <c r="Q102">
        <f t="shared" si="80"/>
        <v>-9.2250061989702861</v>
      </c>
      <c r="R102">
        <f t="shared" si="81"/>
        <v>-12.63525020079811</v>
      </c>
      <c r="S102">
        <f t="shared" si="82"/>
        <v>-12.803459507337577</v>
      </c>
      <c r="T102">
        <f t="shared" si="83"/>
        <v>-11.336800219229302</v>
      </c>
      <c r="U102">
        <f t="shared" si="84"/>
        <v>-8.4084955594957211</v>
      </c>
      <c r="V102">
        <f t="shared" si="85"/>
        <v>-6.2203237835472303</v>
      </c>
      <c r="W102">
        <f t="shared" si="86"/>
        <v>-2.4593529877564122</v>
      </c>
      <c r="Z102">
        <f t="shared" si="56"/>
        <v>1.3992097660729964E-2</v>
      </c>
      <c r="AA102">
        <f t="shared" si="66"/>
        <v>1.4552975050873168E-2</v>
      </c>
      <c r="AB102">
        <f t="shared" si="67"/>
        <v>1.5057341862506153E-2</v>
      </c>
      <c r="AC102">
        <f t="shared" si="68"/>
        <v>1.5941403393473753E-2</v>
      </c>
      <c r="AD102">
        <f t="shared" si="69"/>
        <v>1.7996536466443024E-2</v>
      </c>
      <c r="AE102">
        <f t="shared" si="70"/>
        <v>2.0457714052504534E-2</v>
      </c>
      <c r="AF102">
        <f t="shared" si="71"/>
        <v>2.3930441100021852E-2</v>
      </c>
      <c r="AG102">
        <f t="shared" si="72"/>
        <v>3.0638051707140297E-2</v>
      </c>
      <c r="AH102">
        <f t="shared" si="73"/>
        <v>3.8073748285199036E-2</v>
      </c>
      <c r="AI102">
        <f t="shared" si="74"/>
        <v>7.1615175070951637E-2</v>
      </c>
      <c r="AL102">
        <f t="shared" si="57"/>
        <v>-0.34515242967558318</v>
      </c>
      <c r="AM102">
        <f t="shared" si="75"/>
        <v>0.16626715794912991</v>
      </c>
      <c r="AN102">
        <f t="shared" si="76"/>
        <v>0.38842733050974698</v>
      </c>
      <c r="AO102">
        <f t="shared" si="77"/>
        <v>0.51256223730790373</v>
      </c>
      <c r="AP102">
        <f t="shared" si="60"/>
        <v>0.41047960621325208</v>
      </c>
      <c r="AQ102">
        <f t="shared" si="61"/>
        <v>0.2441118830477324</v>
      </c>
      <c r="AR102">
        <f t="shared" si="62"/>
        <v>0.11779375430438145</v>
      </c>
      <c r="AS102">
        <f t="shared" si="63"/>
        <v>3.6785746571822882E-2</v>
      </c>
      <c r="AT102">
        <f t="shared" si="64"/>
        <v>1.3825772009859403E-2</v>
      </c>
      <c r="AU102">
        <f t="shared" si="65"/>
        <v>1.1056492165965636E-3</v>
      </c>
      <c r="AX102">
        <f t="shared" si="58"/>
        <v>1.3992257525114992E-2</v>
      </c>
      <c r="AY102">
        <f t="shared" si="87"/>
        <v>1.4552890090965951E-2</v>
      </c>
      <c r="AZ102">
        <f t="shared" si="88"/>
        <v>1.5057125737072638E-2</v>
      </c>
      <c r="BA102">
        <f t="shared" si="89"/>
        <v>1.5941074476518942E-2</v>
      </c>
      <c r="BB102">
        <f t="shared" si="90"/>
        <v>1.7996179779302828E-2</v>
      </c>
      <c r="BC102">
        <f t="shared" si="91"/>
        <v>2.0457421800819914E-2</v>
      </c>
      <c r="BD102">
        <f t="shared" si="92"/>
        <v>2.3930232398229716E-2</v>
      </c>
      <c r="BE102">
        <f t="shared" si="93"/>
        <v>3.0637930825276636E-2</v>
      </c>
      <c r="BF102">
        <f t="shared" si="94"/>
        <v>3.807367007150405E-2</v>
      </c>
      <c r="BG102">
        <f t="shared" si="95"/>
        <v>7.1615144720869897E-2</v>
      </c>
      <c r="BJ102">
        <f t="shared" si="59"/>
        <v>3.5461976211023032E-2</v>
      </c>
      <c r="BK102">
        <f t="shared" si="96"/>
        <v>-1.4136623930295038E-2</v>
      </c>
      <c r="BL102">
        <f t="shared" si="97"/>
        <v>-2.8110050845688614E-2</v>
      </c>
      <c r="BM102">
        <f t="shared" si="98"/>
        <v>-2.8491545058972546E-2</v>
      </c>
      <c r="BN102">
        <f t="shared" si="99"/>
        <v>-1.3344139034529539E-2</v>
      </c>
      <c r="BO102">
        <f t="shared" si="100"/>
        <v>-4.6579418565601358E-3</v>
      </c>
      <c r="BP102">
        <f t="shared" si="101"/>
        <v>-1.2249798362013108E-3</v>
      </c>
      <c r="BQ102">
        <f t="shared" si="102"/>
        <v>-1.6107813838496841E-4</v>
      </c>
      <c r="BR102">
        <f t="shared" si="103"/>
        <v>-3.0758766532971333E-5</v>
      </c>
      <c r="BS102">
        <f t="shared" si="104"/>
        <v>-4.9753455631578785E-7</v>
      </c>
    </row>
    <row r="103" spans="1:71">
      <c r="A103">
        <v>375717.87956086849</v>
      </c>
      <c r="B103">
        <v>1.3867203344037125E-2</v>
      </c>
      <c r="C103">
        <v>1.4441613107785446E-2</v>
      </c>
      <c r="D103">
        <v>1.4956180631523772E-2</v>
      </c>
      <c r="E103">
        <v>1.5854566334093195E-2</v>
      </c>
      <c r="F103">
        <v>1.7931122598766901E-2</v>
      </c>
      <c r="G103">
        <v>2.0405667263125118E-2</v>
      </c>
      <c r="H103">
        <v>2.3886788999214009E-2</v>
      </c>
      <c r="I103">
        <v>3.059767724920558E-2</v>
      </c>
      <c r="J103">
        <v>3.8030527478276226E-2</v>
      </c>
      <c r="K103">
        <v>7.1544694624262786E-2</v>
      </c>
      <c r="N103">
        <f t="shared" si="55"/>
        <v>3.2576039713869176</v>
      </c>
      <c r="O103">
        <f t="shared" si="78"/>
        <v>-2.2891638502418274</v>
      </c>
      <c r="P103">
        <f t="shared" si="79"/>
        <v>-5.7870607913351089</v>
      </c>
      <c r="Q103">
        <f t="shared" si="80"/>
        <v>-9.6591890492458727</v>
      </c>
      <c r="R103">
        <f t="shared" si="81"/>
        <v>-12.939206893545077</v>
      </c>
      <c r="S103">
        <f t="shared" si="82"/>
        <v>-12.976017107394037</v>
      </c>
      <c r="T103">
        <f t="shared" si="83"/>
        <v>-11.417957265282993</v>
      </c>
      <c r="U103">
        <f t="shared" si="84"/>
        <v>-8.4333894446740274</v>
      </c>
      <c r="V103">
        <f t="shared" si="85"/>
        <v>-6.2296137150009834</v>
      </c>
      <c r="W103">
        <f t="shared" si="86"/>
        <v>-2.4600907944733317</v>
      </c>
      <c r="Z103">
        <f t="shared" si="56"/>
        <v>1.3865728093307571E-2</v>
      </c>
      <c r="AA103">
        <f t="shared" si="66"/>
        <v>1.4442760658852328E-2</v>
      </c>
      <c r="AB103">
        <f t="shared" si="67"/>
        <v>1.4959347344877189E-2</v>
      </c>
      <c r="AC103">
        <f t="shared" si="68"/>
        <v>1.586068254159646E-2</v>
      </c>
      <c r="AD103">
        <f t="shared" si="69"/>
        <v>1.7942269618804883E-2</v>
      </c>
      <c r="AE103">
        <f t="shared" si="70"/>
        <v>2.0421112510294999E-2</v>
      </c>
      <c r="AF103">
        <f t="shared" si="71"/>
        <v>2.3906939577294471E-2</v>
      </c>
      <c r="AG103">
        <f t="shared" si="72"/>
        <v>3.0625317846274733E-2</v>
      </c>
      <c r="AH103">
        <f t="shared" si="73"/>
        <v>3.8065693484254662E-2</v>
      </c>
      <c r="AI103">
        <f t="shared" si="74"/>
        <v>7.1612105735576068E-2</v>
      </c>
      <c r="AL103">
        <f t="shared" si="57"/>
        <v>-0.33322815460863486</v>
      </c>
      <c r="AM103">
        <f t="shared" si="75"/>
        <v>0.19220711020631057</v>
      </c>
      <c r="AN103">
        <f t="shared" si="76"/>
        <v>0.41118185706186716</v>
      </c>
      <c r="AO103">
        <f t="shared" si="77"/>
        <v>0.52310605323932713</v>
      </c>
      <c r="AP103">
        <f t="shared" si="60"/>
        <v>0.40555787396623832</v>
      </c>
      <c r="AQ103">
        <f t="shared" si="61"/>
        <v>0.23732376210630349</v>
      </c>
      <c r="AR103">
        <f t="shared" si="62"/>
        <v>0.1134009887433355</v>
      </c>
      <c r="AS103">
        <f t="shared" si="63"/>
        <v>3.5185757151715721E-2</v>
      </c>
      <c r="AT103">
        <f t="shared" si="64"/>
        <v>1.3195285297648632E-2</v>
      </c>
      <c r="AU103">
        <f t="shared" si="65"/>
        <v>1.0534120138057158E-3</v>
      </c>
      <c r="AX103">
        <f t="shared" si="58"/>
        <v>1.3865878973394849E-2</v>
      </c>
      <c r="AY103">
        <f t="shared" si="87"/>
        <v>1.4442664293079792E-2</v>
      </c>
      <c r="AZ103">
        <f t="shared" si="88"/>
        <v>1.4959122262934901E-2</v>
      </c>
      <c r="BA103">
        <f t="shared" si="89"/>
        <v>1.5860351091907372E-2</v>
      </c>
      <c r="BB103">
        <f t="shared" si="90"/>
        <v>1.7941919858974073E-2</v>
      </c>
      <c r="BC103">
        <f t="shared" si="91"/>
        <v>2.0420829654420075E-2</v>
      </c>
      <c r="BD103">
        <f t="shared" si="92"/>
        <v>2.3906739151291347E-2</v>
      </c>
      <c r="BE103">
        <f t="shared" si="93"/>
        <v>3.0625202342233381E-2</v>
      </c>
      <c r="BF103">
        <f t="shared" si="94"/>
        <v>3.8065618876751257E-2</v>
      </c>
      <c r="BG103">
        <f t="shared" si="95"/>
        <v>7.1612076822503784E-2</v>
      </c>
      <c r="BJ103">
        <f t="shared" si="59"/>
        <v>3.4081899405384433E-2</v>
      </c>
      <c r="BK103">
        <f t="shared" si="96"/>
        <v>-1.6140083701664452E-2</v>
      </c>
      <c r="BL103">
        <f t="shared" si="97"/>
        <v>-2.9222852546067442E-2</v>
      </c>
      <c r="BM103">
        <f t="shared" si="98"/>
        <v>-2.8342295687106136E-2</v>
      </c>
      <c r="BN103">
        <f t="shared" si="99"/>
        <v>-1.2720201882046003E-2</v>
      </c>
      <c r="BO103">
        <f t="shared" si="100"/>
        <v>-4.343977299179542E-3</v>
      </c>
      <c r="BP103">
        <f t="shared" si="101"/>
        <v>-1.1272541258605449E-3</v>
      </c>
      <c r="BQ103">
        <f t="shared" si="102"/>
        <v>-1.4693596363688505E-4</v>
      </c>
      <c r="BR103">
        <f t="shared" si="103"/>
        <v>-2.7975632389458137E-5</v>
      </c>
      <c r="BS103">
        <f t="shared" si="104"/>
        <v>-4.5149620694687366E-7</v>
      </c>
    </row>
    <row r="104" spans="1:71">
      <c r="A104">
        <v>394503.77353891195</v>
      </c>
      <c r="B104">
        <v>1.3742407176372618E-2</v>
      </c>
      <c r="C104">
        <v>1.4333343241044239E-2</v>
      </c>
      <c r="D104">
        <v>1.4860289671044632E-2</v>
      </c>
      <c r="E104">
        <v>1.5775998138571504E-2</v>
      </c>
      <c r="F104">
        <v>1.7878699779810978E-2</v>
      </c>
      <c r="G104">
        <v>2.0370464620052434E-2</v>
      </c>
      <c r="H104">
        <v>2.386424796563694E-2</v>
      </c>
      <c r="I104">
        <v>3.0585485641900053E-2</v>
      </c>
      <c r="J104">
        <v>3.8022820140999385E-2</v>
      </c>
      <c r="K104">
        <v>7.1541758891700988E-2</v>
      </c>
      <c r="N104">
        <f t="shared" si="55"/>
        <v>3.1541145496597185</v>
      </c>
      <c r="O104">
        <f t="shared" si="78"/>
        <v>-2.6328061669534257</v>
      </c>
      <c r="P104">
        <f t="shared" si="79"/>
        <v>-6.2139880193434465</v>
      </c>
      <c r="Q104">
        <f t="shared" si="80"/>
        <v>-10.095343496223428</v>
      </c>
      <c r="R104">
        <f t="shared" si="81"/>
        <v>-13.237703680741486</v>
      </c>
      <c r="S104">
        <f t="shared" si="82"/>
        <v>-13.143246508998168</v>
      </c>
      <c r="T104">
        <f t="shared" si="83"/>
        <v>-11.495953135839603</v>
      </c>
      <c r="U104">
        <f t="shared" si="84"/>
        <v>-8.4571815766124754</v>
      </c>
      <c r="V104">
        <f t="shared" si="85"/>
        <v>-6.2384760411855424</v>
      </c>
      <c r="W104">
        <f t="shared" si="86"/>
        <v>-2.460793662996132</v>
      </c>
      <c r="Z104">
        <f t="shared" si="56"/>
        <v>1.3741010707089257E-2</v>
      </c>
      <c r="AA104">
        <f t="shared" si="66"/>
        <v>1.4334638471558456E-2</v>
      </c>
      <c r="AB104">
        <f t="shared" si="67"/>
        <v>1.4863635794274242E-2</v>
      </c>
      <c r="AC104">
        <f t="shared" si="68"/>
        <v>1.5782311687369394E-2</v>
      </c>
      <c r="AD104">
        <f t="shared" si="69"/>
        <v>1.7890020881012506E-2</v>
      </c>
      <c r="AE104">
        <f t="shared" si="70"/>
        <v>2.0386041625535058E-2</v>
      </c>
      <c r="AF104">
        <f t="shared" si="71"/>
        <v>2.3884488432036985E-2</v>
      </c>
      <c r="AG104">
        <f t="shared" si="72"/>
        <v>3.0613176656988848E-2</v>
      </c>
      <c r="AH104">
        <f t="shared" si="73"/>
        <v>3.805801836221312E-2</v>
      </c>
      <c r="AI104">
        <f t="shared" si="74"/>
        <v>7.1609182356555195E-2</v>
      </c>
      <c r="AL104">
        <f t="shared" si="57"/>
        <v>-0.32118575493612372</v>
      </c>
      <c r="AM104">
        <f t="shared" si="75"/>
        <v>0.21826271433075703</v>
      </c>
      <c r="AN104">
        <f t="shared" si="76"/>
        <v>0.43340390118143596</v>
      </c>
      <c r="AO104">
        <f t="shared" si="77"/>
        <v>0.53262322175942245</v>
      </c>
      <c r="AP104">
        <f t="shared" si="60"/>
        <v>0.40013830305316234</v>
      </c>
      <c r="AQ104">
        <f t="shared" si="61"/>
        <v>0.23052486218270579</v>
      </c>
      <c r="AR104">
        <f t="shared" si="62"/>
        <v>0.1091192478615752</v>
      </c>
      <c r="AS104">
        <f t="shared" si="63"/>
        <v>3.3648570845186555E-2</v>
      </c>
      <c r="AT104">
        <f t="shared" si="64"/>
        <v>1.2592291581191083E-2</v>
      </c>
      <c r="AU104">
        <f t="shared" si="65"/>
        <v>1.0036240711056477E-3</v>
      </c>
      <c r="AX104">
        <f t="shared" si="58"/>
        <v>1.3741152886377691E-2</v>
      </c>
      <c r="AY104">
        <f t="shared" si="87"/>
        <v>1.4334531079054656E-2</v>
      </c>
      <c r="AZ104">
        <f t="shared" si="88"/>
        <v>1.4863402324677278E-2</v>
      </c>
      <c r="BA104">
        <f t="shared" si="89"/>
        <v>1.5781978360937244E-2</v>
      </c>
      <c r="BB104">
        <f t="shared" si="90"/>
        <v>1.7889678301802922E-2</v>
      </c>
      <c r="BC104">
        <f t="shared" si="91"/>
        <v>2.0385768051004775E-2</v>
      </c>
      <c r="BD104">
        <f t="shared" si="92"/>
        <v>2.3884296026044017E-2</v>
      </c>
      <c r="BE104">
        <f t="shared" si="93"/>
        <v>3.0613066308487626E-2</v>
      </c>
      <c r="BF104">
        <f t="shared" si="94"/>
        <v>3.8057947199977002E-2</v>
      </c>
      <c r="BG104">
        <f t="shared" si="95"/>
        <v>7.1609154812826842E-2</v>
      </c>
      <c r="BJ104">
        <f t="shared" si="59"/>
        <v>3.2702168442178603E-2</v>
      </c>
      <c r="BK104">
        <f t="shared" si="96"/>
        <v>-1.8096304162293523E-2</v>
      </c>
      <c r="BL104">
        <f t="shared" si="97"/>
        <v>-3.0236728751573749E-2</v>
      </c>
      <c r="BM104">
        <f t="shared" si="98"/>
        <v>-2.8113954794877254E-2</v>
      </c>
      <c r="BN104">
        <f t="shared" si="99"/>
        <v>-1.2103422228644365E-2</v>
      </c>
      <c r="BO104">
        <f t="shared" si="100"/>
        <v>-4.0465250412254844E-3</v>
      </c>
      <c r="BP104">
        <f t="shared" si="101"/>
        <v>-1.0366589101886367E-3</v>
      </c>
      <c r="BQ104">
        <f t="shared" si="102"/>
        <v>-1.3399998550346422E-4</v>
      </c>
      <c r="BR104">
        <f t="shared" si="103"/>
        <v>-2.5441044741140723E-5</v>
      </c>
      <c r="BS104">
        <f t="shared" si="104"/>
        <v>-4.0970860432850791E-7</v>
      </c>
    </row>
    <row r="105" spans="1:71">
      <c r="A105">
        <v>414228.96221585758</v>
      </c>
      <c r="B105">
        <v>1.3619237114251113E-2</v>
      </c>
      <c r="C105">
        <v>1.4227146521729133E-2</v>
      </c>
      <c r="D105">
        <v>1.4766658478873455E-2</v>
      </c>
      <c r="E105">
        <v>1.5699744092227276E-2</v>
      </c>
      <c r="F105">
        <v>1.7828242419690467E-2</v>
      </c>
      <c r="G105">
        <v>2.0336741388076871E-2</v>
      </c>
      <c r="H105">
        <v>2.3842717000338538E-2</v>
      </c>
      <c r="I105">
        <v>3.0573862028046253E-2</v>
      </c>
      <c r="J105">
        <v>3.8015476267174844E-2</v>
      </c>
      <c r="K105">
        <v>7.1538962771085957E-2</v>
      </c>
      <c r="N105">
        <f t="shared" si="55"/>
        <v>3.0483947731201235</v>
      </c>
      <c r="O105">
        <f t="shared" si="78"/>
        <v>-2.98674778359391</v>
      </c>
      <c r="P105">
        <f t="shared" si="79"/>
        <v>-6.6491792410303852</v>
      </c>
      <c r="Q105">
        <f t="shared" si="80"/>
        <v>-10.532967115601474</v>
      </c>
      <c r="R105">
        <f t="shared" si="81"/>
        <v>-13.530541855519568</v>
      </c>
      <c r="S105">
        <f t="shared" si="82"/>
        <v>-13.305200986409353</v>
      </c>
      <c r="T105">
        <f t="shared" si="83"/>
        <v>-11.570881494388344</v>
      </c>
      <c r="U105">
        <f t="shared" si="84"/>
        <v>-8.479917030796507</v>
      </c>
      <c r="V105">
        <f t="shared" si="85"/>
        <v>-6.2469297831614412</v>
      </c>
      <c r="W105">
        <f t="shared" si="86"/>
        <v>-2.4614632389465654</v>
      </c>
      <c r="Z105">
        <f t="shared" si="56"/>
        <v>1.3617917486029458E-2</v>
      </c>
      <c r="AA105">
        <f t="shared" si="66"/>
        <v>1.4228588823295885E-2</v>
      </c>
      <c r="AB105">
        <f t="shared" si="67"/>
        <v>1.4770182847643641E-2</v>
      </c>
      <c r="AC105">
        <f t="shared" si="68"/>
        <v>1.5706252086356415E-2</v>
      </c>
      <c r="AD105">
        <f t="shared" si="69"/>
        <v>1.7839732587576543E-2</v>
      </c>
      <c r="AE105">
        <f t="shared" si="70"/>
        <v>2.0352445243190798E-2</v>
      </c>
      <c r="AF105">
        <f t="shared" si="71"/>
        <v>2.3863043536565771E-2</v>
      </c>
      <c r="AG105">
        <f t="shared" si="72"/>
        <v>3.0601601152569196E-2</v>
      </c>
      <c r="AH105">
        <f t="shared" si="73"/>
        <v>3.8050705195082024E-2</v>
      </c>
      <c r="AI105">
        <f t="shared" si="74"/>
        <v>7.1606398002368288E-2</v>
      </c>
      <c r="AL105">
        <f t="shared" si="57"/>
        <v>-0.30902489521320897</v>
      </c>
      <c r="AM105">
        <f t="shared" si="75"/>
        <v>0.24439940300681232</v>
      </c>
      <c r="AN105">
        <f t="shared" si="76"/>
        <v>0.4550402829354166</v>
      </c>
      <c r="AO105">
        <f t="shared" si="77"/>
        <v>0.54110266434491572</v>
      </c>
      <c r="AP105">
        <f t="shared" si="60"/>
        <v>0.39426049607915981</v>
      </c>
      <c r="AQ105">
        <f t="shared" si="61"/>
        <v>0.22373441241721084</v>
      </c>
      <c r="AR105">
        <f t="shared" si="62"/>
        <v>0.10495056086824522</v>
      </c>
      <c r="AS105">
        <f t="shared" si="63"/>
        <v>3.2172347975270486E-2</v>
      </c>
      <c r="AT105">
        <f t="shared" si="64"/>
        <v>1.2015708599308063E-2</v>
      </c>
      <c r="AU105">
        <f t="shared" si="65"/>
        <v>9.561722934600562E-4</v>
      </c>
      <c r="AX105">
        <f t="shared" si="58"/>
        <v>1.3618051238991517E-2</v>
      </c>
      <c r="AY105">
        <f t="shared" si="87"/>
        <v>1.4228470782533023E-2</v>
      </c>
      <c r="AZ105">
        <f t="shared" si="88"/>
        <v>1.4769941557713016E-2</v>
      </c>
      <c r="BA105">
        <f t="shared" si="89"/>
        <v>1.5705917518557898E-2</v>
      </c>
      <c r="BB105">
        <f t="shared" si="90"/>
        <v>1.7839397407658671E-2</v>
      </c>
      <c r="BC105">
        <f t="shared" si="91"/>
        <v>2.0352180819697148E-2</v>
      </c>
      <c r="BD105">
        <f t="shared" si="92"/>
        <v>2.3862858896127128E-2</v>
      </c>
      <c r="BE105">
        <f t="shared" si="93"/>
        <v>3.0601495744949265E-2</v>
      </c>
      <c r="BF105">
        <f t="shared" si="94"/>
        <v>3.8050637323874321E-2</v>
      </c>
      <c r="BG105">
        <f t="shared" si="95"/>
        <v>7.1606371763469664E-2</v>
      </c>
      <c r="BJ105">
        <f t="shared" si="59"/>
        <v>3.1322752918744902E-2</v>
      </c>
      <c r="BK105">
        <f t="shared" si="96"/>
        <v>-2.0001259378140335E-2</v>
      </c>
      <c r="BL105">
        <f t="shared" si="97"/>
        <v>-3.1149999030968392E-2</v>
      </c>
      <c r="BM105">
        <f t="shared" si="98"/>
        <v>-2.7811090148592427E-2</v>
      </c>
      <c r="BN105">
        <f t="shared" si="99"/>
        <v>-1.1496254761987864E-2</v>
      </c>
      <c r="BO105">
        <f t="shared" si="100"/>
        <v>-3.7652706619883442E-3</v>
      </c>
      <c r="BP105">
        <f t="shared" si="101"/>
        <v>-9.5275829071003509E-4</v>
      </c>
      <c r="BQ105">
        <f t="shared" si="102"/>
        <v>-1.2217200541347816E-4</v>
      </c>
      <c r="BR105">
        <f t="shared" si="103"/>
        <v>-2.3133231360902049E-5</v>
      </c>
      <c r="BS105">
        <f t="shared" si="104"/>
        <v>-3.7178246632162112E-7</v>
      </c>
    </row>
    <row r="106" spans="1:71">
      <c r="A106">
        <v>434940.41032665048</v>
      </c>
      <c r="B106">
        <v>1.3497665671576392E-2</v>
      </c>
      <c r="C106">
        <v>1.4123003705756436E-2</v>
      </c>
      <c r="D106">
        <v>1.4675262658970531E-2</v>
      </c>
      <c r="E106">
        <v>1.5625765110084327E-2</v>
      </c>
      <c r="F106">
        <v>1.777969337280021E-2</v>
      </c>
      <c r="G106">
        <v>2.030444274242452E-2</v>
      </c>
      <c r="H106">
        <v>2.3822153448673947E-2</v>
      </c>
      <c r="I106">
        <v>3.056278049447865E-2</v>
      </c>
      <c r="J106">
        <v>3.8008478874889132E-2</v>
      </c>
      <c r="K106">
        <v>7.1536299631377878E-2</v>
      </c>
      <c r="N106">
        <f t="shared" si="55"/>
        <v>2.9404249601730528</v>
      </c>
      <c r="O106">
        <f t="shared" si="78"/>
        <v>-3.3510806935615722</v>
      </c>
      <c r="P106">
        <f t="shared" si="79"/>
        <v>-7.0923687249195213</v>
      </c>
      <c r="Q106">
        <f t="shared" si="80"/>
        <v>-10.971550962271122</v>
      </c>
      <c r="R106">
        <f t="shared" si="81"/>
        <v>-13.817543402720766</v>
      </c>
      <c r="S106">
        <f t="shared" si="82"/>
        <v>-13.461942662495073</v>
      </c>
      <c r="T106">
        <f t="shared" si="83"/>
        <v>-11.642835799694495</v>
      </c>
      <c r="U106">
        <f t="shared" si="84"/>
        <v>-8.5016393723951271</v>
      </c>
      <c r="V106">
        <f t="shared" si="85"/>
        <v>-6.2549931766065541</v>
      </c>
      <c r="W106">
        <f t="shared" si="86"/>
        <v>-2.4621010912558479</v>
      </c>
      <c r="Z106">
        <f t="shared" si="56"/>
        <v>1.3496420994400477E-2</v>
      </c>
      <c r="AA106">
        <f t="shared" si="66"/>
        <v>1.4124592505660324E-2</v>
      </c>
      <c r="AB106">
        <f t="shared" si="67"/>
        <v>1.467896407714948E-2</v>
      </c>
      <c r="AC106">
        <f t="shared" si="68"/>
        <v>1.5632464586665704E-2</v>
      </c>
      <c r="AD106">
        <f t="shared" si="69"/>
        <v>1.7791347639175951E-2</v>
      </c>
      <c r="AE106">
        <f t="shared" si="70"/>
        <v>2.0320268671151016E-2</v>
      </c>
      <c r="AF106">
        <f t="shared" si="71"/>
        <v>2.3842562379562619E-2</v>
      </c>
      <c r="AG106">
        <f t="shared" si="72"/>
        <v>3.0590565521537414E-2</v>
      </c>
      <c r="AH106">
        <f t="shared" si="73"/>
        <v>3.804373707045338E-2</v>
      </c>
      <c r="AI106">
        <f t="shared" si="74"/>
        <v>7.1603746069826543E-2</v>
      </c>
      <c r="AL106">
        <f t="shared" si="57"/>
        <v>-0.29674525170480753</v>
      </c>
      <c r="AM106">
        <f t="shared" si="75"/>
        <v>0.27058029113042376</v>
      </c>
      <c r="AN106">
        <f t="shared" si="76"/>
        <v>0.47603829128625841</v>
      </c>
      <c r="AO106">
        <f t="shared" si="77"/>
        <v>0.54853765280599931</v>
      </c>
      <c r="AP106">
        <f t="shared" si="60"/>
        <v>0.38796397958856221</v>
      </c>
      <c r="AQ106">
        <f t="shared" si="61"/>
        <v>0.21697018068943244</v>
      </c>
      <c r="AR106">
        <f t="shared" si="62"/>
        <v>0.10089639062110659</v>
      </c>
      <c r="AS106">
        <f t="shared" si="63"/>
        <v>3.0755241532550961E-2</v>
      </c>
      <c r="AT106">
        <f t="shared" si="64"/>
        <v>1.1464485654894786E-2</v>
      </c>
      <c r="AU106">
        <f t="shared" si="65"/>
        <v>9.1094864106613948E-4</v>
      </c>
      <c r="AX106">
        <f t="shared" si="58"/>
        <v>1.3496546586796823E-2</v>
      </c>
      <c r="AY106">
        <f t="shared" si="87"/>
        <v>1.4124464194918848E-2</v>
      </c>
      <c r="AZ106">
        <f t="shared" si="88"/>
        <v>1.4678715532231618E-2</v>
      </c>
      <c r="BA106">
        <f t="shared" si="89"/>
        <v>1.5632129391235598E-2</v>
      </c>
      <c r="BB106">
        <f t="shared" si="90"/>
        <v>1.7791020043984789E-2</v>
      </c>
      <c r="BC106">
        <f t="shared" si="91"/>
        <v>2.0320013254287998E-2</v>
      </c>
      <c r="BD106">
        <f t="shared" si="92"/>
        <v>2.3842385252253403E-2</v>
      </c>
      <c r="BE106">
        <f t="shared" si="93"/>
        <v>3.0590464847651981E-2</v>
      </c>
      <c r="BF106">
        <f t="shared" si="94"/>
        <v>3.8043672342489558E-2</v>
      </c>
      <c r="BG106">
        <f t="shared" si="95"/>
        <v>7.1603721074251434E-2</v>
      </c>
      <c r="BJ106">
        <f t="shared" si="59"/>
        <v>2.9943624121963077E-2</v>
      </c>
      <c r="BK106">
        <f t="shared" si="96"/>
        <v>-2.1850884229805932E-2</v>
      </c>
      <c r="BL106">
        <f t="shared" si="97"/>
        <v>-3.1961388932975641E-2</v>
      </c>
      <c r="BM106">
        <f t="shared" si="98"/>
        <v>-2.7438521278384417E-2</v>
      </c>
      <c r="BN106">
        <f t="shared" si="99"/>
        <v>-1.0900874022757563E-2</v>
      </c>
      <c r="BO106">
        <f t="shared" si="100"/>
        <v>-3.4998307214706191E-3</v>
      </c>
      <c r="BP106">
        <f t="shared" si="101"/>
        <v>-8.7513204306310737E-4</v>
      </c>
      <c r="BQ106">
        <f t="shared" si="102"/>
        <v>-1.1136123055360181E-4</v>
      </c>
      <c r="BR106">
        <f t="shared" si="103"/>
        <v>-2.1032304019474015E-5</v>
      </c>
      <c r="BS106">
        <f t="shared" si="104"/>
        <v>-3.3735815654024283E-7</v>
      </c>
    </row>
    <row r="107" spans="1:71">
      <c r="A107">
        <v>456687.43084298301</v>
      </c>
      <c r="B107">
        <v>1.3377665929932784E-2</v>
      </c>
      <c r="C107">
        <v>1.4020895973423897E-2</v>
      </c>
      <c r="D107">
        <v>1.4586077711086868E-2</v>
      </c>
      <c r="E107">
        <v>1.555402170159245E-2</v>
      </c>
      <c r="F107">
        <v>1.7732996108927816E-2</v>
      </c>
      <c r="G107">
        <v>2.0273515326638944E-2</v>
      </c>
      <c r="H107">
        <v>2.3802516236637788E-2</v>
      </c>
      <c r="I107">
        <v>3.0552216260976359E-2</v>
      </c>
      <c r="J107">
        <v>3.8001811761188262E-2</v>
      </c>
      <c r="K107">
        <v>7.1533763155711388E-2</v>
      </c>
      <c r="N107">
        <f t="shared" si="55"/>
        <v>2.8301854795942263</v>
      </c>
      <c r="O107">
        <f t="shared" si="78"/>
        <v>-3.7258796684059035</v>
      </c>
      <c r="P107">
        <f t="shared" si="79"/>
        <v>-7.5432622648482592</v>
      </c>
      <c r="Q107">
        <f t="shared" si="80"/>
        <v>-11.410581876280279</v>
      </c>
      <c r="R107">
        <f t="shared" si="81"/>
        <v>-14.098550942537411</v>
      </c>
      <c r="S107">
        <f t="shared" si="82"/>
        <v>-13.613541728106076</v>
      </c>
      <c r="T107">
        <f t="shared" si="83"/>
        <v>-11.711909039709745</v>
      </c>
      <c r="U107">
        <f t="shared" si="84"/>
        <v>-8.5223906755796133</v>
      </c>
      <c r="V107">
        <f t="shared" si="85"/>
        <v>-6.2626836985692957</v>
      </c>
      <c r="W107">
        <f t="shared" si="86"/>
        <v>-2.4627087156641023</v>
      </c>
      <c r="Z107">
        <f t="shared" si="56"/>
        <v>1.3376494362653752E-2</v>
      </c>
      <c r="AA107">
        <f t="shared" si="66"/>
        <v>1.4022630729974976E-2</v>
      </c>
      <c r="AB107">
        <f t="shared" si="67"/>
        <v>1.4589954945713071E-2</v>
      </c>
      <c r="AC107">
        <f t="shared" si="68"/>
        <v>1.5560909632012707E-2</v>
      </c>
      <c r="AD107">
        <f t="shared" si="69"/>
        <v>1.7744809557485856E-2</v>
      </c>
      <c r="AE107">
        <f t="shared" si="70"/>
        <v>2.0289458685838608E-2</v>
      </c>
      <c r="AF107">
        <f t="shared" si="71"/>
        <v>2.3823004026556821E-2</v>
      </c>
      <c r="AG107">
        <f t="shared" si="72"/>
        <v>3.0580045081240424E-2</v>
      </c>
      <c r="AH107">
        <f t="shared" si="73"/>
        <v>3.8037097851779743E-2</v>
      </c>
      <c r="AI107">
        <f t="shared" si="74"/>
        <v>7.1601220268599303E-2</v>
      </c>
      <c r="AL107">
        <f t="shared" si="57"/>
        <v>-0.28434651205358402</v>
      </c>
      <c r="AM107">
        <f t="shared" si="75"/>
        <v>0.29676620112184604</v>
      </c>
      <c r="AN107">
        <f t="shared" si="76"/>
        <v>0.49634602657508248</v>
      </c>
      <c r="AO107">
        <f t="shared" si="77"/>
        <v>0.55492585439876918</v>
      </c>
      <c r="AP107">
        <f t="shared" si="60"/>
        <v>0.38128796612252452</v>
      </c>
      <c r="AQ107">
        <f t="shared" si="61"/>
        <v>0.21024849645599375</v>
      </c>
      <c r="AR107">
        <f t="shared" si="62"/>
        <v>9.6957681193775222E-2</v>
      </c>
      <c r="AS107">
        <f t="shared" si="63"/>
        <v>2.9395404784194463E-2</v>
      </c>
      <c r="AT107">
        <f t="shared" si="64"/>
        <v>1.0937603764183521E-2</v>
      </c>
      <c r="AU107">
        <f t="shared" si="65"/>
        <v>8.6784992303297673E-4</v>
      </c>
      <c r="AX107">
        <f t="shared" si="58"/>
        <v>1.3376612051835641E-2</v>
      </c>
      <c r="AY107">
        <f t="shared" si="87"/>
        <v>1.4022492527771744E-2</v>
      </c>
      <c r="AZ107">
        <f t="shared" si="88"/>
        <v>1.4589699708658669E-2</v>
      </c>
      <c r="BA107">
        <f t="shared" si="89"/>
        <v>1.5560574400073414E-2</v>
      </c>
      <c r="BB107">
        <f t="shared" si="90"/>
        <v>1.7744489700691871E-2</v>
      </c>
      <c r="BC107">
        <f t="shared" si="91"/>
        <v>2.0289212118761436E-2</v>
      </c>
      <c r="BD107">
        <f t="shared" si="92"/>
        <v>2.3822834162612633E-2</v>
      </c>
      <c r="BE107">
        <f t="shared" si="93"/>
        <v>3.0579948941328514E-2</v>
      </c>
      <c r="BF107">
        <f t="shared" si="94"/>
        <v>3.8037036125502133E-2</v>
      </c>
      <c r="BG107">
        <f t="shared" si="95"/>
        <v>7.1601196457712152E-2</v>
      </c>
      <c r="BJ107">
        <f t="shared" si="59"/>
        <v>2.8564754918625094E-2</v>
      </c>
      <c r="BK107">
        <f t="shared" si="96"/>
        <v>-2.3641097582864763E-2</v>
      </c>
      <c r="BL107">
        <f t="shared" si="97"/>
        <v>-3.2670052293137519E-2</v>
      </c>
      <c r="BM107">
        <f t="shared" si="98"/>
        <v>-2.7001276805159072E-2</v>
      </c>
      <c r="BN107">
        <f t="shared" si="99"/>
        <v>-1.0319180971029157E-2</v>
      </c>
      <c r="BO107">
        <f t="shared" si="100"/>
        <v>-3.2497641831111968E-3</v>
      </c>
      <c r="BP107">
        <f t="shared" si="101"/>
        <v>-8.0337668930078622E-4</v>
      </c>
      <c r="BQ107">
        <f t="shared" si="102"/>
        <v>-1.0148373774181634E-4</v>
      </c>
      <c r="BR107">
        <f t="shared" si="103"/>
        <v>-1.9120036878929825E-5</v>
      </c>
      <c r="BS107">
        <f t="shared" si="104"/>
        <v>-3.0611500466725754E-7</v>
      </c>
    </row>
    <row r="108" spans="1:71">
      <c r="A108">
        <v>479521.80238513218</v>
      </c>
      <c r="B108">
        <v>1.3259211524789255E-2</v>
      </c>
      <c r="C108">
        <v>1.3920804891319725E-2</v>
      </c>
      <c r="D108">
        <v>1.4499078987807888E-2</v>
      </c>
      <c r="E108">
        <v>1.5484473977885244E-2</v>
      </c>
      <c r="F108">
        <v>1.7688094766530681E-2</v>
      </c>
      <c r="G108">
        <v>2.0243907254957606E-2</v>
      </c>
      <c r="H108">
        <v>2.378376583067817E-2</v>
      </c>
      <c r="I108">
        <v>3.0542145635125636E-2</v>
      </c>
      <c r="J108">
        <v>3.7995459467666547E-2</v>
      </c>
      <c r="K108">
        <v>7.1531347326582145E-2</v>
      </c>
      <c r="N108">
        <f t="shared" si="55"/>
        <v>2.7176567507353404</v>
      </c>
      <c r="O108">
        <f t="shared" si="78"/>
        <v>-4.111200821064827</v>
      </c>
      <c r="P108">
        <f t="shared" si="79"/>
        <v>-8.0015373603618531</v>
      </c>
      <c r="Q108">
        <f t="shared" si="80"/>
        <v>-11.849544831354399</v>
      </c>
      <c r="R108">
        <f t="shared" si="81"/>
        <v>-14.373427545357197</v>
      </c>
      <c r="S108">
        <f t="shared" si="82"/>
        <v>-13.760075675441426</v>
      </c>
      <c r="T108">
        <f t="shared" si="83"/>
        <v>-11.778193490644902</v>
      </c>
      <c r="U108">
        <f t="shared" si="84"/>
        <v>-8.5422115459699413</v>
      </c>
      <c r="V108">
        <f t="shared" si="85"/>
        <v>-6.2700180939168861</v>
      </c>
      <c r="W108">
        <f t="shared" si="86"/>
        <v>-2.4632875380637103</v>
      </c>
      <c r="Z108">
        <f t="shared" si="56"/>
        <v>1.3258111273675825E-2</v>
      </c>
      <c r="AA108">
        <f t="shared" si="66"/>
        <v>1.3922685089136211E-2</v>
      </c>
      <c r="AB108">
        <f t="shared" si="67"/>
        <v>1.4503130764331646E-2</v>
      </c>
      <c r="AC108">
        <f t="shared" si="68"/>
        <v>1.549154726949821E-2</v>
      </c>
      <c r="AD108">
        <f t="shared" si="69"/>
        <v>1.7700062538212446E-2</v>
      </c>
      <c r="AE108">
        <f t="shared" si="70"/>
        <v>2.025996353426306E-2</v>
      </c>
      <c r="AF108">
        <f t="shared" si="71"/>
        <v>2.380432907970292E-2</v>
      </c>
      <c r="AG108">
        <f t="shared" si="72"/>
        <v>3.0570016232847462E-2</v>
      </c>
      <c r="AH108">
        <f t="shared" si="73"/>
        <v>3.8030772144091916E-2</v>
      </c>
      <c r="AI108">
        <f t="shared" si="74"/>
        <v>7.1598814606462266E-2</v>
      </c>
      <c r="AL108">
        <f t="shared" si="57"/>
        <v>-0.27182837500635865</v>
      </c>
      <c r="AM108">
        <f t="shared" si="75"/>
        <v>0.32291570804838754</v>
      </c>
      <c r="AN108">
        <f t="shared" si="76"/>
        <v>0.5159127527559465</v>
      </c>
      <c r="AO108">
        <f t="shared" si="77"/>
        <v>0.56026933604933604</v>
      </c>
      <c r="AP108">
        <f t="shared" si="60"/>
        <v>0.37427113328737993</v>
      </c>
      <c r="AQ108">
        <f t="shared" si="61"/>
        <v>0.20358428223535308</v>
      </c>
      <c r="AR108">
        <f t="shared" si="62"/>
        <v>9.3134903561311447E-2</v>
      </c>
      <c r="AS108">
        <f t="shared" si="63"/>
        <v>2.8090998107377679E-2</v>
      </c>
      <c r="AT108">
        <f t="shared" si="64"/>
        <v>1.0434075786185904E-2</v>
      </c>
      <c r="AU108">
        <f t="shared" si="65"/>
        <v>8.2677759915653862E-4</v>
      </c>
      <c r="AX108">
        <f t="shared" si="58"/>
        <v>1.3258221308875801E-2</v>
      </c>
      <c r="AY108">
        <f t="shared" si="87"/>
        <v>1.3922537374607986E-2</v>
      </c>
      <c r="AZ108">
        <f t="shared" si="88"/>
        <v>1.45028693948987E-2</v>
      </c>
      <c r="BA108">
        <f t="shared" si="89"/>
        <v>1.5491212568657339E-2</v>
      </c>
      <c r="BB108">
        <f t="shared" si="90"/>
        <v>1.769975054324522E-2</v>
      </c>
      <c r="BC108">
        <f t="shared" si="91"/>
        <v>2.0259725649259489E-2</v>
      </c>
      <c r="BD108">
        <f t="shared" si="92"/>
        <v>2.3804166232576196E-2</v>
      </c>
      <c r="BE108">
        <f t="shared" si="93"/>
        <v>3.0569924434394689E-2</v>
      </c>
      <c r="BF108">
        <f t="shared" si="94"/>
        <v>3.8030713283945784E-2</v>
      </c>
      <c r="BG108">
        <f t="shared" si="95"/>
        <v>7.1598791924366786E-2</v>
      </c>
      <c r="BJ108">
        <f t="shared" si="59"/>
        <v>2.7186119558919714E-2</v>
      </c>
      <c r="BK108">
        <f t="shared" si="96"/>
        <v>-2.5367827138693528E-2</v>
      </c>
      <c r="BL108">
        <f t="shared" si="97"/>
        <v>-3.3275589827942549E-2</v>
      </c>
      <c r="BM108">
        <f t="shared" si="98"/>
        <v>-2.6504549991144967E-2</v>
      </c>
      <c r="BN108">
        <f t="shared" si="99"/>
        <v>-9.7528119469812227E-3</v>
      </c>
      <c r="BO108">
        <f t="shared" si="100"/>
        <v>-3.0145830015208272E-3</v>
      </c>
      <c r="BP108">
        <f t="shared" si="101"/>
        <v>-7.3710616737254959E-4</v>
      </c>
      <c r="BQ108">
        <f t="shared" si="102"/>
        <v>-9.2462062913874329E-5</v>
      </c>
      <c r="BR108">
        <f t="shared" si="103"/>
        <v>-1.7379779621752075E-5</v>
      </c>
      <c r="BS108">
        <f t="shared" si="104"/>
        <v>-2.7776139927329265E-7</v>
      </c>
    </row>
    <row r="109" spans="1:71">
      <c r="A109">
        <v>503497.89250438882</v>
      </c>
      <c r="B109">
        <v>1.3142276632088062E-2</v>
      </c>
      <c r="C109">
        <v>1.382271237367445E-2</v>
      </c>
      <c r="D109">
        <v>1.441424165358233E-2</v>
      </c>
      <c r="E109">
        <v>1.5417081663682707E-2</v>
      </c>
      <c r="F109">
        <v>1.7644934203923362E-2</v>
      </c>
      <c r="G109">
        <v>2.0215568111268442E-2</v>
      </c>
      <c r="H109">
        <v>2.376586419696624E-2</v>
      </c>
      <c r="I109">
        <v>3.053254596858709E-2</v>
      </c>
      <c r="J109">
        <v>3.7989407247455378E-2</v>
      </c>
      <c r="K109">
        <v>7.1529046411724834E-2</v>
      </c>
      <c r="N109">
        <f t="shared" si="55"/>
        <v>2.6028192440128297</v>
      </c>
      <c r="O109">
        <f t="shared" si="78"/>
        <v>-4.5070801696904734</v>
      </c>
      <c r="P109">
        <f t="shared" si="79"/>
        <v>-8.4668435954600234</v>
      </c>
      <c r="Q109">
        <f t="shared" si="80"/>
        <v>-12.287925303001888</v>
      </c>
      <c r="R109">
        <f t="shared" si="81"/>
        <v>-14.642056426718618</v>
      </c>
      <c r="S109">
        <f t="shared" si="82"/>
        <v>-13.901628549511704</v>
      </c>
      <c r="T109">
        <f t="shared" si="83"/>
        <v>-11.841780500275011</v>
      </c>
      <c r="U109">
        <f t="shared" si="84"/>
        <v>-8.5611411458405264</v>
      </c>
      <c r="V109">
        <f t="shared" si="85"/>
        <v>-6.2770124012984585</v>
      </c>
      <c r="W109">
        <f t="shared" si="86"/>
        <v>-2.4638389177012145</v>
      </c>
      <c r="Z109">
        <f t="shared" si="56"/>
        <v>1.3141245949426689E-2</v>
      </c>
      <c r="AA109">
        <f t="shared" si="66"/>
        <v>1.3824737518909726E-2</v>
      </c>
      <c r="AB109">
        <f t="shared" si="67"/>
        <v>1.4418466651408311E-2</v>
      </c>
      <c r="AC109">
        <f t="shared" si="68"/>
        <v>1.5424337162009385E-2</v>
      </c>
      <c r="AD109">
        <f t="shared" si="69"/>
        <v>1.7657051502011835E-2</v>
      </c>
      <c r="AE109">
        <f t="shared" si="70"/>
        <v>2.0231732932670689E-2</v>
      </c>
      <c r="AF109">
        <f t="shared" si="71"/>
        <v>2.3786499637028582E-2</v>
      </c>
      <c r="AG109">
        <f t="shared" si="72"/>
        <v>3.0560456417750657E-2</v>
      </c>
      <c r="AH109">
        <f t="shared" si="73"/>
        <v>3.8024745261111763E-2</v>
      </c>
      <c r="AI109">
        <f t="shared" si="74"/>
        <v>7.1596523375234575E-2</v>
      </c>
      <c r="AL109">
        <f t="shared" si="57"/>
        <v>-0.25919055034006422</v>
      </c>
      <c r="AM109">
        <f t="shared" si="75"/>
        <v>0.34898520631266444</v>
      </c>
      <c r="AN109">
        <f t="shared" si="76"/>
        <v>0.53468925550636404</v>
      </c>
      <c r="AO109">
        <f t="shared" si="77"/>
        <v>0.56457452770475369</v>
      </c>
      <c r="AP109">
        <f t="shared" si="60"/>
        <v>0.36695142109140966</v>
      </c>
      <c r="AQ109">
        <f t="shared" si="61"/>
        <v>0.19699109227821202</v>
      </c>
      <c r="AR109">
        <f t="shared" si="62"/>
        <v>8.9428099295302682E-2</v>
      </c>
      <c r="AS109">
        <f t="shared" si="63"/>
        <v>2.6840194989232541E-2</v>
      </c>
      <c r="AT109">
        <f t="shared" si="64"/>
        <v>9.952946302835294E-3</v>
      </c>
      <c r="AU109">
        <f t="shared" si="65"/>
        <v>7.8763757061574974E-4</v>
      </c>
      <c r="AX109">
        <f t="shared" si="58"/>
        <v>1.3141348572038136E-2</v>
      </c>
      <c r="AY109">
        <f t="shared" si="87"/>
        <v>1.3824580672149112E-2</v>
      </c>
      <c r="AZ109">
        <f t="shared" si="88"/>
        <v>1.4418199705594029E-2</v>
      </c>
      <c r="BA109">
        <f t="shared" si="89"/>
        <v>1.5424003535535779E-2</v>
      </c>
      <c r="BB109">
        <f t="shared" si="90"/>
        <v>1.7656747463624476E-2</v>
      </c>
      <c r="BC109">
        <f t="shared" si="91"/>
        <v>2.0231503552643547E-2</v>
      </c>
      <c r="BD109">
        <f t="shared" si="92"/>
        <v>2.3786343563876565E-2</v>
      </c>
      <c r="BE109">
        <f t="shared" si="93"/>
        <v>3.0560368775339224E-2</v>
      </c>
      <c r="BF109">
        <f t="shared" si="94"/>
        <v>3.802468913732588E-2</v>
      </c>
      <c r="BG109">
        <f t="shared" si="95"/>
        <v>7.1596501768648291E-2</v>
      </c>
      <c r="BJ109">
        <f t="shared" si="59"/>
        <v>2.5807693902026151E-2</v>
      </c>
      <c r="BK109">
        <f t="shared" si="96"/>
        <v>-2.7027036595021165E-2</v>
      </c>
      <c r="BL109">
        <f t="shared" si="97"/>
        <v>-3.3778063859016015E-2</v>
      </c>
      <c r="BM109">
        <f t="shared" si="98"/>
        <v>-2.5953653247244062E-2</v>
      </c>
      <c r="BN109">
        <f t="shared" si="99"/>
        <v>-9.2031496159225307E-3</v>
      </c>
      <c r="BO109">
        <f t="shared" si="100"/>
        <v>-2.7937618113771157E-3</v>
      </c>
      <c r="BP109">
        <f t="shared" si="101"/>
        <v>-6.7595229484267725E-4</v>
      </c>
      <c r="BQ109">
        <f t="shared" si="102"/>
        <v>-8.4224760078824098E-5</v>
      </c>
      <c r="BR109">
        <f t="shared" si="103"/>
        <v>-1.5796311675470449E-5</v>
      </c>
      <c r="BS109">
        <f t="shared" si="104"/>
        <v>-2.520292188104256E-7</v>
      </c>
    </row>
    <row r="110" spans="1:71">
      <c r="A110">
        <v>528672.78712960833</v>
      </c>
      <c r="B110">
        <v>1.3026835955205703E-2</v>
      </c>
      <c r="C110">
        <v>1.3726600643206978E-2</v>
      </c>
      <c r="D110">
        <v>1.4331540645969769E-2</v>
      </c>
      <c r="E110">
        <v>1.5351804113711481E-2</v>
      </c>
      <c r="F110">
        <v>1.7603460048083424E-2</v>
      </c>
      <c r="G110">
        <v>2.0188448944816331E-2</v>
      </c>
      <c r="H110">
        <v>2.3748774760285758E-2</v>
      </c>
      <c r="I110">
        <v>3.052339561476107E-2</v>
      </c>
      <c r="J110">
        <v>3.7983641033565753E-2</v>
      </c>
      <c r="K110">
        <v>7.1526854950651683E-2</v>
      </c>
      <c r="N110">
        <f t="shared" si="55"/>
        <v>2.4856534814600635</v>
      </c>
      <c r="O110">
        <f t="shared" si="78"/>
        <v>-4.9135322139642534</v>
      </c>
      <c r="P110">
        <f t="shared" si="79"/>
        <v>-8.9388032230747676</v>
      </c>
      <c r="Q110">
        <f t="shared" si="80"/>
        <v>-12.725211633279637</v>
      </c>
      <c r="R110">
        <f t="shared" si="81"/>
        <v>-14.904340531907602</v>
      </c>
      <c r="S110">
        <f t="shared" si="82"/>
        <v>-14.038290222180141</v>
      </c>
      <c r="T110">
        <f t="shared" si="83"/>
        <v>-11.902760294204397</v>
      </c>
      <c r="U110">
        <f t="shared" si="84"/>
        <v>-8.579217221576382</v>
      </c>
      <c r="V110">
        <f t="shared" si="85"/>
        <v>-6.2836819787191907</v>
      </c>
      <c r="W110">
        <f t="shared" si="86"/>
        <v>-2.464364150231916</v>
      </c>
      <c r="Z110">
        <f t="shared" si="56"/>
        <v>1.3025873137948476E-2</v>
      </c>
      <c r="AA110">
        <f t="shared" si="66"/>
        <v>1.372877025873003E-2</v>
      </c>
      <c r="AB110">
        <f t="shared" si="67"/>
        <v>1.4335937494326443E-2</v>
      </c>
      <c r="AC110">
        <f t="shared" si="68"/>
        <v>1.5359238605112893E-2</v>
      </c>
      <c r="AD110">
        <f t="shared" si="69"/>
        <v>1.7615722143004824E-2</v>
      </c>
      <c r="AE110">
        <f t="shared" si="70"/>
        <v>2.0204718061964E-2</v>
      </c>
      <c r="AF110">
        <f t="shared" si="71"/>
        <v>2.3769479251315732E-2</v>
      </c>
      <c r="AG110">
        <f t="shared" si="72"/>
        <v>3.0551344075361739E-2</v>
      </c>
      <c r="AH110">
        <f t="shared" si="73"/>
        <v>3.8019003193714825E-2</v>
      </c>
      <c r="AI110">
        <f t="shared" si="74"/>
        <v>7.1594341137373368E-2</v>
      </c>
      <c r="AL110">
        <f t="shared" si="57"/>
        <v>-0.24643275864716954</v>
      </c>
      <c r="AM110">
        <f t="shared" si="75"/>
        <v>0.37492899888977832</v>
      </c>
      <c r="AN110">
        <f t="shared" si="76"/>
        <v>0.55262820259169509</v>
      </c>
      <c r="AO110">
        <f t="shared" si="77"/>
        <v>0.56785214546573293</v>
      </c>
      <c r="AP110">
        <f t="shared" si="60"/>
        <v>0.3593658485086495</v>
      </c>
      <c r="AQ110">
        <f t="shared" si="61"/>
        <v>0.1904811575493453</v>
      </c>
      <c r="AR110">
        <f t="shared" si="62"/>
        <v>8.5836922089334855E-2</v>
      </c>
      <c r="AS110">
        <f t="shared" si="63"/>
        <v>2.5641187307233991E-2</v>
      </c>
      <c r="AT110">
        <f t="shared" si="64"/>
        <v>9.4932914661600871E-3</v>
      </c>
      <c r="AU110">
        <f t="shared" si="65"/>
        <v>7.5033999995215638E-4</v>
      </c>
      <c r="AX110">
        <f t="shared" si="58"/>
        <v>1.3025968581794493E-2</v>
      </c>
      <c r="AY110">
        <f t="shared" si="87"/>
        <v>1.3728604661071153E-2</v>
      </c>
      <c r="AZ110">
        <f t="shared" si="88"/>
        <v>1.43356655236334E-2</v>
      </c>
      <c r="BA110">
        <f t="shared" si="89"/>
        <v>1.5358906571200202E-2</v>
      </c>
      <c r="BB110">
        <f t="shared" si="90"/>
        <v>1.7615426128867212E-2</v>
      </c>
      <c r="BC110">
        <f t="shared" si="91"/>
        <v>2.0204497001824296E-2</v>
      </c>
      <c r="BD110">
        <f t="shared" si="92"/>
        <v>2.3769329713424873E-2</v>
      </c>
      <c r="BE110">
        <f t="shared" si="93"/>
        <v>3.0551260410511455E-2</v>
      </c>
      <c r="BF110">
        <f t="shared" si="94"/>
        <v>3.8018949682086398E-2</v>
      </c>
      <c r="BG110">
        <f t="shared" si="95"/>
        <v>7.1594320555507532E-2</v>
      </c>
      <c r="BJ110">
        <f t="shared" si="59"/>
        <v>2.4429455149967364E-2</v>
      </c>
      <c r="BK110">
        <f t="shared" si="96"/>
        <v>-2.8614754247984039E-2</v>
      </c>
      <c r="BL110">
        <f t="shared" si="97"/>
        <v>-3.4178008389136962E-2</v>
      </c>
      <c r="BM110">
        <f t="shared" si="98"/>
        <v>-2.5353972489601403E-2</v>
      </c>
      <c r="BN110">
        <f t="shared" si="99"/>
        <v>-8.671335616246615E-3</v>
      </c>
      <c r="BO110">
        <f t="shared" si="100"/>
        <v>-2.5867467354625919E-3</v>
      </c>
      <c r="BP110">
        <f t="shared" si="101"/>
        <v>-6.1956494889084943E-4</v>
      </c>
      <c r="BQ110">
        <f t="shared" si="102"/>
        <v>-7.6705979537804376E-5</v>
      </c>
      <c r="BR110">
        <f t="shared" si="103"/>
        <v>-1.4355721624000949E-5</v>
      </c>
      <c r="BS110">
        <f t="shared" si="104"/>
        <v>-2.286769441903294E-7</v>
      </c>
    </row>
    <row r="111" spans="1:71">
      <c r="A111">
        <v>555106.42648608878</v>
      </c>
      <c r="B111">
        <v>1.291286471227469E-2</v>
      </c>
      <c r="C111">
        <v>1.3632452191528541E-2</v>
      </c>
      <c r="D111">
        <v>1.425095063933858E-2</v>
      </c>
      <c r="E111">
        <v>1.5288600333477013E-2</v>
      </c>
      <c r="F111">
        <v>1.7563618740819853E-2</v>
      </c>
      <c r="G111">
        <v>2.0162502262841081E-2</v>
      </c>
      <c r="H111">
        <v>2.3732462362695363E-2</v>
      </c>
      <c r="I111">
        <v>3.0514673887839325E-2</v>
      </c>
      <c r="J111">
        <v>3.7978147408539657E-2</v>
      </c>
      <c r="K111">
        <v>7.1524767741820539E-2</v>
      </c>
      <c r="N111">
        <f t="shared" si="55"/>
        <v>2.3661400372435519</v>
      </c>
      <c r="O111">
        <f t="shared" si="78"/>
        <v>-5.3305485373772887</v>
      </c>
      <c r="P111">
        <f t="shared" si="79"/>
        <v>-9.4170119586396641</v>
      </c>
      <c r="Q111">
        <f t="shared" si="80"/>
        <v>-13.160897369314927</v>
      </c>
      <c r="R111">
        <f t="shared" si="81"/>
        <v>-15.160202020431068</v>
      </c>
      <c r="S111">
        <f t="shared" si="82"/>
        <v>-14.170155691566649</v>
      </c>
      <c r="T111">
        <f t="shared" si="83"/>
        <v>-11.961221804010295</v>
      </c>
      <c r="U111">
        <f t="shared" si="84"/>
        <v>-8.5964761332048685</v>
      </c>
      <c r="V111">
        <f t="shared" si="85"/>
        <v>-6.29004152848995</v>
      </c>
      <c r="W111">
        <f t="shared" si="86"/>
        <v>-2.4648644706443323</v>
      </c>
      <c r="Z111">
        <f t="shared" si="56"/>
        <v>1.2911968100733086E-2</v>
      </c>
      <c r="AA111">
        <f t="shared" si="66"/>
        <v>1.3634765812068683E-2</v>
      </c>
      <c r="AB111">
        <f t="shared" si="67"/>
        <v>1.4255517913498675E-2</v>
      </c>
      <c r="AC111">
        <f t="shared" si="68"/>
        <v>1.5296210548270871E-2</v>
      </c>
      <c r="AD111">
        <f t="shared" si="69"/>
        <v>1.7576020974635599E-2</v>
      </c>
      <c r="AE111">
        <f t="shared" si="70"/>
        <v>2.0178871560071553E-2</v>
      </c>
      <c r="AF111">
        <f t="shared" si="71"/>
        <v>2.3753232888766823E-2</v>
      </c>
      <c r="AG111">
        <f t="shared" si="72"/>
        <v>3.0542658602293347E-2</v>
      </c>
      <c r="AH111">
        <f t="shared" si="73"/>
        <v>3.8013532579696897E-2</v>
      </c>
      <c r="AI111">
        <f t="shared" si="74"/>
        <v>7.1592262713195506E-2</v>
      </c>
      <c r="AL111">
        <f t="shared" si="57"/>
        <v>-0.23355473102848787</v>
      </c>
      <c r="AM111">
        <f t="shared" si="75"/>
        <v>0.40069941029789685</v>
      </c>
      <c r="AN111">
        <f t="shared" si="76"/>
        <v>0.56968450175497709</v>
      </c>
      <c r="AO111">
        <f t="shared" si="77"/>
        <v>0.57011707558335145</v>
      </c>
      <c r="AP111">
        <f t="shared" si="60"/>
        <v>0.35155035010701885</v>
      </c>
      <c r="AQ111">
        <f t="shared" si="61"/>
        <v>0.18406543583897084</v>
      </c>
      <c r="AR111">
        <f t="shared" si="62"/>
        <v>8.2360677144878894E-2</v>
      </c>
      <c r="AS111">
        <f t="shared" si="63"/>
        <v>2.4492189926066905E-2</v>
      </c>
      <c r="AT111">
        <f t="shared" si="64"/>
        <v>9.0542186761963604E-3</v>
      </c>
      <c r="AU111">
        <f t="shared" si="65"/>
        <v>7.1479913122773821E-4</v>
      </c>
      <c r="AX111">
        <f t="shared" si="58"/>
        <v>1.2912056592325052E-2</v>
      </c>
      <c r="AY111">
        <f t="shared" si="87"/>
        <v>1.3634591846319965E-2</v>
      </c>
      <c r="AZ111">
        <f t="shared" si="88"/>
        <v>1.4255241464141661E-2</v>
      </c>
      <c r="BA111">
        <f t="shared" si="89"/>
        <v>1.5295880599396832E-2</v>
      </c>
      <c r="BB111">
        <f t="shared" si="90"/>
        <v>1.7575733026945102E-2</v>
      </c>
      <c r="BC111">
        <f t="shared" si="91"/>
        <v>2.0178658628042696E-2</v>
      </c>
      <c r="BD111">
        <f t="shared" si="92"/>
        <v>2.3753089651918313E-2</v>
      </c>
      <c r="BE111">
        <f t="shared" si="93"/>
        <v>3.0542578743295305E-2</v>
      </c>
      <c r="BF111">
        <f t="shared" si="94"/>
        <v>3.8013481561381596E-2</v>
      </c>
      <c r="BG111">
        <f t="shared" si="95"/>
        <v>7.1592243107640355E-2</v>
      </c>
      <c r="BJ111">
        <f t="shared" si="59"/>
        <v>2.3051381884692183E-2</v>
      </c>
      <c r="BK111">
        <f t="shared" si="96"/>
        <v>-3.0127103335936798E-2</v>
      </c>
      <c r="BL111">
        <f t="shared" si="97"/>
        <v>-3.4476434719788715E-2</v>
      </c>
      <c r="BM111">
        <f t="shared" si="98"/>
        <v>-2.4710921742497217E-2</v>
      </c>
      <c r="BN111">
        <f t="shared" si="99"/>
        <v>-8.1582844944028034E-3</v>
      </c>
      <c r="BO111">
        <f t="shared" si="100"/>
        <v>-2.3929634256663725E-3</v>
      </c>
      <c r="BP111">
        <f t="shared" si="101"/>
        <v>-5.6761214235943674E-4</v>
      </c>
      <c r="BQ111">
        <f t="shared" si="102"/>
        <v>-6.9845094890693454E-5</v>
      </c>
      <c r="BR111">
        <f t="shared" si="103"/>
        <v>-1.3045307214201069E-5</v>
      </c>
      <c r="BS111">
        <f t="shared" si="104"/>
        <v>-2.0748470681411717E-7</v>
      </c>
    </row>
    <row r="112" spans="1:71">
      <c r="A112">
        <v>582861.74781039322</v>
      </c>
      <c r="B112">
        <v>1.2800338623854818E-2</v>
      </c>
      <c r="C112">
        <v>1.354024973918143E-2</v>
      </c>
      <c r="D112">
        <v>1.4172446011241286E-2</v>
      </c>
      <c r="E112">
        <v>1.522742900418496E-2</v>
      </c>
      <c r="F112">
        <v>1.752535758208509E-2</v>
      </c>
      <c r="G112">
        <v>2.0137682020336615E-2</v>
      </c>
      <c r="H112">
        <v>2.3716893222105431E-2</v>
      </c>
      <c r="I112">
        <v>3.0506361023228654E-2</v>
      </c>
      <c r="J112">
        <v>3.7972913575364774E-2</v>
      </c>
      <c r="K112">
        <v>7.1522779830403949E-2</v>
      </c>
      <c r="N112">
        <f t="shared" si="55"/>
        <v>2.2442595386608186</v>
      </c>
      <c r="O112">
        <f t="shared" si="78"/>
        <v>-5.7580964502393179</v>
      </c>
      <c r="P112">
        <f t="shared" si="79"/>
        <v>-9.9010399846348793</v>
      </c>
      <c r="Q112">
        <f t="shared" si="80"/>
        <v>-13.594483553065945</v>
      </c>
      <c r="R112">
        <f t="shared" si="81"/>
        <v>-15.409581661067341</v>
      </c>
      <c r="S112">
        <f t="shared" si="82"/>
        <v>-14.297324409943338</v>
      </c>
      <c r="T112">
        <f t="shared" si="83"/>
        <v>-12.01725251595164</v>
      </c>
      <c r="U112">
        <f t="shared" si="84"/>
        <v>-8.6129528854546784</v>
      </c>
      <c r="V112">
        <f t="shared" si="85"/>
        <v>-6.2961051217544233</v>
      </c>
      <c r="W112">
        <f t="shared" si="86"/>
        <v>-2.465341056058016</v>
      </c>
      <c r="Z112">
        <f t="shared" si="56"/>
        <v>1.2799506600437409E-2</v>
      </c>
      <c r="AA112">
        <f t="shared" si="66"/>
        <v>1.3542706906450057E-2</v>
      </c>
      <c r="AB112">
        <f t="shared" si="67"/>
        <v>1.4177182229116063E-2</v>
      </c>
      <c r="AC112">
        <f t="shared" si="68"/>
        <v>1.523521162017405E-2</v>
      </c>
      <c r="AD112">
        <f t="shared" si="69"/>
        <v>1.7537895372659283E-2</v>
      </c>
      <c r="AE112">
        <f t="shared" si="70"/>
        <v>2.0154147511458855E-2</v>
      </c>
      <c r="AF112">
        <f t="shared" si="71"/>
        <v>2.3737726887596799E-2</v>
      </c>
      <c r="AG112">
        <f t="shared" si="72"/>
        <v>3.0534380312909882E-2</v>
      </c>
      <c r="AH112">
        <f t="shared" si="73"/>
        <v>3.800832067480029E-2</v>
      </c>
      <c r="AI112">
        <f t="shared" si="74"/>
        <v>7.1590283168697796E-2</v>
      </c>
      <c r="AL112">
        <f t="shared" si="57"/>
        <v>-0.22055620913363899</v>
      </c>
      <c r="AM112">
        <f t="shared" si="75"/>
        <v>0.42624692465666675</v>
      </c>
      <c r="AN112">
        <f t="shared" si="76"/>
        <v>0.58581565206951469</v>
      </c>
      <c r="AO112">
        <f t="shared" si="77"/>
        <v>0.57138822123912025</v>
      </c>
      <c r="AP112">
        <f t="shared" si="60"/>
        <v>0.34353963276392585</v>
      </c>
      <c r="AQ112">
        <f t="shared" si="61"/>
        <v>0.17775366598520104</v>
      </c>
      <c r="AR112">
        <f t="shared" si="62"/>
        <v>7.8998358305740174E-2</v>
      </c>
      <c r="AS112">
        <f t="shared" si="63"/>
        <v>2.3391444690978969E-2</v>
      </c>
      <c r="AT112">
        <f t="shared" si="64"/>
        <v>8.6348662311727612E-3</v>
      </c>
      <c r="AU112">
        <f t="shared" si="65"/>
        <v>6.8093310295544299E-4</v>
      </c>
      <c r="AX112">
        <f t="shared" si="58"/>
        <v>1.2799588359223839E-2</v>
      </c>
      <c r="AY112">
        <f t="shared" si="87"/>
        <v>1.3542524957071402E-2</v>
      </c>
      <c r="AZ112">
        <f t="shared" si="88"/>
        <v>1.4176901841176601E-2</v>
      </c>
      <c r="BA112">
        <f t="shared" si="89"/>
        <v>1.5234884222562294E-2</v>
      </c>
      <c r="BB112">
        <f t="shared" si="90"/>
        <v>1.7537615509757996E-2</v>
      </c>
      <c r="BC112">
        <f t="shared" si="91"/>
        <v>2.0153942510292889E-2</v>
      </c>
      <c r="BD112">
        <f t="shared" si="92"/>
        <v>2.3737589722377661E-2</v>
      </c>
      <c r="BE112">
        <f t="shared" si="93"/>
        <v>3.0534304094654397E-2</v>
      </c>
      <c r="BF112">
        <f t="shared" si="94"/>
        <v>3.8008272036107231E-2</v>
      </c>
      <c r="BG112">
        <f t="shared" si="95"/>
        <v>7.1590264493313016E-2</v>
      </c>
      <c r="BJ112">
        <f t="shared" si="59"/>
        <v>2.1673454039514279E-2</v>
      </c>
      <c r="BK112">
        <f t="shared" si="96"/>
        <v>-3.1560333558075367E-2</v>
      </c>
      <c r="BL112">
        <f t="shared" si="97"/>
        <v>-3.467483170226357E-2</v>
      </c>
      <c r="BM112">
        <f t="shared" si="98"/>
        <v>-2.4029898799453445E-2</v>
      </c>
      <c r="BN112">
        <f t="shared" si="99"/>
        <v>-7.664698734881752E-3</v>
      </c>
      <c r="BO112">
        <f t="shared" si="100"/>
        <v>-2.2118240581747548E-3</v>
      </c>
      <c r="BP112">
        <f t="shared" si="101"/>
        <v>-5.1977985868985918E-4</v>
      </c>
      <c r="BQ112">
        <f t="shared" si="102"/>
        <v>-6.3586303658729303E-5</v>
      </c>
      <c r="BR112">
        <f t="shared" si="103"/>
        <v>-1.1853467982772859E-5</v>
      </c>
      <c r="BS112">
        <f t="shared" si="104"/>
        <v>-1.8825243628069849E-7</v>
      </c>
    </row>
    <row r="113" spans="1:71">
      <c r="A113">
        <v>612004.8352009129</v>
      </c>
      <c r="B113">
        <v>1.2689233900943066E-2</v>
      </c>
      <c r="C113">
        <v>1.3449976195402558E-2</v>
      </c>
      <c r="D113">
        <v>1.4096000811685969E-2</v>
      </c>
      <c r="E113">
        <v>1.5168248511574715E-2</v>
      </c>
      <c r="F113">
        <v>1.7488624770248616E-2</v>
      </c>
      <c r="G113">
        <v>2.0113943607127219E-2</v>
      </c>
      <c r="H113">
        <v>2.370203489089974E-2</v>
      </c>
      <c r="I113">
        <v>3.0498438139328236E-2</v>
      </c>
      <c r="J113">
        <v>3.7967927329608887E-2</v>
      </c>
      <c r="K113">
        <v>7.1520886496631506E-2</v>
      </c>
      <c r="N113">
        <f t="shared" si="55"/>
        <v>2.1199926667738076</v>
      </c>
      <c r="O113">
        <f t="shared" si="78"/>
        <v>-6.196117687801685</v>
      </c>
      <c r="P113">
        <f t="shared" si="79"/>
        <v>-10.3904331653091</v>
      </c>
      <c r="Q113">
        <f t="shared" si="80"/>
        <v>-14.025480940118442</v>
      </c>
      <c r="R113">
        <f t="shared" si="81"/>
        <v>-15.652438148308335</v>
      </c>
      <c r="S113">
        <f t="shared" si="82"/>
        <v>-14.41989964223362</v>
      </c>
      <c r="T113">
        <f t="shared" si="83"/>
        <v>-12.070938339103781</v>
      </c>
      <c r="U113">
        <f t="shared" si="84"/>
        <v>-8.6286811602464937</v>
      </c>
      <c r="V113">
        <f t="shared" si="85"/>
        <v>-6.3018862223535841</v>
      </c>
      <c r="W113">
        <f t="shared" si="86"/>
        <v>-2.4657950283814811</v>
      </c>
      <c r="Z113">
        <f t="shared" si="56"/>
        <v>1.2688464888935578E-2</v>
      </c>
      <c r="AA113">
        <f t="shared" si="66"/>
        <v>1.3452576453206E-2</v>
      </c>
      <c r="AB113">
        <f t="shared" si="67"/>
        <v>1.410090443081416E-2</v>
      </c>
      <c r="AC113">
        <f t="shared" si="68"/>
        <v>1.5176200157951637E-2</v>
      </c>
      <c r="AD113">
        <f t="shared" si="69"/>
        <v>1.7501293615079742E-2</v>
      </c>
      <c r="AE113">
        <f t="shared" si="70"/>
        <v>2.0130501433976159E-2</v>
      </c>
      <c r="AF113">
        <f t="shared" si="71"/>
        <v>2.3722928916680219E-2</v>
      </c>
      <c r="AG113">
        <f t="shared" si="72"/>
        <v>3.0526490401229723E-2</v>
      </c>
      <c r="AH113">
        <f t="shared" si="73"/>
        <v>3.800335532495519E-2</v>
      </c>
      <c r="AI113">
        <f t="shared" si="74"/>
        <v>7.1588397803947795E-2</v>
      </c>
      <c r="AL113">
        <f t="shared" si="57"/>
        <v>-0.20743694484448807</v>
      </c>
      <c r="AM113">
        <f t="shared" si="75"/>
        <v>0.45152034901626781</v>
      </c>
      <c r="AN113">
        <f t="shared" si="76"/>
        <v>0.60098208391868646</v>
      </c>
      <c r="AO113">
        <f t="shared" si="77"/>
        <v>0.57168831430470102</v>
      </c>
      <c r="AP113">
        <f t="shared" si="60"/>
        <v>0.33536705265682037</v>
      </c>
      <c r="AQ113">
        <f t="shared" si="61"/>
        <v>0.17155442540160326</v>
      </c>
      <c r="AR113">
        <f t="shared" si="62"/>
        <v>7.5748682940400033E-2</v>
      </c>
      <c r="AS113">
        <f t="shared" si="63"/>
        <v>2.2337223854344997E-2</v>
      </c>
      <c r="AT113">
        <f t="shared" si="64"/>
        <v>8.2344028602013373E-3</v>
      </c>
      <c r="AU113">
        <f t="shared" si="65"/>
        <v>6.486637891955035E-4</v>
      </c>
      <c r="AX113">
        <f t="shared" si="58"/>
        <v>1.2688540127541528E-2</v>
      </c>
      <c r="AY113">
        <f t="shared" si="87"/>
        <v>1.3452386906428112E-2</v>
      </c>
      <c r="AZ113">
        <f t="shared" si="88"/>
        <v>1.4100620637350616E-2</v>
      </c>
      <c r="BA113">
        <f t="shared" si="89"/>
        <v>1.5175875751141564E-2</v>
      </c>
      <c r="BB113">
        <f t="shared" si="90"/>
        <v>1.7501021833068078E-2</v>
      </c>
      <c r="BC113">
        <f t="shared" si="91"/>
        <v>2.0130304162083362E-2</v>
      </c>
      <c r="BD113">
        <f t="shared" si="92"/>
        <v>2.372279759874437E-2</v>
      </c>
      <c r="BE113">
        <f t="shared" si="93"/>
        <v>3.0526417665029747E-2</v>
      </c>
      <c r="BF113">
        <f t="shared" si="94"/>
        <v>3.8003308957147292E-2</v>
      </c>
      <c r="BG113">
        <f t="shared" si="95"/>
        <v>7.1588380014757674E-2</v>
      </c>
      <c r="BJ113">
        <f t="shared" si="59"/>
        <v>2.0295652787207099E-2</v>
      </c>
      <c r="BK113">
        <f t="shared" si="96"/>
        <v>-3.2910853732514136E-2</v>
      </c>
      <c r="BL113">
        <f t="shared" si="97"/>
        <v>-3.4775161182068803E-2</v>
      </c>
      <c r="BM113">
        <f t="shared" si="98"/>
        <v>-2.3316242707476249E-2</v>
      </c>
      <c r="BN113">
        <f t="shared" si="99"/>
        <v>-7.1910844003849643E-3</v>
      </c>
      <c r="BO113">
        <f t="shared" si="100"/>
        <v>-2.0427337584189111E-3</v>
      </c>
      <c r="BP113">
        <f t="shared" si="101"/>
        <v>-4.7577178495727441E-4</v>
      </c>
      <c r="BQ113">
        <f t="shared" si="102"/>
        <v>-5.7878329813007075E-5</v>
      </c>
      <c r="BR113">
        <f t="shared" si="103"/>
        <v>-1.0769611570366883E-5</v>
      </c>
      <c r="BS113">
        <f t="shared" si="104"/>
        <v>-1.7080172892204059E-7</v>
      </c>
    </row>
    <row r="114" spans="1:71">
      <c r="A114">
        <v>642605.07696095854</v>
      </c>
      <c r="B114">
        <v>1.2579527233311778E-2</v>
      </c>
      <c r="C114">
        <v>1.3361614617715411E-2</v>
      </c>
      <c r="D114">
        <v>1.4021588735511466E-2</v>
      </c>
      <c r="E114">
        <v>1.5111016978394958E-2</v>
      </c>
      <c r="F114">
        <v>1.7453369439186434E-2</v>
      </c>
      <c r="G114">
        <v>2.0091243832460446E-2</v>
      </c>
      <c r="H114">
        <v>2.3687856214721536E-2</v>
      </c>
      <c r="I114">
        <v>3.0490887200640089E-2</v>
      </c>
      <c r="J114">
        <v>3.7963177032730222E-2</v>
      </c>
      <c r="K114">
        <v>7.1519083244678747E-2</v>
      </c>
      <c r="N114">
        <f t="shared" si="55"/>
        <v>1.9933201576630994</v>
      </c>
      <c r="O114">
        <f t="shared" si="78"/>
        <v>-6.644527180279729</v>
      </c>
      <c r="P114">
        <f t="shared" si="79"/>
        <v>-10.884714467600057</v>
      </c>
      <c r="Q114">
        <f t="shared" si="80"/>
        <v>-14.453412127668518</v>
      </c>
      <c r="R114">
        <f t="shared" si="81"/>
        <v>-15.888747351346865</v>
      </c>
      <c r="S114">
        <f t="shared" si="82"/>
        <v>-14.537987856603452</v>
      </c>
      <c r="T114">
        <f t="shared" si="83"/>
        <v>-12.12236349161895</v>
      </c>
      <c r="U114">
        <f t="shared" si="84"/>
        <v>-8.6436933501982178</v>
      </c>
      <c r="V114">
        <f t="shared" si="85"/>
        <v>-6.3073977101215757</v>
      </c>
      <c r="W114">
        <f t="shared" si="86"/>
        <v>-2.4662274568778577</v>
      </c>
      <c r="Z114">
        <f t="shared" si="56"/>
        <v>1.2578819695697704E-2</v>
      </c>
      <c r="AA114">
        <f t="shared" si="66"/>
        <v>1.3364357507074869E-2</v>
      </c>
      <c r="AB114">
        <f t="shared" si="67"/>
        <v>1.4026658150461401E-2</v>
      </c>
      <c r="AC114">
        <f t="shared" si="68"/>
        <v>1.5119134239986187E-2</v>
      </c>
      <c r="AD114">
        <f t="shared" si="69"/>
        <v>1.7466164918895848E-2</v>
      </c>
      <c r="AE114">
        <f t="shared" si="70"/>
        <v>2.0107890263242376E-2</v>
      </c>
      <c r="AF114">
        <f t="shared" si="71"/>
        <v>2.3708807934371964E-2</v>
      </c>
      <c r="AG114">
        <f t="shared" si="72"/>
        <v>3.0518970904157994E-2</v>
      </c>
      <c r="AH114">
        <f t="shared" si="73"/>
        <v>3.7998624939693158E-2</v>
      </c>
      <c r="AI114">
        <f t="shared" si="74"/>
        <v>7.1586602142019548E-2</v>
      </c>
      <c r="AL114">
        <f t="shared" si="57"/>
        <v>-0.19419670021640598</v>
      </c>
      <c r="AM114">
        <f t="shared" si="75"/>
        <v>0.47646700267407138</v>
      </c>
      <c r="AN114">
        <f t="shared" si="76"/>
        <v>0.61514748304540001</v>
      </c>
      <c r="AO114">
        <f t="shared" si="77"/>
        <v>0.57104369550726863</v>
      </c>
      <c r="AP114">
        <f t="shared" si="60"/>
        <v>0.32706451224450606</v>
      </c>
      <c r="AQ114">
        <f t="shared" si="61"/>
        <v>0.16547518977768411</v>
      </c>
      <c r="AR114">
        <f t="shared" si="62"/>
        <v>7.2610124675325627E-2</v>
      </c>
      <c r="AS114">
        <f t="shared" si="63"/>
        <v>2.1327832992737675E-2</v>
      </c>
      <c r="AT114">
        <f t="shared" si="64"/>
        <v>7.8520272098026398E-3</v>
      </c>
      <c r="AU114">
        <f t="shared" si="65"/>
        <v>6.1791663597622669E-4</v>
      </c>
      <c r="AX114">
        <f t="shared" si="58"/>
        <v>1.2578888620155214E-2</v>
      </c>
      <c r="AY114">
        <f t="shared" si="87"/>
        <v>1.3364160750958545E-2</v>
      </c>
      <c r="AZ114">
        <f t="shared" si="88"/>
        <v>1.402637147658313E-2</v>
      </c>
      <c r="BA114">
        <f t="shared" si="89"/>
        <v>1.5118813236514877E-2</v>
      </c>
      <c r="BB114">
        <f t="shared" si="90"/>
        <v>1.7465901193232797E-2</v>
      </c>
      <c r="BC114">
        <f t="shared" si="91"/>
        <v>2.0107700515736543E-2</v>
      </c>
      <c r="BD114">
        <f t="shared" si="92"/>
        <v>2.3708682244655235E-2</v>
      </c>
      <c r="BE114">
        <f t="shared" si="93"/>
        <v>3.0518901497569351E-2</v>
      </c>
      <c r="BF114">
        <f t="shared" si="94"/>
        <v>3.7998580738792857E-2</v>
      </c>
      <c r="BG114">
        <f t="shared" si="95"/>
        <v>7.1586585197112959E-2</v>
      </c>
      <c r="BJ114">
        <f t="shared" si="59"/>
        <v>1.8917960481351078E-2</v>
      </c>
      <c r="BK114">
        <f t="shared" si="96"/>
        <v>-3.4175265021473243E-2</v>
      </c>
      <c r="BL114">
        <f t="shared" si="97"/>
        <v>-3.4779847850800523E-2</v>
      </c>
      <c r="BM114">
        <f t="shared" si="98"/>
        <v>-2.2575193299199062E-2</v>
      </c>
      <c r="BN114">
        <f t="shared" si="99"/>
        <v>-6.7377673069841919E-3</v>
      </c>
      <c r="BO114">
        <f t="shared" si="100"/>
        <v>-1.8850960151089542E-3</v>
      </c>
      <c r="BP114">
        <f t="shared" si="101"/>
        <v>-4.3530895560035522E-4</v>
      </c>
      <c r="BQ114">
        <f t="shared" si="102"/>
        <v>-5.2674030782697847E-5</v>
      </c>
      <c r="BR114">
        <f t="shared" si="103"/>
        <v>-9.784078446367066E-6</v>
      </c>
      <c r="BS114">
        <f t="shared" si="104"/>
        <v>-1.5496592913702652E-7</v>
      </c>
    </row>
    <row r="115" spans="1:71">
      <c r="A115">
        <v>674735.33080900647</v>
      </c>
      <c r="B115">
        <v>1.2471195778164862E-2</v>
      </c>
      <c r="C115">
        <v>1.3275148171467362E-2</v>
      </c>
      <c r="D115">
        <v>1.3949183098059389E-2</v>
      </c>
      <c r="E115">
        <v>1.5055692300222709E-2</v>
      </c>
      <c r="F115">
        <v>1.7419541692076462E-2</v>
      </c>
      <c r="G115">
        <v>2.0069540907317406E-2</v>
      </c>
      <c r="H115">
        <v>2.3674327291532606E-2</v>
      </c>
      <c r="I115">
        <v>3.048369098218965E-2</v>
      </c>
      <c r="J115">
        <v>3.7958651586521057E-2</v>
      </c>
      <c r="K115">
        <v>7.1517365792077695E-2</v>
      </c>
      <c r="N115">
        <f t="shared" si="55"/>
        <v>1.8642228034062933</v>
      </c>
      <c r="O115">
        <f t="shared" si="78"/>
        <v>-7.1032119106852827</v>
      </c>
      <c r="P115">
        <f t="shared" si="79"/>
        <v>-11.383385581933689</v>
      </c>
      <c r="Q115">
        <f t="shared" si="80"/>
        <v>-14.877813571753428</v>
      </c>
      <c r="R115">
        <f t="shared" si="81"/>
        <v>-16.118501506335626</v>
      </c>
      <c r="S115">
        <f t="shared" si="82"/>
        <v>-14.651698148697548</v>
      </c>
      <c r="T115">
        <f t="shared" si="83"/>
        <v>-12.171610403921887</v>
      </c>
      <c r="U115">
        <f t="shared" si="84"/>
        <v>-8.6580205929557206</v>
      </c>
      <c r="V115">
        <f t="shared" si="85"/>
        <v>-6.3126519035850812</v>
      </c>
      <c r="W115">
        <f t="shared" si="86"/>
        <v>-2.4666393605852894</v>
      </c>
      <c r="Z115">
        <f t="shared" si="56"/>
        <v>1.2470548216485159E-2</v>
      </c>
      <c r="AA115">
        <f t="shared" si="66"/>
        <v>1.3278033225763347E-2</v>
      </c>
      <c r="AB115">
        <f t="shared" si="67"/>
        <v>1.3954416638260376E-2</v>
      </c>
      <c r="AC115">
        <f t="shared" si="68"/>
        <v>1.5063971722032304E-2</v>
      </c>
      <c r="AD115">
        <f t="shared" si="69"/>
        <v>1.7432459473549235E-2</v>
      </c>
      <c r="AE115">
        <f t="shared" si="70"/>
        <v>2.0086272334766109E-2</v>
      </c>
      <c r="AF115">
        <f t="shared" si="71"/>
        <v>2.3695334147609347E-2</v>
      </c>
      <c r="AG115">
        <f t="shared" si="72"/>
        <v>3.0511804666026598E-2</v>
      </c>
      <c r="AH115">
        <f t="shared" si="73"/>
        <v>3.7994118466689888E-2</v>
      </c>
      <c r="AI115">
        <f t="shared" si="74"/>
        <v>7.1584891918448051E-2</v>
      </c>
      <c r="AL115">
        <f t="shared" si="57"/>
        <v>-0.18083524746704704</v>
      </c>
      <c r="AM115">
        <f t="shared" si="75"/>
        <v>0.5010329323304239</v>
      </c>
      <c r="AN115">
        <f t="shared" si="76"/>
        <v>0.62827909426632778</v>
      </c>
      <c r="AO115">
        <f t="shared" si="77"/>
        <v>0.5694840657417658</v>
      </c>
      <c r="AP115">
        <f t="shared" si="60"/>
        <v>0.31866237658338908</v>
      </c>
      <c r="AQ115">
        <f t="shared" si="61"/>
        <v>0.15952239458019946</v>
      </c>
      <c r="AR115">
        <f t="shared" si="62"/>
        <v>6.9580943807401083E-2</v>
      </c>
      <c r="AS115">
        <f t="shared" si="63"/>
        <v>2.0361613448699287E-2</v>
      </c>
      <c r="AT115">
        <f t="shared" si="64"/>
        <v>7.4869672737673254E-3</v>
      </c>
      <c r="AU115">
        <f t="shared" si="65"/>
        <v>5.8862049803040911E-4</v>
      </c>
      <c r="AX115">
        <f t="shared" si="58"/>
        <v>1.2470611026455121E-2</v>
      </c>
      <c r="AY115">
        <f t="shared" si="87"/>
        <v>1.3277829650196903E-2</v>
      </c>
      <c r="AZ115">
        <f t="shared" si="88"/>
        <v>1.3954127600174874E-2</v>
      </c>
      <c r="BA115">
        <f t="shared" si="89"/>
        <v>1.506365450723131E-2</v>
      </c>
      <c r="BB115">
        <f t="shared" si="90"/>
        <v>1.7432203760630646E-2</v>
      </c>
      <c r="BC115">
        <f t="shared" si="91"/>
        <v>2.008608990442751E-2</v>
      </c>
      <c r="BD115">
        <f t="shared" si="92"/>
        <v>2.3695213872502549E-2</v>
      </c>
      <c r="BE115">
        <f t="shared" si="93"/>
        <v>3.0511738442666039E-2</v>
      </c>
      <c r="BF115">
        <f t="shared" si="94"/>
        <v>3.7994076333290452E-2</v>
      </c>
      <c r="BG115">
        <f t="shared" si="95"/>
        <v>7.1584875777882861E-2</v>
      </c>
      <c r="BJ115">
        <f t="shared" si="59"/>
        <v>1.7540360854234709E-2</v>
      </c>
      <c r="BK115">
        <f t="shared" si="96"/>
        <v>-3.5350394492857991E-2</v>
      </c>
      <c r="BL115">
        <f t="shared" si="97"/>
        <v>-3.4691764197501508E-2</v>
      </c>
      <c r="BM115">
        <f t="shared" si="98"/>
        <v>-2.1811853591890171E-2</v>
      </c>
      <c r="BN115">
        <f t="shared" si="99"/>
        <v>-6.3049092521271282E-3</v>
      </c>
      <c r="BO115">
        <f t="shared" si="100"/>
        <v>-1.7383176311251104E-3</v>
      </c>
      <c r="BP115">
        <f t="shared" si="101"/>
        <v>-3.9812924824817586E-4</v>
      </c>
      <c r="BQ115">
        <f t="shared" si="102"/>
        <v>-4.7930130260874417E-5</v>
      </c>
      <c r="BR115">
        <f t="shared" si="103"/>
        <v>-8.8880570389789802E-6</v>
      </c>
      <c r="BS115">
        <f t="shared" si="104"/>
        <v>-1.4059757884594242E-7</v>
      </c>
    </row>
    <row r="116" spans="1:71">
      <c r="A116">
        <v>708472.09734945686</v>
      </c>
      <c r="B116">
        <v>1.2364217149102371E-2</v>
      </c>
      <c r="C116">
        <v>1.3190560089442747E-2</v>
      </c>
      <c r="D116">
        <v>1.3878756814318677E-2</v>
      </c>
      <c r="E116">
        <v>1.5002232184301417E-2</v>
      </c>
      <c r="F116">
        <v>1.7387092631824225E-2</v>
      </c>
      <c r="G116">
        <v>2.0048794424641136E-2</v>
      </c>
      <c r="H116">
        <v>2.3661419431044065E-2</v>
      </c>
      <c r="I116">
        <v>3.0476833035231105E-2</v>
      </c>
      <c r="J116">
        <v>3.7954340408643004E-2</v>
      </c>
      <c r="K116">
        <v>7.1515730059624652E-2</v>
      </c>
      <c r="N116">
        <f t="shared" si="55"/>
        <v>1.7326814535149559</v>
      </c>
      <c r="O116">
        <f t="shared" si="78"/>
        <v>-7.5720298777969122</v>
      </c>
      <c r="P116">
        <f t="shared" si="79"/>
        <v>-11.885928733366539</v>
      </c>
      <c r="Q116">
        <f t="shared" si="80"/>
        <v>-15.298237476772492</v>
      </c>
      <c r="R116">
        <f t="shared" si="81"/>
        <v>-16.341708362623752</v>
      </c>
      <c r="S116">
        <f t="shared" si="82"/>
        <v>-14.761141700122826</v>
      </c>
      <c r="T116">
        <f t="shared" si="83"/>
        <v>-12.218759637557747</v>
      </c>
      <c r="U116">
        <f t="shared" si="84"/>
        <v>-8.6716928061348142</v>
      </c>
      <c r="V116">
        <f t="shared" si="85"/>
        <v>-6.3176605819908094</v>
      </c>
      <c r="W116">
        <f t="shared" si="86"/>
        <v>-2.4670317106595623</v>
      </c>
      <c r="Z116">
        <f t="shared" si="56"/>
        <v>1.2363628102352654E-2</v>
      </c>
      <c r="AA116">
        <f t="shared" si="66"/>
        <v>1.3193586829602885E-2</v>
      </c>
      <c r="AB116">
        <f t="shared" si="67"/>
        <v>1.3884152742334571E-2</v>
      </c>
      <c r="AC116">
        <f t="shared" si="68"/>
        <v>1.5010670276313713E-2</v>
      </c>
      <c r="AD116">
        <f t="shared" si="69"/>
        <v>1.7400128471001183E-2</v>
      </c>
      <c r="AE116">
        <f t="shared" si="70"/>
        <v>2.0065607364003722E-2</v>
      </c>
      <c r="AF116">
        <f t="shared" si="71"/>
        <v>2.3682478971393171E-2</v>
      </c>
      <c r="AG116">
        <f t="shared" si="72"/>
        <v>3.0504975304416294E-2</v>
      </c>
      <c r="AH116">
        <f t="shared" si="73"/>
        <v>3.7989825367395667E-2</v>
      </c>
      <c r="AI116">
        <f t="shared" si="74"/>
        <v>7.1583263071179584E-2</v>
      </c>
      <c r="AL116">
        <f t="shared" si="57"/>
        <v>-0.16735236871509132</v>
      </c>
      <c r="AM116">
        <f t="shared" si="75"/>
        <v>0.52516315316219442</v>
      </c>
      <c r="AN116">
        <f t="shared" si="76"/>
        <v>0.6403480000676528</v>
      </c>
      <c r="AO116">
        <f t="shared" si="77"/>
        <v>0.56704221272765343</v>
      </c>
      <c r="AP116">
        <f t="shared" si="60"/>
        <v>0.31018940845788068</v>
      </c>
      <c r="AQ116">
        <f t="shared" si="61"/>
        <v>0.15370149713666895</v>
      </c>
      <c r="AR116">
        <f t="shared" si="62"/>
        <v>6.665921569301797E-2</v>
      </c>
      <c r="AS116">
        <f t="shared" si="63"/>
        <v>1.9436944316945506E-2</v>
      </c>
      <c r="AT116">
        <f t="shared" si="64"/>
        <v>7.138479760439834E-3</v>
      </c>
      <c r="AU116">
        <f t="shared" si="65"/>
        <v>5.6070749510591701E-4</v>
      </c>
      <c r="AX116">
        <f t="shared" si="58"/>
        <v>1.2363684991338371E-2</v>
      </c>
      <c r="AY116">
        <f t="shared" si="87"/>
        <v>1.3193376826236152E-2</v>
      </c>
      <c r="AZ116">
        <f t="shared" si="88"/>
        <v>1.388386184637732E-2</v>
      </c>
      <c r="BA116">
        <f t="shared" si="89"/>
        <v>1.5010357208221846E-2</v>
      </c>
      <c r="BB116">
        <f t="shared" si="90"/>
        <v>1.7399880709707886E-2</v>
      </c>
      <c r="BC116">
        <f t="shared" si="91"/>
        <v>2.0065432042162809E-2</v>
      </c>
      <c r="BD116">
        <f t="shared" si="92"/>
        <v>2.3682363902876848E-2</v>
      </c>
      <c r="BE116">
        <f t="shared" si="93"/>
        <v>3.0504912123778465E-2</v>
      </c>
      <c r="BF116">
        <f t="shared" si="94"/>
        <v>3.798978520647809E-2</v>
      </c>
      <c r="BG116">
        <f t="shared" si="95"/>
        <v>7.1583247696891436E-2</v>
      </c>
      <c r="BJ116">
        <f t="shared" si="59"/>
        <v>1.6162838682761166E-2</v>
      </c>
      <c r="BK116">
        <f t="shared" si="96"/>
        <v>-3.6433328653735449E-2</v>
      </c>
      <c r="BL116">
        <f t="shared" si="97"/>
        <v>-3.4514210062061235E-2</v>
      </c>
      <c r="BM116">
        <f t="shared" si="98"/>
        <v>-2.1031155466938647E-2</v>
      </c>
      <c r="BN116">
        <f t="shared" si="99"/>
        <v>-5.8925242830023487E-3</v>
      </c>
      <c r="BO116">
        <f t="shared" si="100"/>
        <v>-1.6018126458229435E-3</v>
      </c>
      <c r="BP116">
        <f t="shared" si="101"/>
        <v>-3.639868415103466E-4</v>
      </c>
      <c r="BQ116">
        <f t="shared" si="102"/>
        <v>-4.3606905464512792E-5</v>
      </c>
      <c r="BR116">
        <f t="shared" si="103"/>
        <v>-8.07350565482262E-6</v>
      </c>
      <c r="BS116">
        <f t="shared" si="104"/>
        <v>-1.2755849677502989E-7</v>
      </c>
    </row>
    <row r="117" spans="1:71">
      <c r="A117">
        <v>743895.70221692976</v>
      </c>
      <c r="B117">
        <v>1.2258569405383909E-2</v>
      </c>
      <c r="C117">
        <v>1.3107833631694833E-2</v>
      </c>
      <c r="D117">
        <v>1.3810282381697292E-2</v>
      </c>
      <c r="E117">
        <v>1.4950594191052291E-2</v>
      </c>
      <c r="F117">
        <v>1.7355974388075419E-2</v>
      </c>
      <c r="G117">
        <v>2.0028965337681361E-2</v>
      </c>
      <c r="H117">
        <v>2.3649105114607025E-2</v>
      </c>
      <c r="I117">
        <v>3.047029765421096E-2</v>
      </c>
      <c r="J117">
        <v>3.7950233409212893E-2</v>
      </c>
      <c r="K117">
        <v>7.1514172161762632E-2</v>
      </c>
      <c r="N117">
        <f t="shared" si="55"/>
        <v>1.5986770161813375</v>
      </c>
      <c r="O117">
        <f t="shared" si="78"/>
        <v>-8.0508091807940243</v>
      </c>
      <c r="P117">
        <f t="shared" si="79"/>
        <v>-12.391808671313543</v>
      </c>
      <c r="Q117">
        <f t="shared" si="80"/>
        <v>-15.71425354174087</v>
      </c>
      <c r="R117">
        <f t="shared" si="81"/>
        <v>-16.558390293320922</v>
      </c>
      <c r="S117">
        <f t="shared" si="82"/>
        <v>-14.86643127147418</v>
      </c>
      <c r="T117">
        <f t="shared" si="83"/>
        <v>-12.263889818636088</v>
      </c>
      <c r="U117">
        <f t="shared" si="84"/>
        <v>-8.6847387226517441</v>
      </c>
      <c r="V117">
        <f t="shared" si="85"/>
        <v>-6.3224350067465229</v>
      </c>
      <c r="W117">
        <f t="shared" si="86"/>
        <v>-2.4674054325791528</v>
      </c>
      <c r="Z117">
        <f t="shared" si="56"/>
        <v>1.2258037448947766E-2</v>
      </c>
      <c r="AA117">
        <f t="shared" si="66"/>
        <v>1.3111001561445236E-2</v>
      </c>
      <c r="AB117">
        <f t="shared" si="67"/>
        <v>1.3815838891952436E-2</v>
      </c>
      <c r="AC117">
        <f t="shared" si="68"/>
        <v>1.4959187433251659E-2</v>
      </c>
      <c r="AD117">
        <f t="shared" si="69"/>
        <v>1.7369124132398082E-2</v>
      </c>
      <c r="AE117">
        <f t="shared" si="70"/>
        <v>2.0045856424552286E-2</v>
      </c>
      <c r="AF117">
        <f t="shared" si="71"/>
        <v>2.3670214988735404E-2</v>
      </c>
      <c r="AG117">
        <f t="shared" si="72"/>
        <v>3.0498467177233993E-2</v>
      </c>
      <c r="AH117">
        <f t="shared" si="73"/>
        <v>3.7985735593713009E-2</v>
      </c>
      <c r="AI117">
        <f t="shared" si="74"/>
        <v>7.1581711730993994E-2</v>
      </c>
      <c r="AL117">
        <f t="shared" si="57"/>
        <v>-0.15374785597670665</v>
      </c>
      <c r="AM117">
        <f t="shared" si="75"/>
        <v>0.54880191438766657</v>
      </c>
      <c r="AN117">
        <f t="shared" si="76"/>
        <v>0.65132937039265537</v>
      </c>
      <c r="AO117">
        <f t="shared" si="77"/>
        <v>0.56375371689385367</v>
      </c>
      <c r="AP117">
        <f t="shared" si="60"/>
        <v>0.30167272098324815</v>
      </c>
      <c r="AQ117">
        <f t="shared" si="61"/>
        <v>0.148017039120733</v>
      </c>
      <c r="AR117">
        <f t="shared" si="62"/>
        <v>6.3842856982014251E-2</v>
      </c>
      <c r="AS117">
        <f t="shared" si="63"/>
        <v>1.8552244149114366E-2</v>
      </c>
      <c r="AT117">
        <f t="shared" si="64"/>
        <v>6.8058494592357034E-3</v>
      </c>
      <c r="AU117">
        <f t="shared" si="65"/>
        <v>5.3411287112717322E-4</v>
      </c>
      <c r="AX117">
        <f t="shared" si="58"/>
        <v>1.2258088604500634E-2</v>
      </c>
      <c r="AY117">
        <f t="shared" si="87"/>
        <v>1.3110785523559218E-2</v>
      </c>
      <c r="AZ117">
        <f t="shared" si="88"/>
        <v>1.381554663360909E-2</v>
      </c>
      <c r="BA117">
        <f t="shared" si="89"/>
        <v>1.4958878842643722E-2</v>
      </c>
      <c r="BB117">
        <f t="shared" si="90"/>
        <v>1.7368884245607025E-2</v>
      </c>
      <c r="BC117">
        <f t="shared" si="91"/>
        <v>2.004568800189694E-2</v>
      </c>
      <c r="BD117">
        <f t="shared" si="92"/>
        <v>2.3670104924479754E-2</v>
      </c>
      <c r="BE117">
        <f t="shared" si="93"/>
        <v>3.0498406904507912E-2</v>
      </c>
      <c r="BF117">
        <f t="shared" si="94"/>
        <v>3.7985697314468457E-2</v>
      </c>
      <c r="BG117">
        <f t="shared" si="95"/>
        <v>7.1581697086709001E-2</v>
      </c>
      <c r="BJ117">
        <f t="shared" si="59"/>
        <v>1.4785379890083035E-2</v>
      </c>
      <c r="BK117">
        <f t="shared" si="96"/>
        <v>-3.7421446315665345E-2</v>
      </c>
      <c r="BL117">
        <f t="shared" si="97"/>
        <v>-3.4250887360837534E-2</v>
      </c>
      <c r="BM117">
        <f t="shared" si="98"/>
        <v>-2.0237828729126328E-2</v>
      </c>
      <c r="BN117">
        <f t="shared" si="99"/>
        <v>-5.5004946020611872E-3</v>
      </c>
      <c r="BO117">
        <f t="shared" si="100"/>
        <v>-1.4750060158985204E-3</v>
      </c>
      <c r="BP117">
        <f t="shared" si="101"/>
        <v>-3.3265162871861189E-4</v>
      </c>
      <c r="BQ117">
        <f t="shared" si="102"/>
        <v>-3.9667945461662585E-5</v>
      </c>
      <c r="BR117">
        <f t="shared" si="103"/>
        <v>-7.3330975852362698E-6</v>
      </c>
      <c r="BS117">
        <f t="shared" si="104"/>
        <v>-1.1572722692878469E-7</v>
      </c>
    </row>
    <row r="118" spans="1:71">
      <c r="A118">
        <v>781090.48732777627</v>
      </c>
      <c r="B118">
        <v>1.2154231041481904E-2</v>
      </c>
      <c r="C118">
        <v>1.3026952045752415E-2</v>
      </c>
      <c r="D118">
        <v>1.3743731866552551E-2</v>
      </c>
      <c r="E118">
        <v>1.4900735777895675E-2</v>
      </c>
      <c r="F118">
        <v>1.7326140140803293E-2</v>
      </c>
      <c r="G118">
        <v>2.0010015936650215E-2</v>
      </c>
      <c r="H118">
        <v>2.3637357955642296E-2</v>
      </c>
      <c r="I118">
        <v>3.0464069844961188E-2</v>
      </c>
      <c r="J118">
        <v>3.7946320968399609E-2</v>
      </c>
      <c r="K118">
        <v>7.1512688397415466E-2</v>
      </c>
      <c r="N118">
        <f t="shared" si="55"/>
        <v>1.4621904600575495</v>
      </c>
      <c r="O118">
        <f t="shared" si="78"/>
        <v>-8.5393472430195096</v>
      </c>
      <c r="P118">
        <f t="shared" si="79"/>
        <v>-12.900474822618635</v>
      </c>
      <c r="Q118">
        <f t="shared" si="80"/>
        <v>-16.125450550011777</v>
      </c>
      <c r="R118">
        <f t="shared" si="81"/>
        <v>-16.768583379964873</v>
      </c>
      <c r="S118">
        <f t="shared" si="82"/>
        <v>-14.967680730269596</v>
      </c>
      <c r="T118">
        <f t="shared" si="83"/>
        <v>-12.307077584613197</v>
      </c>
      <c r="U118">
        <f t="shared" si="84"/>
        <v>-8.697185926280973</v>
      </c>
      <c r="V118">
        <f t="shared" si="85"/>
        <v>-6.3269859421822456</v>
      </c>
      <c r="W118">
        <f t="shared" si="86"/>
        <v>-2.467761408280825</v>
      </c>
      <c r="Z118">
        <f t="shared" si="56"/>
        <v>1.2153754786098861E-2</v>
      </c>
      <c r="AA118">
        <f t="shared" si="66"/>
        <v>1.3030260646954053E-2</v>
      </c>
      <c r="AB118">
        <f t="shared" si="67"/>
        <v>1.3749447084516518E-2</v>
      </c>
      <c r="AC118">
        <f t="shared" si="68"/>
        <v>1.4909480625461076E-2</v>
      </c>
      <c r="AD118">
        <f t="shared" si="69"/>
        <v>1.7339399731316013E-2</v>
      </c>
      <c r="AE118">
        <f t="shared" si="70"/>
        <v>2.0026981924671641E-2</v>
      </c>
      <c r="AF118">
        <f t="shared" si="71"/>
        <v>2.3658515911151475E-2</v>
      </c>
      <c r="AG118">
        <f t="shared" si="72"/>
        <v>3.0492265351016679E-2</v>
      </c>
      <c r="AH118">
        <f t="shared" si="73"/>
        <v>3.7981839565681269E-2</v>
      </c>
      <c r="AI118">
        <f t="shared" si="74"/>
        <v>7.158023421237758E-2</v>
      </c>
      <c r="AL118">
        <f t="shared" si="57"/>
        <v>-0.14002151111534136</v>
      </c>
      <c r="AM118">
        <f t="shared" si="75"/>
        <v>0.57189298892657425</v>
      </c>
      <c r="AN118">
        <f t="shared" si="76"/>
        <v>0.6612026793523702</v>
      </c>
      <c r="AO118">
        <f t="shared" si="77"/>
        <v>0.55965664063207998</v>
      </c>
      <c r="AP118">
        <f t="shared" si="60"/>
        <v>0.29313774713688118</v>
      </c>
      <c r="AQ118">
        <f t="shared" si="61"/>
        <v>0.14247270864010378</v>
      </c>
      <c r="AR118">
        <f t="shared" si="62"/>
        <v>6.1129649797126644E-2</v>
      </c>
      <c r="AS118">
        <f t="shared" si="63"/>
        <v>1.7705972149469406E-2</v>
      </c>
      <c r="AT118">
        <f t="shared" si="64"/>
        <v>6.4883885325552736E-3</v>
      </c>
      <c r="AU118">
        <f t="shared" si="65"/>
        <v>5.0877484878500585E-4</v>
      </c>
      <c r="AX118">
        <f t="shared" si="58"/>
        <v>1.2153800390016489E-2</v>
      </c>
      <c r="AY118">
        <f t="shared" si="87"/>
        <v>1.3030038969265509E-2</v>
      </c>
      <c r="AZ118">
        <f t="shared" si="88"/>
        <v>1.3749153947447683E-2</v>
      </c>
      <c r="BA118">
        <f t="shared" si="89"/>
        <v>1.4909176815991019E-2</v>
      </c>
      <c r="BB118">
        <f t="shared" si="90"/>
        <v>1.7339167627367834E-2</v>
      </c>
      <c r="BC118">
        <f t="shared" si="91"/>
        <v>2.0026820191981303E-2</v>
      </c>
      <c r="BD118">
        <f t="shared" si="92"/>
        <v>2.3658410654584905E-2</v>
      </c>
      <c r="BE118">
        <f t="shared" si="93"/>
        <v>3.0492207856902858E-2</v>
      </c>
      <c r="BF118">
        <f t="shared" si="94"/>
        <v>3.7981803081339256E-2</v>
      </c>
      <c r="BG118">
        <f t="shared" si="95"/>
        <v>7.1580220263529198E-2</v>
      </c>
      <c r="BJ118">
        <f t="shared" si="59"/>
        <v>1.3407971569469407E-2</v>
      </c>
      <c r="BK118">
        <f t="shared" si="96"/>
        <v>-3.8312450408230163E-2</v>
      </c>
      <c r="BL118">
        <f t="shared" si="97"/>
        <v>-3.3905870287977764E-2</v>
      </c>
      <c r="BM118">
        <f t="shared" si="98"/>
        <v>-1.9436374201713649E-2</v>
      </c>
      <c r="BN118">
        <f t="shared" si="99"/>
        <v>-5.1285861088200832E-3</v>
      </c>
      <c r="BO118">
        <f t="shared" si="100"/>
        <v>-1.3573363950241512E-3</v>
      </c>
      <c r="BP118">
        <f t="shared" si="101"/>
        <v>-3.0390858524587371E-4</v>
      </c>
      <c r="BQ118">
        <f t="shared" si="102"/>
        <v>-3.6079852687900917E-5</v>
      </c>
      <c r="BR118">
        <f t="shared" si="103"/>
        <v>-6.6601520226050356E-6</v>
      </c>
      <c r="BS118">
        <f t="shared" si="104"/>
        <v>-1.0499345905037345E-7</v>
      </c>
    </row>
    <row r="119" spans="1:71">
      <c r="A119">
        <v>820145.01169416506</v>
      </c>
      <c r="B119">
        <v>1.2051180976915751E-2</v>
      </c>
      <c r="C119">
        <v>1.2947898527368096E-2</v>
      </c>
      <c r="D119">
        <v>1.3679076894584984E-2</v>
      </c>
      <c r="E119">
        <v>1.485261434500666E-2</v>
      </c>
      <c r="F119">
        <v>1.7297544140486457E-2</v>
      </c>
      <c r="G119">
        <v>1.9991909823878735E-2</v>
      </c>
      <c r="H119">
        <v>2.3626152660678978E-2</v>
      </c>
      <c r="I119">
        <v>3.0458135294092935E-2</v>
      </c>
      <c r="J119">
        <v>3.7942593914992918E-2</v>
      </c>
      <c r="K119">
        <v>7.1511275241253766E-2</v>
      </c>
      <c r="N119">
        <f t="shared" si="55"/>
        <v>1.3232028158216214</v>
      </c>
      <c r="O119">
        <f t="shared" si="78"/>
        <v>-9.0374101910810865</v>
      </c>
      <c r="P119">
        <f t="shared" si="79"/>
        <v>-13.411363590961745</v>
      </c>
      <c r="Q119">
        <f t="shared" si="80"/>
        <v>-16.531437791667763</v>
      </c>
      <c r="R119">
        <f t="shared" si="81"/>
        <v>-16.972336480518301</v>
      </c>
      <c r="S119">
        <f t="shared" si="82"/>
        <v>-15.065004613265888</v>
      </c>
      <c r="T119">
        <f t="shared" si="83"/>
        <v>-12.348397543387627</v>
      </c>
      <c r="U119">
        <f t="shared" si="84"/>
        <v>-8.7090608872465527</v>
      </c>
      <c r="V119">
        <f t="shared" si="85"/>
        <v>-6.3313236756894531</v>
      </c>
      <c r="W119">
        <f t="shared" si="86"/>
        <v>-2.4681004781789713</v>
      </c>
      <c r="Z119">
        <f t="shared" si="56"/>
        <v>1.2050759067682666E-2</v>
      </c>
      <c r="AA119">
        <f t="shared" si="66"/>
        <v>1.2951347255460571E-2</v>
      </c>
      <c r="AB119">
        <f t="shared" si="67"/>
        <v>1.3684948876419304E-2</v>
      </c>
      <c r="AC119">
        <f t="shared" si="68"/>
        <v>1.4861507233638629E-2</v>
      </c>
      <c r="AD119">
        <f t="shared" si="69"/>
        <v>1.7310909613602384E-2</v>
      </c>
      <c r="AE119">
        <f t="shared" si="70"/>
        <v>2.0008947582324365E-2</v>
      </c>
      <c r="AF119">
        <f t="shared" si="71"/>
        <v>2.3647356539766622E-2</v>
      </c>
      <c r="AG119">
        <f t="shared" si="72"/>
        <v>3.0486355570432708E-2</v>
      </c>
      <c r="AH119">
        <f t="shared" si="73"/>
        <v>3.7978128150129936E-2</v>
      </c>
      <c r="AI119">
        <f t="shared" si="74"/>
        <v>7.1578827004825457E-2</v>
      </c>
      <c r="AL119">
        <f t="shared" si="57"/>
        <v>-0.12617314581680769</v>
      </c>
      <c r="AM119">
        <f t="shared" si="75"/>
        <v>0.5943799849889968</v>
      </c>
      <c r="AN119">
        <f t="shared" si="76"/>
        <v>0.66995188561351926</v>
      </c>
      <c r="AO119">
        <f t="shared" si="77"/>
        <v>0.55479120538130011</v>
      </c>
      <c r="AP119">
        <f t="shared" si="60"/>
        <v>0.28460822457887885</v>
      </c>
      <c r="AQ119">
        <f t="shared" si="61"/>
        <v>0.13707140145801766</v>
      </c>
      <c r="AR119">
        <f t="shared" si="62"/>
        <v>5.851726408383584E-2</v>
      </c>
      <c r="AS119">
        <f t="shared" si="63"/>
        <v>1.6896629227857E-2</v>
      </c>
      <c r="AT119">
        <f t="shared" si="64"/>
        <v>6.1854358204910158E-3</v>
      </c>
      <c r="AU119">
        <f t="shared" si="65"/>
        <v>4.8463449756643961E-4</v>
      </c>
      <c r="AX119">
        <f t="shared" si="58"/>
        <v>1.2050799296199712E-2</v>
      </c>
      <c r="AY119">
        <f t="shared" si="87"/>
        <v>1.2951120333861537E-2</v>
      </c>
      <c r="AZ119">
        <f t="shared" si="88"/>
        <v>1.3684655331497993E-2</v>
      </c>
      <c r="BA119">
        <f t="shared" si="89"/>
        <v>1.4861208482094386E-2</v>
      </c>
      <c r="BB119">
        <f t="shared" si="90"/>
        <v>1.7310685187720241E-2</v>
      </c>
      <c r="BC119">
        <f t="shared" si="91"/>
        <v>2.000879233113436E-2</v>
      </c>
      <c r="BD119">
        <f t="shared" si="92"/>
        <v>2.3647255900115873E-2</v>
      </c>
      <c r="BE119">
        <f t="shared" si="93"/>
        <v>3.0486300730961233E-2</v>
      </c>
      <c r="BF119">
        <f t="shared" si="94"/>
        <v>3.7978093377792017E-2</v>
      </c>
      <c r="BG119">
        <f t="shared" si="95"/>
        <v>7.1578813718475034E-2</v>
      </c>
      <c r="BJ119">
        <f t="shared" si="59"/>
        <v>1.2030601822666144E-2</v>
      </c>
      <c r="BK119">
        <f t="shared" si="96"/>
        <v>-3.9104398329188682E-2</v>
      </c>
      <c r="BL119">
        <f t="shared" si="97"/>
        <v>-3.3483571104955E-2</v>
      </c>
      <c r="BM119">
        <f t="shared" si="98"/>
        <v>-1.8631040604382122E-2</v>
      </c>
      <c r="BN119">
        <f t="shared" si="99"/>
        <v>-4.7764632474727739E-3</v>
      </c>
      <c r="BO119">
        <f t="shared" si="100"/>
        <v>-1.2482585868384562E-3</v>
      </c>
      <c r="BP119">
        <f t="shared" si="101"/>
        <v>-2.7755707566609096E-4</v>
      </c>
      <c r="BQ119">
        <f t="shared" si="102"/>
        <v>-3.2812027569353047E-5</v>
      </c>
      <c r="BR119">
        <f t="shared" si="103"/>
        <v>-6.0485835353204132E-6</v>
      </c>
      <c r="BS119">
        <f t="shared" si="104"/>
        <v>-9.5252447976058503E-8</v>
      </c>
    </row>
    <row r="120" spans="1:71">
      <c r="A120">
        <v>861152.26227887336</v>
      </c>
      <c r="B120">
        <v>1.1949398546358507E-2</v>
      </c>
      <c r="C120">
        <v>1.287065618198607E-2</v>
      </c>
      <c r="D120">
        <v>1.3616288645172218E-2</v>
      </c>
      <c r="E120">
        <v>1.4806187282620906E-2</v>
      </c>
      <c r="F120">
        <v>1.7270141724919474E-2</v>
      </c>
      <c r="G120">
        <v>1.997461188765776E-2</v>
      </c>
      <c r="H120">
        <v>2.3615464991063508E-2</v>
      </c>
      <c r="I120">
        <v>3.0452480339559981E-2</v>
      </c>
      <c r="J120">
        <v>3.7939043505906385E-2</v>
      </c>
      <c r="K120">
        <v>7.1509929335372119E-2</v>
      </c>
      <c r="N120">
        <f t="shared" si="55"/>
        <v>1.1816951780701659</v>
      </c>
      <c r="O120">
        <f t="shared" si="78"/>
        <v>-9.54473240516133</v>
      </c>
      <c r="P120">
        <f t="shared" si="79"/>
        <v>-13.923900782927484</v>
      </c>
      <c r="Q120">
        <f t="shared" si="80"/>
        <v>-16.931846309935125</v>
      </c>
      <c r="R120">
        <f t="shared" si="81"/>
        <v>-17.169710289400232</v>
      </c>
      <c r="S120">
        <f t="shared" si="82"/>
        <v>-15.158517722763458</v>
      </c>
      <c r="T120">
        <f t="shared" si="83"/>
        <v>-12.387922243592344</v>
      </c>
      <c r="U120">
        <f t="shared" si="84"/>
        <v>-8.7203889977608426</v>
      </c>
      <c r="V120">
        <f t="shared" si="85"/>
        <v>-6.3354580372083236</v>
      </c>
      <c r="W120">
        <f t="shared" si="86"/>
        <v>-2.4684234430921039</v>
      </c>
      <c r="Z120">
        <f t="shared" si="56"/>
        <v>1.1949029661763073E-2</v>
      </c>
      <c r="AA120">
        <f t="shared" si="66"/>
        <v>1.2874244461561954E-2</v>
      </c>
      <c r="AB120">
        <f t="shared" si="67"/>
        <v>1.362231537783851E-2</v>
      </c>
      <c r="AC120">
        <f t="shared" si="68"/>
        <v>1.4815224633958967E-2</v>
      </c>
      <c r="AD120">
        <f t="shared" si="69"/>
        <v>1.7283609213859089E-2</v>
      </c>
      <c r="AE120">
        <f t="shared" si="70"/>
        <v>1.9991718398916704E-2</v>
      </c>
      <c r="AF120">
        <f t="shared" si="71"/>
        <v>2.3636712727096724E-2</v>
      </c>
      <c r="AG120">
        <f t="shared" si="72"/>
        <v>3.0480724228949877E-2</v>
      </c>
      <c r="AH120">
        <f t="shared" si="73"/>
        <v>3.7974592640262678E-2</v>
      </c>
      <c r="AI120">
        <f t="shared" si="74"/>
        <v>7.1577486764553333E-2</v>
      </c>
      <c r="AL120">
        <f t="shared" si="57"/>
        <v>-0.11220258144362485</v>
      </c>
      <c r="AM120">
        <f t="shared" si="75"/>
        <v>0.6162066777460542</v>
      </c>
      <c r="AN120">
        <f t="shared" si="76"/>
        <v>0.67756557376729176</v>
      </c>
      <c r="AO120">
        <f t="shared" si="77"/>
        <v>0.54919946100127803</v>
      </c>
      <c r="AP120">
        <f t="shared" si="60"/>
        <v>0.27610619481219084</v>
      </c>
      <c r="AQ120">
        <f t="shared" si="61"/>
        <v>0.13181528097244177</v>
      </c>
      <c r="AR120">
        <f t="shared" si="62"/>
        <v>5.6003277976199257E-2</v>
      </c>
      <c r="AS120">
        <f t="shared" si="63"/>
        <v>1.6122758670639368E-2</v>
      </c>
      <c r="AT120">
        <f t="shared" si="64"/>
        <v>5.8963561077371978E-3</v>
      </c>
      <c r="AU120">
        <f t="shared" si="65"/>
        <v>4.6163560966075131E-4</v>
      </c>
      <c r="AX120">
        <f t="shared" si="58"/>
        <v>1.1949064685735089E-2</v>
      </c>
      <c r="AY120">
        <f t="shared" si="87"/>
        <v>1.2874012692794706E-2</v>
      </c>
      <c r="AZ120">
        <f t="shared" si="88"/>
        <v>1.3622021882210372E-2</v>
      </c>
      <c r="BA120">
        <f t="shared" si="89"/>
        <v>1.4814931190624893E-2</v>
      </c>
      <c r="BB120">
        <f t="shared" si="90"/>
        <v>1.7283392349513989E-2</v>
      </c>
      <c r="BC120">
        <f t="shared" si="91"/>
        <v>1.999156942211636E-2</v>
      </c>
      <c r="BD120">
        <f t="shared" si="92"/>
        <v>2.3636616519401629E-2</v>
      </c>
      <c r="BE120">
        <f t="shared" si="93"/>
        <v>3.0480671925300188E-2</v>
      </c>
      <c r="BF120">
        <f t="shared" si="94"/>
        <v>3.7974559500741772E-2</v>
      </c>
      <c r="BG120">
        <f t="shared" si="95"/>
        <v>7.1577474109314254E-2</v>
      </c>
      <c r="BJ120">
        <f t="shared" si="59"/>
        <v>1.0653259847945348E-2</v>
      </c>
      <c r="BK120">
        <f t="shared" si="96"/>
        <v>-3.9795730116327643E-2</v>
      </c>
      <c r="BL120">
        <f t="shared" si="97"/>
        <v>-3.2988702485785108E-2</v>
      </c>
      <c r="BM120">
        <f t="shared" si="98"/>
        <v>-1.7825805883125601E-2</v>
      </c>
      <c r="BN120">
        <f t="shared" si="99"/>
        <v>-4.4437033433091895E-3</v>
      </c>
      <c r="BO120">
        <f t="shared" si="100"/>
        <v>-1.147245402600898E-3</v>
      </c>
      <c r="BP120">
        <f t="shared" si="101"/>
        <v>-2.5341018458616122E-4</v>
      </c>
      <c r="BQ120">
        <f t="shared" si="102"/>
        <v>-2.9836469489150268E-5</v>
      </c>
      <c r="BR120">
        <f t="shared" si="103"/>
        <v>-5.4928420637319076E-6</v>
      </c>
      <c r="BS120">
        <f t="shared" si="104"/>
        <v>-8.6416804118429899E-8</v>
      </c>
    </row>
    <row r="121" spans="1:71">
      <c r="A121">
        <v>904209.87539281708</v>
      </c>
      <c r="B121">
        <v>1.1848863490007801E-2</v>
      </c>
      <c r="C121">
        <v>1.2795207987116263E-2</v>
      </c>
      <c r="D121">
        <v>1.3555337849688674E-2</v>
      </c>
      <c r="E121">
        <v>1.4761412019503026E-2</v>
      </c>
      <c r="F121">
        <v>1.7243889332721571E-2</v>
      </c>
      <c r="G121">
        <v>1.9958088274939858E-2</v>
      </c>
      <c r="H121">
        <v>2.3605271725392177E-2</v>
      </c>
      <c r="I121">
        <v>3.0447091942360987E-2</v>
      </c>
      <c r="J121">
        <v>3.7935661406578031E-2</v>
      </c>
      <c r="K121">
        <v>7.1508647481357712E-2</v>
      </c>
      <c r="N121">
        <f t="shared" si="55"/>
        <v>1.0376487074999616</v>
      </c>
      <c r="O121">
        <f t="shared" si="78"/>
        <v>-10.061016255796643</v>
      </c>
      <c r="P121">
        <f t="shared" si="79"/>
        <v>-14.437504139228103</v>
      </c>
      <c r="Q121">
        <f t="shared" si="80"/>
        <v>-17.326329965796845</v>
      </c>
      <c r="R121">
        <f t="shared" si="81"/>
        <v>-17.360776397419933</v>
      </c>
      <c r="S121">
        <f t="shared" si="82"/>
        <v>-15.248334756045592</v>
      </c>
      <c r="T121">
        <f t="shared" si="83"/>
        <v>-12.425722155117915</v>
      </c>
      <c r="U121">
        <f t="shared" si="84"/>
        <v>-8.7311946073563895</v>
      </c>
      <c r="V121">
        <f t="shared" si="85"/>
        <v>-6.339398418057562</v>
      </c>
      <c r="W121">
        <f t="shared" si="86"/>
        <v>-2.4687310661061148</v>
      </c>
      <c r="Z121">
        <f t="shared" si="56"/>
        <v>1.1848546340992902E-2</v>
      </c>
      <c r="AA121">
        <f t="shared" si="66"/>
        <v>1.279893520764986E-2</v>
      </c>
      <c r="AB121">
        <f t="shared" si="67"/>
        <v>1.3561517251514024E-2</v>
      </c>
      <c r="AC121">
        <f t="shared" si="68"/>
        <v>1.4770590246592521E-2</v>
      </c>
      <c r="AD121">
        <f t="shared" si="69"/>
        <v>1.7257455068634339E-2</v>
      </c>
      <c r="AE121">
        <f t="shared" si="70"/>
        <v>1.9975260631916101E-2</v>
      </c>
      <c r="AF121">
        <f t="shared" si="71"/>
        <v>2.3626561339556488E-2</v>
      </c>
      <c r="AG121">
        <f t="shared" si="72"/>
        <v>3.0475358340639191E-2</v>
      </c>
      <c r="AH121">
        <f t="shared" si="73"/>
        <v>3.7971224736135428E-2</v>
      </c>
      <c r="AI121">
        <f t="shared" si="74"/>
        <v>7.1576210306599913E-2</v>
      </c>
      <c r="AL121">
        <f t="shared" si="57"/>
        <v>-9.8109649197265877E-2</v>
      </c>
      <c r="AM121">
        <f t="shared" si="75"/>
        <v>0.63731735857229432</v>
      </c>
      <c r="AN121">
        <f t="shared" si="76"/>
        <v>0.68403705402923753</v>
      </c>
      <c r="AO121">
        <f t="shared" si="77"/>
        <v>0.54292495133465279</v>
      </c>
      <c r="AP121">
        <f t="shared" si="60"/>
        <v>0.26765201499378249</v>
      </c>
      <c r="AQ121">
        <f t="shared" si="61"/>
        <v>0.12670583661788465</v>
      </c>
      <c r="AR121">
        <f t="shared" si="62"/>
        <v>5.3585196492565441E-2</v>
      </c>
      <c r="AS121">
        <f t="shared" si="63"/>
        <v>1.5382946589132829E-2</v>
      </c>
      <c r="AT121">
        <f t="shared" si="64"/>
        <v>5.6205393815361975E-3</v>
      </c>
      <c r="AU121">
        <f t="shared" si="65"/>
        <v>4.3972458065718326E-4</v>
      </c>
      <c r="AX121">
        <f t="shared" si="58"/>
        <v>1.1848576326073564E-2</v>
      </c>
      <c r="AY121">
        <f t="shared" si="87"/>
        <v>1.2798698988918425E-2</v>
      </c>
      <c r="AZ121">
        <f t="shared" si="88"/>
        <v>1.3561224247690245E-2</v>
      </c>
      <c r="BA121">
        <f t="shared" si="89"/>
        <v>1.4770302335714558E-2</v>
      </c>
      <c r="BB121">
        <f t="shared" si="90"/>
        <v>1.7257245638853412E-2</v>
      </c>
      <c r="BC121">
        <f t="shared" si="91"/>
        <v>1.9975117724284206E-2</v>
      </c>
      <c r="BD121">
        <f t="shared" si="92"/>
        <v>2.3626469384661931E-2</v>
      </c>
      <c r="BE121">
        <f t="shared" si="93"/>
        <v>3.0475308458962059E-2</v>
      </c>
      <c r="BF121">
        <f t="shared" si="94"/>
        <v>3.7971193153800639E-2</v>
      </c>
      <c r="BG121">
        <f t="shared" si="95"/>
        <v>7.1576198252565282E-2</v>
      </c>
      <c r="BJ121">
        <f t="shared" si="59"/>
        <v>9.2759359485203897E-3</v>
      </c>
      <c r="BK121">
        <f t="shared" si="96"/>
        <v>-4.0385294186063181E-2</v>
      </c>
      <c r="BL121">
        <f t="shared" si="97"/>
        <v>-3.2426236373988108E-2</v>
      </c>
      <c r="BM121">
        <f t="shared" si="98"/>
        <v>-1.7024362361350895E-2</v>
      </c>
      <c r="BN121">
        <f t="shared" si="99"/>
        <v>-4.129809850484732E-3</v>
      </c>
      <c r="BO121">
        <f t="shared" si="100"/>
        <v>-1.0537891427090048E-3</v>
      </c>
      <c r="BP121">
        <f t="shared" si="101"/>
        <v>-2.3129400106900244E-4</v>
      </c>
      <c r="BQ121">
        <f t="shared" si="102"/>
        <v>-2.7127530119937242E-5</v>
      </c>
      <c r="BR121">
        <f t="shared" si="103"/>
        <v>-4.9878785308843896E-6</v>
      </c>
      <c r="BS121">
        <f t="shared" si="104"/>
        <v>-7.8397262859673122E-8</v>
      </c>
    </row>
    <row r="122" spans="1:71">
      <c r="A122">
        <v>949420.369162458</v>
      </c>
      <c r="B122">
        <v>1.1749555944212989E-2</v>
      </c>
      <c r="C122">
        <v>1.272153675580965E-2</v>
      </c>
      <c r="D122">
        <v>1.3496194793824964E-2</v>
      </c>
      <c r="E122">
        <v>1.4718246072191011E-2</v>
      </c>
      <c r="F122">
        <v>1.7218744513630282E-2</v>
      </c>
      <c r="G122">
        <v>1.9942306363071236E-2</v>
      </c>
      <c r="H122">
        <v>2.3595550622713183E-2</v>
      </c>
      <c r="I122">
        <v>3.0441957659349015E-2</v>
      </c>
      <c r="J122">
        <v>3.7932439672232365E-2</v>
      </c>
      <c r="K122">
        <v>7.1507426632733614E-2</v>
      </c>
      <c r="N122">
        <f t="shared" si="55"/>
        <v>0.89104463291380887</v>
      </c>
      <c r="O122">
        <f t="shared" si="78"/>
        <v>-10.58593204008519</v>
      </c>
      <c r="P122">
        <f t="shared" si="79"/>
        <v>-14.951585947204824</v>
      </c>
      <c r="Q122">
        <f t="shared" si="80"/>
        <v>-17.714566317346971</v>
      </c>
      <c r="R122">
        <f t="shared" si="81"/>
        <v>-17.545616358915129</v>
      </c>
      <c r="S122">
        <f t="shared" si="82"/>
        <v>-15.334569967253667</v>
      </c>
      <c r="T122">
        <f t="shared" si="83"/>
        <v>-12.461865658854277</v>
      </c>
      <c r="U122">
        <f t="shared" si="84"/>
        <v>-8.7415010578466266</v>
      </c>
      <c r="V122">
        <f t="shared" si="85"/>
        <v>-6.3431537891750507</v>
      </c>
      <c r="W122">
        <f t="shared" si="86"/>
        <v>-2.4690240743156582</v>
      </c>
      <c r="Z122">
        <f t="shared" si="56"/>
        <v>1.1749289273270897E-2</v>
      </c>
      <c r="AA122">
        <f t="shared" si="66"/>
        <v>1.2725402267564124E-2</v>
      </c>
      <c r="AB122">
        <f t="shared" si="67"/>
        <v>1.3502524715516405E-2</v>
      </c>
      <c r="AC122">
        <f t="shared" si="68"/>
        <v>1.4727561584959581E-2</v>
      </c>
      <c r="AD122">
        <f t="shared" si="69"/>
        <v>1.7232404826411543E-2</v>
      </c>
      <c r="AE122">
        <f t="shared" si="70"/>
        <v>1.9959541766513763E-2</v>
      </c>
      <c r="AF122">
        <f t="shared" si="71"/>
        <v>2.3616880220739909E-2</v>
      </c>
      <c r="AG122">
        <f t="shared" si="72"/>
        <v>3.0470245513082545E-2</v>
      </c>
      <c r="AH122">
        <f t="shared" si="73"/>
        <v>3.7968016525993194E-2</v>
      </c>
      <c r="AI122">
        <f t="shared" si="74"/>
        <v>7.1574994597301406E-2</v>
      </c>
      <c r="AL122">
        <f t="shared" si="57"/>
        <v>-8.3894189942557498E-2</v>
      </c>
      <c r="AM122">
        <f t="shared" si="75"/>
        <v>0.65765719856695792</v>
      </c>
      <c r="AN122">
        <f t="shared" si="76"/>
        <v>0.68936441853234864</v>
      </c>
      <c r="AO122">
        <f t="shared" si="77"/>
        <v>0.53601238068455459</v>
      </c>
      <c r="AP122">
        <f t="shared" si="60"/>
        <v>0.25926438147117453</v>
      </c>
      <c r="AQ122">
        <f t="shared" si="61"/>
        <v>0.1217439403818968</v>
      </c>
      <c r="AR122">
        <f t="shared" si="62"/>
        <v>5.1260468464869001E-2</v>
      </c>
      <c r="AS122">
        <f t="shared" si="63"/>
        <v>1.4675822139074339E-2</v>
      </c>
      <c r="AT122">
        <f t="shared" si="64"/>
        <v>5.3574000860659885E-3</v>
      </c>
      <c r="AU122">
        <f t="shared" si="65"/>
        <v>4.1885028512272053E-4</v>
      </c>
      <c r="AX122">
        <f t="shared" si="58"/>
        <v>1.174931438008274E-2</v>
      </c>
      <c r="AY122">
        <f t="shared" si="87"/>
        <v>1.272516199608416E-2</v>
      </c>
      <c r="AZ122">
        <f t="shared" si="88"/>
        <v>1.3502232630508945E-2</v>
      </c>
      <c r="BA122">
        <f t="shared" si="89"/>
        <v>1.4727279405306949E-2</v>
      </c>
      <c r="BB122">
        <f t="shared" si="90"/>
        <v>1.7232202695026125E-2</v>
      </c>
      <c r="BC122">
        <f t="shared" si="91"/>
        <v>1.9959404725194897E-2</v>
      </c>
      <c r="BD122">
        <f t="shared" si="92"/>
        <v>2.3616792345267659E-2</v>
      </c>
      <c r="BE122">
        <f t="shared" si="93"/>
        <v>3.0470197944324717E-2</v>
      </c>
      <c r="BF122">
        <f t="shared" si="94"/>
        <v>3.7967986428620058E-2</v>
      </c>
      <c r="BG122">
        <f t="shared" si="95"/>
        <v>7.1574983115974863E-2</v>
      </c>
      <c r="BJ122">
        <f t="shared" si="59"/>
        <v>7.8986213357708571E-3</v>
      </c>
      <c r="BK122">
        <f t="shared" si="96"/>
        <v>-4.0872369894240305E-2</v>
      </c>
      <c r="BL122">
        <f t="shared" si="97"/>
        <v>-3.180136052648997E-2</v>
      </c>
      <c r="BM122">
        <f t="shared" si="98"/>
        <v>-1.6230106302868533E-2</v>
      </c>
      <c r="BN122">
        <f t="shared" si="99"/>
        <v>-3.8342249511042858E-3</v>
      </c>
      <c r="BO122">
        <f t="shared" si="100"/>
        <v>-9.6740270537090233E-4</v>
      </c>
      <c r="BP122">
        <f t="shared" si="101"/>
        <v>-2.1104696673993596E-4</v>
      </c>
      <c r="BQ122">
        <f t="shared" si="102"/>
        <v>-2.46617561728026E-5</v>
      </c>
      <c r="BR122">
        <f t="shared" si="103"/>
        <v>-4.5290893104671564E-6</v>
      </c>
      <c r="BS122">
        <f t="shared" si="104"/>
        <v>-7.112129927325327E-8</v>
      </c>
    </row>
    <row r="123" spans="1:71">
      <c r="A123">
        <v>996891.38762058096</v>
      </c>
      <c r="B123">
        <v>1.1651456432351026E-2</v>
      </c>
      <c r="C123">
        <v>1.2649625101435262E-2</v>
      </c>
      <c r="D123">
        <v>1.3438829323887342E-2</v>
      </c>
      <c r="E123">
        <v>1.4676647094635762E-2</v>
      </c>
      <c r="F123">
        <v>1.7194665935684715E-2</v>
      </c>
      <c r="G123">
        <v>1.9927234730714373E-2</v>
      </c>
      <c r="H123">
        <v>2.3586280386536856E-2</v>
      </c>
      <c r="I123">
        <v>3.0437065617116069E-2</v>
      </c>
      <c r="J123">
        <v>3.7929370729969866E-2</v>
      </c>
      <c r="K123">
        <v>7.1506263887757993E-2</v>
      </c>
      <c r="N123">
        <f t="shared" si="55"/>
        <v>0.74186425374297971</v>
      </c>
      <c r="O123">
        <f t="shared" si="78"/>
        <v>-11.119118130221562</v>
      </c>
      <c r="P123">
        <f t="shared" si="79"/>
        <v>-15.465555710748395</v>
      </c>
      <c r="Q123">
        <f t="shared" si="80"/>
        <v>-18.096257312370874</v>
      </c>
      <c r="R123">
        <f t="shared" si="81"/>
        <v>-17.724320772617457</v>
      </c>
      <c r="S123">
        <f t="shared" si="82"/>
        <v>-15.417336860169677</v>
      </c>
      <c r="T123">
        <f t="shared" si="83"/>
        <v>-12.496419044815227</v>
      </c>
      <c r="U123">
        <f t="shared" si="84"/>
        <v>-8.7513307179539517</v>
      </c>
      <c r="V123">
        <f t="shared" si="85"/>
        <v>-6.3467327186814302</v>
      </c>
      <c r="W123">
        <f t="shared" si="86"/>
        <v>-2.4693031605130331</v>
      </c>
      <c r="Z123">
        <f t="shared" si="56"/>
        <v>1.1651239012646157E-2</v>
      </c>
      <c r="AA123">
        <f t="shared" si="66"/>
        <v>1.2653628211572452E-2</v>
      </c>
      <c r="AB123">
        <f t="shared" si="67"/>
        <v>1.3445307549983975E-2</v>
      </c>
      <c r="AC123">
        <f t="shared" si="68"/>
        <v>1.4686096305341231E-2</v>
      </c>
      <c r="AD123">
        <f t="shared" si="69"/>
        <v>1.7208417254501292E-2</v>
      </c>
      <c r="AE123">
        <f t="shared" si="70"/>
        <v>1.9944530486491547E-2</v>
      </c>
      <c r="AF123">
        <f t="shared" si="71"/>
        <v>2.3607648155511505E-2</v>
      </c>
      <c r="AG123">
        <f t="shared" si="72"/>
        <v>3.0465373921352616E-2</v>
      </c>
      <c r="AH123">
        <f t="shared" si="73"/>
        <v>3.7964960468430821E-2</v>
      </c>
      <c r="AI123">
        <f t="shared" si="74"/>
        <v>7.157383674712095E-2</v>
      </c>
      <c r="AL123">
        <f t="shared" si="57"/>
        <v>-6.9556054360972647E-2</v>
      </c>
      <c r="AM123">
        <f t="shared" si="75"/>
        <v>0.67717262334965267</v>
      </c>
      <c r="AN123">
        <f t="shared" si="76"/>
        <v>0.69355055391754861</v>
      </c>
      <c r="AO123">
        <f t="shared" si="77"/>
        <v>0.52850728456340867</v>
      </c>
      <c r="AP123">
        <f t="shared" si="60"/>
        <v>0.25096036341728056</v>
      </c>
      <c r="AQ123">
        <f t="shared" si="61"/>
        <v>0.11692990113311309</v>
      </c>
      <c r="AR123">
        <f t="shared" si="62"/>
        <v>4.902650197559838E-2</v>
      </c>
      <c r="AS123">
        <f t="shared" si="63"/>
        <v>1.4000057574488637E-2</v>
      </c>
      <c r="AT123">
        <f t="shared" si="64"/>
        <v>5.1063763669237207E-3</v>
      </c>
      <c r="AU123">
        <f t="shared" si="65"/>
        <v>3.9896397437345427E-4</v>
      </c>
      <c r="AX123">
        <f t="shared" si="58"/>
        <v>1.165125939694522E-2</v>
      </c>
      <c r="AY123">
        <f t="shared" si="87"/>
        <v>1.2653384284061917E-2</v>
      </c>
      <c r="AZ123">
        <f t="shared" si="88"/>
        <v>1.3445016794491962E-2</v>
      </c>
      <c r="BA123">
        <f t="shared" si="89"/>
        <v>1.4685820030857926E-2</v>
      </c>
      <c r="BB123">
        <f t="shared" si="90"/>
        <v>1.7208222277332669E-2</v>
      </c>
      <c r="BC123">
        <f t="shared" si="91"/>
        <v>1.9944399111417075E-2</v>
      </c>
      <c r="BD123">
        <f t="shared" si="92"/>
        <v>2.3607564191814163E-2</v>
      </c>
      <c r="BE123">
        <f t="shared" si="93"/>
        <v>3.0465328561084321E-2</v>
      </c>
      <c r="BF123">
        <f t="shared" si="94"/>
        <v>3.796493178705692E-2</v>
      </c>
      <c r="BG123">
        <f t="shared" si="95"/>
        <v>7.15738258113508E-2</v>
      </c>
      <c r="BJ123">
        <f t="shared" si="59"/>
        <v>6.5213082795693338E-3</v>
      </c>
      <c r="BK123">
        <f t="shared" si="96"/>
        <v>-4.1256686447414238E-2</v>
      </c>
      <c r="BL123">
        <f t="shared" si="97"/>
        <v>-3.1119433110498855E-2</v>
      </c>
      <c r="BM123">
        <f t="shared" si="98"/>
        <v>-1.5446131217587793E-2</v>
      </c>
      <c r="BN123">
        <f t="shared" si="99"/>
        <v>-3.5563411703534637E-3</v>
      </c>
      <c r="BO123">
        <f t="shared" si="100"/>
        <v>-8.8762031282896259E-4</v>
      </c>
      <c r="BP123">
        <f t="shared" si="101"/>
        <v>-1.9251914963386828E-4</v>
      </c>
      <c r="BQ123">
        <f t="shared" si="102"/>
        <v>-2.2417696405116732E-5</v>
      </c>
      <c r="BR123">
        <f t="shared" si="103"/>
        <v>-4.1122886784252336E-6</v>
      </c>
      <c r="BS123">
        <f t="shared" si="104"/>
        <v>-6.4521341872680051E-8</v>
      </c>
    </row>
    <row r="124" spans="1:71">
      <c r="A124">
        <v>1046735.9570016101</v>
      </c>
      <c r="B124">
        <v>1.1554545855943446E-2</v>
      </c>
      <c r="C124">
        <v>1.2579455403963742E-2</v>
      </c>
      <c r="D124">
        <v>1.3383210857023807E-2</v>
      </c>
      <c r="E124">
        <v>1.4636572927864059E-2</v>
      </c>
      <c r="F124">
        <v>1.7171613389419502E-2</v>
      </c>
      <c r="G124">
        <v>1.9912843128113082E-2</v>
      </c>
      <c r="H124">
        <v>2.3577440629686159E-2</v>
      </c>
      <c r="I124">
        <v>3.0432404486920618E-2</v>
      </c>
      <c r="J124">
        <v>3.7926447361650018E-2</v>
      </c>
      <c r="K124">
        <v>7.1505156482562809E-2</v>
      </c>
      <c r="N124">
        <f t="shared" si="55"/>
        <v>0.59008894253414834</v>
      </c>
      <c r="O124">
        <f t="shared" si="78"/>
        <v>-11.660181343502822</v>
      </c>
      <c r="P124">
        <f t="shared" si="79"/>
        <v>-15.978822851258155</v>
      </c>
      <c r="Q124">
        <f t="shared" si="80"/>
        <v>-18.47112979607823</v>
      </c>
      <c r="R124">
        <f t="shared" si="81"/>
        <v>-17.896988381688448</v>
      </c>
      <c r="S124">
        <f t="shared" si="82"/>
        <v>-15.496747911238961</v>
      </c>
      <c r="T124">
        <f t="shared" si="83"/>
        <v>-12.529446517746759</v>
      </c>
      <c r="U124">
        <f t="shared" si="84"/>
        <v>-8.7607050173966954</v>
      </c>
      <c r="V124">
        <f t="shared" si="85"/>
        <v>-6.3501433888505812</v>
      </c>
      <c r="W124">
        <f t="shared" si="86"/>
        <v>-2.4695689848007167</v>
      </c>
      <c r="Z124">
        <f t="shared" si="56"/>
        <v>1.1554376490462752E-2</v>
      </c>
      <c r="AA124">
        <f t="shared" si="66"/>
        <v>1.2583595372880327E-2</v>
      </c>
      <c r="AB124">
        <f t="shared" si="67"/>
        <v>1.338983510777126E-2</v>
      </c>
      <c r="AC124">
        <f t="shared" si="68"/>
        <v>1.4646152256477746E-2</v>
      </c>
      <c r="AD124">
        <f t="shared" si="69"/>
        <v>1.7185452242958327E-2</v>
      </c>
      <c r="AE124">
        <f t="shared" si="70"/>
        <v>1.9930196644444731E-2</v>
      </c>
      <c r="AF124">
        <f t="shared" si="71"/>
        <v>2.359884483493966E-2</v>
      </c>
      <c r="AG124">
        <f t="shared" si="72"/>
        <v>3.0460732283032449E-2</v>
      </c>
      <c r="AH124">
        <f t="shared" si="73"/>
        <v>3.796204937534451E-2</v>
      </c>
      <c r="AI124">
        <f t="shared" si="74"/>
        <v>7.1572734003816391E-2</v>
      </c>
      <c r="AL124">
        <f t="shared" si="57"/>
        <v>-5.5095102853815692E-2</v>
      </c>
      <c r="AM124">
        <f t="shared" si="75"/>
        <v>0.69581169479726945</v>
      </c>
      <c r="AN124">
        <f t="shared" si="76"/>
        <v>0.69660310871629383</v>
      </c>
      <c r="AO124">
        <f t="shared" si="77"/>
        <v>0.52045570871766189</v>
      </c>
      <c r="AP124">
        <f t="shared" si="60"/>
        <v>0.24275544528592244</v>
      </c>
      <c r="AQ124">
        <f t="shared" si="61"/>
        <v>0.11226351667146264</v>
      </c>
      <c r="AR124">
        <f t="shared" si="62"/>
        <v>4.6880678225362932E-2</v>
      </c>
      <c r="AS124">
        <f t="shared" si="63"/>
        <v>1.3354368105991903E-2</v>
      </c>
      <c r="AT124">
        <f t="shared" si="64"/>
        <v>4.8669293273797092E-3</v>
      </c>
      <c r="AU124">
        <f t="shared" si="65"/>
        <v>3.800191592262202E-4</v>
      </c>
      <c r="AX124">
        <f t="shared" si="58"/>
        <v>1.1554392303297271E-2</v>
      </c>
      <c r="AY124">
        <f t="shared" si="87"/>
        <v>1.2583348184994125E-2</v>
      </c>
      <c r="AZ124">
        <f t="shared" si="88"/>
        <v>1.3389546075427293E-2</v>
      </c>
      <c r="BA124">
        <f t="shared" si="89"/>
        <v>1.4645882037016254E-2</v>
      </c>
      <c r="BB124">
        <f t="shared" si="90"/>
        <v>1.7185264268939529E-2</v>
      </c>
      <c r="BC124">
        <f t="shared" si="91"/>
        <v>1.9930070738701861E-2</v>
      </c>
      <c r="BD124">
        <f t="shared" si="92"/>
        <v>2.3598764621038895E-2</v>
      </c>
      <c r="BE124">
        <f t="shared" si="93"/>
        <v>3.046068903127833E-2</v>
      </c>
      <c r="BF124">
        <f t="shared" si="94"/>
        <v>3.7962022044130343E-2</v>
      </c>
      <c r="BG124">
        <f t="shared" si="95"/>
        <v>7.1572723587732756E-2</v>
      </c>
      <c r="BJ124">
        <f t="shared" si="59"/>
        <v>5.143989996462945E-3</v>
      </c>
      <c r="BK124">
        <f t="shared" si="96"/>
        <v>-4.1538438081909518E-2</v>
      </c>
      <c r="BL124">
        <f t="shared" si="97"/>
        <v>-3.0385936027775753E-2</v>
      </c>
      <c r="BM124">
        <f t="shared" si="98"/>
        <v>-1.4675224998539361E-2</v>
      </c>
      <c r="BN124">
        <f t="shared" si="99"/>
        <v>-3.2955120701122576E-3</v>
      </c>
      <c r="BO124">
        <f t="shared" si="100"/>
        <v>-8.1399797954654523E-4</v>
      </c>
      <c r="BP124">
        <f t="shared" si="101"/>
        <v>-1.7557157252688537E-4</v>
      </c>
      <c r="BQ124">
        <f t="shared" si="102"/>
        <v>-2.0375737076442575E-5</v>
      </c>
      <c r="BR124">
        <f t="shared" si="103"/>
        <v>-3.7336601408591377E-6</v>
      </c>
      <c r="BS124">
        <f t="shared" si="104"/>
        <v>-5.853229206773676E-8</v>
      </c>
    </row>
    <row r="125" spans="1:71">
      <c r="A125">
        <v>1099072.7548516907</v>
      </c>
      <c r="B125">
        <v>1.1458805486007364E-2</v>
      </c>
      <c r="C125">
        <v>1.2511009777963702E-2</v>
      </c>
      <c r="D125">
        <v>1.3329308395289766E-2</v>
      </c>
      <c r="E125">
        <v>1.4597981649307356E-2</v>
      </c>
      <c r="F125">
        <v>1.7149547789202996E-2</v>
      </c>
      <c r="G125">
        <v>1.9899102446843349E-2</v>
      </c>
      <c r="H125">
        <v>2.3569011840013768E-2</v>
      </c>
      <c r="I125">
        <v>3.042796346062589E-2</v>
      </c>
      <c r="J125">
        <v>3.79236626875354E-2</v>
      </c>
      <c r="K125">
        <v>7.1504101784616886E-2</v>
      </c>
      <c r="N125">
        <f t="shared" si="55"/>
        <v>0.43570014772484367</v>
      </c>
      <c r="O125">
        <f t="shared" si="78"/>
        <v>-12.208697542679676</v>
      </c>
      <c r="P125">
        <f t="shared" si="79"/>
        <v>-16.490799413741215</v>
      </c>
      <c r="Q125">
        <f t="shared" si="80"/>
        <v>-18.838935836759291</v>
      </c>
      <c r="R125">
        <f t="shared" si="81"/>
        <v>-18.063725198411888</v>
      </c>
      <c r="S125">
        <f t="shared" si="82"/>
        <v>-15.572914320993721</v>
      </c>
      <c r="T125">
        <f t="shared" si="83"/>
        <v>-12.561010209370458</v>
      </c>
      <c r="U125">
        <f t="shared" si="84"/>
        <v>-8.7696444803907081</v>
      </c>
      <c r="V125">
        <f t="shared" si="85"/>
        <v>-6.3533936124780386</v>
      </c>
      <c r="W125">
        <f t="shared" si="86"/>
        <v>-2.4698221761049282</v>
      </c>
      <c r="Z125">
        <f t="shared" si="56"/>
        <v>1.1458683006737261E-2</v>
      </c>
      <c r="AA125">
        <f t="shared" si="66"/>
        <v>1.2515285815877249E-2</v>
      </c>
      <c r="AB125">
        <f t="shared" si="67"/>
        <v>1.3336076328918364E-2</v>
      </c>
      <c r="AC125">
        <f t="shared" si="68"/>
        <v>1.4607687528798822E-2</v>
      </c>
      <c r="AD125">
        <f t="shared" si="69"/>
        <v>1.71634708056582E-2</v>
      </c>
      <c r="AE125">
        <f t="shared" si="70"/>
        <v>1.9916511231502395E-2</v>
      </c>
      <c r="AF125">
        <f t="shared" si="71"/>
        <v>2.3590450822097941E-2</v>
      </c>
      <c r="AG125">
        <f t="shared" si="72"/>
        <v>3.0456309834242697E-2</v>
      </c>
      <c r="AH125">
        <f t="shared" si="73"/>
        <v>3.7959276395641513E-2</v>
      </c>
      <c r="AI125">
        <f t="shared" si="74"/>
        <v>7.1571683745930439E-2</v>
      </c>
      <c r="AL125">
        <f t="shared" si="57"/>
        <v>-4.0511205739303412E-2</v>
      </c>
      <c r="AM125">
        <f t="shared" si="75"/>
        <v>0.71352449594391976</v>
      </c>
      <c r="AN125">
        <f t="shared" si="76"/>
        <v>0.6985344170752078</v>
      </c>
      <c r="AO125">
        <f t="shared" si="77"/>
        <v>0.51190389982010909</v>
      </c>
      <c r="AP125">
        <f t="shared" si="60"/>
        <v>0.23466357675068447</v>
      </c>
      <c r="AQ125">
        <f t="shared" si="61"/>
        <v>0.10774412342065752</v>
      </c>
      <c r="AR125">
        <f t="shared" si="62"/>
        <v>4.4820364045104269E-2</v>
      </c>
      <c r="AS125">
        <f t="shared" si="63"/>
        <v>1.2737511577157246E-2</v>
      </c>
      <c r="AT125">
        <f t="shared" si="64"/>
        <v>4.6385422548658201E-3</v>
      </c>
      <c r="AU125">
        <f t="shared" si="65"/>
        <v>3.619715137281446E-4</v>
      </c>
      <c r="AX125">
        <f t="shared" si="58"/>
        <v>1.1458694394600734E-2</v>
      </c>
      <c r="AY125">
        <f t="shared" si="87"/>
        <v>1.251503576158966E-2</v>
      </c>
      <c r="AZ125">
        <f t="shared" si="88"/>
        <v>1.3335789395602185E-2</v>
      </c>
      <c r="BA125">
        <f t="shared" si="89"/>
        <v>1.4607423490927907E-2</v>
      </c>
      <c r="BB125">
        <f t="shared" si="90"/>
        <v>1.7163289677891085E-2</v>
      </c>
      <c r="BC125">
        <f t="shared" si="91"/>
        <v>1.9916390601654874E-2</v>
      </c>
      <c r="BD125">
        <f t="shared" si="92"/>
        <v>2.3590374201609064E-2</v>
      </c>
      <c r="BE125">
        <f t="shared" si="93"/>
        <v>3.0456268595316225E-2</v>
      </c>
      <c r="BF125">
        <f t="shared" si="94"/>
        <v>3.795925035173655E-2</v>
      </c>
      <c r="BG125">
        <f t="shared" si="95"/>
        <v>7.1571673824885204E-2</v>
      </c>
      <c r="BJ125">
        <f t="shared" si="59"/>
        <v>3.7666607409002229E-3</v>
      </c>
      <c r="BK125">
        <f t="shared" si="96"/>
        <v>-4.1718294532479994E-2</v>
      </c>
      <c r="BL125">
        <f t="shared" si="97"/>
        <v>-2.9606427891213375E-2</v>
      </c>
      <c r="BM125">
        <f t="shared" si="98"/>
        <v>-1.3919870736773202E-2</v>
      </c>
      <c r="BN125">
        <f t="shared" si="99"/>
        <v>-3.0510619066379933E-3</v>
      </c>
      <c r="BO125">
        <f t="shared" si="100"/>
        <v>-7.4611372291588489E-4</v>
      </c>
      <c r="BP125">
        <f t="shared" si="101"/>
        <v>-1.6007558927709476E-4</v>
      </c>
      <c r="BQ125">
        <f t="shared" si="102"/>
        <v>-1.8517960126139525E-5</v>
      </c>
      <c r="BR125">
        <f t="shared" si="103"/>
        <v>-3.3897357707313683E-6</v>
      </c>
      <c r="BS125">
        <f t="shared" si="104"/>
        <v>-5.309959145783554E-8</v>
      </c>
    </row>
    <row r="126" spans="1:71">
      <c r="A126">
        <v>1154026.3925942753</v>
      </c>
      <c r="B126">
        <v>1.1364216954633613E-2</v>
      </c>
      <c r="C126">
        <v>1.2444270042516943E-2</v>
      </c>
      <c r="D126">
        <v>1.3277090543432278E-2</v>
      </c>
      <c r="E126">
        <v>1.4560831621455435E-2</v>
      </c>
      <c r="F126">
        <v>1.7128431171864782E-2</v>
      </c>
      <c r="G126">
        <v>1.9885984689183362E-2</v>
      </c>
      <c r="H126">
        <v>2.356097534700612E-2</v>
      </c>
      <c r="I126">
        <v>3.0423732227616622E-2</v>
      </c>
      <c r="J126">
        <v>3.792101015066586E-2</v>
      </c>
      <c r="K126">
        <v>7.1503097286497327E-2</v>
      </c>
      <c r="N126">
        <f t="shared" si="55"/>
        <v>0.27867939663111763</v>
      </c>
      <c r="O126">
        <f t="shared" si="78"/>
        <v>-12.764212471115787</v>
      </c>
      <c r="P126">
        <f t="shared" si="79"/>
        <v>-17.000902751778291</v>
      </c>
      <c r="Q126">
        <f t="shared" si="80"/>
        <v>-19.199452875093414</v>
      </c>
      <c r="R126">
        <f t="shared" si="81"/>
        <v>-18.224643657413949</v>
      </c>
      <c r="S126">
        <f t="shared" si="82"/>
        <v>-15.645945792686033</v>
      </c>
      <c r="T126">
        <f t="shared" si="83"/>
        <v>-12.591170196649026</v>
      </c>
      <c r="U126">
        <f t="shared" si="84"/>
        <v>-8.778168758571459</v>
      </c>
      <c r="V126">
        <f t="shared" si="85"/>
        <v>-6.3564908486202096</v>
      </c>
      <c r="W126">
        <f t="shared" si="86"/>
        <v>-2.4700633336427837</v>
      </c>
      <c r="Z126">
        <f t="shared" si="56"/>
        <v>1.1364140221762489E-2</v>
      </c>
      <c r="AA126">
        <f t="shared" si="66"/>
        <v>1.2448681306324101E-2</v>
      </c>
      <c r="AB126">
        <f t="shared" si="67"/>
        <v>1.3283999758817144E-2</v>
      </c>
      <c r="AC126">
        <f t="shared" si="68"/>
        <v>1.4570660502947409E-2</v>
      </c>
      <c r="AD126">
        <f t="shared" si="69"/>
        <v>1.7142435078679085E-2</v>
      </c>
      <c r="AE126">
        <f t="shared" si="70"/>
        <v>1.9903446346678323E-2</v>
      </c>
      <c r="AF126">
        <f t="shared" si="71"/>
        <v>2.3582447518754473E-2</v>
      </c>
      <c r="AG126">
        <f t="shared" si="72"/>
        <v>3.0452096306644437E-2</v>
      </c>
      <c r="AH126">
        <f t="shared" si="73"/>
        <v>3.7956634999676976E-2</v>
      </c>
      <c r="AI126">
        <f t="shared" si="74"/>
        <v>7.1570683476588209E-2</v>
      </c>
      <c r="AL126">
        <f t="shared" si="57"/>
        <v>-2.5804243183360224E-2</v>
      </c>
      <c r="AM126">
        <f t="shared" si="75"/>
        <v>0.73026351403187117</v>
      </c>
      <c r="AN126">
        <f t="shared" si="76"/>
        <v>0.69936137925428843</v>
      </c>
      <c r="AO126">
        <f t="shared" si="77"/>
        <v>0.50289801037361159</v>
      </c>
      <c r="AP126">
        <f t="shared" si="60"/>
        <v>0.22669722907073295</v>
      </c>
      <c r="AQ126">
        <f t="shared" si="61"/>
        <v>0.10337064337057042</v>
      </c>
      <c r="AR126">
        <f t="shared" si="62"/>
        <v>4.2842923114442065E-2</v>
      </c>
      <c r="AS126">
        <f t="shared" si="63"/>
        <v>1.2148288092056049E-2</v>
      </c>
      <c r="AT126">
        <f t="shared" si="64"/>
        <v>4.4207199001115808E-3</v>
      </c>
      <c r="AU126">
        <f t="shared" si="65"/>
        <v>3.4477877505704362E-4</v>
      </c>
      <c r="AX126">
        <f t="shared" si="58"/>
        <v>1.1364147326741268E-2</v>
      </c>
      <c r="AY126">
        <f t="shared" si="87"/>
        <v>1.2448428777263598E-2</v>
      </c>
      <c r="AZ126">
        <f t="shared" si="88"/>
        <v>1.3283715282043689E-2</v>
      </c>
      <c r="BA126">
        <f t="shared" si="89"/>
        <v>1.4570402750825542E-2</v>
      </c>
      <c r="BB126">
        <f t="shared" si="90"/>
        <v>1.714226063542626E-2</v>
      </c>
      <c r="BC126">
        <f t="shared" si="91"/>
        <v>1.9903330803042303E-2</v>
      </c>
      <c r="BD126">
        <f t="shared" si="92"/>
        <v>2.3582374340799097E-2</v>
      </c>
      <c r="BE126">
        <f t="shared" si="93"/>
        <v>3.0452056988986124E-2</v>
      </c>
      <c r="BF126">
        <f t="shared" si="94"/>
        <v>3.7956610183090711E-2</v>
      </c>
      <c r="BG126">
        <f t="shared" si="95"/>
        <v>7.1570674027097839E-2</v>
      </c>
      <c r="BJ126">
        <f t="shared" si="59"/>
        <v>2.3893156116357268E-3</v>
      </c>
      <c r="BK126">
        <f t="shared" si="96"/>
        <v>-4.1797406900338688E-2</v>
      </c>
      <c r="BL126">
        <f t="shared" si="97"/>
        <v>-2.8786497098666316E-2</v>
      </c>
      <c r="BM126">
        <f t="shared" si="98"/>
        <v>-1.3182250582175231E-2</v>
      </c>
      <c r="BN126">
        <f t="shared" si="99"/>
        <v>-2.8222944198121503E-3</v>
      </c>
      <c r="BO126">
        <f t="shared" si="100"/>
        <v>-6.8356753506661054E-4</v>
      </c>
      <c r="BP126">
        <f t="shared" si="101"/>
        <v>-1.4591218958964392E-4</v>
      </c>
      <c r="BQ126">
        <f t="shared" si="102"/>
        <v>-1.6827994993804406E-5</v>
      </c>
      <c r="BR126">
        <f t="shared" si="103"/>
        <v>-3.0773497553338097E-6</v>
      </c>
      <c r="BS126">
        <f t="shared" si="104"/>
        <v>-4.8171777442889667E-8</v>
      </c>
    </row>
    <row r="127" spans="1:71">
      <c r="A127">
        <v>1211727.7122239892</v>
      </c>
      <c r="B127">
        <v>1.1270762246785129E-2</v>
      </c>
      <c r="C127">
        <v>1.237921769325512E-2</v>
      </c>
      <c r="D127">
        <v>1.322652553023981E-2</v>
      </c>
      <c r="E127">
        <v>1.4525081539514329E-2</v>
      </c>
      <c r="F127">
        <v>1.7108226692765544E-2</v>
      </c>
      <c r="G127">
        <v>1.9873462937227505E-2</v>
      </c>
      <c r="H127">
        <v>2.3553313289289935E-2</v>
      </c>
      <c r="I127">
        <v>3.0419700952662398E-2</v>
      </c>
      <c r="J127">
        <v>3.7918483501931874E-2</v>
      </c>
      <c r="K127">
        <v>7.1502140599955064E-2</v>
      </c>
      <c r="N127">
        <f t="shared" si="55"/>
        <v>0.11900829847067543</v>
      </c>
      <c r="O127">
        <f t="shared" si="78"/>
        <v>-13.326242826321993</v>
      </c>
      <c r="P127">
        <f t="shared" si="79"/>
        <v>-17.508558165321517</v>
      </c>
      <c r="Q127">
        <f t="shared" si="80"/>
        <v>-19.552483704460641</v>
      </c>
      <c r="R127">
        <f t="shared" si="81"/>
        <v>-18.379861801157595</v>
      </c>
      <c r="S127">
        <f t="shared" si="82"/>
        <v>-15.715950336812206</v>
      </c>
      <c r="T127">
        <f t="shared" si="83"/>
        <v>-12.619984525195912</v>
      </c>
      <c r="U127">
        <f t="shared" si="84"/>
        <v>-8.7862966632026644</v>
      </c>
      <c r="V127">
        <f t="shared" si="85"/>
        <v>-6.3594422177857419</v>
      </c>
      <c r="W127">
        <f t="shared" si="86"/>
        <v>-2.4702930283260067</v>
      </c>
      <c r="Z127">
        <f t="shared" si="56"/>
        <v>1.1270730147930544E-2</v>
      </c>
      <c r="AA127">
        <f t="shared" si="66"/>
        <v>1.2383763283683347E-2</v>
      </c>
      <c r="AB127">
        <f t="shared" si="67"/>
        <v>1.3233573569918104E-2</v>
      </c>
      <c r="AC127">
        <f t="shared" si="68"/>
        <v>1.4535029897279223E-2</v>
      </c>
      <c r="AD127">
        <f t="shared" si="69"/>
        <v>1.7122308316142237E-2</v>
      </c>
      <c r="AE127">
        <f t="shared" si="70"/>
        <v>1.9890975165976339E-2</v>
      </c>
      <c r="AF127">
        <f t="shared" si="71"/>
        <v>2.3574817132964249E-2</v>
      </c>
      <c r="AG127">
        <f t="shared" si="72"/>
        <v>3.0448081905385491E-2</v>
      </c>
      <c r="AH127">
        <f t="shared" si="73"/>
        <v>3.7954118964387551E-2</v>
      </c>
      <c r="AI127">
        <f t="shared" si="74"/>
        <v>7.1569730817588051E-2</v>
      </c>
      <c r="AL127">
        <f t="shared" si="57"/>
        <v>-1.0974105337675405E-2</v>
      </c>
      <c r="AM127">
        <f t="shared" si="75"/>
        <v>0.74598401758328092</v>
      </c>
      <c r="AN127">
        <f t="shared" si="76"/>
        <v>0.69910530110932079</v>
      </c>
      <c r="AO127">
        <f t="shared" si="77"/>
        <v>0.4934838207892242</v>
      </c>
      <c r="AP127">
        <f t="shared" si="60"/>
        <v>0.21886745650840603</v>
      </c>
      <c r="AQ127">
        <f t="shared" si="61"/>
        <v>9.9141628638254223E-2</v>
      </c>
      <c r="AR127">
        <f t="shared" si="62"/>
        <v>4.0945725907372027E-2</v>
      </c>
      <c r="AS127">
        <f t="shared" si="63"/>
        <v>1.1585539432501991E-2</v>
      </c>
      <c r="AT127">
        <f t="shared" si="64"/>
        <v>4.2129877392370106E-3</v>
      </c>
      <c r="AU127">
        <f t="shared" si="65"/>
        <v>3.2840065449360624E-4</v>
      </c>
      <c r="AX127">
        <f t="shared" si="58"/>
        <v>1.1270733107846195E-2</v>
      </c>
      <c r="AY127">
        <f t="shared" si="87"/>
        <v>1.2383508668424898E-2</v>
      </c>
      <c r="AZ127">
        <f t="shared" si="88"/>
        <v>1.3233291888305708E-2</v>
      </c>
      <c r="BA127">
        <f t="shared" si="89"/>
        <v>1.4534778513584857E-2</v>
      </c>
      <c r="BB127">
        <f t="shared" si="90"/>
        <v>1.7122140391754071E-2</v>
      </c>
      <c r="BC127">
        <f t="shared" si="91"/>
        <v>1.9890864522854587E-2</v>
      </c>
      <c r="BD127">
        <f t="shared" si="92"/>
        <v>2.3574747252072769E-2</v>
      </c>
      <c r="BE127">
        <f t="shared" si="93"/>
        <v>3.0448044421405064E-2</v>
      </c>
      <c r="BF127">
        <f t="shared" si="94"/>
        <v>3.7954095317865449E-2</v>
      </c>
      <c r="BG127">
        <f t="shared" si="95"/>
        <v>7.15697218172789E-2</v>
      </c>
      <c r="BJ127">
        <f t="shared" si="59"/>
        <v>1.0119507345649531E-3</v>
      </c>
      <c r="BK127">
        <f t="shared" si="96"/>
        <v>-4.1777408467200565E-2</v>
      </c>
      <c r="BL127">
        <f t="shared" si="97"/>
        <v>-2.7931716035069786E-2</v>
      </c>
      <c r="BM127">
        <f t="shared" si="98"/>
        <v>-1.2464252704059835E-2</v>
      </c>
      <c r="BN127">
        <f t="shared" si="99"/>
        <v>-2.6085007964818099E-3</v>
      </c>
      <c r="BO127">
        <f t="shared" si="100"/>
        <v>-6.2598119709654087E-4</v>
      </c>
      <c r="BP127">
        <f t="shared" si="101"/>
        <v>-1.3297143245685701E-4</v>
      </c>
      <c r="BQ127">
        <f t="shared" si="102"/>
        <v>-1.52908991371764E-5</v>
      </c>
      <c r="BR127">
        <f t="shared" si="103"/>
        <v>-2.7936363518935902E-6</v>
      </c>
      <c r="BS127">
        <f t="shared" si="104"/>
        <v>-4.3699243058046593E-8</v>
      </c>
    </row>
    <row r="128" spans="1:71">
      <c r="A128">
        <v>1272314.0978351887</v>
      </c>
      <c r="B128">
        <v>1.1178423692309314E-2</v>
      </c>
      <c r="C128">
        <v>1.231583387671476E-2</v>
      </c>
      <c r="D128">
        <v>1.3177581233273297E-2</v>
      </c>
      <c r="E128">
        <v>1.4490690477770889E-2</v>
      </c>
      <c r="F128">
        <v>1.7088898619468856E-2</v>
      </c>
      <c r="G128">
        <v>1.9861511321859655E-2</v>
      </c>
      <c r="H128">
        <v>2.3546008583052013E-2</v>
      </c>
      <c r="I128">
        <v>3.0415860254695934E-2</v>
      </c>
      <c r="J128">
        <v>3.7916076785818285E-2</v>
      </c>
      <c r="K128">
        <v>7.1501229450261244E-2</v>
      </c>
      <c r="N128">
        <f t="shared" si="55"/>
        <v>-4.3331452036572501E-2</v>
      </c>
      <c r="O128">
        <f t="shared" si="78"/>
        <v>-13.894277571239295</v>
      </c>
      <c r="P128">
        <f t="shared" si="79"/>
        <v>-18.013201465875387</v>
      </c>
      <c r="Q128">
        <f t="shared" si="80"/>
        <v>-19.897856290708237</v>
      </c>
      <c r="R128">
        <f t="shared" si="81"/>
        <v>-18.529502500612839</v>
      </c>
      <c r="S128">
        <f t="shared" si="82"/>
        <v>-15.783034099759584</v>
      </c>
      <c r="T128">
        <f t="shared" si="83"/>
        <v>-12.647509237337964</v>
      </c>
      <c r="U128">
        <f t="shared" si="84"/>
        <v>-8.7940461966717329</v>
      </c>
      <c r="V128">
        <f t="shared" si="85"/>
        <v>-6.3622545165319639</v>
      </c>
      <c r="W128">
        <f t="shared" si="86"/>
        <v>-2.4705118040642584</v>
      </c>
      <c r="Z128">
        <f t="shared" si="56"/>
        <v>1.1178435141768887E-2</v>
      </c>
      <c r="AA128">
        <f t="shared" si="66"/>
        <v>1.2320512835787363E-2</v>
      </c>
      <c r="AB128">
        <f t="shared" si="67"/>
        <v>1.3184765586791122E-2</v>
      </c>
      <c r="AC128">
        <f t="shared" si="68"/>
        <v>1.4500754814043122E-2</v>
      </c>
      <c r="AD128">
        <f t="shared" si="69"/>
        <v>1.7103054883670903E-2</v>
      </c>
      <c r="AE128">
        <f t="shared" si="70"/>
        <v>1.9879071911364336E-2</v>
      </c>
      <c r="AF128">
        <f t="shared" si="71"/>
        <v>2.3567542647574987E-2</v>
      </c>
      <c r="AG128">
        <f t="shared" si="72"/>
        <v>3.0444257287958677E-2</v>
      </c>
      <c r="AH128">
        <f t="shared" si="73"/>
        <v>3.7951722359092624E-2</v>
      </c>
      <c r="AI128">
        <f t="shared" si="74"/>
        <v>7.1568823503771084E-2</v>
      </c>
      <c r="AL128">
        <f t="shared" si="57"/>
        <v>3.9793074927303674E-3</v>
      </c>
      <c r="AM128">
        <f t="shared" si="75"/>
        <v>0.76064442197748239</v>
      </c>
      <c r="AN128">
        <f t="shared" si="76"/>
        <v>0.69779169446623024</v>
      </c>
      <c r="AO128">
        <f t="shared" si="77"/>
        <v>0.4837064805668771</v>
      </c>
      <c r="AP128">
        <f t="shared" si="60"/>
        <v>0.21118396175354598</v>
      </c>
      <c r="AQ128">
        <f t="shared" si="61"/>
        <v>9.5055303226411189E-2</v>
      </c>
      <c r="AR128">
        <f t="shared" si="62"/>
        <v>3.9126158564550803E-2</v>
      </c>
      <c r="AS128">
        <f t="shared" si="63"/>
        <v>1.1048148447487536E-2</v>
      </c>
      <c r="AT128">
        <f t="shared" si="64"/>
        <v>4.0148912192408247E-3</v>
      </c>
      <c r="AU128">
        <f t="shared" si="65"/>
        <v>3.1279873589568416E-4</v>
      </c>
      <c r="AX128">
        <f t="shared" si="58"/>
        <v>1.1178434090315577E-2</v>
      </c>
      <c r="AY128">
        <f t="shared" si="87"/>
        <v>1.2320256519108109E-2</v>
      </c>
      <c r="AZ128">
        <f t="shared" si="88"/>
        <v>1.3184487019614952E-2</v>
      </c>
      <c r="BA128">
        <f t="shared" si="89"/>
        <v>1.4500509860952875E-2</v>
      </c>
      <c r="BB128">
        <f t="shared" si="90"/>
        <v>1.7102893309448378E-2</v>
      </c>
      <c r="BC128">
        <f t="shared" si="91"/>
        <v>1.9878965987242168E-2</v>
      </c>
      <c r="BD128">
        <f t="shared" si="92"/>
        <v>2.3567475923580439E-2</v>
      </c>
      <c r="BE128">
        <f t="shared" si="93"/>
        <v>3.0444221553881323E-2</v>
      </c>
      <c r="BF128">
        <f t="shared" si="94"/>
        <v>3.795169982799701E-2</v>
      </c>
      <c r="BG128">
        <f t="shared" si="95"/>
        <v>7.1568814931327385E-2</v>
      </c>
      <c r="BJ128">
        <f t="shared" si="59"/>
        <v>-3.6543683890388463E-4</v>
      </c>
      <c r="BK128">
        <f t="shared" si="96"/>
        <v>-4.1660410334709436E-2</v>
      </c>
      <c r="BL128">
        <f t="shared" si="97"/>
        <v>-2.7047596635907903E-2</v>
      </c>
      <c r="BM128">
        <f t="shared" si="98"/>
        <v>-1.1767480749177965E-2</v>
      </c>
      <c r="BN128">
        <f t="shared" si="99"/>
        <v>-2.4089664535630025E-3</v>
      </c>
      <c r="BO128">
        <f t="shared" si="100"/>
        <v>-5.7299790136100905E-4</v>
      </c>
      <c r="BP128">
        <f t="shared" si="101"/>
        <v>-1.2115181704460087E-4</v>
      </c>
      <c r="BQ128">
        <f t="shared" si="102"/>
        <v>-1.3893026480759477E-5</v>
      </c>
      <c r="BR128">
        <f t="shared" si="103"/>
        <v>-2.5359763255942829E-6</v>
      </c>
      <c r="BS128">
        <f t="shared" si="104"/>
        <v>-3.9641683724544108E-8</v>
      </c>
    </row>
    <row r="129" spans="1:71">
      <c r="A129">
        <v>1335929.8027269482</v>
      </c>
      <c r="B129">
        <v>1.1087183958157873E-2</v>
      </c>
      <c r="C129">
        <v>1.2254099367199069E-2</v>
      </c>
      <c r="D129">
        <v>1.3130225206765517E-2</v>
      </c>
      <c r="E129">
        <v>1.4457617934391235E-2</v>
      </c>
      <c r="F129">
        <v>1.7070412323178599E-2</v>
      </c>
      <c r="G129">
        <v>1.9850104991692093E-2</v>
      </c>
      <c r="H129">
        <v>2.3539044891378601E-2</v>
      </c>
      <c r="I129">
        <v>3.0412201186474769E-2</v>
      </c>
      <c r="J129">
        <v>3.7913784326790025E-2</v>
      </c>
      <c r="K129">
        <v>7.1500361670820425E-2</v>
      </c>
      <c r="N129">
        <f t="shared" si="55"/>
        <v>-0.2083580713388779</v>
      </c>
      <c r="O129">
        <f t="shared" si="78"/>
        <v>-14.467779480088925</v>
      </c>
      <c r="P129">
        <f t="shared" si="79"/>
        <v>-18.514281445368663</v>
      </c>
      <c r="Q129">
        <f t="shared" si="80"/>
        <v>-20.235423442011069</v>
      </c>
      <c r="R129">
        <f t="shared" si="81"/>
        <v>-18.673692713406801</v>
      </c>
      <c r="S129">
        <f t="shared" si="82"/>
        <v>-15.847301215291013</v>
      </c>
      <c r="T129">
        <f t="shared" si="83"/>
        <v>-12.673798404165845</v>
      </c>
      <c r="U129">
        <f t="shared" si="84"/>
        <v>-8.8014345832605105</v>
      </c>
      <c r="V129">
        <f t="shared" si="85"/>
        <v>-6.3649342315158979</v>
      </c>
      <c r="W129">
        <f t="shared" si="86"/>
        <v>-2.470720179054164</v>
      </c>
      <c r="Z129">
        <f t="shared" si="56"/>
        <v>1.1087237896183148E-2</v>
      </c>
      <c r="AA129">
        <f t="shared" si="66"/>
        <v>1.225891067603147E-2</v>
      </c>
      <c r="AB129">
        <f t="shared" si="67"/>
        <v>1.3137543314324802E-2</v>
      </c>
      <c r="AC129">
        <f t="shared" si="68"/>
        <v>1.4467794783972678E-2</v>
      </c>
      <c r="AD129">
        <f t="shared" si="69"/>
        <v>1.7084640249631449E-2</v>
      </c>
      <c r="AE129">
        <f t="shared" si="70"/>
        <v>1.9867711819722668E-2</v>
      </c>
      <c r="AF129">
        <f t="shared" si="71"/>
        <v>2.3560607789652566E-2</v>
      </c>
      <c r="AG129">
        <f t="shared" si="72"/>
        <v>3.0440613543940766E-2</v>
      </c>
      <c r="AH129">
        <f t="shared" si="73"/>
        <v>3.7949439531935129E-2</v>
      </c>
      <c r="AI129">
        <f t="shared" si="74"/>
        <v>7.1567959377657461E-2</v>
      </c>
      <c r="AL129">
        <f t="shared" si="57"/>
        <v>1.9056084858508376E-2</v>
      </c>
      <c r="AM129">
        <f t="shared" si="75"/>
        <v>0.77420663895602837</v>
      </c>
      <c r="AN129">
        <f t="shared" si="76"/>
        <v>0.69545004216553907</v>
      </c>
      <c r="AO129">
        <f t="shared" si="77"/>
        <v>0.47361027032930386</v>
      </c>
      <c r="AP129">
        <f t="shared" si="60"/>
        <v>0.20365516439661271</v>
      </c>
      <c r="AQ129">
        <f t="shared" si="61"/>
        <v>9.1109602309763033E-2</v>
      </c>
      <c r="AR129">
        <f t="shared" si="62"/>
        <v>3.7381630700319336E-2</v>
      </c>
      <c r="AS129">
        <f t="shared" si="63"/>
        <v>1.0535038328952378E-2</v>
      </c>
      <c r="AT129">
        <f t="shared" si="64"/>
        <v>3.8259950809057049E-3</v>
      </c>
      <c r="AU129">
        <f t="shared" si="65"/>
        <v>2.9793640449680926E-4</v>
      </c>
      <c r="AX129">
        <f t="shared" si="58"/>
        <v>1.1087232963060146E-2</v>
      </c>
      <c r="AY129">
        <f t="shared" si="87"/>
        <v>1.2258653038136115E-2</v>
      </c>
      <c r="AZ129">
        <f t="shared" si="88"/>
        <v>1.3137268161159161E-2</v>
      </c>
      <c r="BA129">
        <f t="shared" si="89"/>
        <v>1.4467556304178574E-2</v>
      </c>
      <c r="BB129">
        <f t="shared" si="90"/>
        <v>1.7084484854625853E-2</v>
      </c>
      <c r="BC129">
        <f t="shared" si="91"/>
        <v>1.9867610437428556E-2</v>
      </c>
      <c r="BD129">
        <f t="shared" si="92"/>
        <v>2.3560544087577146E-2</v>
      </c>
      <c r="BE129">
        <f t="shared" si="93"/>
        <v>3.0440579479657535E-2</v>
      </c>
      <c r="BF129">
        <f t="shared" si="94"/>
        <v>3.7949418064130498E-2</v>
      </c>
      <c r="BG129">
        <f t="shared" si="95"/>
        <v>7.1567951212771611E-2</v>
      </c>
      <c r="BJ129">
        <f t="shared" si="59"/>
        <v>-1.7428492140314858E-3</v>
      </c>
      <c r="BK129">
        <f t="shared" si="96"/>
        <v>-4.1448991611035567E-2</v>
      </c>
      <c r="BL129">
        <f t="shared" si="97"/>
        <v>-2.6139548325564518E-2</v>
      </c>
      <c r="BM129">
        <f t="shared" si="98"/>
        <v>-1.1093265594014256E-2</v>
      </c>
      <c r="BN129">
        <f t="shared" si="99"/>
        <v>-2.2229772892062172E-3</v>
      </c>
      <c r="BO129">
        <f t="shared" si="100"/>
        <v>-5.2428175012636546E-4</v>
      </c>
      <c r="BP129">
        <f t="shared" si="101"/>
        <v>-1.1035975359077704E-4</v>
      </c>
      <c r="BQ129">
        <f t="shared" si="102"/>
        <v>-1.2621927594178545E-5</v>
      </c>
      <c r="BR129">
        <f t="shared" si="103"/>
        <v>-2.3019924896227144E-6</v>
      </c>
      <c r="BS129">
        <f t="shared" si="104"/>
        <v>-3.5961272652803979E-8</v>
      </c>
    </row>
    <row r="130" spans="1:71">
      <c r="A130">
        <v>1402726.2928632956</v>
      </c>
      <c r="B130">
        <v>1.0997026040808239E-2</v>
      </c>
      <c r="C130">
        <v>1.219399454632333E-2</v>
      </c>
      <c r="D130">
        <v>1.308442471244929E-2</v>
      </c>
      <c r="E130">
        <v>1.4425823874407316E-2</v>
      </c>
      <c r="F130">
        <v>1.7052734268108032E-2</v>
      </c>
      <c r="G130">
        <v>1.9839220082067451E-2</v>
      </c>
      <c r="H130">
        <v>2.3532406594517285E-2</v>
      </c>
      <c r="I130">
        <v>3.0408715215095802E-2</v>
      </c>
      <c r="J130">
        <v>3.7911600716292577E-2</v>
      </c>
      <c r="K130">
        <v>7.1499535198038824E-2</v>
      </c>
      <c r="N130">
        <f t="shared" si="55"/>
        <v>-0.37608968304188828</v>
      </c>
      <c r="O130">
        <f t="shared" si="78"/>
        <v>-15.046186912470951</v>
      </c>
      <c r="P130">
        <f t="shared" si="79"/>
        <v>-19.011262225888341</v>
      </c>
      <c r="Q130">
        <f t="shared" si="80"/>
        <v>-20.565062339792327</v>
      </c>
      <c r="R130">
        <f t="shared" si="81"/>
        <v>-18.812562781109442</v>
      </c>
      <c r="S130">
        <f t="shared" si="82"/>
        <v>-15.908853677318191</v>
      </c>
      <c r="T130">
        <f t="shared" si="83"/>
        <v>-12.698904160939446</v>
      </c>
      <c r="U130">
        <f t="shared" si="84"/>
        <v>-8.8084782990594359</v>
      </c>
      <c r="V130">
        <f t="shared" si="85"/>
        <v>-6.3674875529794983</v>
      </c>
      <c r="W130">
        <f t="shared" si="86"/>
        <v>-2.4709186469767026</v>
      </c>
      <c r="Z130">
        <f t="shared" si="56"/>
        <v>1.0997121432900559E-2</v>
      </c>
      <c r="AA130">
        <f t="shared" si="66"/>
        <v>1.2198937123266527E-2</v>
      </c>
      <c r="AB130">
        <f t="shared" si="67"/>
        <v>1.3091873968822948E-2</v>
      </c>
      <c r="AC130">
        <f t="shared" si="68"/>
        <v>1.4436109809046119E-2</v>
      </c>
      <c r="AD130">
        <f t="shared" si="69"/>
        <v>1.7067030974322599E-2</v>
      </c>
      <c r="AE130">
        <f t="shared" si="70"/>
        <v>1.9856871111863392E-2</v>
      </c>
      <c r="AF130">
        <f t="shared" si="71"/>
        <v>2.355399700082841E-2</v>
      </c>
      <c r="AG130">
        <f t="shared" si="72"/>
        <v>3.0437142175581171E-2</v>
      </c>
      <c r="AH130">
        <f t="shared" si="73"/>
        <v>3.7947265096934628E-2</v>
      </c>
      <c r="AI130">
        <f t="shared" si="74"/>
        <v>7.1567136384335872E-2</v>
      </c>
      <c r="AL130">
        <f t="shared" si="57"/>
        <v>3.4256305908970996E-2</v>
      </c>
      <c r="AM130">
        <f t="shared" si="75"/>
        <v>0.78663640505898436</v>
      </c>
      <c r="AN130">
        <f t="shared" si="76"/>
        <v>0.69211353076470561</v>
      </c>
      <c r="AO130">
        <f t="shared" si="77"/>
        <v>0.46323838584746285</v>
      </c>
      <c r="AP130">
        <f t="shared" si="60"/>
        <v>0.1962882714473817</v>
      </c>
      <c r="AQ130">
        <f t="shared" si="61"/>
        <v>8.7302208775077397E-2</v>
      </c>
      <c r="AR130">
        <f t="shared" si="62"/>
        <v>3.5709582236107817E-2</v>
      </c>
      <c r="AS130">
        <f t="shared" si="63"/>
        <v>1.0045171810385861E-2</v>
      </c>
      <c r="AT130">
        <f t="shared" si="64"/>
        <v>3.6458826190977184E-3</v>
      </c>
      <c r="AU130">
        <f t="shared" si="65"/>
        <v>2.8377875453534381E-4</v>
      </c>
      <c r="AX130">
        <f t="shared" si="58"/>
        <v>1.0997112743940154E-2</v>
      </c>
      <c r="AY130">
        <f t="shared" si="87"/>
        <v>1.2198678538989358E-2</v>
      </c>
      <c r="AZ130">
        <f t="shared" si="88"/>
        <v>1.3091602509275246E-2</v>
      </c>
      <c r="BA130">
        <f t="shared" si="89"/>
        <v>1.4435877826803096E-2</v>
      </c>
      <c r="BB130">
        <f t="shared" si="90"/>
        <v>1.7066881586073612E-2</v>
      </c>
      <c r="BC130">
        <f t="shared" si="91"/>
        <v>1.9856774098697343E-2</v>
      </c>
      <c r="BD130">
        <f t="shared" si="92"/>
        <v>2.35539361907641E-2</v>
      </c>
      <c r="BE130">
        <f t="shared" si="93"/>
        <v>3.0437109704503709E-2</v>
      </c>
      <c r="BF130">
        <f t="shared" si="94"/>
        <v>3.794724464267777E-2</v>
      </c>
      <c r="BG130">
        <f t="shared" si="95"/>
        <v>7.1567128607661068E-2</v>
      </c>
      <c r="BJ130">
        <f t="shared" si="59"/>
        <v>-3.1202874393170877E-3</v>
      </c>
      <c r="BK130">
        <f t="shared" si="96"/>
        <v>-4.1146184415484975E-2</v>
      </c>
      <c r="BL130">
        <f t="shared" si="97"/>
        <v>-2.5212838574026689E-2</v>
      </c>
      <c r="BM130">
        <f t="shared" si="98"/>
        <v>-1.0442678822923324E-2</v>
      </c>
      <c r="BN130">
        <f t="shared" si="99"/>
        <v>-2.0498249705950592E-3</v>
      </c>
      <c r="BO130">
        <f t="shared" si="100"/>
        <v>-4.7951723946565027E-4</v>
      </c>
      <c r="BP130">
        <f t="shared" si="101"/>
        <v>-1.0050896161491726E-4</v>
      </c>
      <c r="BQ130">
        <f t="shared" si="102"/>
        <v>-1.146623789466873E-5</v>
      </c>
      <c r="BR130">
        <f t="shared" si="103"/>
        <v>-2.0895194747462337E-6</v>
      </c>
      <c r="BS130">
        <f t="shared" si="104"/>
        <v>-3.2622040864915036E-8</v>
      </c>
    </row>
    <row r="131" spans="1:71">
      <c r="A131">
        <v>1472862.6075064605</v>
      </c>
      <c r="B131">
        <v>1.0907933258880596E-2</v>
      </c>
      <c r="C131">
        <v>1.2135499385406751E-2</v>
      </c>
      <c r="D131">
        <v>1.3040146753051604E-2</v>
      </c>
      <c r="E131">
        <v>1.4395268770673779E-2</v>
      </c>
      <c r="F131">
        <v>1.7035831998947384E-2</v>
      </c>
      <c r="G131">
        <v>1.9828833684212586E-2</v>
      </c>
      <c r="H131">
        <v>2.3526078761060283E-2</v>
      </c>
      <c r="I131">
        <v>3.0405394203331968E-2</v>
      </c>
      <c r="J131">
        <v>3.7909520800340886E-2</v>
      </c>
      <c r="K131">
        <v>7.1498748066435108E-2</v>
      </c>
      <c r="N131">
        <f t="shared" si="55"/>
        <v>-0.54654431391157632</v>
      </c>
      <c r="O131">
        <f t="shared" si="78"/>
        <v>-15.628915806296444</v>
      </c>
      <c r="P131">
        <f t="shared" si="79"/>
        <v>-19.503625469584048</v>
      </c>
      <c r="Q131">
        <f t="shared" si="80"/>
        <v>-20.886673943182775</v>
      </c>
      <c r="R131">
        <f t="shared" si="81"/>
        <v>-18.946245766941914</v>
      </c>
      <c r="S131">
        <f t="shared" si="82"/>
        <v>-15.967791232396772</v>
      </c>
      <c r="T131">
        <f t="shared" si="83"/>
        <v>-12.722876745516384</v>
      </c>
      <c r="U131">
        <f t="shared" si="84"/>
        <v>-8.8151931011848372</v>
      </c>
      <c r="V131">
        <f t="shared" si="85"/>
        <v>-6.3699203877405077</v>
      </c>
      <c r="W131">
        <f t="shared" si="86"/>
        <v>-2.4711076781542274</v>
      </c>
      <c r="Z131">
        <f t="shared" si="56"/>
        <v>1.0908069095108278E-2</v>
      </c>
      <c r="AA131">
        <f t="shared" si="66"/>
        <v>1.2140572084551528E-2</v>
      </c>
      <c r="AB131">
        <f t="shared" si="67"/>
        <v>1.3047724511733685E-2</v>
      </c>
      <c r="AC131">
        <f t="shared" si="68"/>
        <v>1.4405660403199958E-2</v>
      </c>
      <c r="AD131">
        <f t="shared" si="69"/>
        <v>1.7050194697279433E-2</v>
      </c>
      <c r="AE131">
        <f t="shared" si="70"/>
        <v>1.9846526961708535E-2</v>
      </c>
      <c r="AF131">
        <f t="shared" si="71"/>
        <v>2.3547695408567791E-2</v>
      </c>
      <c r="AG131">
        <f t="shared" si="72"/>
        <v>3.0433835079210311E-2</v>
      </c>
      <c r="AH131">
        <f t="shared" si="73"/>
        <v>3.7945193921626694E-2</v>
      </c>
      <c r="AI131">
        <f t="shared" si="74"/>
        <v>7.1566352566595048E-2</v>
      </c>
      <c r="AL131">
        <f t="shared" si="57"/>
        <v>4.9580039341625345E-2</v>
      </c>
      <c r="AM131">
        <f t="shared" si="75"/>
        <v>0.79790358406602679</v>
      </c>
      <c r="AN131">
        <f t="shared" si="76"/>
        <v>0.68781875497771483</v>
      </c>
      <c r="AO131">
        <f t="shared" si="77"/>
        <v>0.45263274523808489</v>
      </c>
      <c r="AP131">
        <f t="shared" si="60"/>
        <v>0.18908934905003255</v>
      </c>
      <c r="AQ131">
        <f t="shared" si="61"/>
        <v>8.3630587313570981E-2</v>
      </c>
      <c r="AR131">
        <f t="shared" si="62"/>
        <v>3.4107489371345161E-2</v>
      </c>
      <c r="AS131">
        <f t="shared" si="63"/>
        <v>9.5775503305358476E-3</v>
      </c>
      <c r="AT131">
        <f t="shared" si="64"/>
        <v>3.4741550212217284E-3</v>
      </c>
      <c r="AU131">
        <f t="shared" si="65"/>
        <v>2.7029250798633685E-4</v>
      </c>
      <c r="AX131">
        <f t="shared" si="58"/>
        <v>1.0908056772399205E-2</v>
      </c>
      <c r="AY131">
        <f t="shared" si="87"/>
        <v>1.2140312922542362E-2</v>
      </c>
      <c r="AZ131">
        <f t="shared" si="88"/>
        <v>1.3047457005271663E-2</v>
      </c>
      <c r="BA131">
        <f t="shared" si="89"/>
        <v>1.4405434925395045E-2</v>
      </c>
      <c r="BB131">
        <f t="shared" si="90"/>
        <v>1.7050051142493309E-2</v>
      </c>
      <c r="BC131">
        <f t="shared" si="91"/>
        <v>1.984643414954098E-2</v>
      </c>
      <c r="BD131">
        <f t="shared" si="92"/>
        <v>2.3547637365552036E-2</v>
      </c>
      <c r="BE131">
        <f t="shared" si="93"/>
        <v>3.0433804128129828E-2</v>
      </c>
      <c r="BF131">
        <f t="shared" si="94"/>
        <v>3.7945174433461008E-2</v>
      </c>
      <c r="BG131">
        <f t="shared" si="95"/>
        <v>7.1566345159700187E-2</v>
      </c>
      <c r="BJ131">
        <f t="shared" si="59"/>
        <v>-4.497751761836301E-3</v>
      </c>
      <c r="BK131">
        <f t="shared" si="96"/>
        <v>-4.0755453594446947E-2</v>
      </c>
      <c r="BL131">
        <f t="shared" si="97"/>
        <v>-2.4272556851894826E-2</v>
      </c>
      <c r="BM131">
        <f t="shared" si="98"/>
        <v>-9.8165479298790732E-3</v>
      </c>
      <c r="BN131">
        <f t="shared" si="99"/>
        <v>-1.8888114032614733E-3</v>
      </c>
      <c r="BO131">
        <f t="shared" si="100"/>
        <v>-4.3840849756476786E-4</v>
      </c>
      <c r="BP131">
        <f t="shared" si="101"/>
        <v>-9.1520022095789314E-5</v>
      </c>
      <c r="BQ131">
        <f t="shared" si="102"/>
        <v>-1.0415597673187471E-5</v>
      </c>
      <c r="BR131">
        <f t="shared" si="103"/>
        <v>-1.8965898533221721E-6</v>
      </c>
      <c r="BS131">
        <f t="shared" si="104"/>
        <v>-2.9593600818510852E-8</v>
      </c>
    </row>
    <row r="132" spans="1:71">
      <c r="A132">
        <v>1546505.7378817836</v>
      </c>
      <c r="B132">
        <v>1.0819889245944823E-2</v>
      </c>
      <c r="C132">
        <v>1.2078593430856766E-2</v>
      </c>
      <c r="D132">
        <v>1.2997358108170539E-2</v>
      </c>
      <c r="E132">
        <v>1.4365913642606204E-2</v>
      </c>
      <c r="F132">
        <v>1.7019674126595663E-2</v>
      </c>
      <c r="G132">
        <v>1.9818923814624672E-2</v>
      </c>
      <c r="H132">
        <v>2.352004712004533E-2</v>
      </c>
      <c r="I132">
        <v>3.0402230391761584E-2</v>
      </c>
      <c r="J132">
        <v>3.7907539667671721E-2</v>
      </c>
      <c r="K132">
        <v>7.149799840398291E-2</v>
      </c>
      <c r="N132">
        <f t="shared" si="55"/>
        <v>-0.71973988954916868</v>
      </c>
      <c r="O132">
        <f t="shared" si="78"/>
        <v>-16.215361876255624</v>
      </c>
      <c r="P132">
        <f t="shared" si="79"/>
        <v>-19.990872430435079</v>
      </c>
      <c r="Q132">
        <f t="shared" si="80"/>
        <v>-21.200182279438156</v>
      </c>
      <c r="R132">
        <f t="shared" si="81"/>
        <v>-19.074876834404083</v>
      </c>
      <c r="S132">
        <f t="shared" si="82"/>
        <v>-16.02421129073447</v>
      </c>
      <c r="T132">
        <f t="shared" si="83"/>
        <v>-12.745764539202296</v>
      </c>
      <c r="U132">
        <f t="shared" si="84"/>
        <v>-8.8215940560724952</v>
      </c>
      <c r="V132">
        <f t="shared" si="85"/>
        <v>-6.3722383716434665</v>
      </c>
      <c r="W132">
        <f t="shared" si="86"/>
        <v>-2.4712877206450354</v>
      </c>
      <c r="Z132">
        <f t="shared" si="56"/>
        <v>1.0820064540280869E-2</v>
      </c>
      <c r="AA132">
        <f t="shared" si="66"/>
        <v>1.2083795040909538E-2</v>
      </c>
      <c r="AB132">
        <f t="shared" si="67"/>
        <v>1.3005061685726975E-2</v>
      </c>
      <c r="AC132">
        <f t="shared" si="68"/>
        <v>1.4376407630810235E-2</v>
      </c>
      <c r="AD132">
        <f t="shared" si="69"/>
        <v>1.7034100122857519E-2</v>
      </c>
      <c r="AE132">
        <f t="shared" si="70"/>
        <v>1.9836657465707022E-2</v>
      </c>
      <c r="AF132">
        <f t="shared" si="71"/>
        <v>2.354168879835479E-2</v>
      </c>
      <c r="AG132">
        <f t="shared" si="72"/>
        <v>3.0430684527437649E-2</v>
      </c>
      <c r="AH132">
        <f t="shared" si="73"/>
        <v>3.7943221115263444E-2</v>
      </c>
      <c r="AI132">
        <f t="shared" si="74"/>
        <v>7.1565606060285697E-2</v>
      </c>
      <c r="AL132">
        <f t="shared" si="57"/>
        <v>6.5027343192192735E-2</v>
      </c>
      <c r="AM132">
        <f t="shared" si="75"/>
        <v>0.80798243886398191</v>
      </c>
      <c r="AN132">
        <f t="shared" si="76"/>
        <v>0.68260539849929613</v>
      </c>
      <c r="AO132">
        <f t="shared" si="77"/>
        <v>0.44183381938652372</v>
      </c>
      <c r="AP132">
        <f t="shared" si="60"/>
        <v>0.18206339473350241</v>
      </c>
      <c r="AQ132">
        <f t="shared" si="61"/>
        <v>8.0092016017235174E-2</v>
      </c>
      <c r="AR132">
        <f t="shared" si="62"/>
        <v>3.2572869690352807E-2</v>
      </c>
      <c r="AS132">
        <f t="shared" si="63"/>
        <v>9.1312131431413486E-3</v>
      </c>
      <c r="AT132">
        <f t="shared" si="64"/>
        <v>3.3104306835266199E-3</v>
      </c>
      <c r="AU132">
        <f t="shared" si="65"/>
        <v>2.5744595557247447E-4</v>
      </c>
      <c r="AX132">
        <f t="shared" si="58"/>
        <v>1.0820048702287472E-2</v>
      </c>
      <c r="AY132">
        <f t="shared" si="87"/>
        <v>1.2083535662811312E-2</v>
      </c>
      <c r="AZ132">
        <f t="shared" si="88"/>
        <v>1.3004798371599598E-2</v>
      </c>
      <c r="BA132">
        <f t="shared" si="89"/>
        <v>1.4376188648045218E-2</v>
      </c>
      <c r="BB132">
        <f t="shared" si="90"/>
        <v>1.7033962228027392E-2</v>
      </c>
      <c r="BC132">
        <f t="shared" si="91"/>
        <v>1.9836568691050886E-2</v>
      </c>
      <c r="BD132">
        <f t="shared" si="92"/>
        <v>2.3541633402242485E-2</v>
      </c>
      <c r="BE132">
        <f t="shared" si="93"/>
        <v>3.0430655026388267E-2</v>
      </c>
      <c r="BF132">
        <f t="shared" si="94"/>
        <v>3.7943202547917602E-2</v>
      </c>
      <c r="BG132">
        <f t="shared" si="95"/>
        <v>7.1565599005612143E-2</v>
      </c>
      <c r="BJ132">
        <f t="shared" si="59"/>
        <v>-5.8752414588860271E-3</v>
      </c>
      <c r="BK132">
        <f t="shared" si="96"/>
        <v>-4.028067132278107E-2</v>
      </c>
      <c r="BL132">
        <f t="shared" si="97"/>
        <v>-2.3323582003968574E-2</v>
      </c>
      <c r="BM132">
        <f t="shared" si="98"/>
        <v>-9.21547246134315E-3</v>
      </c>
      <c r="BN132">
        <f t="shared" si="99"/>
        <v>-1.7392526809789084E-3</v>
      </c>
      <c r="BO132">
        <f t="shared" si="100"/>
        <v>-4.0067856047649813E-4</v>
      </c>
      <c r="BP132">
        <f t="shared" si="101"/>
        <v>-8.331985421009691E-5</v>
      </c>
      <c r="BQ132">
        <f t="shared" si="102"/>
        <v>-9.4605689736552669E-6</v>
      </c>
      <c r="BR132">
        <f t="shared" si="103"/>
        <v>-1.7214179007480765E-6</v>
      </c>
      <c r="BS132">
        <f t="shared" si="104"/>
        <v>-2.6844941667877304E-8</v>
      </c>
    </row>
    <row r="133" spans="1:71">
      <c r="A133">
        <v>1623831.0247758729</v>
      </c>
      <c r="B133">
        <v>1.0732877943511913E-2</v>
      </c>
      <c r="C133">
        <v>1.202325579267215E-2</v>
      </c>
      <c r="D133">
        <v>1.2956025372235121E-2</v>
      </c>
      <c r="E133">
        <v>1.4337720092540831E-2</v>
      </c>
      <c r="F133">
        <v>1.7004230312320429E-2</v>
      </c>
      <c r="G133">
        <v>1.9809469384762194E-2</v>
      </c>
      <c r="H133">
        <v>2.3514298033967571E-2</v>
      </c>
      <c r="I133">
        <v>3.0399216381660869E-2</v>
      </c>
      <c r="J133">
        <v>3.7905652638434824E-2</v>
      </c>
      <c r="K133">
        <v>7.1497284427673169E-2</v>
      </c>
      <c r="N133">
        <f t="shared" ref="N133:N196" si="105">100*(-2*LOG((B$3/3.7+2.51/($A133*SQRT(B133))),10)-1/SQRT(B133))/B133</f>
        <v>-0.8956942297216246</v>
      </c>
      <c r="O133">
        <f t="shared" si="78"/>
        <v>-16.804903002914969</v>
      </c>
      <c r="P133">
        <f t="shared" si="79"/>
        <v>-20.472525831720795</v>
      </c>
      <c r="Q133">
        <f t="shared" si="80"/>
        <v>-21.5055336341002</v>
      </c>
      <c r="R133">
        <f t="shared" si="81"/>
        <v>-19.198592667386777</v>
      </c>
      <c r="S133">
        <f t="shared" si="82"/>
        <v>-16.078208853947622</v>
      </c>
      <c r="T133">
        <f t="shared" si="83"/>
        <v>-12.767614109570669</v>
      </c>
      <c r="U133">
        <f t="shared" si="84"/>
        <v>-8.8276955670111814</v>
      </c>
      <c r="V133">
        <f t="shared" si="85"/>
        <v>-6.3744468815218731</v>
      </c>
      <c r="W133">
        <f t="shared" si="86"/>
        <v>-2.4714592012907382</v>
      </c>
      <c r="Z133">
        <f t="shared" ref="Z133:Z196" si="106">1/((-2*LOG((B$3/3.7+2.51/($A133*SQRT(B133))),10))^2)</f>
        <v>1.0733091733191473E-2</v>
      </c>
      <c r="AA133">
        <f t="shared" si="66"/>
        <v>1.2028585036210751E-2</v>
      </c>
      <c r="AB133">
        <f t="shared" si="67"/>
        <v>1.2963852052819949E-2</v>
      </c>
      <c r="AC133">
        <f t="shared" si="68"/>
        <v>1.434831314278469E-2</v>
      </c>
      <c r="AD133">
        <f t="shared" si="69"/>
        <v>1.7018717004260515E-2</v>
      </c>
      <c r="AE133">
        <f t="shared" si="70"/>
        <v>1.9827241612561979E-2</v>
      </c>
      <c r="AF133">
        <f t="shared" si="71"/>
        <v>2.3535963586787161E-2</v>
      </c>
      <c r="AG133">
        <f t="shared" si="72"/>
        <v>3.0427683152110446E-2</v>
      </c>
      <c r="AH133">
        <f t="shared" si="73"/>
        <v>3.7941342017550762E-2</v>
      </c>
      <c r="AI133">
        <f t="shared" si="74"/>
        <v>7.1564895089901492E-2</v>
      </c>
      <c r="AL133">
        <f t="shared" ref="AL133:AL196" si="107">100*(-2*LOG((B$3/3.7+2.51/($A133*SQRT(Z133))),10)-1/SQRT(Z133))/Z133</f>
        <v>8.0598264554731666E-2</v>
      </c>
      <c r="AM133">
        <f t="shared" si="75"/>
        <v>0.81685186887352379</v>
      </c>
      <c r="AN133">
        <f t="shared" si="76"/>
        <v>0.67651589534980172</v>
      </c>
      <c r="AO133">
        <f t="shared" si="77"/>
        <v>0.43088048610133478</v>
      </c>
      <c r="AP133">
        <f t="shared" si="60"/>
        <v>0.17521440936640773</v>
      </c>
      <c r="AQ133">
        <f t="shared" si="61"/>
        <v>7.6683615502241093E-2</v>
      </c>
      <c r="AR133">
        <f t="shared" si="62"/>
        <v>3.1103286596370631E-2</v>
      </c>
      <c r="AS133">
        <f t="shared" si="63"/>
        <v>8.7052363359793536E-3</v>
      </c>
      <c r="AT133">
        <f t="shared" si="64"/>
        <v>3.1543445523612612E-3</v>
      </c>
      <c r="AU133">
        <f t="shared" si="65"/>
        <v>2.4520886483289222E-4</v>
      </c>
      <c r="AX133">
        <f t="shared" ref="AX133:AX196" si="108">1/((-2*LOG((B$3/3.7+2.51/($A133*SQRT(Z133))),10))^2)</f>
        <v>1.0733072494868762E-2</v>
      </c>
      <c r="AY133">
        <f t="shared" si="87"/>
        <v>1.2028325795836566E-2</v>
      </c>
      <c r="AZ133">
        <f t="shared" si="88"/>
        <v>1.2963593150071381E-2</v>
      </c>
      <c r="BA133">
        <f t="shared" si="89"/>
        <v>1.4348100630464366E-2</v>
      </c>
      <c r="BB133">
        <f t="shared" si="90"/>
        <v>1.7018584596231082E-2</v>
      </c>
      <c r="BC133">
        <f t="shared" si="91"/>
        <v>1.9827156716620463E-2</v>
      </c>
      <c r="BD133">
        <f t="shared" si="92"/>
        <v>2.3535910722119677E-2</v>
      </c>
      <c r="BE133">
        <f t="shared" si="93"/>
        <v>3.0427655034236872E-2</v>
      </c>
      <c r="BF133">
        <f t="shared" si="94"/>
        <v>3.7941324327841537E-2</v>
      </c>
      <c r="BG133">
        <f t="shared" si="95"/>
        <v>7.1564888370722196E-2</v>
      </c>
      <c r="BJ133">
        <f t="shared" ref="BJ133:BJ196" si="109">100*(-2*LOG((B$3/3.7+2.51/($A133*SQRT(AX133))),10)-1/SQRT(AX133))/AX133</f>
        <v>-7.2527549162765747E-3</v>
      </c>
      <c r="BK133">
        <f t="shared" si="96"/>
        <v>-3.9726087012580284E-2</v>
      </c>
      <c r="BL133">
        <f t="shared" si="97"/>
        <v>-2.2370553688877283E-2</v>
      </c>
      <c r="BM133">
        <f t="shared" si="98"/>
        <v>-8.6398411089094324E-3</v>
      </c>
      <c r="BN133">
        <f t="shared" si="99"/>
        <v>-1.6004821874734756E-3</v>
      </c>
      <c r="BO133">
        <f t="shared" si="100"/>
        <v>-3.6606870964758873E-4</v>
      </c>
      <c r="BP133">
        <f t="shared" si="101"/>
        <v>-7.5841267830785336E-5</v>
      </c>
      <c r="BQ133">
        <f t="shared" si="102"/>
        <v>-8.5925347527179199E-6</v>
      </c>
      <c r="BR133">
        <f t="shared" si="103"/>
        <v>-1.5623739730824565E-6</v>
      </c>
      <c r="BS133">
        <f t="shared" si="104"/>
        <v>-2.4351255440601889E-8</v>
      </c>
    </row>
    <row r="134" spans="1:71">
      <c r="A134">
        <v>1705022.5760146666</v>
      </c>
      <c r="B134">
        <v>1.0646883594204464E-2</v>
      </c>
      <c r="C134">
        <v>1.1969465136169817E-2</v>
      </c>
      <c r="D134">
        <v>1.2916114994235449E-2</v>
      </c>
      <c r="E134">
        <v>1.4310650339585014E-2</v>
      </c>
      <c r="F134">
        <v>1.6989471250505761E-2</v>
      </c>
      <c r="G134">
        <v>1.9800450171105426E-2</v>
      </c>
      <c r="H134">
        <v>2.3508818472692965E-2</v>
      </c>
      <c r="I134">
        <v>3.039634511863127E-2</v>
      </c>
      <c r="J134">
        <v>3.790385525339985E-2</v>
      </c>
      <c r="K134">
        <v>7.149660443928732E-2</v>
      </c>
      <c r="N134">
        <f t="shared" si="105"/>
        <v>-1.0744250435144576</v>
      </c>
      <c r="O134">
        <f t="shared" si="78"/>
        <v>-17.396901792718129</v>
      </c>
      <c r="P134">
        <f t="shared" si="79"/>
        <v>-20.948131555617657</v>
      </c>
      <c r="Q134">
        <f t="shared" si="80"/>
        <v>-21.802695653525397</v>
      </c>
      <c r="R134">
        <f t="shared" si="81"/>
        <v>-19.317530931290335</v>
      </c>
      <c r="S134">
        <f t="shared" si="82"/>
        <v>-16.129876458552722</v>
      </c>
      <c r="T134">
        <f t="shared" si="83"/>
        <v>-12.788470255051196</v>
      </c>
      <c r="U134">
        <f t="shared" si="84"/>
        <v>-8.833511400836036</v>
      </c>
      <c r="V134">
        <f t="shared" si="85"/>
        <v>-6.3765510466570179</v>
      </c>
      <c r="W134">
        <f t="shared" si="86"/>
        <v>-2.4716225267228715</v>
      </c>
      <c r="Z134">
        <f t="shared" si="106"/>
        <v>1.0647134939101407E-2</v>
      </c>
      <c r="AA134">
        <f t="shared" si="66"/>
        <v>1.197492066928427E-2</v>
      </c>
      <c r="AB134">
        <f t="shared" si="67"/>
        <v>1.2924062034236945E-2</v>
      </c>
      <c r="AC134">
        <f t="shared" si="68"/>
        <v>1.4321339210137634E-2</v>
      </c>
      <c r="AD134">
        <f t="shared" si="69"/>
        <v>1.7004016126170821E-2</v>
      </c>
      <c r="AE134">
        <f t="shared" si="70"/>
        <v>1.9818259253332655E-2</v>
      </c>
      <c r="AF134">
        <f t="shared" si="71"/>
        <v>2.3530506795571563E-2</v>
      </c>
      <c r="AG134">
        <f t="shared" si="72"/>
        <v>3.0424823928004784E-2</v>
      </c>
      <c r="AH134">
        <f t="shared" si="73"/>
        <v>3.7939552187899253E-2</v>
      </c>
      <c r="AI134">
        <f t="shared" si="74"/>
        <v>7.1564217964370125E-2</v>
      </c>
      <c r="AL134">
        <f t="shared" si="107"/>
        <v>9.6292839427820479E-2</v>
      </c>
      <c r="AM134">
        <f t="shared" si="75"/>
        <v>0.82449560871201144</v>
      </c>
      <c r="AN134">
        <f t="shared" si="76"/>
        <v>0.66959507683528741</v>
      </c>
      <c r="AO134">
        <f t="shared" si="77"/>
        <v>0.41980990723858441</v>
      </c>
      <c r="AP134">
        <f t="shared" si="60"/>
        <v>0.16854546837952594</v>
      </c>
      <c r="AQ134">
        <f t="shared" si="61"/>
        <v>7.3402375698841976E-2</v>
      </c>
      <c r="AR134">
        <f t="shared" si="62"/>
        <v>2.9696352996382912E-2</v>
      </c>
      <c r="AS134">
        <f t="shared" si="63"/>
        <v>8.2987319267478384E-3</v>
      </c>
      <c r="AT134">
        <f t="shared" si="64"/>
        <v>3.0055474789518668E-3</v>
      </c>
      <c r="AU134">
        <f t="shared" si="65"/>
        <v>2.3355242785625164E-4</v>
      </c>
      <c r="AX134">
        <f t="shared" si="108"/>
        <v>1.0647112412006162E-2</v>
      </c>
      <c r="AY134">
        <f t="shared" si="87"/>
        <v>1.1974661911802003E-2</v>
      </c>
      <c r="AZ134">
        <f t="shared" si="88"/>
        <v>1.2923807741811909E-2</v>
      </c>
      <c r="BA134">
        <f t="shared" si="89"/>
        <v>1.4321133129556416E-2</v>
      </c>
      <c r="BB134">
        <f t="shared" si="90"/>
        <v>1.7003889032649749E-2</v>
      </c>
      <c r="BC134">
        <f t="shared" si="91"/>
        <v>1.9818178082025226E-2</v>
      </c>
      <c r="BD134">
        <f t="shared" si="92"/>
        <v>2.3530456351443806E-2</v>
      </c>
      <c r="BE134">
        <f t="shared" si="93"/>
        <v>3.0424797129434262E-2</v>
      </c>
      <c r="BF134">
        <f t="shared" si="94"/>
        <v>3.7939535334638307E-2</v>
      </c>
      <c r="BG134">
        <f t="shared" si="95"/>
        <v>7.1564211564750277E-2</v>
      </c>
      <c r="BJ134">
        <f t="shared" si="109"/>
        <v>-8.6302895669289077E-3</v>
      </c>
      <c r="BK134">
        <f t="shared" si="96"/>
        <v>-3.9096292970085218E-2</v>
      </c>
      <c r="BL134">
        <f t="shared" si="97"/>
        <v>-2.1417847912815802E-2</v>
      </c>
      <c r="BM134">
        <f t="shared" si="98"/>
        <v>-8.0898491907611322E-3</v>
      </c>
      <c r="BN134">
        <f t="shared" si="99"/>
        <v>-1.4718533399887836E-3</v>
      </c>
      <c r="BO134">
        <f t="shared" si="100"/>
        <v>-3.3433744731132164E-4</v>
      </c>
      <c r="BP134">
        <f t="shared" si="101"/>
        <v>-6.9022516778485555E-5</v>
      </c>
      <c r="BQ134">
        <f t="shared" si="102"/>
        <v>-7.8036503930061684E-6</v>
      </c>
      <c r="BR134">
        <f t="shared" si="103"/>
        <v>-1.4179822744696051E-6</v>
      </c>
      <c r="BS134">
        <f t="shared" si="104"/>
        <v>-2.208959374718969E-8</v>
      </c>
    </row>
    <row r="135" spans="1:71">
      <c r="A135">
        <v>1790273.7048154001</v>
      </c>
      <c r="B135">
        <v>1.0561890735101153E-2</v>
      </c>
      <c r="C135">
        <v>1.1917199677015806E-2</v>
      </c>
      <c r="D135">
        <v>1.2877593318901348E-2</v>
      </c>
      <c r="E135">
        <v>1.4284667250856116E-2</v>
      </c>
      <c r="F135">
        <v>1.6975368650144228E-2</v>
      </c>
      <c r="G135">
        <v>1.9791846785644066E-2</v>
      </c>
      <c r="H135">
        <v>2.3503595988262283E-2</v>
      </c>
      <c r="I135">
        <v>3.0393609876933854E-2</v>
      </c>
      <c r="J135">
        <v>3.7902143263656332E-2</v>
      </c>
      <c r="K135">
        <v>7.1495956821370055E-2</v>
      </c>
      <c r="N135">
        <f t="shared" si="105"/>
        <v>-1.2559499242329291</v>
      </c>
      <c r="O135">
        <f t="shared" si="78"/>
        <v>-17.990708288224877</v>
      </c>
      <c r="P135">
        <f t="shared" si="79"/>
        <v>-21.417260134436955</v>
      </c>
      <c r="Q135">
        <f t="shared" si="80"/>
        <v>-22.091656373885908</v>
      </c>
      <c r="R135">
        <f t="shared" si="81"/>
        <v>-19.431829774884076</v>
      </c>
      <c r="S135">
        <f t="shared" si="82"/>
        <v>-16.179304133688422</v>
      </c>
      <c r="T135">
        <f t="shared" si="83"/>
        <v>-12.808376050686411</v>
      </c>
      <c r="U135">
        <f t="shared" si="84"/>
        <v>-8.839054713741282</v>
      </c>
      <c r="V135">
        <f t="shared" si="85"/>
        <v>-6.3785557598177753</v>
      </c>
      <c r="W135">
        <f t="shared" si="86"/>
        <v>-2.4717780843067154</v>
      </c>
      <c r="Z135">
        <f t="shared" si="106"/>
        <v>1.0562178717123063E-2</v>
      </c>
      <c r="AA135">
        <f t="shared" si="66"/>
        <v>1.1922780089336268E-2</v>
      </c>
      <c r="AB135">
        <f t="shared" si="67"/>
        <v>1.2885657951682714E-2</v>
      </c>
      <c r="AC135">
        <f t="shared" si="68"/>
        <v>1.4295448754948224E-2</v>
      </c>
      <c r="AD135">
        <f t="shared" si="69"/>
        <v>1.6989969286138627E-2</v>
      </c>
      <c r="AE135">
        <f t="shared" si="70"/>
        <v>1.9809691071967821E-2</v>
      </c>
      <c r="AF135">
        <f t="shared" si="71"/>
        <v>2.3525306026407847E-2</v>
      </c>
      <c r="AG135">
        <f t="shared" si="72"/>
        <v>3.0422100157220893E-2</v>
      </c>
      <c r="AH135">
        <f t="shared" si="73"/>
        <v>3.7937847395166382E-2</v>
      </c>
      <c r="AI135">
        <f t="shared" si="74"/>
        <v>7.1563573073042896E-2</v>
      </c>
      <c r="AL135">
        <f t="shared" si="107"/>
        <v>0.11211109260965076</v>
      </c>
      <c r="AM135">
        <f t="shared" si="75"/>
        <v>0.83090238515946779</v>
      </c>
      <c r="AN135">
        <f t="shared" si="76"/>
        <v>0.66188980872964853</v>
      </c>
      <c r="AO135">
        <f t="shared" si="77"/>
        <v>0.40865742901215241</v>
      </c>
      <c r="AP135">
        <f t="shared" si="60"/>
        <v>0.16205879155204164</v>
      </c>
      <c r="AQ135">
        <f t="shared" si="61"/>
        <v>7.0245180594814161E-2</v>
      </c>
      <c r="AR135">
        <f t="shared" si="62"/>
        <v>2.8349734405736557E-2</v>
      </c>
      <c r="AS135">
        <f t="shared" si="63"/>
        <v>7.9108468413282684E-3</v>
      </c>
      <c r="AT135">
        <f t="shared" si="64"/>
        <v>2.8637056066787609E-3</v>
      </c>
      <c r="AU135">
        <f t="shared" si="65"/>
        <v>2.2244918600940872E-4</v>
      </c>
      <c r="AX135">
        <f t="shared" si="108"/>
        <v>1.0562153009521087E-2</v>
      </c>
      <c r="AY135">
        <f t="shared" si="87"/>
        <v>1.1922522150468781E-2</v>
      </c>
      <c r="AZ135">
        <f t="shared" si="88"/>
        <v>1.2885408448620558E-2</v>
      </c>
      <c r="BA135">
        <f t="shared" si="89"/>
        <v>1.4295249054368103E-2</v>
      </c>
      <c r="BB135">
        <f t="shared" si="90"/>
        <v>1.6989847336157278E-2</v>
      </c>
      <c r="BC135">
        <f t="shared" si="91"/>
        <v>1.9809613475936391E-2</v>
      </c>
      <c r="BD135">
        <f t="shared" si="92"/>
        <v>2.3525257896334022E-2</v>
      </c>
      <c r="BE135">
        <f t="shared" si="93"/>
        <v>3.0422074616939482E-2</v>
      </c>
      <c r="BF135">
        <f t="shared" si="94"/>
        <v>3.7937831339070936E-2</v>
      </c>
      <c r="BG135">
        <f t="shared" si="95"/>
        <v>7.1563566977802653E-2</v>
      </c>
      <c r="BJ135">
        <f t="shared" si="109"/>
        <v>-1.0007842017910554E-2</v>
      </c>
      <c r="BK135">
        <f t="shared" si="96"/>
        <v>-3.8396185855993623E-2</v>
      </c>
      <c r="BL135">
        <f t="shared" si="97"/>
        <v>-2.0469556929891455E-2</v>
      </c>
      <c r="BM135">
        <f t="shared" si="98"/>
        <v>-7.5655165254886079E-3</v>
      </c>
      <c r="BN135">
        <f t="shared" si="99"/>
        <v>-1.3527415125486155E-3</v>
      </c>
      <c r="BO135">
        <f t="shared" si="100"/>
        <v>-3.0525991270973868E-4</v>
      </c>
      <c r="BP135">
        <f t="shared" si="101"/>
        <v>-6.2806913545694544E-5</v>
      </c>
      <c r="BQ135">
        <f t="shared" si="102"/>
        <v>-7.0867600389878468E-6</v>
      </c>
      <c r="BR135">
        <f t="shared" si="103"/>
        <v>-1.2868975424679047E-6</v>
      </c>
      <c r="BS135">
        <f t="shared" si="104"/>
        <v>-2.0038247506187514E-8</v>
      </c>
    </row>
    <row r="136" spans="1:71">
      <c r="A136">
        <v>1879787.3900561701</v>
      </c>
      <c r="B136">
        <v>1.0477884191250141E-2</v>
      </c>
      <c r="C136">
        <v>1.1866437179615434E-2</v>
      </c>
      <c r="D136">
        <v>1.2840426629002807E-2</v>
      </c>
      <c r="E136">
        <v>1.4259734370034102E-2</v>
      </c>
      <c r="F136">
        <v>1.6961895215223385E-2</v>
      </c>
      <c r="G136">
        <v>1.9783640646842633E-2</v>
      </c>
      <c r="H136">
        <v>2.3498618690572116E-2</v>
      </c>
      <c r="I136">
        <v>3.0391004244503105E-2</v>
      </c>
      <c r="J136">
        <v>3.7900512620785302E-2</v>
      </c>
      <c r="K136">
        <v>7.1495340033393376E-2</v>
      </c>
      <c r="N136">
        <f t="shared" si="105"/>
        <v>-1.4402863438375961</v>
      </c>
      <c r="O136">
        <f t="shared" si="78"/>
        <v>-18.585662804540839</v>
      </c>
      <c r="P136">
        <f t="shared" si="79"/>
        <v>-21.879508035487042</v>
      </c>
      <c r="Q136">
        <f t="shared" si="80"/>
        <v>-22.372423189195668</v>
      </c>
      <c r="R136">
        <f t="shared" si="81"/>
        <v>-19.541627372258358</v>
      </c>
      <c r="S136">
        <f t="shared" si="82"/>
        <v>-16.226579371786702</v>
      </c>
      <c r="T136">
        <f t="shared" si="83"/>
        <v>-12.827372894925889</v>
      </c>
      <c r="U136">
        <f t="shared" si="84"/>
        <v>-8.8443380763193993</v>
      </c>
      <c r="V136">
        <f t="shared" si="85"/>
        <v>-6.380465687778301</v>
      </c>
      <c r="W136">
        <f t="shared" si="86"/>
        <v>-2.4719262430486366</v>
      </c>
      <c r="Z136">
        <f t="shared" si="106"/>
        <v>1.0478207913751068E-2</v>
      </c>
      <c r="AA136">
        <f t="shared" si="66"/>
        <v>1.1872140994726235E-2</v>
      </c>
      <c r="AB136">
        <f t="shared" si="67"/>
        <v>1.2848606069702442E-2</v>
      </c>
      <c r="AC136">
        <f t="shared" si="68"/>
        <v>1.4270605378629809E-2</v>
      </c>
      <c r="AD136">
        <f t="shared" si="69"/>
        <v>1.6976549274879286E-2</v>
      </c>
      <c r="AE136">
        <f t="shared" si="70"/>
        <v>1.9801518556320657E-2</v>
      </c>
      <c r="AF136">
        <f t="shared" si="71"/>
        <v>2.3520349436748945E-2</v>
      </c>
      <c r="AG136">
        <f t="shared" si="72"/>
        <v>3.0419505454255792E-2</v>
      </c>
      <c r="AH136">
        <f t="shared" si="73"/>
        <v>3.793622360786824E-2</v>
      </c>
      <c r="AI136">
        <f t="shared" si="74"/>
        <v>7.1562958881874708E-2</v>
      </c>
      <c r="AL136">
        <f t="shared" si="107"/>
        <v>0.12805303720359637</v>
      </c>
      <c r="AM136">
        <f t="shared" si="75"/>
        <v>0.83606602984786416</v>
      </c>
      <c r="AN136">
        <f t="shared" si="76"/>
        <v>0.65344862349148691</v>
      </c>
      <c r="AO136">
        <f t="shared" si="77"/>
        <v>0.39745650372173885</v>
      </c>
      <c r="AP136">
        <f t="shared" si="60"/>
        <v>0.15575581128353966</v>
      </c>
      <c r="AQ136">
        <f t="shared" si="61"/>
        <v>6.7208830559757002E-2</v>
      </c>
      <c r="AR136">
        <f t="shared" si="62"/>
        <v>2.7061151456842712E-2</v>
      </c>
      <c r="AS136">
        <f t="shared" si="63"/>
        <v>7.5407618892397339E-3</v>
      </c>
      <c r="AT136">
        <f t="shared" si="64"/>
        <v>2.7284997700151165E-3</v>
      </c>
      <c r="AU136">
        <f t="shared" si="65"/>
        <v>2.1187296951810959E-4</v>
      </c>
      <c r="AX136">
        <f t="shared" si="108"/>
        <v>1.0478179130720839E-2</v>
      </c>
      <c r="AY136">
        <f t="shared" si="87"/>
        <v>1.1871884199975147E-2</v>
      </c>
      <c r="AZ136">
        <f t="shared" si="88"/>
        <v>1.2848361515416342E-2</v>
      </c>
      <c r="BA136">
        <f t="shared" si="89"/>
        <v>1.4270411994343602E-2</v>
      </c>
      <c r="BB136">
        <f t="shared" si="90"/>
        <v>1.697643229920523E-2</v>
      </c>
      <c r="BC136">
        <f t="shared" si="91"/>
        <v>1.9801444390918303E-2</v>
      </c>
      <c r="BD136">
        <f t="shared" si="92"/>
        <v>2.3520303518527731E-2</v>
      </c>
      <c r="BE136">
        <f t="shared" si="93"/>
        <v>3.0419481113988924E-2</v>
      </c>
      <c r="BF136">
        <f t="shared" si="94"/>
        <v>3.7936208311475456E-2</v>
      </c>
      <c r="BG136">
        <f t="shared" si="95"/>
        <v>7.1562953076553637E-2</v>
      </c>
      <c r="BJ136">
        <f t="shared" si="109"/>
        <v>-1.1385407816958151E-2</v>
      </c>
      <c r="BK136">
        <f t="shared" si="96"/>
        <v>-3.7630925172244749E-2</v>
      </c>
      <c r="BL136">
        <f t="shared" si="97"/>
        <v>-1.9529473355701953E-2</v>
      </c>
      <c r="BM136">
        <f t="shared" si="98"/>
        <v>-7.0667050320702227E-3</v>
      </c>
      <c r="BN136">
        <f t="shared" si="99"/>
        <v>-1.2425457364838349E-3</v>
      </c>
      <c r="BO136">
        <f t="shared" si="100"/>
        <v>-2.786268269313606E-4</v>
      </c>
      <c r="BP136">
        <f t="shared" si="101"/>
        <v>-5.7142430342769113E-5</v>
      </c>
      <c r="BQ136">
        <f t="shared" si="102"/>
        <v>-6.4353653424842853E-6</v>
      </c>
      <c r="BR136">
        <f t="shared" si="103"/>
        <v>-1.1678981059736793E-6</v>
      </c>
      <c r="BS136">
        <f t="shared" si="104"/>
        <v>-1.8177988281481302E-8</v>
      </c>
    </row>
    <row r="137" spans="1:71">
      <c r="A137">
        <v>1973776.7595589787</v>
      </c>
      <c r="B137">
        <v>1.0394849069346651E-2</v>
      </c>
      <c r="C137">
        <v>1.1817154958890078E-2</v>
      </c>
      <c r="D137">
        <v>1.2804581188444386E-2</v>
      </c>
      <c r="E137">
        <v>1.4235815943179918E-2</v>
      </c>
      <c r="F137">
        <v>1.694902462415164E-2</v>
      </c>
      <c r="G137">
        <v>1.9775813951127798E-2</v>
      </c>
      <c r="H137">
        <v>2.3493875223918312E-2</v>
      </c>
      <c r="I137">
        <v>3.0388522108614407E-2</v>
      </c>
      <c r="J137">
        <v>3.7898959467481667E-2</v>
      </c>
      <c r="K137">
        <v>7.1494752608101869E-2</v>
      </c>
      <c r="N137">
        <f t="shared" si="105"/>
        <v>-1.6274516470116944</v>
      </c>
      <c r="O137">
        <f t="shared" si="78"/>
        <v>-19.181098865925698</v>
      </c>
      <c r="P137">
        <f t="shared" si="79"/>
        <v>-22.334498734516846</v>
      </c>
      <c r="Q137">
        <f t="shared" si="80"/>
        <v>-22.645021771411557</v>
      </c>
      <c r="R137">
        <f t="shared" si="81"/>
        <v>-19.647061503429359</v>
      </c>
      <c r="S137">
        <f t="shared" si="82"/>
        <v>-16.271787111165033</v>
      </c>
      <c r="T137">
        <f t="shared" si="83"/>
        <v>-12.845500557112439</v>
      </c>
      <c r="U137">
        <f t="shared" si="84"/>
        <v>-8.8493734977390712</v>
      </c>
      <c r="V137">
        <f t="shared" si="85"/>
        <v>-6.3822852814685529</v>
      </c>
      <c r="W137">
        <f t="shared" si="86"/>
        <v>-2.4720673544746998</v>
      </c>
      <c r="Z137">
        <f t="shared" si="106"/>
        <v>1.0395207656556974E-2</v>
      </c>
      <c r="AA137">
        <f t="shared" si="66"/>
        <v>1.1822980635125498E-2</v>
      </c>
      <c r="AB137">
        <f t="shared" si="67"/>
        <v>1.281287263880156E-2</v>
      </c>
      <c r="AC137">
        <f t="shared" si="68"/>
        <v>1.4246773387464834E-2</v>
      </c>
      <c r="AD137">
        <f t="shared" si="69"/>
        <v>1.6963729855622896E-2</v>
      </c>
      <c r="AE137">
        <f t="shared" si="70"/>
        <v>1.9793723969688891E-2</v>
      </c>
      <c r="AF137">
        <f t="shared" si="71"/>
        <v>2.35156257164215E-2</v>
      </c>
      <c r="AG137">
        <f t="shared" si="72"/>
        <v>3.041703373172706E-2</v>
      </c>
      <c r="AH137">
        <f t="shared" si="73"/>
        <v>3.7934676984840453E-2</v>
      </c>
      <c r="AI137">
        <f t="shared" si="74"/>
        <v>7.1562373929785136E-2</v>
      </c>
      <c r="AL137">
        <f t="shared" si="107"/>
        <v>0.14411867442970078</v>
      </c>
      <c r="AM137">
        <f t="shared" si="75"/>
        <v>0.83998554521401114</v>
      </c>
      <c r="AN137">
        <f t="shared" si="76"/>
        <v>0.64432135203121232</v>
      </c>
      <c r="AO137">
        <f t="shared" si="77"/>
        <v>0.38623863287520205</v>
      </c>
      <c r="AP137">
        <f t="shared" si="60"/>
        <v>0.14963723857396244</v>
      </c>
      <c r="AQ137">
        <f t="shared" si="61"/>
        <v>6.4290062951478114E-2</v>
      </c>
      <c r="AR137">
        <f t="shared" si="62"/>
        <v>2.5828382000155595E-2</v>
      </c>
      <c r="AS137">
        <f t="shared" si="63"/>
        <v>7.1876907956270062E-3</v>
      </c>
      <c r="AT137">
        <f t="shared" si="64"/>
        <v>2.5996248819218446E-3</v>
      </c>
      <c r="AU137">
        <f t="shared" si="65"/>
        <v>2.0179883949301506E-4</v>
      </c>
      <c r="AX137">
        <f t="shared" si="108"/>
        <v>1.0395175900089763E-2</v>
      </c>
      <c r="AY137">
        <f t="shared" si="87"/>
        <v>1.182272529902626E-2</v>
      </c>
      <c r="AZ137">
        <f t="shared" si="88"/>
        <v>1.2812633173438484E-2</v>
      </c>
      <c r="BA137">
        <f t="shared" si="89"/>
        <v>1.4246586244838873E-2</v>
      </c>
      <c r="BB137">
        <f t="shared" si="90"/>
        <v>1.696361768712697E-2</v>
      </c>
      <c r="BC137">
        <f t="shared" si="91"/>
        <v>1.979365309495287E-2</v>
      </c>
      <c r="BD137">
        <f t="shared" si="92"/>
        <v>2.3515581912001149E-2</v>
      </c>
      <c r="BE137">
        <f t="shared" si="93"/>
        <v>3.0417010535824174E-2</v>
      </c>
      <c r="BF137">
        <f t="shared" si="94"/>
        <v>3.7934662412425428E-2</v>
      </c>
      <c r="BG137">
        <f t="shared" si="95"/>
        <v>7.1562368400608284E-2</v>
      </c>
      <c r="BJ137">
        <f t="shared" si="109"/>
        <v>-1.2762981658128499E-2</v>
      </c>
      <c r="BK137">
        <f t="shared" si="96"/>
        <v>-3.6805888714592915E-2</v>
      </c>
      <c r="BL137">
        <f t="shared" si="97"/>
        <v>-1.8601078638917766E-2</v>
      </c>
      <c r="BM137">
        <f t="shared" si="98"/>
        <v>-6.5931363558997215E-3</v>
      </c>
      <c r="BN137">
        <f t="shared" si="99"/>
        <v>-1.1406898326901493E-3</v>
      </c>
      <c r="BO137">
        <f t="shared" si="100"/>
        <v>-2.542437739967536E-4</v>
      </c>
      <c r="BP137">
        <f t="shared" si="101"/>
        <v>-5.1981354675877354E-5</v>
      </c>
      <c r="BQ137">
        <f t="shared" si="102"/>
        <v>-5.8435152639688228E-6</v>
      </c>
      <c r="BR137">
        <f t="shared" si="103"/>
        <v>-1.0598765916476392E-6</v>
      </c>
      <c r="BS137">
        <f t="shared" si="104"/>
        <v>-1.6488345158816556E-8</v>
      </c>
    </row>
    <row r="138" spans="1:71">
      <c r="A138">
        <v>2072465.5975369278</v>
      </c>
      <c r="B138">
        <v>1.0312770751569941E-2</v>
      </c>
      <c r="C138">
        <v>1.1769329885439671E-2</v>
      </c>
      <c r="D138">
        <v>1.2770023285828441E-2</v>
      </c>
      <c r="E138">
        <v>1.4212876941796347E-2</v>
      </c>
      <c r="F138">
        <v>1.6936731508361232E-2</v>
      </c>
      <c r="G138">
        <v>1.9768349644935793E-2</v>
      </c>
      <c r="H138">
        <v>2.3489354744385384E-2</v>
      </c>
      <c r="I138">
        <v>3.0386157642178852E-2</v>
      </c>
      <c r="J138">
        <v>3.7897480128607629E-2</v>
      </c>
      <c r="K138">
        <v>7.1494193148031751E-2</v>
      </c>
      <c r="N138">
        <f t="shared" si="105"/>
        <v>-1.8174630452923652</v>
      </c>
      <c r="O138">
        <f t="shared" si="78"/>
        <v>-19.776346215096424</v>
      </c>
      <c r="P138">
        <f t="shared" si="79"/>
        <v>-22.781883575570216</v>
      </c>
      <c r="Q138">
        <f t="shared" si="80"/>
        <v>-22.909494954902435</v>
      </c>
      <c r="R138">
        <f t="shared" si="81"/>
        <v>-19.748269172905477</v>
      </c>
      <c r="S138">
        <f t="shared" si="82"/>
        <v>-16.315009729267853</v>
      </c>
      <c r="T138">
        <f t="shared" si="83"/>
        <v>-12.862797225379127</v>
      </c>
      <c r="U138">
        <f t="shared" si="84"/>
        <v>-8.8541724491014495</v>
      </c>
      <c r="V138">
        <f t="shared" si="85"/>
        <v>-6.3840187856408619</v>
      </c>
      <c r="W138">
        <f t="shared" si="86"/>
        <v>-2.4722017534397676</v>
      </c>
      <c r="Z138">
        <f t="shared" si="106"/>
        <v>1.0313163348042831E-2</v>
      </c>
      <c r="AA138">
        <f t="shared" si="66"/>
        <v>1.1775275817053938E-2</v>
      </c>
      <c r="AB138">
        <f t="shared" si="67"/>
        <v>1.2778423939001469E-2</v>
      </c>
      <c r="AC138">
        <f t="shared" si="68"/>
        <v>1.4223917815384299E-2</v>
      </c>
      <c r="AD138">
        <f t="shared" si="69"/>
        <v>1.6951485742653479E-2</v>
      </c>
      <c r="AE138">
        <f t="shared" si="70"/>
        <v>1.9786290322917698E-2</v>
      </c>
      <c r="AF138">
        <f t="shared" si="71"/>
        <v>2.3511124065090733E-2</v>
      </c>
      <c r="AG138">
        <f t="shared" si="72"/>
        <v>3.0414679186721683E-2</v>
      </c>
      <c r="AH138">
        <f t="shared" si="73"/>
        <v>3.7933203866328195E-2</v>
      </c>
      <c r="AI138">
        <f t="shared" si="74"/>
        <v>7.1561816825191638E-2</v>
      </c>
      <c r="AL138">
        <f t="shared" si="107"/>
        <v>0.16030799348380892</v>
      </c>
      <c r="AM138">
        <f t="shared" si="75"/>
        <v>0.84266512309169528</v>
      </c>
      <c r="AN138">
        <f t="shared" si="76"/>
        <v>0.63455875959297614</v>
      </c>
      <c r="AO138">
        <f t="shared" si="77"/>
        <v>0.37503332974158415</v>
      </c>
      <c r="AP138">
        <f t="shared" si="60"/>
        <v>0.14370312663807186</v>
      </c>
      <c r="AQ138">
        <f t="shared" si="61"/>
        <v>6.1485570583615874E-2</v>
      </c>
      <c r="AR138">
        <f t="shared" si="62"/>
        <v>2.4649262562766134E-2</v>
      </c>
      <c r="AS138">
        <f t="shared" si="63"/>
        <v>6.8508791534334142E-3</v>
      </c>
      <c r="AT138">
        <f t="shared" si="64"/>
        <v>2.4767893801253367E-3</v>
      </c>
      <c r="AU138">
        <f t="shared" si="65"/>
        <v>1.9220303054274772E-4</v>
      </c>
      <c r="AX138">
        <f t="shared" si="108"/>
        <v>1.0313128717139393E-2</v>
      </c>
      <c r="AY138">
        <f t="shared" si="87"/>
        <v>1.1775022242469659E-2</v>
      </c>
      <c r="AZ138">
        <f t="shared" si="88"/>
        <v>1.2778189683877762E-2</v>
      </c>
      <c r="BA138">
        <f t="shared" si="89"/>
        <v>1.422373682987562E-2</v>
      </c>
      <c r="BB138">
        <f t="shared" si="90"/>
        <v>1.695137821663403E-2</v>
      </c>
      <c r="BC138">
        <f t="shared" si="91"/>
        <v>1.9786222603528636E-2</v>
      </c>
      <c r="BD138">
        <f t="shared" si="92"/>
        <v>2.3511082280434768E-2</v>
      </c>
      <c r="BE138">
        <f t="shared" si="93"/>
        <v>3.041465708204508E-2</v>
      </c>
      <c r="BF138">
        <f t="shared" si="94"/>
        <v>3.7933189983825513E-2</v>
      </c>
      <c r="BG138">
        <f t="shared" si="95"/>
        <v>7.1561811559037125E-2</v>
      </c>
      <c r="BJ138">
        <f t="shared" si="109"/>
        <v>-1.4140557345109155E-2</v>
      </c>
      <c r="BK138">
        <f t="shared" si="96"/>
        <v>-3.5926626293647304E-2</v>
      </c>
      <c r="BL138">
        <f t="shared" si="97"/>
        <v>-1.7687535744867849E-2</v>
      </c>
      <c r="BM138">
        <f t="shared" si="98"/>
        <v>-6.1444087543279157E-3</v>
      </c>
      <c r="BN138">
        <f t="shared" si="99"/>
        <v>-1.0466232204309918E-3</v>
      </c>
      <c r="BO138">
        <f t="shared" si="100"/>
        <v>-2.31930344577676E-4</v>
      </c>
      <c r="BP138">
        <f t="shared" si="101"/>
        <v>-4.7279943088350285E-5</v>
      </c>
      <c r="BQ138">
        <f t="shared" si="102"/>
        <v>-5.3058242339868046E-6</v>
      </c>
      <c r="BR138">
        <f t="shared" si="103"/>
        <v>-9.6182125498452912E-7</v>
      </c>
      <c r="BS138">
        <f t="shared" si="104"/>
        <v>-1.4957533902262328E-8</v>
      </c>
    </row>
    <row r="139" spans="1:71">
      <c r="A139">
        <v>2176088.8774137744</v>
      </c>
      <c r="B139">
        <v>1.0231634889575243E-2</v>
      </c>
      <c r="C139">
        <v>1.1722938394060696E-2</v>
      </c>
      <c r="D139">
        <v>1.2736719278168575E-2</v>
      </c>
      <c r="E139">
        <v>1.419088308313198E-2</v>
      </c>
      <c r="F139">
        <v>1.6924991430219888E-2</v>
      </c>
      <c r="G139">
        <v>1.9761231397352412E-2</v>
      </c>
      <c r="H139">
        <v>2.3485046898064594E-2</v>
      </c>
      <c r="I139">
        <v>3.0383905290640938E-2</v>
      </c>
      <c r="J139">
        <v>3.7896071102657865E-2</v>
      </c>
      <c r="K139">
        <v>7.1493660322194633E-2</v>
      </c>
      <c r="N139">
        <f t="shared" si="105"/>
        <v>-2.0103376102848651</v>
      </c>
      <c r="O139">
        <f t="shared" si="78"/>
        <v>-20.370733866701347</v>
      </c>
      <c r="P139">
        <f t="shared" si="79"/>
        <v>-23.221342417760443</v>
      </c>
      <c r="Q139">
        <f t="shared" si="80"/>
        <v>-23.165901596339729</v>
      </c>
      <c r="R139">
        <f t="shared" si="81"/>
        <v>-19.845386264415698</v>
      </c>
      <c r="S139">
        <f t="shared" si="82"/>
        <v>-16.356327045402146</v>
      </c>
      <c r="T139">
        <f t="shared" si="83"/>
        <v>-12.879299554728506</v>
      </c>
      <c r="U139">
        <f t="shared" si="84"/>
        <v>-8.8587458859857584</v>
      </c>
      <c r="V139">
        <f t="shared" si="85"/>
        <v>-6.3856702481749572</v>
      </c>
      <c r="W139">
        <f t="shared" si="86"/>
        <v>-2.4723297589182804</v>
      </c>
      <c r="Z139">
        <f t="shared" si="106"/>
        <v>1.0232060659649045E-2</v>
      </c>
      <c r="AA139">
        <f t="shared" si="66"/>
        <v>1.1729002912761567E-2</v>
      </c>
      <c r="AB139">
        <f t="shared" si="67"/>
        <v>1.2745226323513995E-2</v>
      </c>
      <c r="AC139">
        <f t="shared" si="68"/>
        <v>1.4202004443994172E-2</v>
      </c>
      <c r="AD139">
        <f t="shared" si="69"/>
        <v>1.6939792579168313E-2</v>
      </c>
      <c r="AE139">
        <f t="shared" si="70"/>
        <v>1.9779201347097368E-2</v>
      </c>
      <c r="AF139">
        <f t="shared" si="71"/>
        <v>2.3506834170552198E-2</v>
      </c>
      <c r="AG139">
        <f t="shared" si="72"/>
        <v>3.0412436287745547E-2</v>
      </c>
      <c r="AH139">
        <f t="shared" si="73"/>
        <v>3.7931800765486572E-2</v>
      </c>
      <c r="AI139">
        <f t="shared" si="74"/>
        <v>7.1561286242707439E-2</v>
      </c>
      <c r="AL139">
        <f t="shared" si="107"/>
        <v>0.17662097090848045</v>
      </c>
      <c r="AM139">
        <f t="shared" si="75"/>
        <v>0.84411411483059473</v>
      </c>
      <c r="AN139">
        <f t="shared" si="76"/>
        <v>0.62421218973417936</v>
      </c>
      <c r="AO139">
        <f t="shared" si="77"/>
        <v>0.36386810016186472</v>
      </c>
      <c r="AP139">
        <f t="shared" si="60"/>
        <v>0.13795293198224681</v>
      </c>
      <c r="AQ139">
        <f t="shared" si="61"/>
        <v>5.8792018509948703E-2</v>
      </c>
      <c r="AR139">
        <f t="shared" si="62"/>
        <v>2.3521689602050217E-2</v>
      </c>
      <c r="AS139">
        <f t="shared" si="63"/>
        <v>6.529603404572263E-3</v>
      </c>
      <c r="AT139">
        <f t="shared" si="64"/>
        <v>2.3597146856350593E-3</v>
      </c>
      <c r="AU139">
        <f t="shared" si="65"/>
        <v>1.8306289521809749E-4</v>
      </c>
      <c r="AX139">
        <f t="shared" si="108"/>
        <v>1.0232023250413115E-2</v>
      </c>
      <c r="AY139">
        <f t="shared" si="87"/>
        <v>1.1728751390222556E-2</v>
      </c>
      <c r="AZ139">
        <f t="shared" si="88"/>
        <v>1.2744997381620831E-2</v>
      </c>
      <c r="BA139">
        <f t="shared" si="89"/>
        <v>1.4201829522137837E-2</v>
      </c>
      <c r="BB139">
        <f t="shared" si="90"/>
        <v>1.6939689533635272E-2</v>
      </c>
      <c r="BC139">
        <f t="shared" si="91"/>
        <v>1.9779136652326338E-2</v>
      </c>
      <c r="BD139">
        <f t="shared" si="92"/>
        <v>2.3506794315505987E-2</v>
      </c>
      <c r="BE139">
        <f t="shared" si="93"/>
        <v>3.0412415223563274E-2</v>
      </c>
      <c r="BF139">
        <f t="shared" si="94"/>
        <v>3.7931787540415048E-2</v>
      </c>
      <c r="BG139">
        <f t="shared" si="95"/>
        <v>7.1561281227075668E-2</v>
      </c>
      <c r="BJ139">
        <f t="shared" si="109"/>
        <v>-1.5518127602317414E-2</v>
      </c>
      <c r="BK139">
        <f t="shared" si="96"/>
        <v>-3.499881175753862E-2</v>
      </c>
      <c r="BL139">
        <f t="shared" si="97"/>
        <v>-1.6791685775327591E-2</v>
      </c>
      <c r="BM139">
        <f t="shared" si="98"/>
        <v>-5.7200134069054012E-3</v>
      </c>
      <c r="BN139">
        <f t="shared" si="99"/>
        <v>-9.5982131383226803E-4</v>
      </c>
      <c r="BO139">
        <f t="shared" si="100"/>
        <v>-2.1151930475078561E-4</v>
      </c>
      <c r="BP139">
        <f t="shared" si="101"/>
        <v>-4.2998129931479412E-5</v>
      </c>
      <c r="BQ139">
        <f t="shared" si="102"/>
        <v>-4.8173675982538797E-6</v>
      </c>
      <c r="BR139">
        <f t="shared" si="103"/>
        <v>-8.7281369131626563E-7</v>
      </c>
      <c r="BS139">
        <f t="shared" si="104"/>
        <v>-1.3567563671957303E-8</v>
      </c>
    </row>
    <row r="140" spans="1:71">
      <c r="A140">
        <v>2284893.3212844632</v>
      </c>
      <c r="B140">
        <v>1.0151427398636224E-2</v>
      </c>
      <c r="C140">
        <v>1.1677956495560226E-2</v>
      </c>
      <c r="D140">
        <v>1.2704635634444494E-2</v>
      </c>
      <c r="E140">
        <v>1.4169800847750063E-2</v>
      </c>
      <c r="F140">
        <v>1.6913780860374705E-2</v>
      </c>
      <c r="G140">
        <v>1.9754443573372634E-2</v>
      </c>
      <c r="H140">
        <v>2.3480941800082207E-2</v>
      </c>
      <c r="I140">
        <v>3.0381759759454421E-2</v>
      </c>
      <c r="J140">
        <v>3.7894729053618237E-2</v>
      </c>
      <c r="K140">
        <v>7.149315286291838E-2</v>
      </c>
      <c r="N140">
        <f t="shared" si="105"/>
        <v>-2.2060922668938745</v>
      </c>
      <c r="O140">
        <f t="shared" si="78"/>
        <v>-20.963593175041833</v>
      </c>
      <c r="P140">
        <f t="shared" si="79"/>
        <v>-23.65258407174472</v>
      </c>
      <c r="Q140">
        <f t="shared" si="80"/>
        <v>-23.414315421691207</v>
      </c>
      <c r="R140">
        <f t="shared" si="81"/>
        <v>-19.938547230504827</v>
      </c>
      <c r="S140">
        <f t="shared" si="82"/>
        <v>-16.395816332343546</v>
      </c>
      <c r="T140">
        <f t="shared" si="83"/>
        <v>-12.895042715136604</v>
      </c>
      <c r="U140">
        <f t="shared" si="84"/>
        <v>-8.8631042702344853</v>
      </c>
      <c r="V140">
        <f t="shared" si="85"/>
        <v>-6.3872435289611476</v>
      </c>
      <c r="W140">
        <f t="shared" si="86"/>
        <v>-2.4724516747676386</v>
      </c>
      <c r="Z140">
        <f t="shared" si="106"/>
        <v>1.0151885525912254E-2</v>
      </c>
      <c r="AA140">
        <f t="shared" si="66"/>
        <v>1.1684137872392378E-2</v>
      </c>
      <c r="AB140">
        <f t="shared" si="67"/>
        <v>1.2713246262227461E-2</v>
      </c>
      <c r="AC140">
        <f t="shared" si="68"/>
        <v>1.4180999819872624E-2</v>
      </c>
      <c r="AD140">
        <f t="shared" si="69"/>
        <v>1.6928626914580424E-2</v>
      </c>
      <c r="AE140">
        <f t="shared" si="70"/>
        <v>1.9772441466882621E-2</v>
      </c>
      <c r="AF140">
        <f t="shared" si="71"/>
        <v>2.3502746187831807E-2</v>
      </c>
      <c r="AG140">
        <f t="shared" si="72"/>
        <v>3.0410299762249172E-2</v>
      </c>
      <c r="AH140">
        <f t="shared" si="73"/>
        <v>3.7930464360272788E-2</v>
      </c>
      <c r="AI140">
        <f t="shared" si="74"/>
        <v>7.1560780919995862E-2</v>
      </c>
      <c r="AL140">
        <f t="shared" si="107"/>
        <v>0.193057570445656</v>
      </c>
      <c r="AM140">
        <f t="shared" si="75"/>
        <v>0.84434695372149204</v>
      </c>
      <c r="AN140">
        <f t="shared" si="76"/>
        <v>0.61333322015038005</v>
      </c>
      <c r="AO140">
        <f t="shared" si="77"/>
        <v>0.35276844051704986</v>
      </c>
      <c r="AP140">
        <f t="shared" si="60"/>
        <v>0.13238557260834533</v>
      </c>
      <c r="AQ140">
        <f t="shared" si="61"/>
        <v>5.6206059148183406E-2</v>
      </c>
      <c r="AR140">
        <f t="shared" si="62"/>
        <v>2.2443620232775959E-2</v>
      </c>
      <c r="AS140">
        <f t="shared" si="63"/>
        <v>6.2231698391706234E-3</v>
      </c>
      <c r="AT140">
        <f t="shared" si="64"/>
        <v>2.248134650243718E-3</v>
      </c>
      <c r="AU140">
        <f t="shared" si="65"/>
        <v>1.7435685463421975E-4</v>
      </c>
      <c r="AX140">
        <f t="shared" si="108"/>
        <v>1.0151845431640875E-2</v>
      </c>
      <c r="AY140">
        <f t="shared" si="87"/>
        <v>1.168388867948786E-2</v>
      </c>
      <c r="AZ140">
        <f t="shared" si="88"/>
        <v>1.2713022718800012E-2</v>
      </c>
      <c r="BA140">
        <f t="shared" si="89"/>
        <v>1.4180830860235229E-2</v>
      </c>
      <c r="BB140">
        <f t="shared" si="90"/>
        <v>1.692852819050189E-2</v>
      </c>
      <c r="BC140">
        <f t="shared" si="91"/>
        <v>1.9772379670527515E-2</v>
      </c>
      <c r="BD140">
        <f t="shared" si="92"/>
        <v>2.350270817599057E-2</v>
      </c>
      <c r="BE140">
        <f t="shared" si="93"/>
        <v>3.0410279690131835E-2</v>
      </c>
      <c r="BF140">
        <f t="shared" si="94"/>
        <v>3.7930451761663556E-2</v>
      </c>
      <c r="BG140">
        <f t="shared" si="95"/>
        <v>7.1560776142980051E-2</v>
      </c>
      <c r="BJ140">
        <f t="shared" si="109"/>
        <v>-1.6895684285198543E-2</v>
      </c>
      <c r="BK140">
        <f t="shared" si="96"/>
        <v>-3.4028194857289522E-2</v>
      </c>
      <c r="BL140">
        <f t="shared" si="97"/>
        <v>-1.5916048411009916E-2</v>
      </c>
      <c r="BM140">
        <f t="shared" si="98"/>
        <v>-5.3193501965908396E-3</v>
      </c>
      <c r="BN140">
        <f t="shared" si="99"/>
        <v>-8.7978577377080351E-4</v>
      </c>
      <c r="BO140">
        <f t="shared" si="100"/>
        <v>-1.9285586725755201E-4</v>
      </c>
      <c r="BP140">
        <f t="shared" si="101"/>
        <v>-3.9099230941816749E-5</v>
      </c>
      <c r="BQ140">
        <f t="shared" si="102"/>
        <v>-4.3736704190053834E-6</v>
      </c>
      <c r="BR140">
        <f t="shared" si="103"/>
        <v>-7.9202888249874512E-7</v>
      </c>
      <c r="BS140">
        <f t="shared" si="104"/>
        <v>-1.2307268987901281E-8</v>
      </c>
    </row>
    <row r="141" spans="1:71">
      <c r="A141">
        <v>2399137.9873486864</v>
      </c>
      <c r="B141">
        <v>1.0072134451933692E-2</v>
      </c>
      <c r="C141">
        <v>1.1634359791777149E-2</v>
      </c>
      <c r="D141">
        <v>1.2673738978702441E-2</v>
      </c>
      <c r="E141">
        <v>1.4149597494404113E-2</v>
      </c>
      <c r="F141">
        <v>1.6903077154645129E-2</v>
      </c>
      <c r="G141">
        <v>1.9747971207802507E-2</v>
      </c>
      <c r="H141">
        <v>2.3477030014418612E-2</v>
      </c>
      <c r="I141">
        <v>3.0379716002113578E-2</v>
      </c>
      <c r="J141">
        <v>3.7893450803200689E-2</v>
      </c>
      <c r="K141">
        <v>7.1492669562838285E-2</v>
      </c>
      <c r="N141">
        <f t="shared" si="105"/>
        <v>-2.4047437861031407</v>
      </c>
      <c r="O141">
        <f t="shared" si="78"/>
        <v>-21.554260886469951</v>
      </c>
      <c r="P141">
        <f t="shared" si="79"/>
        <v>-24.075346531831581</v>
      </c>
      <c r="Q141">
        <f t="shared" si="80"/>
        <v>-23.654823869606833</v>
      </c>
      <c r="R141">
        <f t="shared" si="81"/>
        <v>-20.027884815192476</v>
      </c>
      <c r="S141">
        <f t="shared" si="82"/>
        <v>-16.433552335314783</v>
      </c>
      <c r="T141">
        <f t="shared" si="83"/>
        <v>-12.910060439492879</v>
      </c>
      <c r="U141">
        <f t="shared" si="84"/>
        <v>-8.8672575908886877</v>
      </c>
      <c r="V141">
        <f t="shared" si="85"/>
        <v>-6.3887423084092303</v>
      </c>
      <c r="W141">
        <f t="shared" si="86"/>
        <v>-2.4725677904196437</v>
      </c>
      <c r="Z141">
        <f t="shared" si="106"/>
        <v>1.0072624138768967E-2</v>
      </c>
      <c r="AA141">
        <f t="shared" si="66"/>
        <v>1.1640656239338795E-2</v>
      </c>
      <c r="AB141">
        <f t="shared" si="67"/>
        <v>1.2682450384710725E-2</v>
      </c>
      <c r="AC141">
        <f t="shared" si="68"/>
        <v>1.4160871269181327E-2</v>
      </c>
      <c r="AD141">
        <f t="shared" si="69"/>
        <v>1.6917966181380136E-2</v>
      </c>
      <c r="AE141">
        <f t="shared" si="70"/>
        <v>1.976599577445539E-2</v>
      </c>
      <c r="AF141">
        <f t="shared" si="71"/>
        <v>2.3498850719074926E-2</v>
      </c>
      <c r="AG141">
        <f t="shared" si="72"/>
        <v>3.0408264584706392E-2</v>
      </c>
      <c r="AH141">
        <f t="shared" si="73"/>
        <v>3.7929191485712895E-2</v>
      </c>
      <c r="AI141">
        <f t="shared" si="74"/>
        <v>7.1560299654773701E-2</v>
      </c>
      <c r="AL141">
        <f t="shared" si="107"/>
        <v>0.20961774265745028</v>
      </c>
      <c r="AM141">
        <f t="shared" si="75"/>
        <v>0.8433830303224441</v>
      </c>
      <c r="AN141">
        <f t="shared" si="76"/>
        <v>0.60197333388212415</v>
      </c>
      <c r="AO141">
        <f t="shared" si="77"/>
        <v>0.34175785088114774</v>
      </c>
      <c r="AP141">
        <f t="shared" si="60"/>
        <v>0.12699948339060452</v>
      </c>
      <c r="AQ141">
        <f t="shared" si="61"/>
        <v>5.3724345677583087E-2</v>
      </c>
      <c r="AR141">
        <f t="shared" si="62"/>
        <v>2.1413072714003268E-2</v>
      </c>
      <c r="AS141">
        <f t="shared" si="63"/>
        <v>5.9309135814461268E-3</v>
      </c>
      <c r="AT141">
        <f t="shared" si="64"/>
        <v>2.1417950423249219E-3</v>
      </c>
      <c r="AU141">
        <f t="shared" si="65"/>
        <v>1.6606434224139259E-4</v>
      </c>
      <c r="AX141">
        <f t="shared" si="108"/>
        <v>1.0072581450039784E-2</v>
      </c>
      <c r="AY141">
        <f t="shared" si="87"/>
        <v>1.1640409640166584E-2</v>
      </c>
      <c r="AZ141">
        <f t="shared" si="88"/>
        <v>1.2682232307854332E-2</v>
      </c>
      <c r="BA141">
        <f t="shared" si="89"/>
        <v>1.4160708163277573E-2</v>
      </c>
      <c r="BB141">
        <f t="shared" si="90"/>
        <v>1.6917871622893991E-2</v>
      </c>
      <c r="BC141">
        <f t="shared" si="91"/>
        <v>1.9765936754768197E-2</v>
      </c>
      <c r="BD141">
        <f t="shared" si="92"/>
        <v>2.3498814467653437E-2</v>
      </c>
      <c r="BE141">
        <f t="shared" si="93"/>
        <v>3.040824545842789E-2</v>
      </c>
      <c r="BF141">
        <f t="shared" si="94"/>
        <v>3.7929179484040586E-2</v>
      </c>
      <c r="BG141">
        <f t="shared" si="95"/>
        <v>7.1560295105032007E-2</v>
      </c>
      <c r="BJ141">
        <f t="shared" si="109"/>
        <v>-1.8273218253569614E-2</v>
      </c>
      <c r="BK141">
        <f t="shared" si="96"/>
        <v>-3.3020552757522408E-2</v>
      </c>
      <c r="BL141">
        <f t="shared" si="97"/>
        <v>-1.5062825670864597E-2</v>
      </c>
      <c r="BM141">
        <f t="shared" si="98"/>
        <v>-4.9417423351908879E-3</v>
      </c>
      <c r="BN141">
        <f t="shared" si="99"/>
        <v>-8.0604440674542229E-4</v>
      </c>
      <c r="BO141">
        <f t="shared" si="100"/>
        <v>-1.757968103265908E-4</v>
      </c>
      <c r="BP141">
        <f t="shared" si="101"/>
        <v>-3.5549626649065796E-5</v>
      </c>
      <c r="BQ141">
        <f t="shared" si="102"/>
        <v>-3.9706553302491906E-6</v>
      </c>
      <c r="BR141">
        <f t="shared" si="103"/>
        <v>-7.1870479695096964E-7</v>
      </c>
      <c r="BS141">
        <f t="shared" si="104"/>
        <v>-1.1164863088792181E-8</v>
      </c>
    </row>
    <row r="142" spans="1:71">
      <c r="A142">
        <v>2519094.8867161209</v>
      </c>
      <c r="B142">
        <v>9.9937424749865483E-3</v>
      </c>
      <c r="C142">
        <v>1.1592123493693379E-2</v>
      </c>
      <c r="D142">
        <v>1.264399613242145E-2</v>
      </c>
      <c r="E142">
        <v>1.4130241072279649E-2</v>
      </c>
      <c r="F142">
        <v>1.6892858530573564E-2</v>
      </c>
      <c r="G142">
        <v>1.9741799979820857E-2</v>
      </c>
      <c r="H142">
        <v>2.3473302534498593E-2</v>
      </c>
      <c r="I142">
        <v>3.037776920871639E-2</v>
      </c>
      <c r="J142">
        <v>3.7892233323436914E-2</v>
      </c>
      <c r="K142">
        <v>7.1492209272030524E-2</v>
      </c>
      <c r="N142">
        <f t="shared" si="105"/>
        <v>-2.6063087770893314</v>
      </c>
      <c r="O142">
        <f t="shared" si="78"/>
        <v>-22.142082146754419</v>
      </c>
      <c r="P142">
        <f t="shared" si="79"/>
        <v>-24.489397010680733</v>
      </c>
      <c r="Q142">
        <f t="shared" si="80"/>
        <v>-23.887526940744223</v>
      </c>
      <c r="R142">
        <f t="shared" si="81"/>
        <v>-20.113529808187469</v>
      </c>
      <c r="S142">
        <f t="shared" si="82"/>
        <v>-16.469607297942034</v>
      </c>
      <c r="T142">
        <f t="shared" si="83"/>
        <v>-12.924385071098619</v>
      </c>
      <c r="U142">
        <f t="shared" si="84"/>
        <v>-8.8712153844071544</v>
      </c>
      <c r="V142">
        <f t="shared" si="85"/>
        <v>-6.3901700956004373</v>
      </c>
      <c r="W142">
        <f t="shared" si="86"/>
        <v>-2.4726783815816318</v>
      </c>
      <c r="Z142">
        <f t="shared" si="106"/>
        <v>9.9942629420007919E-3</v>
      </c>
      <c r="AA142">
        <f t="shared" si="66"/>
        <v>1.1598533168666759E-2</v>
      </c>
      <c r="AB142">
        <f t="shared" si="67"/>
        <v>1.2652805522457369E-2</v>
      </c>
      <c r="AC142">
        <f t="shared" si="68"/>
        <v>1.4141586909651576E-2</v>
      </c>
      <c r="AD142">
        <f t="shared" si="69"/>
        <v>1.6907788671663718E-2</v>
      </c>
      <c r="AE142">
        <f t="shared" si="70"/>
        <v>1.9759850004148663E-2</v>
      </c>
      <c r="AF142">
        <f t="shared" si="71"/>
        <v>2.3495138794204451E-2</v>
      </c>
      <c r="AG142">
        <f t="shared" si="72"/>
        <v>3.0406325965223399E-2</v>
      </c>
      <c r="AH142">
        <f t="shared" si="73"/>
        <v>3.7927979126526214E-2</v>
      </c>
      <c r="AI142">
        <f t="shared" si="74"/>
        <v>7.1559841301957167E-2</v>
      </c>
      <c r="AL142">
        <f t="shared" si="107"/>
        <v>0.22630142449745369</v>
      </c>
      <c r="AM142">
        <f t="shared" si="75"/>
        <v>0.84124652280712509</v>
      </c>
      <c r="AN142">
        <f t="shared" si="76"/>
        <v>0.59018360868024244</v>
      </c>
      <c r="AO142">
        <f t="shared" si="77"/>
        <v>0.33085786190512256</v>
      </c>
      <c r="AP142">
        <f t="shared" si="60"/>
        <v>0.12179266825587179</v>
      </c>
      <c r="AQ142">
        <f t="shared" si="61"/>
        <v>5.1343544171706501E-2</v>
      </c>
      <c r="AR142">
        <f t="shared" si="62"/>
        <v>2.0428126615688932E-2</v>
      </c>
      <c r="AS142">
        <f t="shared" si="63"/>
        <v>5.6521975949685053E-3</v>
      </c>
      <c r="AT142">
        <f t="shared" si="64"/>
        <v>2.0404530570173958E-3</v>
      </c>
      <c r="AU142">
        <f t="shared" si="65"/>
        <v>1.5816576556961222E-4</v>
      </c>
      <c r="AX142">
        <f t="shared" si="108"/>
        <v>9.9942177467564671E-3</v>
      </c>
      <c r="AY142">
        <f t="shared" si="87"/>
        <v>1.1598289413346017E-2</v>
      </c>
      <c r="AZ142">
        <f t="shared" si="88"/>
        <v>1.2652592963823867E-2</v>
      </c>
      <c r="BA142">
        <f t="shared" si="89"/>
        <v>1.4141429542821314E-2</v>
      </c>
      <c r="BB142">
        <f t="shared" si="90"/>
        <v>1.6907698126256969E-2</v>
      </c>
      <c r="BC142">
        <f t="shared" si="91"/>
        <v>1.9759793643754773E-2</v>
      </c>
      <c r="BD142">
        <f t="shared" si="92"/>
        <v>2.3495104223908728E-2</v>
      </c>
      <c r="BE142">
        <f t="shared" si="93"/>
        <v>3.0406307740665425E-2</v>
      </c>
      <c r="BF142">
        <f t="shared" si="94"/>
        <v>3.7927967693643108E-2</v>
      </c>
      <c r="BG142">
        <f t="shared" si="95"/>
        <v>7.1559836968685828E-2</v>
      </c>
      <c r="BJ142">
        <f t="shared" si="109"/>
        <v>-1.9650719368832573E-2</v>
      </c>
      <c r="BK142">
        <f t="shared" si="96"/>
        <v>-3.1981642883750036E-2</v>
      </c>
      <c r="BL142">
        <f t="shared" si="97"/>
        <v>-1.4233909121956274E-2</v>
      </c>
      <c r="BM142">
        <f t="shared" si="98"/>
        <v>-4.5864500697789931E-3</v>
      </c>
      <c r="BN142">
        <f t="shared" si="99"/>
        <v>-7.381508165222614E-4</v>
      </c>
      <c r="BO142">
        <f t="shared" si="100"/>
        <v>-1.6020980864858901E-4</v>
      </c>
      <c r="BP142">
        <f t="shared" si="101"/>
        <v>-3.2318618521701526E-5</v>
      </c>
      <c r="BQ142">
        <f t="shared" si="102"/>
        <v>-3.6046224597923561E-6</v>
      </c>
      <c r="BR142">
        <f t="shared" si="103"/>
        <v>-6.521541309574164E-7</v>
      </c>
      <c r="BS142">
        <f t="shared" si="104"/>
        <v>-1.0126076223866145E-8</v>
      </c>
    </row>
    <row r="143" spans="1:71">
      <c r="A143">
        <v>2645049.6310519269</v>
      </c>
      <c r="B143">
        <v>9.9162381402208184E-3</v>
      </c>
      <c r="C143">
        <v>1.1551222442490277E-2</v>
      </c>
      <c r="D143">
        <v>1.2615374155883697E-2</v>
      </c>
      <c r="E143">
        <v>1.4111700430676966E-2</v>
      </c>
      <c r="F143">
        <v>1.6883104043735206E-2</v>
      </c>
      <c r="G143">
        <v>1.9735916188214804E-2</v>
      </c>
      <c r="H143">
        <v>2.3469750764532053E-2</v>
      </c>
      <c r="I143">
        <v>3.0375914795038435E-2</v>
      </c>
      <c r="J143">
        <v>3.7891073729615428E-2</v>
      </c>
      <c r="K143">
        <v>7.1491770895281678E-2</v>
      </c>
      <c r="N143">
        <f t="shared" si="105"/>
        <v>-2.8108036792675417</v>
      </c>
      <c r="O143">
        <f t="shared" si="78"/>
        <v>-22.726413434424295</v>
      </c>
      <c r="P143">
        <f t="shared" si="79"/>
        <v>-24.894531786576319</v>
      </c>
      <c r="Q143">
        <f t="shared" si="80"/>
        <v>-24.112536061281524</v>
      </c>
      <c r="R143">
        <f t="shared" si="81"/>
        <v>-20.195610828753185</v>
      </c>
      <c r="S143">
        <f t="shared" si="82"/>
        <v>-16.504050994091639</v>
      </c>
      <c r="T143">
        <f t="shared" si="83"/>
        <v>-12.93804761081525</v>
      </c>
      <c r="U143">
        <f t="shared" si="84"/>
        <v>-8.8749867541106457</v>
      </c>
      <c r="V143">
        <f t="shared" si="85"/>
        <v>-6.3915302360972461</v>
      </c>
      <c r="W143">
        <f t="shared" si="86"/>
        <v>-2.4727837108785233</v>
      </c>
      <c r="Z143">
        <f t="shared" si="106"/>
        <v>9.9167886258174007E-3</v>
      </c>
      <c r="AA143">
        <f t="shared" si="66"/>
        <v>1.1557743448464271E-2</v>
      </c>
      <c r="AB143">
        <f t="shared" si="67"/>
        <v>1.2624278750110815E-2</v>
      </c>
      <c r="AC143">
        <f t="shared" si="68"/>
        <v>1.4123115660021454E-2</v>
      </c>
      <c r="AD143">
        <f t="shared" si="69"/>
        <v>1.6898073513429885E-2</v>
      </c>
      <c r="AE143">
        <f t="shared" si="70"/>
        <v>1.9753990507744758E-2</v>
      </c>
      <c r="AF143">
        <f t="shared" si="71"/>
        <v>2.3491601852327664E-2</v>
      </c>
      <c r="AG143">
        <f t="shared" si="72"/>
        <v>3.0404479338656219E-2</v>
      </c>
      <c r="AH143">
        <f t="shared" si="73"/>
        <v>3.7926824410091431E-2</v>
      </c>
      <c r="AI143">
        <f t="shared" si="74"/>
        <v>7.155940477094265E-2</v>
      </c>
      <c r="AL143">
        <f t="shared" si="107"/>
        <v>0.24310853868657317</v>
      </c>
      <c r="AM143">
        <f t="shared" si="75"/>
        <v>0.83796618468144035</v>
      </c>
      <c r="AN143">
        <f t="shared" si="76"/>
        <v>0.57801442681776616</v>
      </c>
      <c r="AO143">
        <f t="shared" si="77"/>
        <v>0.32008807404541495</v>
      </c>
      <c r="AP143">
        <f t="shared" si="60"/>
        <v>0.11676274957710928</v>
      </c>
      <c r="AQ143">
        <f t="shared" si="61"/>
        <v>4.9060344187786813E-2</v>
      </c>
      <c r="AR143">
        <f t="shared" si="62"/>
        <v>1.9486922724541979E-2</v>
      </c>
      <c r="AS143">
        <f t="shared" si="63"/>
        <v>5.3864117078915976E-3</v>
      </c>
      <c r="AT143">
        <f t="shared" si="64"/>
        <v>1.9438768298433761E-3</v>
      </c>
      <c r="AU143">
        <f t="shared" si="65"/>
        <v>1.5064244995575144E-4</v>
      </c>
      <c r="AX143">
        <f t="shared" si="108"/>
        <v>9.91674100944725E-3</v>
      </c>
      <c r="AY143">
        <f t="shared" si="87"/>
        <v>1.155750277271562E-2</v>
      </c>
      <c r="AZ143">
        <f t="shared" si="88"/>
        <v>1.2624071745618026E-2</v>
      </c>
      <c r="BA143">
        <f t="shared" si="89"/>
        <v>1.4122963912265094E-2</v>
      </c>
      <c r="BB143">
        <f t="shared" si="90"/>
        <v>1.6897986832087968E-2</v>
      </c>
      <c r="BC143">
        <f t="shared" si="91"/>
        <v>1.9753936693555605E-2</v>
      </c>
      <c r="BD143">
        <f t="shared" si="92"/>
        <v>2.3491568887228954E-2</v>
      </c>
      <c r="BE143">
        <f t="shared" si="93"/>
        <v>3.0404461973716431E-2</v>
      </c>
      <c r="BF143">
        <f t="shared" si="94"/>
        <v>3.792681351916441E-2</v>
      </c>
      <c r="BG143">
        <f t="shared" si="95"/>
        <v>7.155940064385069E-2</v>
      </c>
      <c r="BJ143">
        <f t="shared" si="109"/>
        <v>-2.102817638903947E-2</v>
      </c>
      <c r="BK143">
        <f t="shared" si="96"/>
        <v>-3.0917156888685689E-2</v>
      </c>
      <c r="BL143">
        <f t="shared" si="97"/>
        <v>-1.3430889429382052E-2</v>
      </c>
      <c r="BM143">
        <f t="shared" si="98"/>
        <v>-4.2526837011285642E-3</v>
      </c>
      <c r="BN143">
        <f t="shared" si="99"/>
        <v>-6.7568404639879796E-4</v>
      </c>
      <c r="BO143">
        <f t="shared" si="100"/>
        <v>-1.4597273496070494E-4</v>
      </c>
      <c r="BP143">
        <f t="shared" si="101"/>
        <v>-2.9378098978449096E-5</v>
      </c>
      <c r="BQ143">
        <f t="shared" si="102"/>
        <v>-3.2722059360919676E-6</v>
      </c>
      <c r="BR143">
        <f t="shared" si="103"/>
        <v>-5.9175497240393871E-7</v>
      </c>
      <c r="BS143">
        <f t="shared" si="104"/>
        <v>-9.1847056384557951E-9</v>
      </c>
    </row>
    <row r="144" spans="1:71">
      <c r="A144">
        <v>2777302.1126045235</v>
      </c>
      <c r="B144">
        <v>9.8396083616731113E-3</v>
      </c>
      <c r="C144">
        <v>1.1511631133379918E-2</v>
      </c>
      <c r="D144">
        <v>1.258784038830788E-2</v>
      </c>
      <c r="E144">
        <v>1.4093945226223781E-2</v>
      </c>
      <c r="F144">
        <v>1.6873793563900855E-2</v>
      </c>
      <c r="G144">
        <v>1.9730306727298925E-2</v>
      </c>
      <c r="H144">
        <v>2.3466366501584728E-2</v>
      </c>
      <c r="I144">
        <v>3.0374148392095672E-2</v>
      </c>
      <c r="J144">
        <v>3.7889969273545966E-2</v>
      </c>
      <c r="K144">
        <v>7.149135338948813E-2</v>
      </c>
      <c r="N144">
        <f t="shared" si="105"/>
        <v>-3.0182447535504031</v>
      </c>
      <c r="O144">
        <f t="shared" si="78"/>
        <v>-23.306625392408904</v>
      </c>
      <c r="P144">
        <f t="shared" si="79"/>
        <v>-25.29057587437546</v>
      </c>
      <c r="Q144">
        <f t="shared" si="80"/>
        <v>-24.329972967818463</v>
      </c>
      <c r="R144">
        <f t="shared" si="81"/>
        <v>-20.274254137530203</v>
      </c>
      <c r="S144">
        <f t="shared" si="82"/>
        <v>-16.536950764951335</v>
      </c>
      <c r="T144">
        <f t="shared" si="83"/>
        <v>-12.951077763478516</v>
      </c>
      <c r="U144">
        <f t="shared" si="84"/>
        <v>-8.8785803888839006</v>
      </c>
      <c r="V144">
        <f t="shared" si="85"/>
        <v>-6.3928259193722266</v>
      </c>
      <c r="W144">
        <f t="shared" si="86"/>
        <v>-2.4728840284651765</v>
      </c>
      <c r="Z144">
        <f t="shared" si="106"/>
        <v>9.8401881215733379E-3</v>
      </c>
      <c r="AA144">
        <f t="shared" si="66"/>
        <v>1.1518261523940759E-2</v>
      </c>
      <c r="AB144">
        <f t="shared" si="67"/>
        <v>1.2596837425431802E-2</v>
      </c>
      <c r="AC144">
        <f t="shared" si="68"/>
        <v>1.410542724701366E-2</v>
      </c>
      <c r="AD144">
        <f t="shared" si="69"/>
        <v>1.6888800646737132E-2</v>
      </c>
      <c r="AE144">
        <f t="shared" si="70"/>
        <v>1.9748404230457789E-2</v>
      </c>
      <c r="AF144">
        <f t="shared" si="71"/>
        <v>2.3488231723870837E-2</v>
      </c>
      <c r="AG144">
        <f t="shared" si="72"/>
        <v>3.0402720354215464E-2</v>
      </c>
      <c r="AH144">
        <f t="shared" si="73"/>
        <v>3.7925724599738808E-2</v>
      </c>
      <c r="AI144">
        <f t="shared" si="74"/>
        <v>7.155898902301705E-2</v>
      </c>
      <c r="AL144">
        <f t="shared" si="107"/>
        <v>0.26003899356886739</v>
      </c>
      <c r="AM144">
        <f t="shared" si="75"/>
        <v>0.83357509310502065</v>
      </c>
      <c r="AN144">
        <f t="shared" si="76"/>
        <v>0.56551520814940504</v>
      </c>
      <c r="AO144">
        <f t="shared" si="77"/>
        <v>0.30946620723335888</v>
      </c>
      <c r="AP144">
        <f t="shared" si="60"/>
        <v>0.11190701424822039</v>
      </c>
      <c r="AQ144">
        <f t="shared" si="61"/>
        <v>4.6871468199971116E-2</v>
      </c>
      <c r="AR144">
        <f t="shared" si="62"/>
        <v>1.8587662718350096E-2</v>
      </c>
      <c r="AS144">
        <f t="shared" si="63"/>
        <v>5.1329716353230382E-3</v>
      </c>
      <c r="AT144">
        <f t="shared" si="64"/>
        <v>1.8518449679214663E-3</v>
      </c>
      <c r="AU144">
        <f t="shared" si="65"/>
        <v>1.4347661017811801E-4</v>
      </c>
      <c r="AX144">
        <f t="shared" si="108"/>
        <v>9.8401381669922187E-3</v>
      </c>
      <c r="AY144">
        <f t="shared" si="87"/>
        <v>1.1518024148737222E-2</v>
      </c>
      <c r="AZ144">
        <f t="shared" si="88"/>
        <v>1.259663599601891E-2</v>
      </c>
      <c r="BA144">
        <f t="shared" si="89"/>
        <v>1.4105280993784455E-2</v>
      </c>
      <c r="BB144">
        <f t="shared" si="90"/>
        <v>1.688871768406577E-2</v>
      </c>
      <c r="BC144">
        <f t="shared" si="91"/>
        <v>1.9748352853577865E-2</v>
      </c>
      <c r="BD144">
        <f t="shared" si="92"/>
        <v>2.3488200291282107E-2</v>
      </c>
      <c r="BE144">
        <f t="shared" si="93"/>
        <v>3.0402703808719313E-2</v>
      </c>
      <c r="BF144">
        <f t="shared" si="94"/>
        <v>3.7925714225189235E-2</v>
      </c>
      <c r="BG144">
        <f t="shared" si="95"/>
        <v>7.1558985092301866E-2</v>
      </c>
      <c r="BJ144">
        <f t="shared" si="109"/>
        <v>-2.2405577261543561E-2</v>
      </c>
      <c r="BK144">
        <f t="shared" si="96"/>
        <v>-2.9832677153801716E-2</v>
      </c>
      <c r="BL144">
        <f t="shared" si="97"/>
        <v>-1.265506881475262E-2</v>
      </c>
      <c r="BM144">
        <f t="shared" si="98"/>
        <v>-3.9396149800174259E-3</v>
      </c>
      <c r="BN144">
        <f t="shared" si="99"/>
        <v>-6.182478935722991E-4</v>
      </c>
      <c r="BO144">
        <f t="shared" si="100"/>
        <v>-1.3297295085066388E-4</v>
      </c>
      <c r="BP144">
        <f t="shared" si="101"/>
        <v>-2.6702367928207198E-5</v>
      </c>
      <c r="BQ144">
        <f t="shared" si="102"/>
        <v>-2.9703157393176685E-6</v>
      </c>
      <c r="BR144">
        <f t="shared" si="103"/>
        <v>-5.3694145962407263E-7</v>
      </c>
      <c r="BS144">
        <f t="shared" si="104"/>
        <v>-8.3326864026447067E-9</v>
      </c>
    </row>
    <row r="145" spans="1:71">
      <c r="A145">
        <v>2916167.21823475</v>
      </c>
      <c r="B145">
        <v>9.7638402898245422E-3</v>
      </c>
      <c r="C145">
        <v>1.1473323742016806E-2</v>
      </c>
      <c r="D145">
        <v>1.2561362486526411E-2</v>
      </c>
      <c r="E145">
        <v>1.4076945927717631E-2</v>
      </c>
      <c r="F145">
        <v>1.6864907751139177E-2</v>
      </c>
      <c r="G145">
        <v>1.97249590635248E-2</v>
      </c>
      <c r="H145">
        <v>2.3463141918357616E-2</v>
      </c>
      <c r="I145">
        <v>3.0372465836176105E-2</v>
      </c>
      <c r="J145">
        <v>3.7888917337136813E-2</v>
      </c>
      <c r="K145">
        <v>7.1490955761178532E-2</v>
      </c>
      <c r="N145">
        <f t="shared" si="105"/>
        <v>-3.228648073477197</v>
      </c>
      <c r="O145">
        <f t="shared" si="78"/>
        <v>-23.882105531873361</v>
      </c>
      <c r="P145">
        <f t="shared" si="79"/>
        <v>-25.677382532485787</v>
      </c>
      <c r="Q145">
        <f t="shared" si="80"/>
        <v>-24.539968620437392</v>
      </c>
      <c r="R145">
        <f t="shared" si="81"/>
        <v>-20.349583474446366</v>
      </c>
      <c r="S145">
        <f t="shared" si="82"/>
        <v>-16.568371560556489</v>
      </c>
      <c r="T145">
        <f t="shared" si="83"/>
        <v>-12.963503983714125</v>
      </c>
      <c r="U145">
        <f t="shared" si="84"/>
        <v>-8.8820045811860044</v>
      </c>
      <c r="V145">
        <f t="shared" si="85"/>
        <v>-6.3940601859716866</v>
      </c>
      <c r="W145">
        <f t="shared" si="86"/>
        <v>-2.4729795726272683</v>
      </c>
      <c r="Z145">
        <f t="shared" si="106"/>
        <v>9.7644485966149087E-3</v>
      </c>
      <c r="AA145">
        <f t="shared" si="66"/>
        <v>1.1480061524081103E-2</v>
      </c>
      <c r="AB145">
        <f t="shared" si="67"/>
        <v>1.2570449227791323E-2</v>
      </c>
      <c r="AC145">
        <f t="shared" si="68"/>
        <v>1.4088492209954884E-2</v>
      </c>
      <c r="AD145">
        <f t="shared" si="69"/>
        <v>1.6879950799807808E-2</v>
      </c>
      <c r="AE145">
        <f t="shared" si="70"/>
        <v>1.974307868760657E-2</v>
      </c>
      <c r="AF145">
        <f t="shared" si="71"/>
        <v>2.3485020613420775E-2</v>
      </c>
      <c r="AG145">
        <f t="shared" si="72"/>
        <v>3.0401044865538077E-2</v>
      </c>
      <c r="AH145">
        <f t="shared" si="73"/>
        <v>3.7924677088354168E-2</v>
      </c>
      <c r="AI145">
        <f t="shared" si="74"/>
        <v>7.1558593068890744E-2</v>
      </c>
      <c r="AL145">
        <f t="shared" si="107"/>
        <v>0.2770926824369716</v>
      </c>
      <c r="AM145">
        <f t="shared" si="75"/>
        <v>0.82811036139347116</v>
      </c>
      <c r="AN145">
        <f t="shared" si="76"/>
        <v>0.55273416658895513</v>
      </c>
      <c r="AO145">
        <f t="shared" si="77"/>
        <v>0.29900815988845864</v>
      </c>
      <c r="AP145">
        <f t="shared" si="60"/>
        <v>0.10722245699177647</v>
      </c>
      <c r="AQ145">
        <f t="shared" si="61"/>
        <v>4.4773679779307463E-2</v>
      </c>
      <c r="AR145">
        <f t="shared" si="62"/>
        <v>1.7728608683261118E-2</v>
      </c>
      <c r="AS145">
        <f t="shared" si="63"/>
        <v>4.8913180577478191E-3</v>
      </c>
      <c r="AT145">
        <f t="shared" si="64"/>
        <v>1.7641461316638143E-3</v>
      </c>
      <c r="AU145">
        <f t="shared" si="65"/>
        <v>1.36651292906472E-4</v>
      </c>
      <c r="AX145">
        <f t="shared" si="108"/>
        <v>9.7643963843395618E-3</v>
      </c>
      <c r="AY145">
        <f t="shared" si="87"/>
        <v>1.1479827655372478E-2</v>
      </c>
      <c r="AZ145">
        <f t="shared" si="88"/>
        <v>1.2570253380203289E-2</v>
      </c>
      <c r="BA145">
        <f t="shared" si="89"/>
        <v>1.4088351322906987E-2</v>
      </c>
      <c r="BB145">
        <f t="shared" si="90"/>
        <v>1.6879871414129534E-2</v>
      </c>
      <c r="BC145">
        <f t="shared" si="91"/>
        <v>1.9743029643235856E-2</v>
      </c>
      <c r="BD145">
        <f t="shared" si="92"/>
        <v>2.348499064377579E-2</v>
      </c>
      <c r="BE145">
        <f t="shared" si="93"/>
        <v>3.040102910115404E-2</v>
      </c>
      <c r="BF145">
        <f t="shared" si="94"/>
        <v>3.7924667205800157E-2</v>
      </c>
      <c r="BG145">
        <f t="shared" si="95"/>
        <v>7.1558589325215166E-2</v>
      </c>
      <c r="BJ145">
        <f t="shared" si="109"/>
        <v>-2.3782908615980879E-2</v>
      </c>
      <c r="BK145">
        <f t="shared" si="96"/>
        <v>-2.87336357073242E-2</v>
      </c>
      <c r="BL145">
        <f t="shared" si="97"/>
        <v>-1.1907475131543971E-2</v>
      </c>
      <c r="BM145">
        <f t="shared" si="98"/>
        <v>-3.6463881478919873E-3</v>
      </c>
      <c r="BN145">
        <f t="shared" si="99"/>
        <v>-5.6547021756205712E-4</v>
      </c>
      <c r="BO145">
        <f t="shared" si="100"/>
        <v>-1.2110658738793354E-4</v>
      </c>
      <c r="BP145">
        <f t="shared" si="101"/>
        <v>-2.4267963718543403E-5</v>
      </c>
      <c r="BQ145">
        <f t="shared" si="102"/>
        <v>-2.6961846797713219E-6</v>
      </c>
      <c r="BR145">
        <f t="shared" si="103"/>
        <v>-4.8719443593044717E-7</v>
      </c>
      <c r="BS145">
        <f t="shared" si="104"/>
        <v>-7.5582296098423683E-9</v>
      </c>
    </row>
    <row r="146" spans="1:71">
      <c r="A146">
        <v>3061975.5791464876</v>
      </c>
      <c r="B146">
        <v>9.6889213065616681E-3</v>
      </c>
      <c r="C146">
        <v>1.1436274153274481E-2</v>
      </c>
      <c r="D146">
        <v>1.2535908462010664E-2</v>
      </c>
      <c r="E146">
        <v>1.4060673818708154E-2</v>
      </c>
      <c r="F146">
        <v>1.6856428031937463E-2</v>
      </c>
      <c r="G146">
        <v>1.9719861212784264E-2</v>
      </c>
      <c r="H146">
        <v>2.3460069546654146E-2</v>
      </c>
      <c r="I146">
        <v>3.0370863159320336E-2</v>
      </c>
      <c r="J146">
        <v>3.7887915426270589E-2</v>
      </c>
      <c r="K146">
        <v>7.1490577064154029E-2</v>
      </c>
      <c r="N146">
        <f t="shared" si="105"/>
        <v>-3.4420295153531018</v>
      </c>
      <c r="O146">
        <f t="shared" si="78"/>
        <v>-24.452260783864631</v>
      </c>
      <c r="P146">
        <f t="shared" si="79"/>
        <v>-26.054832619738825</v>
      </c>
      <c r="Q146">
        <f t="shared" si="80"/>
        <v>-24.742662149011533</v>
      </c>
      <c r="R146">
        <f t="shared" si="81"/>
        <v>-20.421719921095157</v>
      </c>
      <c r="S146">
        <f t="shared" si="82"/>
        <v>-16.598375985207813</v>
      </c>
      <c r="T146">
        <f t="shared" si="83"/>
        <v>-12.975353520836888</v>
      </c>
      <c r="U146">
        <f t="shared" si="84"/>
        <v>-8.8852672443326028</v>
      </c>
      <c r="V146">
        <f t="shared" si="85"/>
        <v>-6.3952359343143899</v>
      </c>
      <c r="W146">
        <f t="shared" si="86"/>
        <v>-2.4730705703348344</v>
      </c>
      <c r="Z146">
        <f t="shared" si="106"/>
        <v>9.6895574492535698E-3</v>
      </c>
      <c r="AA146">
        <f t="shared" si="66"/>
        <v>1.1443117290637073E-2</v>
      </c>
      <c r="AB146">
        <f t="shared" si="67"/>
        <v>1.2545082194996055E-2</v>
      </c>
      <c r="AC146">
        <f t="shared" si="68"/>
        <v>1.4072281903147184E-2</v>
      </c>
      <c r="AD146">
        <f t="shared" si="69"/>
        <v>1.6871505465157255E-2</v>
      </c>
      <c r="AE146">
        <f t="shared" si="70"/>
        <v>1.973800194198122E-2</v>
      </c>
      <c r="AF146">
        <f t="shared" si="71"/>
        <v>2.3481961083251929E-2</v>
      </c>
      <c r="AG146">
        <f t="shared" si="72"/>
        <v>3.0399448921206228E-2</v>
      </c>
      <c r="AH146">
        <f t="shared" si="73"/>
        <v>3.7923679392279891E-2</v>
      </c>
      <c r="AI146">
        <f t="shared" si="74"/>
        <v>7.1558215966347691E-2</v>
      </c>
      <c r="AL146">
        <f t="shared" si="107"/>
        <v>0.29426948301296968</v>
      </c>
      <c r="AM146">
        <f t="shared" si="75"/>
        <v>0.82161282028509253</v>
      </c>
      <c r="AN146">
        <f t="shared" si="76"/>
        <v>0.53971809253504899</v>
      </c>
      <c r="AO146">
        <f t="shared" si="77"/>
        <v>0.28872807533317679</v>
      </c>
      <c r="AP146">
        <f t="shared" ref="AP146:AP209" si="110">100*(-2*LOG((F$3/3.7+2.51/($A146*SQRT(AD146))),10)-1/SQRT(AD146))/AD146</f>
        <v>0.10270582043365453</v>
      </c>
      <c r="AQ146">
        <f t="shared" ref="AQ146:AQ209" si="111">100*(-2*LOG((G$3/3.7+2.51/($A146*SQRT(AE146))),10)-1/SQRT(AE146))/AE146</f>
        <v>4.2763790770087455E-2</v>
      </c>
      <c r="AR146">
        <f t="shared" ref="AR146:AR209" si="112">100*(-2*LOG((H$3/3.7+2.51/($A146*SQRT(AF146))),10)-1/SQRT(AF146))/AF146</f>
        <v>1.6908082370657961E-2</v>
      </c>
      <c r="AS146">
        <f t="shared" ref="AS146:AS209" si="113">100*(-2*LOG((I$3/3.7+2.51/($A146*SQRT(AG146))),10)-1/SQRT(AG146))/AG146</f>
        <v>4.6609156624797463E-3</v>
      </c>
      <c r="AT146">
        <f t="shared" ref="AT146:AT209" si="114">100*(-2*LOG((J$3/3.7+2.51/($A146*SQRT(AH146))),10)-1/SQRT(AH146))/AH146</f>
        <v>1.6805785429304977E-3</v>
      </c>
      <c r="AU146">
        <f t="shared" ref="AU146:AU209" si="115">100*(-2*LOG((K$3/3.7+2.51/($A146*SQRT(AI146))),10)-1/SQRT(AI146))/AI146</f>
        <v>1.3015035016590866E-4</v>
      </c>
      <c r="AX146">
        <f t="shared" si="108"/>
        <v>9.6895030574764597E-3</v>
      </c>
      <c r="AY146">
        <f t="shared" si="87"/>
        <v>1.1442887119149359E-2</v>
      </c>
      <c r="AZ146">
        <f t="shared" si="88"/>
        <v>1.2544891922589974E-2</v>
      </c>
      <c r="BA146">
        <f t="shared" si="89"/>
        <v>1.4072146250838956E-2</v>
      </c>
      <c r="BB146">
        <f t="shared" si="90"/>
        <v>1.6871429518584894E-2</v>
      </c>
      <c r="BC146">
        <f t="shared" si="91"/>
        <v>1.9737955129313874E-2</v>
      </c>
      <c r="BD146">
        <f t="shared" si="92"/>
        <v>2.3481932509987254E-2</v>
      </c>
      <c r="BE146">
        <f t="shared" si="93"/>
        <v>3.0399433901364493E-2</v>
      </c>
      <c r="BF146">
        <f t="shared" si="94"/>
        <v>3.7923669978481456E-2</v>
      </c>
      <c r="BG146">
        <f t="shared" si="95"/>
        <v>7.1558212400817806E-2</v>
      </c>
      <c r="BJ146">
        <f t="shared" si="109"/>
        <v>-2.5160156173564287E-2</v>
      </c>
      <c r="BK146">
        <f t="shared" si="96"/>
        <v>-2.7625276726397283E-2</v>
      </c>
      <c r="BL146">
        <f t="shared" si="97"/>
        <v>-1.1188877726462598E-2</v>
      </c>
      <c r="BM146">
        <f t="shared" si="98"/>
        <v>-3.3721293417485385E-3</v>
      </c>
      <c r="BN146">
        <f t="shared" si="99"/>
        <v>-5.1700215538300011E-4</v>
      </c>
      <c r="BO146">
        <f t="shared" si="100"/>
        <v>-1.102780906296242E-4</v>
      </c>
      <c r="BP146">
        <f t="shared" si="101"/>
        <v>-2.2053429151605356E-5</v>
      </c>
      <c r="BQ146">
        <f t="shared" si="102"/>
        <v>-2.4472663607640616E-6</v>
      </c>
      <c r="BR146">
        <f t="shared" si="103"/>
        <v>-4.4204849445811005E-7</v>
      </c>
      <c r="BS146">
        <f t="shared" si="104"/>
        <v>-6.8557518929267925E-9</v>
      </c>
    </row>
    <row r="147" spans="1:71">
      <c r="A147">
        <v>3215074.3581038122</v>
      </c>
      <c r="B147">
        <v>9.6148390202608642E-3</v>
      </c>
      <c r="C147">
        <v>1.1400455992152517E-2</v>
      </c>
      <c r="D147">
        <v>1.2511446716072525E-2</v>
      </c>
      <c r="E147">
        <v>1.4045100997936372E-2</v>
      </c>
      <c r="F147">
        <v>1.6848336575413278E-2</v>
      </c>
      <c r="G147">
        <v>1.9715001718407149E-2</v>
      </c>
      <c r="H147">
        <v>2.3457142261513696E-2</v>
      </c>
      <c r="I147">
        <v>3.0369336580232015E-2</v>
      </c>
      <c r="J147">
        <v>3.788696116496526E-2</v>
      </c>
      <c r="K147">
        <v>7.1490216397240486E-2</v>
      </c>
      <c r="N147">
        <f t="shared" si="105"/>
        <v>-3.6584047483701694</v>
      </c>
      <c r="O147">
        <f t="shared" si="78"/>
        <v>-25.016519877292321</v>
      </c>
      <c r="P147">
        <f t="shared" si="79"/>
        <v>-26.422833816530407</v>
      </c>
      <c r="Q147">
        <f t="shared" si="80"/>
        <v>-24.938199837962795</v>
      </c>
      <c r="R147">
        <f t="shared" si="81"/>
        <v>-20.490781785698438</v>
      </c>
      <c r="S147">
        <f t="shared" si="82"/>
        <v>-16.627024346207136</v>
      </c>
      <c r="T147">
        <f t="shared" si="83"/>
        <v>-12.986652462992765</v>
      </c>
      <c r="U147">
        <f t="shared" si="84"/>
        <v>-8.8883759291015565</v>
      </c>
      <c r="V147">
        <f t="shared" si="85"/>
        <v>-6.3963559272224044</v>
      </c>
      <c r="W147">
        <f t="shared" si="86"/>
        <v>-2.4731572377828135</v>
      </c>
      <c r="Z147">
        <f t="shared" si="106"/>
        <v>9.6155023038623638E-3</v>
      </c>
      <c r="AA147">
        <f t="shared" ref="AA147:AA210" si="116">1/((-2*LOG((C$3/3.7+2.51/($A147*SQRT(C147))),10))^2)</f>
        <v>1.1407402409220542E-2</v>
      </c>
      <c r="AB147">
        <f t="shared" ref="AB147:AB210" si="117">1/((-2*LOG((D$3/3.7+2.51/($A147*SQRT(D147))),10))^2)</f>
        <v>1.2520704758276952E-2</v>
      </c>
      <c r="AC147">
        <f t="shared" ref="AC147:AC210" si="118">1/((-2*LOG((E$3/3.7+2.51/($A147*SQRT(E147))),10))^2)</f>
        <v>1.4056768496109201E-2</v>
      </c>
      <c r="AD147">
        <f t="shared" ref="AD147:AD210" si="119">1/((-2*LOG((F$3/3.7+2.51/($A147*SQRT(F147))),10))^2)</f>
        <v>1.6863446875819751E-2</v>
      </c>
      <c r="AE147">
        <f t="shared" ref="AE147:AE210" si="120">1/((-2*LOG((G$3/3.7+2.51/($A147*SQRT(G147))),10))^2)</f>
        <v>1.973316258190401E-2</v>
      </c>
      <c r="AF147">
        <f t="shared" ref="AF147:AF210" si="121">1/((-2*LOG((H$3/3.7+2.51/($A147*SQRT(H147))),10))^2)</f>
        <v>2.347904603751811E-2</v>
      </c>
      <c r="AG147">
        <f t="shared" ref="AG147:AG210" si="122">1/((-2*LOG((I$3/3.7+2.51/($A147*SQRT(I147))),10))^2)</f>
        <v>3.0397928755694512E-2</v>
      </c>
      <c r="AH147">
        <f t="shared" ref="AH147:AH210" si="123">1/((-2*LOG((J$3/3.7+2.51/($A147*SQRT(J147))),10))^2)</f>
        <v>3.7922729145500253E-2</v>
      </c>
      <c r="AI147">
        <f t="shared" ref="AI147:AI210" si="124">1/((-2*LOG((K$3/3.7+2.51/($A147*SQRT(K147))),10))^2)</f>
        <v>7.1557856818007137E-2</v>
      </c>
      <c r="AL147">
        <f t="shared" si="107"/>
        <v>0.31156925685348857</v>
      </c>
      <c r="AM147">
        <f t="shared" ref="AM147:AM210" si="125">100*(-2*LOG((C$3/3.7+2.51/($A147*SQRT(AA147))),10)-1/SQRT(AA147))/AA147</f>
        <v>0.81412667225881075</v>
      </c>
      <c r="AN147">
        <f t="shared" ref="AN147:AN210" si="126">100*(-2*LOG((D$3/3.7+2.51/($A147*SQRT(AB147))),10)-1/SQRT(AB147))/AB147</f>
        <v>0.52651216086311359</v>
      </c>
      <c r="AO147">
        <f t="shared" ref="AO147:AO210" si="127">100*(-2*LOG((E$3/3.7+2.51/($A147*SQRT(AC147))),10)-1/SQRT(AC147))/AC147</f>
        <v>0.27863841459879074</v>
      </c>
      <c r="AP147">
        <f t="shared" si="110"/>
        <v>9.8353632462180388E-2</v>
      </c>
      <c r="AQ147">
        <f t="shared" si="111"/>
        <v>4.0838667456470822E-2</v>
      </c>
      <c r="AR147">
        <f t="shared" si="112"/>
        <v>1.6124464422895099E-2</v>
      </c>
      <c r="AS147">
        <f t="shared" si="113"/>
        <v>4.4412522595661591E-3</v>
      </c>
      <c r="AT147">
        <f t="shared" si="114"/>
        <v>1.6009496375225679E-3</v>
      </c>
      <c r="AU147">
        <f t="shared" si="115"/>
        <v>1.2395839292783105E-4</v>
      </c>
      <c r="AX147">
        <f t="shared" si="108"/>
        <v>9.6154458085231029E-3</v>
      </c>
      <c r="AY147">
        <f t="shared" si="87"/>
        <v>1.1407176110331256E-2</v>
      </c>
      <c r="AZ147">
        <f t="shared" si="88"/>
        <v>1.2520520041843699E-2</v>
      </c>
      <c r="BA147">
        <f t="shared" si="89"/>
        <v>1.4056637944661552E-2</v>
      </c>
      <c r="BB147">
        <f t="shared" si="90"/>
        <v>1.6863374234308823E-2</v>
      </c>
      <c r="BC147">
        <f t="shared" si="91"/>
        <v>1.9733117904024128E-2</v>
      </c>
      <c r="BD147">
        <f t="shared" si="92"/>
        <v>2.3479018796957907E-2</v>
      </c>
      <c r="BE147">
        <f t="shared" si="93"/>
        <v>3.039791444550894E-2</v>
      </c>
      <c r="BF147">
        <f t="shared" si="94"/>
        <v>3.7922720178306592E-2</v>
      </c>
      <c r="BG147">
        <f t="shared" si="95"/>
        <v>7.1557853422151416E-2</v>
      </c>
      <c r="BJ147">
        <f t="shared" si="109"/>
        <v>-2.6537304478686682E-2</v>
      </c>
      <c r="BK147">
        <f t="shared" si="96"/>
        <v>-2.6512622623068357E-2</v>
      </c>
      <c r="BL147">
        <f t="shared" si="97"/>
        <v>-1.0499804760550178E-2</v>
      </c>
      <c r="BM147">
        <f t="shared" si="98"/>
        <v>-3.1159553232836573E-3</v>
      </c>
      <c r="BN147">
        <f t="shared" si="99"/>
        <v>-4.7251716622044359E-4</v>
      </c>
      <c r="BO147">
        <f t="shared" si="100"/>
        <v>-1.003994748634512E-4</v>
      </c>
      <c r="BP147">
        <f t="shared" si="101"/>
        <v>-2.0039194155178174E-5</v>
      </c>
      <c r="BQ147">
        <f t="shared" si="102"/>
        <v>-2.2212528828202745E-6</v>
      </c>
      <c r="BR147">
        <f t="shared" si="103"/>
        <v>-4.0108262760927852E-7</v>
      </c>
      <c r="BS147">
        <f t="shared" si="104"/>
        <v>-6.2196696075564258E-9</v>
      </c>
    </row>
    <row r="148" spans="1:71">
      <c r="A148">
        <v>3375828.076009003</v>
      </c>
      <c r="B148">
        <v>9.5415812609926567E-3</v>
      </c>
      <c r="C148">
        <v>1.136584265656386E-2</v>
      </c>
      <c r="D148">
        <v>1.2487946073095143E-2</v>
      </c>
      <c r="E148">
        <v>1.4030200377754579E-2</v>
      </c>
      <c r="F148">
        <v>1.6840616269682113E-2</v>
      </c>
      <c r="G148">
        <v>1.9710369629851707E-2</v>
      </c>
      <c r="H148">
        <v>2.3454353265990466E-2</v>
      </c>
      <c r="I148">
        <v>3.0367882495599848E-2</v>
      </c>
      <c r="J148">
        <v>3.7886052289807175E-2</v>
      </c>
      <c r="K148">
        <v>7.1489872902147616E-2</v>
      </c>
      <c r="N148">
        <f t="shared" si="105"/>
        <v>-3.8777892239188838</v>
      </c>
      <c r="O148">
        <f t="shared" ref="O148:O211" si="128">100*(-2*LOG((C$3/3.7+2.51/($A148*SQRT(C148))),10)-1/SQRT(C148))/C148</f>
        <v>-25.574335523837028</v>
      </c>
      <c r="P148">
        <f t="shared" ref="P148:P211" si="129">100*(-2*LOG((D$3/3.7+2.51/($A148*SQRT(D148))),10)-1/SQRT(D148))/D148</f>
        <v>-26.781319725499159</v>
      </c>
      <c r="Q148">
        <f t="shared" ref="Q148:Q211" si="130">100*(-2*LOG((E$3/3.7+2.51/($A148*SQRT(E148))),10)-1/SQRT(E148))/E148</f>
        <v>-25.12673415309818</v>
      </c>
      <c r="R148">
        <f t="shared" ref="R148:R211" si="131">100*(-2*LOG((F$3/3.7+2.51/($A148*SQRT(F148))),10)-1/SQRT(F148))/F148</f>
        <v>-20.556884509078678</v>
      </c>
      <c r="S148">
        <f t="shared" ref="S148:S211" si="132">100*(-2*LOG((G$3/3.7+2.51/($A148*SQRT(G148))),10)-1/SQRT(G148))/G148</f>
        <v>-16.654374705173414</v>
      </c>
      <c r="T148">
        <f t="shared" ref="T148:T211" si="133">100*(-2*LOG((H$3/3.7+2.51/($A148*SQRT(H148))),10)-1/SQRT(H148))/H148</f>
        <v>-12.997425780248873</v>
      </c>
      <c r="U148">
        <f t="shared" ref="U148:U211" si="134">100*(-2*LOG((I$3/3.7+2.51/($A148*SQRT(I148))),10)-1/SQRT(I148))/I148</f>
        <v>-8.8913378397140139</v>
      </c>
      <c r="V148">
        <f t="shared" ref="V148:V211" si="135">100*(-2*LOG((J$3/3.7+2.51/($A148*SQRT(J148))),10)-1/SQRT(J148))/J148</f>
        <v>-6.3974227981617453</v>
      </c>
      <c r="W148">
        <f t="shared" ref="W148:W211" si="136">100*(-2*LOG((K$3/3.7+2.51/($A148*SQRT(K148))),10)-1/SQRT(K148))/K148</f>
        <v>-2.4732397808963937</v>
      </c>
      <c r="Z148">
        <f t="shared" si="106"/>
        <v>9.5422710060919357E-3</v>
      </c>
      <c r="AA148">
        <f t="shared" si="116"/>
        <v>1.1372890242247481E-2</v>
      </c>
      <c r="AB148">
        <f t="shared" si="117"/>
        <v>1.2497285775296523E-2</v>
      </c>
      <c r="AC148">
        <f t="shared" si="118"/>
        <v>1.4041924971810954E-2</v>
      </c>
      <c r="AD148">
        <f t="shared" si="119"/>
        <v>1.6855757981735834E-2</v>
      </c>
      <c r="AE148">
        <f t="shared" si="120"/>
        <v>1.9728549699982296E-2</v>
      </c>
      <c r="AF148">
        <f t="shared" si="121"/>
        <v>2.347626870708738E-2</v>
      </c>
      <c r="AG148">
        <f t="shared" si="122"/>
        <v>3.0396480780727098E-2</v>
      </c>
      <c r="AH148">
        <f t="shared" si="123"/>
        <v>3.7921824094097452E-2</v>
      </c>
      <c r="AI148">
        <f t="shared" si="124"/>
        <v>7.155751476919163E-2</v>
      </c>
      <c r="AL148">
        <f t="shared" si="107"/>
        <v>0.32899184895443762</v>
      </c>
      <c r="AM148">
        <f t="shared" si="125"/>
        <v>0.80569912390317233</v>
      </c>
      <c r="AN148">
        <f t="shared" si="126"/>
        <v>0.51315976510531813</v>
      </c>
      <c r="AO148">
        <f t="shared" si="127"/>
        <v>0.26875003408997389</v>
      </c>
      <c r="AP148">
        <f t="shared" si="110"/>
        <v>9.4162240616830303E-2</v>
      </c>
      <c r="AQ148">
        <f t="shared" si="111"/>
        <v>3.899523575855058E-2</v>
      </c>
      <c r="AR148">
        <f t="shared" si="112"/>
        <v>1.537619335081809E-2</v>
      </c>
      <c r="AS148">
        <f t="shared" si="113"/>
        <v>4.2318378848887122E-3</v>
      </c>
      <c r="AT148">
        <f t="shared" si="114"/>
        <v>1.5250756232172008E-3</v>
      </c>
      <c r="AU148">
        <f t="shared" si="115"/>
        <v>1.1806076330601253E-4</v>
      </c>
      <c r="AX148">
        <f t="shared" si="108"/>
        <v>9.5422124809463726E-3</v>
      </c>
      <c r="AY148">
        <f t="shared" ref="AY148:AY211" si="137">1/((-2*LOG((C$3/3.7+2.51/($A148*SQRT(AA148))),10))^2)</f>
        <v>1.1372667975936761E-2</v>
      </c>
      <c r="AZ148">
        <f t="shared" ref="AZ148:AZ211" si="138">1/((-2*LOG((D$3/3.7+2.51/($A148*SQRT(AB148))),10))^2)</f>
        <v>1.2497106583891254E-2</v>
      </c>
      <c r="BA148">
        <f t="shared" ref="BA148:BA211" si="139">1/((-2*LOG((E$3/3.7+2.51/($A148*SQRT(AC148))),10))^2)</f>
        <v>1.4041799385520928E-2</v>
      </c>
      <c r="BB148">
        <f t="shared" ref="BB148:BB211" si="140">1/((-2*LOG((F$3/3.7+2.51/($A148*SQRT(AD148))),10))^2)</f>
        <v>1.685568851511797E-2</v>
      </c>
      <c r="BC148">
        <f t="shared" ref="BC148:BC211" si="141">1/((-2*LOG((G$3/3.7+2.51/($A148*SQRT(AE148))),10))^2)</f>
        <v>1.9728507063757558E-2</v>
      </c>
      <c r="BD148">
        <f t="shared" ref="BD148:BD211" si="142">1/((-2*LOG((H$3/3.7+2.51/($A148*SQRT(AF148))),10))^2)</f>
        <v>2.3476242738331356E-2</v>
      </c>
      <c r="BE148">
        <f t="shared" ref="BE148:BE211" si="143">1/((-2*LOG((I$3/3.7+2.51/($A148*SQRT(AG148))),10))^2)</f>
        <v>3.0396467146920327E-2</v>
      </c>
      <c r="BF148">
        <f t="shared" ref="BF148:BF211" si="144">1/((-2*LOG((J$3/3.7+2.51/($A148*SQRT(AH148))),10))^2)</f>
        <v>3.7921815552396744E-2</v>
      </c>
      <c r="BG148">
        <f t="shared" ref="BG148:BG211" si="145">1/((-2*LOG((K$3/3.7+2.51/($A148*SQRT(AI148))),10))^2)</f>
        <v>7.155751153494086E-2</v>
      </c>
      <c r="BJ148">
        <f t="shared" si="109"/>
        <v>-2.7914336920772029E-2</v>
      </c>
      <c r="BK148">
        <f t="shared" ref="BK148:BK211" si="146">100*(-2*LOG((C$3/3.7+2.51/($A148*SQRT(AY148))),10)-1/SQRT(AY148))/AY148</f>
        <v>-2.5400443868479863E-2</v>
      </c>
      <c r="BL148">
        <f t="shared" ref="BL148:BL211" si="147">100*(-2*LOG((D$3/3.7+2.51/($A148*SQRT(AZ148))),10)-1/SQRT(AZ148))/AZ148</f>
        <v>-9.8405610462381204E-3</v>
      </c>
      <c r="BM148">
        <f t="shared" ref="BM148:BM211" si="148">100*(-2*LOG((E$3/3.7+2.51/($A148*SQRT(BA148))),10)-1/SQRT(BA148))/BA148</f>
        <v>-2.8769810619644408E-3</v>
      </c>
      <c r="BN148">
        <f t="shared" ref="BN148:BN211" si="149">100*(-2*LOG((F$3/3.7+2.51/($A148*SQRT(BB148))),10)-1/SQRT(BB148))/BB148</f>
        <v>-4.3171020737660436E-4</v>
      </c>
      <c r="BO148">
        <f t="shared" ref="BO148:BO211" si="150">100*(-2*LOG((G$3/3.7+2.51/($A148*SQRT(BC148))),10)-1/SQRT(BC148))/BC148</f>
        <v>-9.1389859780578915E-5</v>
      </c>
      <c r="BP148">
        <f t="shared" ref="BP148:BP211" si="151">100*(-2*LOG((H$3/3.7+2.51/($A148*SQRT(BD148))),10)-1/SQRT(BD148))/BD148</f>
        <v>-1.8207374758656769E-5</v>
      </c>
      <c r="BQ148">
        <f t="shared" ref="BQ148:BQ211" si="152">100*(-2*LOG((I$3/3.7+2.51/($A148*SQRT(BE148))),10)-1/SQRT(BE148))/BE148</f>
        <v>-2.016045783596816E-6</v>
      </c>
      <c r="BR148">
        <f t="shared" ref="BR148:BR211" si="153">100*(-2*LOG((J$3/3.7+2.51/($A148*SQRT(BF148))),10)-1/SQRT(BF148))/BF148</f>
        <v>-3.6390384688568983E-7</v>
      </c>
      <c r="BS148">
        <f t="shared" ref="BS148:BS211" si="154">100*(-2*LOG((K$3/3.7+2.51/($A148*SQRT(BG148))),10)-1/SQRT(BG148))/BG148</f>
        <v>-5.6406752299600563E-9</v>
      </c>
    </row>
    <row r="149" spans="1:71">
      <c r="A149">
        <v>3544619.4798094532</v>
      </c>
      <c r="B149">
        <v>9.4691360758428524E-3</v>
      </c>
      <c r="C149">
        <v>1.1332407351739756E-2</v>
      </c>
      <c r="D149">
        <v>1.2465375811670492E-2</v>
      </c>
      <c r="E149">
        <v>1.4015945680654429E-2</v>
      </c>
      <c r="F149">
        <v>1.6833250698440293E-2</v>
      </c>
      <c r="G149">
        <v>1.9705954482083621E-2</v>
      </c>
      <c r="H149">
        <v>2.3451696076556491E-2</v>
      </c>
      <c r="I149">
        <v>3.0366497471813563E-2</v>
      </c>
      <c r="J149">
        <v>3.7885186644643784E-2</v>
      </c>
      <c r="K149">
        <v>7.1489545761429282E-2</v>
      </c>
      <c r="N149">
        <f t="shared" si="105"/>
        <v>-4.1001981641132188</v>
      </c>
      <c r="O149">
        <f t="shared" si="128"/>
        <v>-26.125186393781661</v>
      </c>
      <c r="P149">
        <f t="shared" si="129"/>
        <v>-27.130248866442013</v>
      </c>
      <c r="Q149">
        <f t="shared" si="130"/>
        <v>-25.308422813402675</v>
      </c>
      <c r="R149">
        <f t="shared" si="131"/>
        <v>-20.620140589803928</v>
      </c>
      <c r="S149">
        <f t="shared" si="132"/>
        <v>-16.680482931725621</v>
      </c>
      <c r="T149">
        <f t="shared" si="133"/>
        <v>-13.007697366752838</v>
      </c>
      <c r="U149">
        <f t="shared" si="134"/>
        <v>-8.8941598491203653</v>
      </c>
      <c r="V149">
        <f t="shared" si="135"/>
        <v>-6.3984390571821086</v>
      </c>
      <c r="W149">
        <f t="shared" si="136"/>
        <v>-2.4733183958268028</v>
      </c>
      <c r="Z149">
        <f t="shared" si="106"/>
        <v>9.4698516182028375E-3</v>
      </c>
      <c r="AA149">
        <f t="shared" si="116"/>
        <v>1.1339553963469536E-2</v>
      </c>
      <c r="AB149">
        <f t="shared" si="117"/>
        <v>1.2474794561054683E-2</v>
      </c>
      <c r="AC149">
        <f t="shared" si="118"/>
        <v>1.4027725123029878E-2</v>
      </c>
      <c r="AD149">
        <f t="shared" si="119"/>
        <v>1.6848422426359564E-2</v>
      </c>
      <c r="AE149">
        <f t="shared" si="120"/>
        <v>1.9724152872549489E-2</v>
      </c>
      <c r="AF149">
        <f t="shared" si="121"/>
        <v>2.3473622634999348E-2</v>
      </c>
      <c r="AG149">
        <f t="shared" si="122"/>
        <v>3.0395101577027229E-2</v>
      </c>
      <c r="AH149">
        <f t="shared" si="123"/>
        <v>3.7920962090966369E-2</v>
      </c>
      <c r="AI149">
        <f t="shared" si="124"/>
        <v>7.1557189005896152E-2</v>
      </c>
      <c r="AL149">
        <f t="shared" si="107"/>
        <v>0.34653708681613726</v>
      </c>
      <c r="AM149">
        <f t="shared" si="125"/>
        <v>0.79638000168190337</v>
      </c>
      <c r="AN149">
        <f t="shared" si="126"/>
        <v>0.49970237748980628</v>
      </c>
      <c r="AO149">
        <f t="shared" si="127"/>
        <v>0.25907226700143537</v>
      </c>
      <c r="AP149">
        <f t="shared" si="110"/>
        <v>9.0127843819245157E-2</v>
      </c>
      <c r="AQ149">
        <f t="shared" si="111"/>
        <v>3.7230485744918426E-2</v>
      </c>
      <c r="AR149">
        <f t="shared" si="112"/>
        <v>1.4661764488323095E-2</v>
      </c>
      <c r="AS149">
        <f t="shared" si="113"/>
        <v>4.0322039375529622E-3</v>
      </c>
      <c r="AT149">
        <f t="shared" si="114"/>
        <v>1.4527811284290241E-3</v>
      </c>
      <c r="AU149">
        <f t="shared" si="115"/>
        <v>1.1244349557036543E-4</v>
      </c>
      <c r="AX149">
        <f t="shared" si="108"/>
        <v>9.4697911348899724E-3</v>
      </c>
      <c r="AY149">
        <f t="shared" si="137"/>
        <v>1.1339335874346016E-2</v>
      </c>
      <c r="AZ149">
        <f t="shared" si="138"/>
        <v>1.2474620852830139E-2</v>
      </c>
      <c r="BA149">
        <f t="shared" si="139"/>
        <v>1.4027604364939949E-2</v>
      </c>
      <c r="BB149">
        <f t="shared" si="140"/>
        <v>1.684835600835868E-2</v>
      </c>
      <c r="BC149">
        <f t="shared" si="141"/>
        <v>1.972411218852323E-2</v>
      </c>
      <c r="BD149">
        <f t="shared" si="142"/>
        <v>2.3473597879813696E-2</v>
      </c>
      <c r="BE149">
        <f t="shared" si="143"/>
        <v>3.0395088587858939E-2</v>
      </c>
      <c r="BF149">
        <f t="shared" si="144"/>
        <v>3.7920953954637703E-2</v>
      </c>
      <c r="BG149">
        <f t="shared" si="145"/>
        <v>7.1557185925564371E-2</v>
      </c>
      <c r="BJ149">
        <f t="shared" si="109"/>
        <v>-2.9291235762123315E-2</v>
      </c>
      <c r="BK149">
        <f t="shared" si="146"/>
        <v>-2.4293233761969086E-2</v>
      </c>
      <c r="BL149">
        <f t="shared" si="147"/>
        <v>-9.2112469093486513E-3</v>
      </c>
      <c r="BM149">
        <f t="shared" si="148"/>
        <v>-2.6543264977055142E-3</v>
      </c>
      <c r="BN149">
        <f t="shared" si="149"/>
        <v>-3.9429663787282399E-4</v>
      </c>
      <c r="BO149">
        <f t="shared" si="150"/>
        <v>-8.3174909710674412E-5</v>
      </c>
      <c r="BP149">
        <f t="shared" si="151"/>
        <v>-1.6541662407666201E-5</v>
      </c>
      <c r="BQ149">
        <f t="shared" si="152"/>
        <v>-1.8297415637873717E-6</v>
      </c>
      <c r="BR149">
        <f t="shared" si="153"/>
        <v>-3.3016827388155836E-7</v>
      </c>
      <c r="BS149">
        <f t="shared" si="154"/>
        <v>-5.1162876217802321E-9</v>
      </c>
    </row>
    <row r="150" spans="1:71">
      <c r="A150">
        <v>3721850.4537999262</v>
      </c>
      <c r="B150">
        <v>9.397491724347137E-3</v>
      </c>
      <c r="C150">
        <v>1.1300123125980419E-2</v>
      </c>
      <c r="D150">
        <v>1.2443705693545569E-2</v>
      </c>
      <c r="E150">
        <v>1.4002311434033497E-2</v>
      </c>
      <c r="F150">
        <v>1.6826224117815508E-2</v>
      </c>
      <c r="G150">
        <v>1.9701746275637557E-2</v>
      </c>
      <c r="H150">
        <v>2.3449164509108014E-2</v>
      </c>
      <c r="I150">
        <v>3.0365178237056714E-2</v>
      </c>
      <c r="J150">
        <v>3.7884362175524121E-2</v>
      </c>
      <c r="K150">
        <v>7.1489234196541393E-2</v>
      </c>
      <c r="N150">
        <f t="shared" si="105"/>
        <v>-4.325646550197801</v>
      </c>
      <c r="O150">
        <f t="shared" si="128"/>
        <v>-26.668578869688623</v>
      </c>
      <c r="P150">
        <f t="shared" si="129"/>
        <v>-27.469603581770322</v>
      </c>
      <c r="Q150">
        <f t="shared" si="130"/>
        <v>-25.483427910657991</v>
      </c>
      <c r="R150">
        <f t="shared" si="131"/>
        <v>-20.68065952717086</v>
      </c>
      <c r="S150">
        <f t="shared" si="132"/>
        <v>-16.705402758834278</v>
      </c>
      <c r="T150">
        <f t="shared" si="133"/>
        <v>-13.01749008187018</v>
      </c>
      <c r="U150">
        <f t="shared" si="134"/>
        <v>-8.8968485137080844</v>
      </c>
      <c r="V150">
        <f t="shared" si="135"/>
        <v>-6.3994070966247643</v>
      </c>
      <c r="W150">
        <f t="shared" si="136"/>
        <v>-2.4733932694003893</v>
      </c>
      <c r="Z150">
        <f t="shared" si="106"/>
        <v>9.3982324145110551E-3</v>
      </c>
      <c r="AA150">
        <f t="shared" si="116"/>
        <v>1.1307366593821184E-2</v>
      </c>
      <c r="AB150">
        <f t="shared" si="117"/>
        <v>1.2453200916597603E-2</v>
      </c>
      <c r="AC150">
        <f t="shared" si="118"/>
        <v>1.4014143546958586E-2</v>
      </c>
      <c r="AD150">
        <f t="shared" si="119"/>
        <v>1.684142452353769E-2</v>
      </c>
      <c r="AE150">
        <f t="shared" si="120"/>
        <v>1.9719962139787717E-2</v>
      </c>
      <c r="AF150">
        <f t="shared" si="121"/>
        <v>2.3471101662523822E-2</v>
      </c>
      <c r="AG150">
        <f t="shared" si="122"/>
        <v>3.0393787886442258E-2</v>
      </c>
      <c r="AH150">
        <f t="shared" si="123"/>
        <v>3.7920141090776079E-2</v>
      </c>
      <c r="AI150">
        <f t="shared" si="124"/>
        <v>7.1556878752853867E-2</v>
      </c>
      <c r="AL150">
        <f t="shared" si="107"/>
        <v>0.36420478013081858</v>
      </c>
      <c r="AM150">
        <f t="shared" si="125"/>
        <v>0.78622135626589418</v>
      </c>
      <c r="AN150">
        <f t="shared" si="126"/>
        <v>0.48617943453526224</v>
      </c>
      <c r="AO150">
        <f t="shared" si="127"/>
        <v>0.24961300728000718</v>
      </c>
      <c r="AP150">
        <f t="shared" si="110"/>
        <v>8.624652144810474E-2</v>
      </c>
      <c r="AQ150">
        <f t="shared" si="111"/>
        <v>3.5541475190892451E-2</v>
      </c>
      <c r="AR150">
        <f t="shared" si="112"/>
        <v>1.3979728835201802E-2</v>
      </c>
      <c r="AS150">
        <f t="shared" si="113"/>
        <v>3.8419023577373024E-3</v>
      </c>
      <c r="AT150">
        <f t="shared" si="114"/>
        <v>1.3838987963561314E-3</v>
      </c>
      <c r="AU150">
        <f t="shared" si="115"/>
        <v>1.0709328149431961E-4</v>
      </c>
      <c r="AX150">
        <f t="shared" si="108"/>
        <v>9.3981700426177366E-3</v>
      </c>
      <c r="AY150">
        <f t="shared" si="137"/>
        <v>1.1307152811220864E-2</v>
      </c>
      <c r="AZ150">
        <f t="shared" si="138"/>
        <v>1.2453032639634463E-2</v>
      </c>
      <c r="BA150">
        <f t="shared" si="139"/>
        <v>1.4014027479382544E-2</v>
      </c>
      <c r="BB150">
        <f t="shared" si="140"/>
        <v>1.6841361031770696E-2</v>
      </c>
      <c r="BC150">
        <f t="shared" si="141"/>
        <v>1.9719923322070114E-2</v>
      </c>
      <c r="BD150">
        <f t="shared" si="142"/>
        <v>2.347107806523533E-2</v>
      </c>
      <c r="BE150">
        <f t="shared" si="143"/>
        <v>3.0393775511640315E-2</v>
      </c>
      <c r="BF150">
        <f t="shared" si="144"/>
        <v>3.7920133340643675E-2</v>
      </c>
      <c r="BG150">
        <f t="shared" si="145"/>
        <v>7.1556875819120236E-2</v>
      </c>
      <c r="BJ150">
        <f t="shared" si="109"/>
        <v>-3.0667982058492034E-2</v>
      </c>
      <c r="BK150">
        <f t="shared" si="146"/>
        <v>-2.3195186943479124E-2</v>
      </c>
      <c r="BL150">
        <f t="shared" si="147"/>
        <v>-8.6117770249526347E-3</v>
      </c>
      <c r="BM150">
        <f t="shared" si="148"/>
        <v>-2.4471222434156422E-3</v>
      </c>
      <c r="BN150">
        <f t="shared" si="149"/>
        <v>-3.6001134635138603E-4</v>
      </c>
      <c r="BO150">
        <f t="shared" si="150"/>
        <v>-7.5686409320826453E-5</v>
      </c>
      <c r="BP150">
        <f t="shared" si="151"/>
        <v>-1.5027186429753561E-5</v>
      </c>
      <c r="BQ150">
        <f t="shared" si="152"/>
        <v>-1.6606025839046307E-6</v>
      </c>
      <c r="BR150">
        <f t="shared" si="153"/>
        <v>-2.9955773042437207E-7</v>
      </c>
      <c r="BS150">
        <f t="shared" si="154"/>
        <v>-4.6415430557144923E-9</v>
      </c>
    </row>
    <row r="151" spans="1:71">
      <c r="A151">
        <v>3907942.9764899225</v>
      </c>
      <c r="B151">
        <v>9.3266366740361057E-3</v>
      </c>
      <c r="C151">
        <v>1.1268962907473708E-2</v>
      </c>
      <c r="D151">
        <v>1.2422905990302983E-2</v>
      </c>
      <c r="E151">
        <v>1.3989272963331861E-2</v>
      </c>
      <c r="F151">
        <v>1.6819521433532061E-2</v>
      </c>
      <c r="G151">
        <v>1.9697735457353566E-2</v>
      </c>
      <c r="H151">
        <v>2.3446752665554529E-2</v>
      </c>
      <c r="I151">
        <v>3.0363921673760126E-2</v>
      </c>
      <c r="J151">
        <v>3.7883576925875934E-2</v>
      </c>
      <c r="K151">
        <v>7.1488937465991428E-2</v>
      </c>
      <c r="N151">
        <f t="shared" si="105"/>
        <v>-4.5541491098145777</v>
      </c>
      <c r="O151">
        <f t="shared" si="128"/>
        <v>-27.204048567621069</v>
      </c>
      <c r="P151">
        <f t="shared" si="129"/>
        <v>-27.799388866817473</v>
      </c>
      <c r="Q151">
        <f t="shared" si="130"/>
        <v>-25.651915078087661</v>
      </c>
      <c r="R151">
        <f t="shared" si="131"/>
        <v>-20.738547780298958</v>
      </c>
      <c r="S151">
        <f t="shared" si="132"/>
        <v>-16.729185839590379</v>
      </c>
      <c r="T151">
        <f t="shared" si="133"/>
        <v>-13.026825790196291</v>
      </c>
      <c r="U151">
        <f t="shared" si="134"/>
        <v>-8.8994100873760349</v>
      </c>
      <c r="V151">
        <f t="shared" si="135"/>
        <v>-6.4003291965433453</v>
      </c>
      <c r="W151">
        <f t="shared" si="136"/>
        <v>-2.473464579570877</v>
      </c>
      <c r="Z151">
        <f t="shared" si="106"/>
        <v>9.3274018769434804E-3</v>
      </c>
      <c r="AA151">
        <f t="shared" si="116"/>
        <v>1.1276301038304799E-2</v>
      </c>
      <c r="AB151">
        <f t="shared" si="117"/>
        <v>1.2432475155457375E-2</v>
      </c>
      <c r="AC151">
        <f t="shared" si="118"/>
        <v>1.4001155638195659E-2</v>
      </c>
      <c r="AD151">
        <f t="shared" si="119"/>
        <v>1.6834749234707218E-2</v>
      </c>
      <c r="AE151">
        <f t="shared" si="120"/>
        <v>1.9715967986524422E-2</v>
      </c>
      <c r="AF151">
        <f t="shared" si="121"/>
        <v>2.3468699915800306E-2</v>
      </c>
      <c r="AG151">
        <f t="shared" si="122"/>
        <v>3.0392536604427676E-2</v>
      </c>
      <c r="AH151">
        <f t="shared" si="123"/>
        <v>3.791935914516692E-2</v>
      </c>
      <c r="AI151">
        <f t="shared" si="124"/>
        <v>7.1556583271693661E-2</v>
      </c>
      <c r="AL151">
        <f t="shared" si="107"/>
        <v>0.38199471967916127</v>
      </c>
      <c r="AM151">
        <f t="shared" si="125"/>
        <v>0.77527706026838439</v>
      </c>
      <c r="AN151">
        <f t="shared" si="126"/>
        <v>0.47262824710166562</v>
      </c>
      <c r="AO151">
        <f t="shared" si="127"/>
        <v>0.24037879513120594</v>
      </c>
      <c r="AP151">
        <f t="shared" si="110"/>
        <v>8.2514259942326432E-2</v>
      </c>
      <c r="AQ151">
        <f t="shared" si="111"/>
        <v>3.3925332658919269E-2</v>
      </c>
      <c r="AR151">
        <f t="shared" si="112"/>
        <v>1.3328691771201176E-2</v>
      </c>
      <c r="AS151">
        <f t="shared" si="113"/>
        <v>3.6605047897766019E-3</v>
      </c>
      <c r="AT151">
        <f t="shared" si="114"/>
        <v>1.3182689628535268E-3</v>
      </c>
      <c r="AU151">
        <f t="shared" si="115"/>
        <v>1.0199744624301992E-4</v>
      </c>
      <c r="AX151">
        <f t="shared" si="108"/>
        <v>9.3273376840670909E-3</v>
      </c>
      <c r="AY151">
        <f t="shared" si="137"/>
        <v>1.1276091676460369E-2</v>
      </c>
      <c r="AZ151">
        <f t="shared" si="138"/>
        <v>1.2432312248586501E-2</v>
      </c>
      <c r="BA151">
        <f t="shared" si="139"/>
        <v>1.4001044123202107E-2</v>
      </c>
      <c r="BB151">
        <f t="shared" si="140"/>
        <v>1.6834688550670902E-2</v>
      </c>
      <c r="BC151">
        <f t="shared" si="141"/>
        <v>1.9715930952683265E-2</v>
      </c>
      <c r="BD151">
        <f t="shared" si="142"/>
        <v>2.3468677423193664E-2</v>
      </c>
      <c r="BE151">
        <f t="shared" si="143"/>
        <v>3.0392524815122231E-2</v>
      </c>
      <c r="BF151">
        <f t="shared" si="144"/>
        <v>3.7919351762956299E-2</v>
      </c>
      <c r="BG151">
        <f t="shared" si="145"/>
        <v>7.1556580477585133E-2</v>
      </c>
      <c r="BJ151">
        <f t="shared" si="109"/>
        <v>-3.2044555580739514E-2</v>
      </c>
      <c r="BK151">
        <f t="shared" si="146"/>
        <v>-2.2110182843844927E-2</v>
      </c>
      <c r="BL151">
        <f t="shared" si="147"/>
        <v>-8.0418993203975955E-3</v>
      </c>
      <c r="BM151">
        <f t="shared" si="148"/>
        <v>-2.2545145840224762E-3</v>
      </c>
      <c r="BN151">
        <f t="shared" si="149"/>
        <v>-3.286076940610535E-4</v>
      </c>
      <c r="BO151">
        <f t="shared" si="150"/>
        <v>-6.8861697000294181E-5</v>
      </c>
      <c r="BP151">
        <f t="shared" si="151"/>
        <v>-1.3650357238931956E-5</v>
      </c>
      <c r="BQ151">
        <f t="shared" si="152"/>
        <v>-1.5070600873917967E-6</v>
      </c>
      <c r="BR151">
        <f t="shared" si="153"/>
        <v>-2.7177974728809104E-7</v>
      </c>
      <c r="BS151">
        <f t="shared" si="154"/>
        <v>-4.2096157897826801E-9</v>
      </c>
    </row>
    <row r="152" spans="1:71">
      <c r="A152">
        <v>4103340.1253144187</v>
      </c>
      <c r="B152">
        <v>9.256559596087701E-3</v>
      </c>
      <c r="C152">
        <v>1.1238899541901621E-2</v>
      </c>
      <c r="D152">
        <v>1.2402947507724546E-2</v>
      </c>
      <c r="E152">
        <v>1.3976806383670501E-2</v>
      </c>
      <c r="F152">
        <v>1.6813128178431995E-2</v>
      </c>
      <c r="G152">
        <v>1.9693912901778847E-2</v>
      </c>
      <c r="H152">
        <v>2.3444454920970217E-2</v>
      </c>
      <c r="I152">
        <v>3.0362724811400024E-2</v>
      </c>
      <c r="J152">
        <v>3.7882829031908156E-2</v>
      </c>
      <c r="K152">
        <v>7.148865486357614E-2</v>
      </c>
      <c r="N152">
        <f t="shared" si="105"/>
        <v>-4.785720303982484</v>
      </c>
      <c r="O152">
        <f t="shared" si="128"/>
        <v>-27.731161619908256</v>
      </c>
      <c r="P152">
        <f t="shared" si="129"/>
        <v>-28.119631140410949</v>
      </c>
      <c r="Q152">
        <f t="shared" si="130"/>
        <v>-25.814052709290493</v>
      </c>
      <c r="R152">
        <f t="shared" si="131"/>
        <v>-20.793908741894644</v>
      </c>
      <c r="S152">
        <f t="shared" si="132"/>
        <v>-16.751881805015213</v>
      </c>
      <c r="T152">
        <f t="shared" si="133"/>
        <v>-13.035725400512629</v>
      </c>
      <c r="U152">
        <f t="shared" si="134"/>
        <v>-8.9018505350927821</v>
      </c>
      <c r="V152">
        <f t="shared" si="135"/>
        <v>-6.4012075299301046</v>
      </c>
      <c r="W152">
        <f t="shared" si="136"/>
        <v>-2.4735324958407343</v>
      </c>
      <c r="Z152">
        <f t="shared" si="106"/>
        <v>9.2573486907005093E-3</v>
      </c>
      <c r="AA152">
        <f t="shared" si="116"/>
        <v>1.1246330123634166E-2</v>
      </c>
      <c r="AB152">
        <f t="shared" si="117"/>
        <v>1.2412588127773298E-2</v>
      </c>
      <c r="AC152">
        <f t="shared" si="118"/>
        <v>1.3988737580251058E-2</v>
      </c>
      <c r="AD152">
        <f t="shared" si="119"/>
        <v>1.682838214645202E-2</v>
      </c>
      <c r="AE152">
        <f t="shared" si="120"/>
        <v>1.9712161323693304E-2</v>
      </c>
      <c r="AF152">
        <f t="shared" si="121"/>
        <v>2.3466411793038034E-2</v>
      </c>
      <c r="AG152">
        <f t="shared" si="122"/>
        <v>3.0391344772874831E-2</v>
      </c>
      <c r="AH152">
        <f t="shared" si="123"/>
        <v>3.7918614398172269E-2</v>
      </c>
      <c r="AI152">
        <f t="shared" si="124"/>
        <v>7.1556301859185184E-2</v>
      </c>
      <c r="AL152">
        <f t="shared" si="107"/>
        <v>0.39990667696726467</v>
      </c>
      <c r="AM152">
        <f t="shared" si="125"/>
        <v>0.76360240494417919</v>
      </c>
      <c r="AN152">
        <f t="shared" si="126"/>
        <v>0.45908393397263425</v>
      </c>
      <c r="AO152">
        <f t="shared" si="127"/>
        <v>0.23137490324019655</v>
      </c>
      <c r="AP152">
        <f t="shared" si="110"/>
        <v>7.8926976951842309E-2</v>
      </c>
      <c r="AQ152">
        <f t="shared" si="111"/>
        <v>3.2379259839486647E-2</v>
      </c>
      <c r="AR152">
        <f t="shared" si="112"/>
        <v>1.2707311817116563E-2</v>
      </c>
      <c r="AS152">
        <f t="shared" si="113"/>
        <v>3.4876018067238525E-3</v>
      </c>
      <c r="AT152">
        <f t="shared" si="114"/>
        <v>1.2557393080085014E-3</v>
      </c>
      <c r="AU152">
        <f t="shared" si="115"/>
        <v>9.7143910599500129E-5</v>
      </c>
      <c r="AX152">
        <f t="shared" si="108"/>
        <v>9.2572827425096132E-3</v>
      </c>
      <c r="AY152">
        <f t="shared" si="137"/>
        <v>1.1246125281911531E-2</v>
      </c>
      <c r="AZ152">
        <f t="shared" si="138"/>
        <v>1.2412430521385034E-2</v>
      </c>
      <c r="BA152">
        <f t="shared" si="139"/>
        <v>1.3988630480105782E-2</v>
      </c>
      <c r="BB152">
        <f t="shared" si="140"/>
        <v>1.6828324155497652E-2</v>
      </c>
      <c r="BC152">
        <f t="shared" si="141"/>
        <v>1.9712125994644822E-2</v>
      </c>
      <c r="BD152">
        <f t="shared" si="142"/>
        <v>2.346639035425625E-2</v>
      </c>
      <c r="BE152">
        <f t="shared" si="143"/>
        <v>3.0391333541535132E-2</v>
      </c>
      <c r="BF152">
        <f t="shared" si="144"/>
        <v>3.7918607366468404E-2</v>
      </c>
      <c r="BG152">
        <f t="shared" si="145"/>
        <v>7.1556299198060114E-2</v>
      </c>
      <c r="BJ152">
        <f t="shared" si="109"/>
        <v>-3.3420934852780332E-2</v>
      </c>
      <c r="BK152">
        <f t="shared" si="146"/>
        <v>-2.1041773414258596E-2</v>
      </c>
      <c r="BL152">
        <f t="shared" si="147"/>
        <v>-7.5012136711816602E-3</v>
      </c>
      <c r="BM152">
        <f t="shared" si="148"/>
        <v>-2.0756696123829617E-3</v>
      </c>
      <c r="BN152">
        <f t="shared" si="149"/>
        <v>-2.9985647973486271E-4</v>
      </c>
      <c r="BO152">
        <f t="shared" si="150"/>
        <v>-6.2643334494341435E-5</v>
      </c>
      <c r="BP152">
        <f t="shared" si="151"/>
        <v>-1.2398807634780636E-5</v>
      </c>
      <c r="BQ152">
        <f t="shared" si="152"/>
        <v>-1.3676733769358893E-6</v>
      </c>
      <c r="BR152">
        <f t="shared" si="153"/>
        <v>-2.4657459900832985E-7</v>
      </c>
      <c r="BS152">
        <f t="shared" si="154"/>
        <v>-3.8186448137070687E-9</v>
      </c>
    </row>
    <row r="153" spans="1:71">
      <c r="A153">
        <v>4308507.1315801395</v>
      </c>
      <c r="B153">
        <v>9.1872493610841485E-3</v>
      </c>
      <c r="C153">
        <v>1.1209905830555538E-2</v>
      </c>
      <c r="D153">
        <v>1.2383801607808352E-2</v>
      </c>
      <c r="E153">
        <v>1.3964888590121731E-2</v>
      </c>
      <c r="F153">
        <v>1.6807030490388158E-2</v>
      </c>
      <c r="G153">
        <v>1.9690269893224439E-2</v>
      </c>
      <c r="H153">
        <v>2.3442265911287605E-2</v>
      </c>
      <c r="I153">
        <v>3.0361584819626263E-2</v>
      </c>
      <c r="J153">
        <v>3.7882116718228921E-2</v>
      </c>
      <c r="K153">
        <v>7.1488385716703018E-2</v>
      </c>
      <c r="N153">
        <f t="shared" si="105"/>
        <v>-5.0203743129764717</v>
      </c>
      <c r="O153">
        <f t="shared" si="128"/>
        <v>-28.249515715006591</v>
      </c>
      <c r="P153">
        <f t="shared" si="129"/>
        <v>-28.430376969671347</v>
      </c>
      <c r="Q153">
        <f t="shared" si="130"/>
        <v>-25.97001122804193</v>
      </c>
      <c r="R153">
        <f t="shared" si="131"/>
        <v>-20.846842725527107</v>
      </c>
      <c r="S153">
        <f t="shared" si="132"/>
        <v>-16.773538322439716</v>
      </c>
      <c r="T153">
        <f t="shared" si="133"/>
        <v>-13.044208903619205</v>
      </c>
      <c r="U153">
        <f t="shared" si="134"/>
        <v>-8.9041755457580383</v>
      </c>
      <c r="V153">
        <f t="shared" si="135"/>
        <v>-6.4020441676336892</v>
      </c>
      <c r="W153">
        <f t="shared" si="136"/>
        <v>-2.4735971796555307</v>
      </c>
      <c r="Z153">
        <f t="shared" si="106"/>
        <v>9.1880617400227384E-3</v>
      </c>
      <c r="AA153">
        <f t="shared" si="116"/>
        <v>1.1217426636357913E-2</v>
      </c>
      <c r="AB153">
        <f t="shared" si="117"/>
        <v>1.239351124206718E-2</v>
      </c>
      <c r="AC153">
        <f t="shared" si="118"/>
        <v>1.3976866335696177E-2</v>
      </c>
      <c r="AD153">
        <f t="shared" si="119"/>
        <v>1.6822309448454312E-2</v>
      </c>
      <c r="AE153">
        <f t="shared" si="120"/>
        <v>1.9708533470449017E-2</v>
      </c>
      <c r="AF153">
        <f t="shared" si="121"/>
        <v>2.3464231952256446E-2</v>
      </c>
      <c r="AG153">
        <f t="shared" si="122"/>
        <v>3.0390209573266894E-2</v>
      </c>
      <c r="AH153">
        <f t="shared" si="123"/>
        <v>3.7917905081854553E-2</v>
      </c>
      <c r="AI153">
        <f t="shared" si="124"/>
        <v>7.1556033845567399E-2</v>
      </c>
      <c r="AL153">
        <f t="shared" si="107"/>
        <v>0.41794040319435932</v>
      </c>
      <c r="AM153">
        <f t="shared" si="125"/>
        <v>0.75125370035933892</v>
      </c>
      <c r="AN153">
        <f t="shared" si="126"/>
        <v>0.44557937785875301</v>
      </c>
      <c r="AO153">
        <f t="shared" si="127"/>
        <v>0.22260542277080642</v>
      </c>
      <c r="AP153">
        <f t="shared" si="110"/>
        <v>7.5480543353582577E-2</v>
      </c>
      <c r="AQ153">
        <f t="shared" si="111"/>
        <v>3.0900533377081173E-2</v>
      </c>
      <c r="AR153">
        <f t="shared" si="112"/>
        <v>1.2114299225084547E-2</v>
      </c>
      <c r="AS153">
        <f t="shared" si="113"/>
        <v>3.3228021381965026E-3</v>
      </c>
      <c r="AT153">
        <f t="shared" si="114"/>
        <v>1.1961645212811606E-3</v>
      </c>
      <c r="AU153">
        <f t="shared" si="115"/>
        <v>9.2521175525026362E-5</v>
      </c>
      <c r="AX153">
        <f t="shared" si="108"/>
        <v>9.1879941003158109E-3</v>
      </c>
      <c r="AY153">
        <f t="shared" si="137"/>
        <v>1.1217226399556069E-2</v>
      </c>
      <c r="AZ153">
        <f t="shared" si="138"/>
        <v>1.239335885890339E-2</v>
      </c>
      <c r="BA153">
        <f t="shared" si="139"/>
        <v>1.3976763513264833E-2</v>
      </c>
      <c r="BB153">
        <f t="shared" si="140"/>
        <v>1.682225403975127E-2</v>
      </c>
      <c r="BC153">
        <f t="shared" si="141"/>
        <v>1.9708499770349167E-2</v>
      </c>
      <c r="BD153">
        <f t="shared" si="142"/>
        <v>2.3464211518704491E-2</v>
      </c>
      <c r="BE153">
        <f t="shared" si="143"/>
        <v>3.039019887364083E-2</v>
      </c>
      <c r="BF153">
        <f t="shared" si="144"/>
        <v>3.7917898384061989E-2</v>
      </c>
      <c r="BG153">
        <f t="shared" si="145"/>
        <v>7.1556031311099597E-2</v>
      </c>
      <c r="BJ153">
        <f t="shared" si="109"/>
        <v>-3.4797097041274781E-2</v>
      </c>
      <c r="BK153">
        <f t="shared" si="146"/>
        <v>-1.9993175332181236E-2</v>
      </c>
      <c r="BL153">
        <f t="shared" si="147"/>
        <v>-6.9891901580217321E-3</v>
      </c>
      <c r="BM153">
        <f t="shared" si="148"/>
        <v>-1.909776673158481E-3</v>
      </c>
      <c r="BN153">
        <f t="shared" si="149"/>
        <v>-2.7354511790161467E-4</v>
      </c>
      <c r="BO153">
        <f t="shared" si="150"/>
        <v>-5.6978657346987799E-5</v>
      </c>
      <c r="BP153">
        <f t="shared" si="151"/>
        <v>-1.1261246818051494E-5</v>
      </c>
      <c r="BQ153">
        <f t="shared" si="152"/>
        <v>-1.2411503463102616E-6</v>
      </c>
      <c r="BR153">
        <f t="shared" si="153"/>
        <v>-2.237035997023373E-7</v>
      </c>
      <c r="BS153">
        <f t="shared" si="154"/>
        <v>-3.4642865513399813E-9</v>
      </c>
    </row>
    <row r="154" spans="1:71">
      <c r="A154">
        <v>4523932.4881591471</v>
      </c>
      <c r="B154">
        <v>9.1186950348705244E-3</v>
      </c>
      <c r="C154">
        <v>1.1181954568685084E-2</v>
      </c>
      <c r="D154">
        <v>1.2365440228430133E-2</v>
      </c>
      <c r="E154">
        <v>1.3953497246740165E-2</v>
      </c>
      <c r="F154">
        <v>1.6801215090640594E-2</v>
      </c>
      <c r="G154">
        <v>1.9686798108464833E-2</v>
      </c>
      <c r="H154">
        <v>2.3440180521513955E-2</v>
      </c>
      <c r="I154">
        <v>3.0360499001705385E-2</v>
      </c>
      <c r="J154">
        <v>3.7881438293668697E-2</v>
      </c>
      <c r="K154">
        <v>7.1488129384791502E-2</v>
      </c>
      <c r="N154">
        <f t="shared" si="105"/>
        <v>-5.2581250218019155</v>
      </c>
      <c r="O154">
        <f t="shared" si="128"/>
        <v>-28.758740895038759</v>
      </c>
      <c r="P154">
        <f t="shared" si="129"/>
        <v>-28.731691762743292</v>
      </c>
      <c r="Q154">
        <f t="shared" si="130"/>
        <v>-26.119962408756731</v>
      </c>
      <c r="R154">
        <f t="shared" si="131"/>
        <v>-20.897446964649355</v>
      </c>
      <c r="S154">
        <f t="shared" si="132"/>
        <v>-16.794201154288508</v>
      </c>
      <c r="T154">
        <f t="shared" si="133"/>
        <v>-13.052295409076073</v>
      </c>
      <c r="U154">
        <f t="shared" si="134"/>
        <v>-8.9063905446987928</v>
      </c>
      <c r="V154">
        <f t="shared" si="135"/>
        <v>-6.4028410831360203</v>
      </c>
      <c r="W154">
        <f t="shared" si="136"/>
        <v>-2.4736587847825833</v>
      </c>
      <c r="Z154">
        <f t="shared" si="106"/>
        <v>9.1195301040589843E-3</v>
      </c>
      <c r="AA154">
        <f t="shared" si="116"/>
        <v>1.1189563361189132E-2</v>
      </c>
      <c r="AB154">
        <f t="shared" si="117"/>
        <v>1.2375216484665266E-2</v>
      </c>
      <c r="AC154">
        <f t="shared" si="118"/>
        <v>1.3965519635086597E-2</v>
      </c>
      <c r="AD154">
        <f t="shared" si="119"/>
        <v>1.6816517911871581E-2</v>
      </c>
      <c r="AE154">
        <f t="shared" si="120"/>
        <v>1.9705076136923565E-2</v>
      </c>
      <c r="AF154">
        <f t="shared" si="121"/>
        <v>2.3462155299546667E-2</v>
      </c>
      <c r="AG154">
        <f t="shared" si="122"/>
        <v>3.0389128320149044E-2</v>
      </c>
      <c r="AH154">
        <f t="shared" si="123"/>
        <v>3.7917229512145982E-2</v>
      </c>
      <c r="AI154">
        <f t="shared" si="124"/>
        <v>7.1555778592956296E-2</v>
      </c>
      <c r="AL154">
        <f t="shared" si="107"/>
        <v>0.43609562854830858</v>
      </c>
      <c r="AM154">
        <f t="shared" si="125"/>
        <v>0.73828788397735856</v>
      </c>
      <c r="AN154">
        <f t="shared" si="126"/>
        <v>0.43214520164159914</v>
      </c>
      <c r="AO154">
        <f t="shared" si="127"/>
        <v>0.21407334855769736</v>
      </c>
      <c r="AP154">
        <f t="shared" si="110"/>
        <v>7.2170802972862727E-2</v>
      </c>
      <c r="AQ154">
        <f t="shared" si="111"/>
        <v>2.9486506122006782E-2</v>
      </c>
      <c r="AR154">
        <f t="shared" si="112"/>
        <v>1.1548414607725684E-2</v>
      </c>
      <c r="AS154">
        <f t="shared" si="113"/>
        <v>3.1657319251096202E-3</v>
      </c>
      <c r="AT154">
        <f t="shared" si="114"/>
        <v>1.1394060060212893E-3</v>
      </c>
      <c r="AU154">
        <f t="shared" si="115"/>
        <v>8.8118273819751445E-5</v>
      </c>
      <c r="AX154">
        <f t="shared" si="108"/>
        <v>9.1194608348213104E-3</v>
      </c>
      <c r="AY154">
        <f t="shared" si="137"/>
        <v>1.1189367799898932E-2</v>
      </c>
      <c r="AZ154">
        <f t="shared" si="138"/>
        <v>1.2375069240590416E-2</v>
      </c>
      <c r="BA154">
        <f t="shared" si="139"/>
        <v>1.3965420954199288E-2</v>
      </c>
      <c r="BB154">
        <f t="shared" si="140"/>
        <v>1.6816464978361534E-2</v>
      </c>
      <c r="BC154">
        <f t="shared" si="141"/>
        <v>1.9705043993060212E-2</v>
      </c>
      <c r="BD154">
        <f t="shared" si="142"/>
        <v>2.346213582479827E-2</v>
      </c>
      <c r="BE154">
        <f t="shared" si="143"/>
        <v>3.0389118127205236E-2</v>
      </c>
      <c r="BF154">
        <f t="shared" si="144"/>
        <v>3.7917223132450655E-2</v>
      </c>
      <c r="BG154">
        <f t="shared" si="145"/>
        <v>7.1555776179120387E-2</v>
      </c>
      <c r="BJ154">
        <f t="shared" si="109"/>
        <v>-3.6173018039683133E-2</v>
      </c>
      <c r="BK154">
        <f t="shared" si="146"/>
        <v>-1.8967266378269326E-2</v>
      </c>
      <c r="BL154">
        <f t="shared" si="147"/>
        <v>-6.505186467618977E-3</v>
      </c>
      <c r="BM154">
        <f t="shared" si="148"/>
        <v>-1.7560511737033772E-3</v>
      </c>
      <c r="BN154">
        <f t="shared" si="149"/>
        <v>-2.4947647786801967E-4</v>
      </c>
      <c r="BO154">
        <f t="shared" si="150"/>
        <v>-5.1819404536283777E-5</v>
      </c>
      <c r="BP154">
        <f t="shared" si="151"/>
        <v>-1.0227416370531507E-5</v>
      </c>
      <c r="BQ154">
        <f t="shared" si="152"/>
        <v>-1.1263066326303289E-6</v>
      </c>
      <c r="BR154">
        <f t="shared" si="153"/>
        <v>-2.0295379371338541E-7</v>
      </c>
      <c r="BS154">
        <f t="shared" si="154"/>
        <v>-3.1421973033211899E-9</v>
      </c>
    </row>
    <row r="155" spans="1:71">
      <c r="A155">
        <v>4750129.1125671044</v>
      </c>
      <c r="B155">
        <v>9.0508858745122749E-3</v>
      </c>
      <c r="C155">
        <v>1.115501858381286E-2</v>
      </c>
      <c r="D155">
        <v>1.2347835900659025E-2</v>
      </c>
      <c r="E155">
        <v>1.3942610774479385E-2</v>
      </c>
      <c r="F155">
        <v>1.6795669262582528E-2</v>
      </c>
      <c r="G155">
        <v>1.9683489600067886E-2</v>
      </c>
      <c r="H155">
        <v>2.3438193874451146E-2</v>
      </c>
      <c r="I155">
        <v>3.0359464788265351E-2</v>
      </c>
      <c r="J155">
        <v>3.788079214729944E-2</v>
      </c>
      <c r="K155">
        <v>7.1487885257749906E-2</v>
      </c>
      <c r="N155">
        <f t="shared" si="105"/>
        <v>-5.4989860046105772</v>
      </c>
      <c r="O155">
        <f t="shared" si="128"/>
        <v>-29.25850011292793</v>
      </c>
      <c r="P155">
        <f t="shared" si="129"/>
        <v>-29.023658442226871</v>
      </c>
      <c r="Q155">
        <f t="shared" si="130"/>
        <v>-26.264078747397271</v>
      </c>
      <c r="R155">
        <f t="shared" si="131"/>
        <v>-20.945815622687267</v>
      </c>
      <c r="S155">
        <f t="shared" si="132"/>
        <v>-16.813914217057683</v>
      </c>
      <c r="T155">
        <f t="shared" si="133"/>
        <v>-13.060003180721861</v>
      </c>
      <c r="U155">
        <f t="shared" si="134"/>
        <v>-8.908500705493708</v>
      </c>
      <c r="V155">
        <f t="shared" si="135"/>
        <v>-6.4036001570438632</v>
      </c>
      <c r="W155">
        <f t="shared" si="136"/>
        <v>-2.4737174576926688</v>
      </c>
      <c r="Z155">
        <f t="shared" si="106"/>
        <v>9.051743052832904E-3</v>
      </c>
      <c r="AA155">
        <f t="shared" si="116"/>
        <v>1.1162713119274579E-2</v>
      </c>
      <c r="AB155">
        <f t="shared" si="117"/>
        <v>1.2357676436778544E-2</v>
      </c>
      <c r="AC155">
        <f t="shared" si="118"/>
        <v>1.3954675964782328E-2</v>
      </c>
      <c r="AD155">
        <f t="shared" si="119"/>
        <v>1.6810994868165348E-2</v>
      </c>
      <c r="AE155">
        <f t="shared" si="120"/>
        <v>1.9701781407611786E-2</v>
      </c>
      <c r="AF155">
        <f t="shared" si="121"/>
        <v>2.3460176977834649E-2</v>
      </c>
      <c r="AG155">
        <f t="shared" si="122"/>
        <v>3.0388098454898645E-2</v>
      </c>
      <c r="AH155">
        <f t="shared" si="123"/>
        <v>3.7916586084884067E-2</v>
      </c>
      <c r="AI155">
        <f t="shared" si="124"/>
        <v>7.1555535493828717E-2</v>
      </c>
      <c r="AL155">
        <f t="shared" si="107"/>
        <v>0.45437206114064665</v>
      </c>
      <c r="AM155">
        <f t="shared" si="125"/>
        <v>0.72476214138529993</v>
      </c>
      <c r="AN155">
        <f t="shared" si="126"/>
        <v>0.4188097643921046</v>
      </c>
      <c r="AO155">
        <f t="shared" si="127"/>
        <v>0.20578066261208267</v>
      </c>
      <c r="AP155">
        <f t="shared" si="110"/>
        <v>6.8993590491105039E-2</v>
      </c>
      <c r="AQ155">
        <f t="shared" si="111"/>
        <v>2.8134608127342194E-2</v>
      </c>
      <c r="AR155">
        <f t="shared" si="112"/>
        <v>1.1008467531889438E-2</v>
      </c>
      <c r="AS155">
        <f t="shared" si="113"/>
        <v>3.016034019040709E-3</v>
      </c>
      <c r="AT155">
        <f t="shared" si="114"/>
        <v>1.0853315601590896E-3</v>
      </c>
      <c r="AU155">
        <f t="shared" si="115"/>
        <v>8.3924768943688093E-5</v>
      </c>
      <c r="AX155">
        <f t="shared" si="108"/>
        <v>9.0516722142916783E-3</v>
      </c>
      <c r="AY155">
        <f t="shared" si="137"/>
        <v>1.1162522290291603E-2</v>
      </c>
      <c r="AZ155">
        <f t="shared" si="138"/>
        <v>1.2357534241526366E-2</v>
      </c>
      <c r="BA155">
        <f t="shared" si="139"/>
        <v>1.3954581290561815E-2</v>
      </c>
      <c r="BB155">
        <f t="shared" si="140"/>
        <v>1.6810944306507952E-2</v>
      </c>
      <c r="BC155">
        <f t="shared" si="141"/>
        <v>1.9701750750297939E-2</v>
      </c>
      <c r="BD155">
        <f t="shared" si="142"/>
        <v>2.3460158417542242E-2</v>
      </c>
      <c r="BE155">
        <f t="shared" si="143"/>
        <v>3.0388088744770992E-2</v>
      </c>
      <c r="BF155">
        <f t="shared" si="144"/>
        <v>3.7916580008216967E-2</v>
      </c>
      <c r="BG155">
        <f t="shared" si="145"/>
        <v>7.1555533194885598E-2</v>
      </c>
      <c r="BJ155">
        <f t="shared" si="109"/>
        <v>-3.7548672187812444E-2</v>
      </c>
      <c r="BK155">
        <f t="shared" si="146"/>
        <v>-1.7966585738562236E-2</v>
      </c>
      <c r="BL155">
        <f t="shared" si="147"/>
        <v>-6.0484648811578818E-3</v>
      </c>
      <c r="BM155">
        <f t="shared" si="148"/>
        <v>-1.6137366823644789E-3</v>
      </c>
      <c r="BN155">
        <f t="shared" si="149"/>
        <v>-2.2746810752039627E-4</v>
      </c>
      <c r="BO155">
        <f t="shared" si="150"/>
        <v>-4.7121418586260846E-5</v>
      </c>
      <c r="BP155">
        <f t="shared" si="151"/>
        <v>-9.2879287053342653E-6</v>
      </c>
      <c r="BQ155">
        <f t="shared" si="152"/>
        <v>-1.0220627491142927E-6</v>
      </c>
      <c r="BR155">
        <f t="shared" si="153"/>
        <v>-1.8412390650359168E-7</v>
      </c>
      <c r="BS155">
        <f t="shared" si="154"/>
        <v>-2.8498951242211449E-9</v>
      </c>
    </row>
    <row r="156" spans="1:71">
      <c r="A156">
        <v>4987635.5681954594</v>
      </c>
      <c r="B156">
        <v>8.9838113243489257E-3</v>
      </c>
      <c r="C156">
        <v>1.1129070773757289E-2</v>
      </c>
      <c r="D156">
        <v>1.2330961763754967E-2</v>
      </c>
      <c r="E156">
        <v>1.3932208338116035E-2</v>
      </c>
      <c r="F156">
        <v>1.6790380831018799E-2</v>
      </c>
      <c r="G156">
        <v>1.9680336780341368E-2</v>
      </c>
      <c r="H156">
        <v>2.3436301319899912E-2</v>
      </c>
      <c r="I156">
        <v>3.0358479731328113E-2</v>
      </c>
      <c r="J156">
        <v>3.7880176744640406E-2</v>
      </c>
      <c r="K156">
        <v>7.1487652754525177E-2</v>
      </c>
      <c r="N156">
        <f t="shared" si="105"/>
        <v>-5.7429705085322986</v>
      </c>
      <c r="O156">
        <f t="shared" si="128"/>
        <v>-29.74848955486209</v>
      </c>
      <c r="P156">
        <f t="shared" si="129"/>
        <v>-29.306376111270477</v>
      </c>
      <c r="Q156">
        <f t="shared" si="130"/>
        <v>-26.40253288187947</v>
      </c>
      <c r="R156">
        <f t="shared" si="131"/>
        <v>-20.99203981249007</v>
      </c>
      <c r="S156">
        <f t="shared" si="132"/>
        <v>-16.832719640026124</v>
      </c>
      <c r="T156">
        <f t="shared" si="133"/>
        <v>-13.067349671229783</v>
      </c>
      <c r="U156">
        <f t="shared" si="134"/>
        <v>-8.9105109613814797</v>
      </c>
      <c r="V156">
        <f t="shared" si="135"/>
        <v>-6.4043231814368005</v>
      </c>
      <c r="W156">
        <f t="shared" si="136"/>
        <v>-2.473773337887113</v>
      </c>
      <c r="Z156">
        <f t="shared" si="106"/>
        <v>8.9846900433055606E-3</v>
      </c>
      <c r="AA156">
        <f t="shared" si="116"/>
        <v>1.1136848806147397E-2</v>
      </c>
      <c r="AB156">
        <f t="shared" si="117"/>
        <v>1.234086428927011E-2</v>
      </c>
      <c r="AC156">
        <f t="shared" si="118"/>
        <v>1.3944314553786755E-2</v>
      </c>
      <c r="AD156">
        <f t="shared" si="119"/>
        <v>1.680572818840375E-2</v>
      </c>
      <c r="AE156">
        <f t="shared" si="120"/>
        <v>1.9698641725372008E-2</v>
      </c>
      <c r="AF156">
        <f t="shared" si="121"/>
        <v>2.3458292356127244E-2</v>
      </c>
      <c r="AG156">
        <f t="shared" si="122"/>
        <v>3.0387117539782328E-2</v>
      </c>
      <c r="AH156">
        <f t="shared" si="123"/>
        <v>3.791597327203345E-2</v>
      </c>
      <c r="AI156">
        <f t="shared" si="124"/>
        <v>7.1555303969577683E-2</v>
      </c>
      <c r="AL156">
        <f t="shared" si="107"/>
        <v>0.47276938639314925</v>
      </c>
      <c r="AM156">
        <f t="shared" si="125"/>
        <v>0.71073354321398718</v>
      </c>
      <c r="AN156">
        <f t="shared" si="126"/>
        <v>0.40559917431107784</v>
      </c>
      <c r="AO156">
        <f t="shared" si="127"/>
        <v>0.19772841588563889</v>
      </c>
      <c r="AP156">
        <f t="shared" si="110"/>
        <v>6.5944747252119587E-2</v>
      </c>
      <c r="AQ156">
        <f t="shared" si="111"/>
        <v>2.6842346975651167E-2</v>
      </c>
      <c r="AR156">
        <f t="shared" si="112"/>
        <v>1.0493315093459587E-2</v>
      </c>
      <c r="AS156">
        <f t="shared" si="113"/>
        <v>2.8733672533483843E-3</v>
      </c>
      <c r="AT156">
        <f t="shared" si="114"/>
        <v>1.0338151104044139E-3</v>
      </c>
      <c r="AU156">
        <f t="shared" si="115"/>
        <v>7.9930711629901154E-5</v>
      </c>
      <c r="AX156">
        <f t="shared" si="108"/>
        <v>8.9846176939832392E-3</v>
      </c>
      <c r="AY156">
        <f t="shared" si="137"/>
        <v>1.1136662752933721E-2</v>
      </c>
      <c r="AZ156">
        <f t="shared" si="138"/>
        <v>1.2340727047163174E-2</v>
      </c>
      <c r="BA156">
        <f t="shared" si="139"/>
        <v>1.3944223752941973E-2</v>
      </c>
      <c r="BB156">
        <f t="shared" si="140"/>
        <v>1.6805679898915217E-2</v>
      </c>
      <c r="BC156">
        <f t="shared" si="141"/>
        <v>1.9698612487840578E-2</v>
      </c>
      <c r="BD156">
        <f t="shared" si="142"/>
        <v>2.3458274667934976E-2</v>
      </c>
      <c r="BE156">
        <f t="shared" si="143"/>
        <v>3.0387108289717028E-2</v>
      </c>
      <c r="BF156">
        <f t="shared" si="144"/>
        <v>3.7915967484035848E-2</v>
      </c>
      <c r="BG156">
        <f t="shared" si="145"/>
        <v>7.1555301780061101E-2</v>
      </c>
      <c r="BJ156">
        <f t="shared" si="109"/>
        <v>-3.8924032457689599E-2</v>
      </c>
      <c r="BK156">
        <f t="shared" si="146"/>
        <v>-1.6993337985352623E-2</v>
      </c>
      <c r="BL156">
        <f t="shared" si="147"/>
        <v>-5.6182078211237038E-3</v>
      </c>
      <c r="BM156">
        <f t="shared" si="148"/>
        <v>-1.4821066680703382E-3</v>
      </c>
      <c r="BN156">
        <f t="shared" si="149"/>
        <v>-2.0735120443574645E-4</v>
      </c>
      <c r="BO156">
        <f t="shared" si="150"/>
        <v>-4.2844240564334862E-5</v>
      </c>
      <c r="BP156">
        <f t="shared" si="151"/>
        <v>-8.4342416141563615E-6</v>
      </c>
      <c r="BQ156">
        <f t="shared" si="152"/>
        <v>-9.2744705733232621E-7</v>
      </c>
      <c r="BR156">
        <f t="shared" si="153"/>
        <v>-1.6704308847053143E-7</v>
      </c>
      <c r="BS156">
        <f t="shared" si="154"/>
        <v>-2.5848979922000845E-9</v>
      </c>
    </row>
    <row r="157" spans="1:71">
      <c r="A157">
        <v>5237017.3466052329</v>
      </c>
      <c r="B157">
        <v>8.9174610121415324E-3</v>
      </c>
      <c r="C157">
        <v>1.1104084144118427E-2</v>
      </c>
      <c r="D157">
        <v>1.2314791577891051E-2</v>
      </c>
      <c r="E157">
        <v>1.3922269832298424E-2</v>
      </c>
      <c r="F157">
        <v>1.6785338141914796E-2</v>
      </c>
      <c r="G157">
        <v>1.967733240588191E-2</v>
      </c>
      <c r="H157">
        <v>2.3434498424330617E-2</v>
      </c>
      <c r="I157">
        <v>3.0357541498617434E-2</v>
      </c>
      <c r="J157">
        <v>3.7879590624042329E-2</v>
      </c>
      <c r="K157">
        <v>7.1487431321721279E-2</v>
      </c>
      <c r="N157">
        <f t="shared" si="105"/>
        <v>-5.9900914362511983</v>
      </c>
      <c r="O157">
        <f t="shared" si="128"/>
        <v>-30.228438735757933</v>
      </c>
      <c r="P157">
        <f t="shared" si="129"/>
        <v>-29.5799587228645</v>
      </c>
      <c r="Q157">
        <f t="shared" si="130"/>
        <v>-26.535497060793286</v>
      </c>
      <c r="R157">
        <f t="shared" si="131"/>
        <v>-21.036207624622868</v>
      </c>
      <c r="S157">
        <f t="shared" si="132"/>
        <v>-16.850657823720805</v>
      </c>
      <c r="T157">
        <f t="shared" si="133"/>
        <v>-13.074351555364041</v>
      </c>
      <c r="U157">
        <f t="shared" si="134"/>
        <v>-8.9124260161313771</v>
      </c>
      <c r="V157">
        <f t="shared" si="135"/>
        <v>-6.4050118639670357</v>
      </c>
      <c r="W157">
        <f t="shared" si="136"/>
        <v>-2.473826558236246</v>
      </c>
      <c r="Z157">
        <f t="shared" si="106"/>
        <v>8.9183607155313063E-3</v>
      </c>
      <c r="AA157">
        <f t="shared" si="116"/>
        <v>1.111194342911989E-2</v>
      </c>
      <c r="AB157">
        <f t="shared" si="117"/>
        <v>1.2324753855154124E-2</v>
      </c>
      <c r="AC157">
        <f t="shared" si="118"/>
        <v>1.3934415359720868E-2</v>
      </c>
      <c r="AD157">
        <f t="shared" si="119"/>
        <v>1.6800706263056162E-2</v>
      </c>
      <c r="AE157">
        <f t="shared" si="120"/>
        <v>1.969564987602785E-2</v>
      </c>
      <c r="AF157">
        <f t="shared" si="121"/>
        <v>2.3456497019222877E-2</v>
      </c>
      <c r="AG157">
        <f t="shared" si="122"/>
        <v>3.0386183252287192E-2</v>
      </c>
      <c r="AH157">
        <f t="shared" si="123"/>
        <v>3.7915389618085014E-2</v>
      </c>
      <c r="AI157">
        <f t="shared" si="124"/>
        <v>7.1555083469136901E-2</v>
      </c>
      <c r="AL157">
        <f t="shared" si="107"/>
        <v>0.49128726568549586</v>
      </c>
      <c r="AM157">
        <f t="shared" si="125"/>
        <v>0.69625870178598837</v>
      </c>
      <c r="AN157">
        <f t="shared" si="126"/>
        <v>0.39253731775650014</v>
      </c>
      <c r="AO157">
        <f t="shared" si="127"/>
        <v>0.1899168072822609</v>
      </c>
      <c r="AP157">
        <f t="shared" si="110"/>
        <v>6.3020135631321528E-2</v>
      </c>
      <c r="AQ157">
        <f t="shared" si="111"/>
        <v>2.5607307979875489E-2</v>
      </c>
      <c r="AR157">
        <f t="shared" si="112"/>
        <v>1.0001860447938327E-2</v>
      </c>
      <c r="AS157">
        <f t="shared" si="113"/>
        <v>2.7374058060479541E-3</v>
      </c>
      <c r="AT157">
        <f t="shared" si="114"/>
        <v>9.8473641800436306E-4</v>
      </c>
      <c r="AU157">
        <f t="shared" si="115"/>
        <v>7.6126628764525711E-5</v>
      </c>
      <c r="AX157">
        <f t="shared" si="108"/>
        <v>8.918286912297348E-3</v>
      </c>
      <c r="AY157">
        <f t="shared" si="137"/>
        <v>1.1111762182309243E-2</v>
      </c>
      <c r="AZ157">
        <f t="shared" si="138"/>
        <v>1.232462146579384E-2</v>
      </c>
      <c r="BA157">
        <f t="shared" si="139"/>
        <v>1.3934328300807708E-2</v>
      </c>
      <c r="BB157">
        <f t="shared" si="140"/>
        <v>1.680066014964153E-2</v>
      </c>
      <c r="BC157">
        <f t="shared" si="141"/>
        <v>1.9695621994328002E-2</v>
      </c>
      <c r="BD157">
        <f t="shared" si="142"/>
        <v>2.3456480162682678E-2</v>
      </c>
      <c r="BE157">
        <f t="shared" si="143"/>
        <v>3.0386174440591981E-2</v>
      </c>
      <c r="BF157">
        <f t="shared" si="144"/>
        <v>3.7915384105075327E-2</v>
      </c>
      <c r="BG157">
        <f t="shared" si="145"/>
        <v>7.155508138384041E-2</v>
      </c>
      <c r="BJ157">
        <f t="shared" si="109"/>
        <v>-4.0299070273907785E-2</v>
      </c>
      <c r="BK157">
        <f t="shared" si="146"/>
        <v>-1.6049400427169062E-2</v>
      </c>
      <c r="BL157">
        <f t="shared" si="147"/>
        <v>-5.2135329951125903E-3</v>
      </c>
      <c r="BM157">
        <f t="shared" si="148"/>
        <v>-1.3604655877439964E-3</v>
      </c>
      <c r="BN157">
        <f t="shared" si="149"/>
        <v>-1.889698369118368E-4</v>
      </c>
      <c r="BO157">
        <f t="shared" si="150"/>
        <v>-3.8950852532911594E-5</v>
      </c>
      <c r="BP157">
        <f t="shared" si="151"/>
        <v>-7.6586024033036962E-6</v>
      </c>
      <c r="BQ157">
        <f t="shared" si="152"/>
        <v>-8.4157535112945498E-7</v>
      </c>
      <c r="BR157">
        <f t="shared" si="153"/>
        <v>-1.5154280955721402E-7</v>
      </c>
      <c r="BS157">
        <f t="shared" si="154"/>
        <v>-2.3453444417469207E-9</v>
      </c>
    </row>
    <row r="158" spans="1:71">
      <c r="A158">
        <v>5498868.2139354944</v>
      </c>
      <c r="B158">
        <v>8.8518247453112462E-3</v>
      </c>
      <c r="C158">
        <v>1.1080031844996332E-2</v>
      </c>
      <c r="D158">
        <v>1.2299299734657881E-2</v>
      </c>
      <c r="E158">
        <v>1.3912775866832027E-2</v>
      </c>
      <c r="F158">
        <v>1.678053004265119E-2</v>
      </c>
      <c r="G158">
        <v>1.9674469562711454E-2</v>
      </c>
      <c r="H158">
        <v>2.3432780961002049E-2</v>
      </c>
      <c r="I158">
        <v>3.0356647868129555E-2</v>
      </c>
      <c r="J158">
        <v>3.7879032393241342E-2</v>
      </c>
      <c r="K158">
        <v>7.1487220432283199E-2</v>
      </c>
      <c r="N158">
        <f t="shared" si="105"/>
        <v>-6.2403613281814181</v>
      </c>
      <c r="O158">
        <f t="shared" si="128"/>
        <v>-30.698110378211187</v>
      </c>
      <c r="P158">
        <f t="shared" si="129"/>
        <v>-29.844533762806989</v>
      </c>
      <c r="Q158">
        <f t="shared" si="130"/>
        <v>-26.663142659250077</v>
      </c>
      <c r="R158">
        <f t="shared" si="131"/>
        <v>-21.078404162889285</v>
      </c>
      <c r="S158">
        <f t="shared" si="132"/>
        <v>-16.867767497901859</v>
      </c>
      <c r="T158">
        <f t="shared" si="133"/>
        <v>-13.081024762242095</v>
      </c>
      <c r="U158">
        <f t="shared" si="134"/>
        <v>-8.9142503544767084</v>
      </c>
      <c r="V158">
        <f t="shared" si="135"/>
        <v>-6.4056678318105043</v>
      </c>
      <c r="W158">
        <f t="shared" si="136"/>
        <v>-2.4738772452963991</v>
      </c>
      <c r="Z158">
        <f t="shared" si="106"/>
        <v>8.8527448889046036E-3</v>
      </c>
      <c r="AA158">
        <f t="shared" si="116"/>
        <v>1.1087970143888024E-2</v>
      </c>
      <c r="AB158">
        <f t="shared" si="117"/>
        <v>1.2309319579884591E-2</v>
      </c>
      <c r="AC158">
        <f t="shared" si="118"/>
        <v>1.3924959054044683E-2</v>
      </c>
      <c r="AD158">
        <f t="shared" si="119"/>
        <v>1.6795917982294416E-2</v>
      </c>
      <c r="AE158">
        <f t="shared" si="120"/>
        <v>1.9692798973556084E-2</v>
      </c>
      <c r="AF158">
        <f t="shared" si="121"/>
        <v>2.3454786757868926E-2</v>
      </c>
      <c r="AG158">
        <f t="shared" si="122"/>
        <v>3.0385293379713768E-2</v>
      </c>
      <c r="AH158">
        <f t="shared" si="123"/>
        <v>3.791483373662427E-2</v>
      </c>
      <c r="AI158">
        <f t="shared" si="124"/>
        <v>7.1554873467670282E-2</v>
      </c>
      <c r="AL158">
        <f t="shared" si="107"/>
        <v>0.5099253356104535</v>
      </c>
      <c r="AM158">
        <f t="shared" si="125"/>
        <v>0.68139344974778238</v>
      </c>
      <c r="AN158">
        <f t="shared" si="126"/>
        <v>0.37964590187766351</v>
      </c>
      <c r="AO158">
        <f t="shared" si="127"/>
        <v>0.18234526011418947</v>
      </c>
      <c r="AP158">
        <f t="shared" si="110"/>
        <v>6.0215651471592753E-2</v>
      </c>
      <c r="AQ158">
        <f t="shared" si="111"/>
        <v>2.4427153950932947E-2</v>
      </c>
      <c r="AR158">
        <f t="shared" si="112"/>
        <v>9.5330513660882906E-3</v>
      </c>
      <c r="AS158">
        <f t="shared" si="113"/>
        <v>2.6078385406180793E-3</v>
      </c>
      <c r="AT158">
        <f t="shared" si="114"/>
        <v>9.3798082870471123E-4</v>
      </c>
      <c r="AU158">
        <f t="shared" si="115"/>
        <v>7.2503491781473813E-5</v>
      </c>
      <c r="AX158">
        <f t="shared" si="108"/>
        <v>8.8526696870255602E-3</v>
      </c>
      <c r="AY158">
        <f t="shared" si="137"/>
        <v>1.1087793721828739E-2</v>
      </c>
      <c r="AZ158">
        <f t="shared" si="138"/>
        <v>1.2309191938809869E-2</v>
      </c>
      <c r="BA158">
        <f t="shared" si="139"/>
        <v>1.3924875607695749E-2</v>
      </c>
      <c r="BB158">
        <f t="shared" si="140"/>
        <v>1.6795873952374633E-2</v>
      </c>
      <c r="BC158">
        <f t="shared" si="141"/>
        <v>1.9692772386451465E-2</v>
      </c>
      <c r="BD158">
        <f t="shared" si="142"/>
        <v>2.3454770694359667E-2</v>
      </c>
      <c r="BE158">
        <f t="shared" si="143"/>
        <v>3.0385284985709419E-2</v>
      </c>
      <c r="BF158">
        <f t="shared" si="144"/>
        <v>3.7914828485566425E-2</v>
      </c>
      <c r="BG158">
        <f t="shared" si="145"/>
        <v>7.1554871481635002E-2</v>
      </c>
      <c r="BJ158">
        <f t="shared" si="109"/>
        <v>-4.1673755430607765E-2</v>
      </c>
      <c r="BK158">
        <f t="shared" si="146"/>
        <v>-1.5136333343665709E-2</v>
      </c>
      <c r="BL158">
        <f t="shared" si="147"/>
        <v>-4.833506794935629E-3</v>
      </c>
      <c r="BM158">
        <f t="shared" si="148"/>
        <v>-1.2481496646898377E-3</v>
      </c>
      <c r="BN158">
        <f t="shared" si="149"/>
        <v>-1.7218003558471689E-4</v>
      </c>
      <c r="BO158">
        <f t="shared" si="150"/>
        <v>-3.5407432448595002E-5</v>
      </c>
      <c r="BP158">
        <f t="shared" si="151"/>
        <v>-6.9539388940855523E-6</v>
      </c>
      <c r="BQ158">
        <f t="shared" si="152"/>
        <v>-7.6363920141123279E-7</v>
      </c>
      <c r="BR158">
        <f t="shared" si="153"/>
        <v>-1.3747794464317365E-7</v>
      </c>
      <c r="BS158">
        <f t="shared" si="154"/>
        <v>-2.1268904417594655E-9</v>
      </c>
    </row>
    <row r="159" spans="1:71">
      <c r="A159">
        <v>5773811.6246322691</v>
      </c>
      <c r="B159">
        <v>8.7868925072666151E-3</v>
      </c>
      <c r="C159">
        <v>1.1056887206728479E-2</v>
      </c>
      <c r="D159">
        <v>1.2284461265419565E-2</v>
      </c>
      <c r="E159">
        <v>1.3903707751308999E-2</v>
      </c>
      <c r="F159">
        <v>1.6775945862795787E-2</v>
      </c>
      <c r="G159">
        <v>1.9671741651986149E-2</v>
      </c>
      <c r="H159">
        <v>2.3431144900511233E-2</v>
      </c>
      <c r="I159">
        <v>3.0355796722955023E-2</v>
      </c>
      <c r="J159">
        <v>3.7878500726075105E-2</v>
      </c>
      <c r="K159">
        <v>7.1487019584243888E-2</v>
      </c>
      <c r="N159">
        <f t="shared" si="105"/>
        <v>-6.4937923430880335</v>
      </c>
      <c r="O159">
        <f t="shared" si="128"/>
        <v>-31.157300086915487</v>
      </c>
      <c r="P159">
        <f t="shared" si="129"/>
        <v>-30.100240954620261</v>
      </c>
      <c r="Q159">
        <f t="shared" si="130"/>
        <v>-26.785639739964491</v>
      </c>
      <c r="R159">
        <f t="shared" si="131"/>
        <v>-21.118711586623625</v>
      </c>
      <c r="S159">
        <f t="shared" si="132"/>
        <v>-16.884085778735265</v>
      </c>
      <c r="T159">
        <f t="shared" si="133"/>
        <v>-13.087384506442994</v>
      </c>
      <c r="U159">
        <f t="shared" si="134"/>
        <v>-8.9159882520978595</v>
      </c>
      <c r="V159">
        <f t="shared" si="135"/>
        <v>-6.4062926354092111</v>
      </c>
      <c r="W159">
        <f t="shared" si="136"/>
        <v>-2.4739255196073855</v>
      </c>
      <c r="Z159">
        <f t="shared" si="106"/>
        <v>8.787832558495216E-3</v>
      </c>
      <c r="AA159">
        <f t="shared" si="116"/>
        <v>1.1064902290135997E-2</v>
      </c>
      <c r="AB159">
        <f t="shared" si="117"/>
        <v>1.2294536549504451E-2</v>
      </c>
      <c r="AC159">
        <f t="shared" si="118"/>
        <v>1.3915927006632314E-2</v>
      </c>
      <c r="AD159">
        <f t="shared" si="119"/>
        <v>1.6791352716811991E-2</v>
      </c>
      <c r="AE159">
        <f t="shared" si="120"/>
        <v>1.969008244584541E-2</v>
      </c>
      <c r="AF159">
        <f t="shared" si="121"/>
        <v>2.3453157559348452E-2</v>
      </c>
      <c r="AG159">
        <f t="shared" si="122"/>
        <v>3.038444581401924E-2</v>
      </c>
      <c r="AH159">
        <f t="shared" si="123"/>
        <v>3.7914304307061081E-2</v>
      </c>
      <c r="AI159">
        <f t="shared" si="124"/>
        <v>7.1554673465324029E-2</v>
      </c>
      <c r="AL159">
        <f t="shared" si="107"/>
        <v>0.5286832067981464</v>
      </c>
      <c r="AM159">
        <f t="shared" si="125"/>
        <v>0.66619254349684121</v>
      </c>
      <c r="AN159">
        <f t="shared" si="126"/>
        <v>0.36694450978227361</v>
      </c>
      <c r="AO159">
        <f t="shared" si="127"/>
        <v>0.1750124951665111</v>
      </c>
      <c r="AP159">
        <f t="shared" si="110"/>
        <v>5.7527235226419497E-2</v>
      </c>
      <c r="AQ159">
        <f t="shared" si="111"/>
        <v>2.3299624742716903E-2</v>
      </c>
      <c r="AR159">
        <f t="shared" si="112"/>
        <v>9.085878830847275E-3</v>
      </c>
      <c r="AS159">
        <f t="shared" si="113"/>
        <v>2.4843683862589045E-3</v>
      </c>
      <c r="AT159">
        <f t="shared" si="114"/>
        <v>8.9343902009453822E-4</v>
      </c>
      <c r="AU159">
        <f t="shared" si="115"/>
        <v>6.9052708015866071E-5</v>
      </c>
      <c r="AX159">
        <f t="shared" si="108"/>
        <v>8.787756011683313E-3</v>
      </c>
      <c r="AY159">
        <f t="shared" si="137"/>
        <v>1.1064730699466041E-2</v>
      </c>
      <c r="AZ159">
        <f t="shared" si="138"/>
        <v>1.2294413548817464E-2</v>
      </c>
      <c r="BA159">
        <f t="shared" si="139"/>
        <v>1.3915847045757686E-2</v>
      </c>
      <c r="BB159">
        <f t="shared" si="140"/>
        <v>1.6791310681246559E-2</v>
      </c>
      <c r="BC159">
        <f t="shared" si="141"/>
        <v>1.9690057094714421E-2</v>
      </c>
      <c r="BD159">
        <f t="shared" si="142"/>
        <v>2.3453142251997947E-2</v>
      </c>
      <c r="BE159">
        <f t="shared" si="143"/>
        <v>3.0384437817993132E-2</v>
      </c>
      <c r="BF159">
        <f t="shared" si="144"/>
        <v>3.7914299305534319E-2</v>
      </c>
      <c r="BG159">
        <f t="shared" si="145"/>
        <v>7.1554671573826806E-2</v>
      </c>
      <c r="BJ159">
        <f t="shared" si="109"/>
        <v>-4.3048056251764402E-2</v>
      </c>
      <c r="BK159">
        <f t="shared" si="146"/>
        <v>-1.4255392878609432E-2</v>
      </c>
      <c r="BL159">
        <f t="shared" si="147"/>
        <v>-4.477157257828766E-3</v>
      </c>
      <c r="BM159">
        <f t="shared" si="148"/>
        <v>-1.1445272566791981E-3</v>
      </c>
      <c r="BN159">
        <f t="shared" si="149"/>
        <v>-1.5684899946656711E-4</v>
      </c>
      <c r="BO159">
        <f t="shared" si="150"/>
        <v>-3.218301337548693E-5</v>
      </c>
      <c r="BP159">
        <f t="shared" si="151"/>
        <v>-6.3137843764219669E-6</v>
      </c>
      <c r="BQ159">
        <f t="shared" si="152"/>
        <v>-6.9290306454004032E-7</v>
      </c>
      <c r="BR159">
        <f t="shared" si="153"/>
        <v>-1.247174067635023E-7</v>
      </c>
      <c r="BS159">
        <f t="shared" si="154"/>
        <v>-1.9295362875075594E-9</v>
      </c>
    </row>
    <row r="160" spans="1:71">
      <c r="A160">
        <v>6062502.2058638828</v>
      </c>
      <c r="B160">
        <v>8.7226544538172718E-3</v>
      </c>
      <c r="C160">
        <v>1.1034623774450967E-2</v>
      </c>
      <c r="D160">
        <v>1.227025184760131E-2</v>
      </c>
      <c r="E160">
        <v>1.3895047479183291E-2</v>
      </c>
      <c r="F160">
        <v>1.6771575395401202E-2</v>
      </c>
      <c r="G160">
        <v>1.9669142376261932E-2</v>
      </c>
      <c r="H160">
        <v>2.3429586401757137E-2</v>
      </c>
      <c r="I160">
        <v>3.0354986046340401E-2</v>
      </c>
      <c r="J160">
        <v>3.7877994359353309E-2</v>
      </c>
      <c r="K160">
        <v>7.148682829953025E-2</v>
      </c>
      <c r="N160">
        <f t="shared" si="105"/>
        <v>-6.7503962382321685</v>
      </c>
      <c r="O160">
        <f t="shared" si="128"/>
        <v>-31.605835832331088</v>
      </c>
      <c r="P160">
        <f t="shared" si="129"/>
        <v>-30.347230994532662</v>
      </c>
      <c r="Q160">
        <f t="shared" si="130"/>
        <v>-26.90315665777559</v>
      </c>
      <c r="R160">
        <f t="shared" si="131"/>
        <v>-21.157209158681287</v>
      </c>
      <c r="S160">
        <f t="shared" si="132"/>
        <v>-16.899648225296556</v>
      </c>
      <c r="T160">
        <f t="shared" si="133"/>
        <v>-13.093445318034703</v>
      </c>
      <c r="U160">
        <f t="shared" si="134"/>
        <v>-8.917643785153313</v>
      </c>
      <c r="V160">
        <f t="shared" si="135"/>
        <v>-6.4068877520596823</v>
      </c>
      <c r="W160">
        <f t="shared" si="136"/>
        <v>-2.4739714959761967</v>
      </c>
      <c r="Z160">
        <f t="shared" si="106"/>
        <v>8.7236138914695508E-3</v>
      </c>
      <c r="AA160">
        <f t="shared" si="116"/>
        <v>1.1042713425947844E-2</v>
      </c>
      <c r="AB160">
        <f t="shared" si="117"/>
        <v>1.2280380496735762E-2</v>
      </c>
      <c r="AC160">
        <f t="shared" si="118"/>
        <v>1.3907301269801723E-2</v>
      </c>
      <c r="AD160">
        <f t="shared" si="119"/>
        <v>1.6787000299169453E-2</v>
      </c>
      <c r="AE160">
        <f t="shared" si="120"/>
        <v>1.9687494021010575E-2</v>
      </c>
      <c r="AF160">
        <f t="shared" si="121"/>
        <v>2.3451605598479329E-2</v>
      </c>
      <c r="AG160">
        <f t="shared" si="122"/>
        <v>3.0383638546899416E-2</v>
      </c>
      <c r="AH160">
        <f t="shared" si="123"/>
        <v>3.7913800071513307E-2</v>
      </c>
      <c r="AI160">
        <f t="shared" si="124"/>
        <v>7.1554482986037768E-2</v>
      </c>
      <c r="AL160">
        <f t="shared" si="107"/>
        <v>0.54756046267450487</v>
      </c>
      <c r="AM160">
        <f t="shared" si="125"/>
        <v>0.65070939300768627</v>
      </c>
      <c r="AN160">
        <f t="shared" si="126"/>
        <v>0.35445066597299441</v>
      </c>
      <c r="AO160">
        <f t="shared" si="127"/>
        <v>0.16791660069142397</v>
      </c>
      <c r="AP160">
        <f t="shared" si="110"/>
        <v>5.4950881553627914E-2</v>
      </c>
      <c r="AQ160">
        <f t="shared" si="111"/>
        <v>2.2222536514572625E-2</v>
      </c>
      <c r="AR160">
        <f t="shared" si="112"/>
        <v>8.659375532588243E-3</v>
      </c>
      <c r="AS160">
        <f t="shared" si="113"/>
        <v>2.3667117460441553E-3</v>
      </c>
      <c r="AT160">
        <f t="shared" si="114"/>
        <v>8.5100673932999476E-4</v>
      </c>
      <c r="AU160">
        <f t="shared" si="115"/>
        <v>6.5766081642778807E-5</v>
      </c>
      <c r="AX160">
        <f t="shared" si="108"/>
        <v>8.7235360519297683E-3</v>
      </c>
      <c r="AY160">
        <f t="shared" si="137"/>
        <v>1.1042546662196149E-2</v>
      </c>
      <c r="AZ160">
        <f t="shared" si="138"/>
        <v>1.2280262025693791E-2</v>
      </c>
      <c r="BA160">
        <f t="shared" si="139"/>
        <v>1.390722466976245E-2</v>
      </c>
      <c r="BB160">
        <f t="shared" si="140"/>
        <v>1.6786960172175496E-2</v>
      </c>
      <c r="BC160">
        <f t="shared" si="141"/>
        <v>1.968746984974877E-2</v>
      </c>
      <c r="BD160">
        <f t="shared" si="142"/>
        <v>2.3451591012089313E-2</v>
      </c>
      <c r="BE160">
        <f t="shared" si="143"/>
        <v>3.0383630930061179E-2</v>
      </c>
      <c r="BF160">
        <f t="shared" si="144"/>
        <v>3.7913795307683434E-2</v>
      </c>
      <c r="BG160">
        <f t="shared" si="145"/>
        <v>7.1554481184580063E-2</v>
      </c>
      <c r="BJ160">
        <f t="shared" si="109"/>
        <v>-4.4421939131723667E-2</v>
      </c>
      <c r="BK160">
        <f t="shared" si="146"/>
        <v>-1.3407546001070929E-2</v>
      </c>
      <c r="BL160">
        <f t="shared" si="147"/>
        <v>-4.1434854107962804E-3</v>
      </c>
      <c r="BM160">
        <f t="shared" si="148"/>
        <v>-1.0489989420730701E-3</v>
      </c>
      <c r="BN160">
        <f t="shared" si="149"/>
        <v>-1.4285437501467533E-4</v>
      </c>
      <c r="BO160">
        <f t="shared" si="150"/>
        <v>-2.9249349288855323E-5</v>
      </c>
      <c r="BP160">
        <f t="shared" si="151"/>
        <v>-5.7322857814071003E-6</v>
      </c>
      <c r="BQ160">
        <f t="shared" si="152"/>
        <v>-6.2871015665216879E-7</v>
      </c>
      <c r="BR160">
        <f t="shared" si="153"/>
        <v>-1.1314414968628396E-7</v>
      </c>
      <c r="BS160">
        <f t="shared" si="154"/>
        <v>-1.7501790957671749E-9</v>
      </c>
    </row>
    <row r="161" spans="1:71">
      <c r="A161">
        <v>6365627.3161570774</v>
      </c>
      <c r="B161">
        <v>8.6591009096716812E-3</v>
      </c>
      <c r="C161">
        <v>1.1013215341307545E-2</v>
      </c>
      <c r="D161">
        <v>1.2256647808997691E-2</v>
      </c>
      <c r="E161">
        <v>1.3886777711387072E-2</v>
      </c>
      <c r="F161">
        <v>1.6767408878834173E-2</v>
      </c>
      <c r="G161">
        <v>1.9666665726301064E-2</v>
      </c>
      <c r="H161">
        <v>2.3428101803301758E-2</v>
      </c>
      <c r="I161">
        <v>3.0354213916978956E-2</v>
      </c>
      <c r="J161">
        <v>3.787751208987563E-2</v>
      </c>
      <c r="K161">
        <v>7.1486646122826417E-2</v>
      </c>
      <c r="N161">
        <f t="shared" si="105"/>
        <v>-7.0101843480724435</v>
      </c>
      <c r="O161">
        <f t="shared" si="128"/>
        <v>-32.043577259251272</v>
      </c>
      <c r="P161">
        <f t="shared" si="129"/>
        <v>-30.585664323125567</v>
      </c>
      <c r="Q161">
        <f t="shared" si="130"/>
        <v>-27.015859705923219</v>
      </c>
      <c r="R161">
        <f t="shared" si="131"/>
        <v>-21.193973298344872</v>
      </c>
      <c r="S161">
        <f t="shared" si="132"/>
        <v>-16.914488895062224</v>
      </c>
      <c r="T161">
        <f t="shared" si="133"/>
        <v>-13.099221071529961</v>
      </c>
      <c r="U161">
        <f t="shared" si="134"/>
        <v>-8.9192208393952033</v>
      </c>
      <c r="V161">
        <f t="shared" si="135"/>
        <v>-6.4074545893366501</v>
      </c>
      <c r="W161">
        <f t="shared" si="136"/>
        <v>-2.4740152837500622</v>
      </c>
      <c r="Z161">
        <f t="shared" si="106"/>
        <v>8.6600792235957923E-3</v>
      </c>
      <c r="AA161">
        <f t="shared" si="116"/>
        <v>1.1021377360852385E-2</v>
      </c>
      <c r="AB161">
        <f t="shared" si="117"/>
        <v>1.2266827805100574E-2</v>
      </c>
      <c r="AC161">
        <f t="shared" si="118"/>
        <v>1.3899064561894377E-2</v>
      </c>
      <c r="AD161">
        <f t="shared" si="119"/>
        <v>1.6782851005671839E-2</v>
      </c>
      <c r="AE161">
        <f t="shared" si="120"/>
        <v>1.9685027714245948E-2</v>
      </c>
      <c r="AF161">
        <f t="shared" si="121"/>
        <v>2.3450127229009406E-2</v>
      </c>
      <c r="AG161">
        <f t="shared" si="122"/>
        <v>3.0382869665098868E-2</v>
      </c>
      <c r="AH161">
        <f t="shared" si="123"/>
        <v>3.791331983183719E-2</v>
      </c>
      <c r="AI161">
        <f t="shared" si="124"/>
        <v>7.1554301576412516E-2</v>
      </c>
      <c r="AL161">
        <f t="shared" si="107"/>
        <v>0.5665566584182874</v>
      </c>
      <c r="AM161">
        <f t="shared" si="125"/>
        <v>0.6349958191565267</v>
      </c>
      <c r="AN161">
        <f t="shared" si="126"/>
        <v>0.34217991064925357</v>
      </c>
      <c r="AO161">
        <f t="shared" si="127"/>
        <v>0.16105509870834353</v>
      </c>
      <c r="AP161">
        <f t="shared" si="110"/>
        <v>5.2482647822722786E-2</v>
      </c>
      <c r="AQ161">
        <f t="shared" si="111"/>
        <v>2.1193780831549179E-2</v>
      </c>
      <c r="AR161">
        <f t="shared" si="112"/>
        <v>8.2526145097597606E-3</v>
      </c>
      <c r="AS161">
        <f t="shared" si="113"/>
        <v>2.2545978775459518E-3</v>
      </c>
      <c r="AT161">
        <f t="shared" si="114"/>
        <v>8.1058460856602639E-4</v>
      </c>
      <c r="AU161">
        <f t="shared" si="115"/>
        <v>6.263581122939014E-5</v>
      </c>
      <c r="AX161">
        <f t="shared" si="108"/>
        <v>8.6600001420714962E-3</v>
      </c>
      <c r="AY161">
        <f t="shared" si="137"/>
        <v>1.1021215409060928E-2</v>
      </c>
      <c r="AZ161">
        <f t="shared" si="138"/>
        <v>1.2266713750673293E-2</v>
      </c>
      <c r="BA161">
        <f t="shared" si="139"/>
        <v>1.3898991200650666E-2</v>
      </c>
      <c r="BB161">
        <f t="shared" si="140"/>
        <v>1.6782812704740233E-2</v>
      </c>
      <c r="BC161">
        <f t="shared" si="141"/>
        <v>1.9685004669170749E-2</v>
      </c>
      <c r="BD161">
        <f t="shared" si="142"/>
        <v>2.345011332998332E-2</v>
      </c>
      <c r="BE161">
        <f t="shared" si="143"/>
        <v>3.0382862409538032E-2</v>
      </c>
      <c r="BF161">
        <f t="shared" si="144"/>
        <v>3.7913315294429047E-2</v>
      </c>
      <c r="BG161">
        <f t="shared" si="145"/>
        <v>7.1554299860709714E-2</v>
      </c>
      <c r="BJ161">
        <f t="shared" si="109"/>
        <v>-4.5795368900644326E-2</v>
      </c>
      <c r="BK161">
        <f t="shared" si="146"/>
        <v>-1.2593487366648514E-2</v>
      </c>
      <c r="BL161">
        <f t="shared" si="147"/>
        <v>-3.8314757081739453E-3</v>
      </c>
      <c r="BM161">
        <f t="shared" si="148"/>
        <v>-9.6099717200103928E-4</v>
      </c>
      <c r="BN161">
        <f t="shared" si="149"/>
        <v>-1.3008345552054503E-4</v>
      </c>
      <c r="BO161">
        <f t="shared" si="150"/>
        <v>-2.6580604238257631E-5</v>
      </c>
      <c r="BP161">
        <f t="shared" si="151"/>
        <v>-5.2041095324067496E-6</v>
      </c>
      <c r="BQ161">
        <f t="shared" si="152"/>
        <v>-5.7045324651271868E-7</v>
      </c>
      <c r="BR161">
        <f t="shared" si="153"/>
        <v>-1.0263877162976446E-7</v>
      </c>
      <c r="BS161">
        <f t="shared" si="154"/>
        <v>-1.5869571944622299E-9</v>
      </c>
    </row>
    <row r="162" spans="1:71">
      <c r="A162">
        <v>6683908.681964932</v>
      </c>
      <c r="B162">
        <v>8.5962223650168056E-3</v>
      </c>
      <c r="C162">
        <v>1.0992635980151442E-2</v>
      </c>
      <c r="D162">
        <v>1.2243626130197784E-2</v>
      </c>
      <c r="E162">
        <v>1.3878881759578536E-2</v>
      </c>
      <c r="F162">
        <v>1.6763436979139859E-2</v>
      </c>
      <c r="G162">
        <v>1.9664305968403739E-2</v>
      </c>
      <c r="H162">
        <v>2.3426687615112792E-2</v>
      </c>
      <c r="I162">
        <v>3.0353478504520186E-2</v>
      </c>
      <c r="J162">
        <v>3.7877052771589974E-2</v>
      </c>
      <c r="K162">
        <v>7.148647262049071E-2</v>
      </c>
      <c r="N162">
        <f t="shared" si="105"/>
        <v>-7.2731675618002996</v>
      </c>
      <c r="O162">
        <f t="shared" si="128"/>
        <v>-32.470414835762142</v>
      </c>
      <c r="P162">
        <f t="shared" si="129"/>
        <v>-30.815709939461989</v>
      </c>
      <c r="Q162">
        <f t="shared" si="130"/>
        <v>-27.1239128015966</v>
      </c>
      <c r="R162">
        <f t="shared" si="131"/>
        <v>-21.229077638377024</v>
      </c>
      <c r="S162">
        <f t="shared" si="132"/>
        <v>-16.928640398384402</v>
      </c>
      <c r="T162">
        <f t="shared" si="133"/>
        <v>-13.104725013811446</v>
      </c>
      <c r="U162">
        <f t="shared" si="134"/>
        <v>-8.9207231189116953</v>
      </c>
      <c r="V162">
        <f t="shared" si="135"/>
        <v>-6.4079944883575708</v>
      </c>
      <c r="W162">
        <f t="shared" si="136"/>
        <v>-2.4740569870777631</v>
      </c>
      <c r="Z162">
        <f t="shared" si="106"/>
        <v>8.5972190558306176E-3</v>
      </c>
      <c r="AA162">
        <f t="shared" si="116"/>
        <v>1.1000868187348382E-2</v>
      </c>
      <c r="AB162">
        <f t="shared" si="117"/>
        <v>1.225385551116921E-2</v>
      </c>
      <c r="AC162">
        <f t="shared" si="118"/>
        <v>1.389120025049414E-2</v>
      </c>
      <c r="AD162">
        <f t="shared" si="119"/>
        <v>1.6778895538781046E-2</v>
      </c>
      <c r="AE162">
        <f t="shared" si="120"/>
        <v>1.9682677815202665E-2</v>
      </c>
      <c r="AF162">
        <f t="shared" si="121"/>
        <v>2.3448718975391778E-2</v>
      </c>
      <c r="AG162">
        <f t="shared" si="122"/>
        <v>3.0382137345938989E-2</v>
      </c>
      <c r="AH162">
        <f t="shared" si="123"/>
        <v>3.7912862446797549E-2</v>
      </c>
      <c r="AI162">
        <f t="shared" si="124"/>
        <v>7.1554128804632286E-2</v>
      </c>
      <c r="AL162">
        <f t="shared" si="107"/>
        <v>0.58567131950816442</v>
      </c>
      <c r="AM162">
        <f t="shared" si="125"/>
        <v>0.61910183968248533</v>
      </c>
      <c r="AN162">
        <f t="shared" si="126"/>
        <v>0.33014588122747107</v>
      </c>
      <c r="AO162">
        <f t="shared" si="127"/>
        <v>0.15442500786310281</v>
      </c>
      <c r="AP162">
        <f t="shared" si="110"/>
        <v>5.011866120613935E-2</v>
      </c>
      <c r="AQ162">
        <f t="shared" si="111"/>
        <v>2.0211323501552695E-2</v>
      </c>
      <c r="AR162">
        <f t="shared" si="112"/>
        <v>7.8647077274690749E-3</v>
      </c>
      <c r="AS162">
        <f t="shared" si="113"/>
        <v>2.1477683834313383E-3</v>
      </c>
      <c r="AT162">
        <f t="shared" si="114"/>
        <v>7.7207787161717029E-4</v>
      </c>
      <c r="AU162">
        <f t="shared" si="115"/>
        <v>5.9654468665093877E-5</v>
      </c>
      <c r="AX162">
        <f t="shared" si="108"/>
        <v>8.5971387816478478E-3</v>
      </c>
      <c r="AY162">
        <f t="shared" si="137"/>
        <v>1.1000711022709424E-2</v>
      </c>
      <c r="AZ162">
        <f t="shared" si="138"/>
        <v>1.225374575856103E-2</v>
      </c>
      <c r="BA162">
        <f t="shared" si="139"/>
        <v>1.3891130008729958E-2</v>
      </c>
      <c r="BB162">
        <f t="shared" si="140"/>
        <v>1.6778858984590354E-2</v>
      </c>
      <c r="BC162">
        <f t="shared" si="141"/>
        <v>1.968265584496047E-2</v>
      </c>
      <c r="BD162">
        <f t="shared" si="142"/>
        <v>2.3448705731665263E-2</v>
      </c>
      <c r="BE162">
        <f t="shared" si="143"/>
        <v>3.0382130434584431E-2</v>
      </c>
      <c r="BF162">
        <f t="shared" si="144"/>
        <v>3.7912858125068831E-2</v>
      </c>
      <c r="BG162">
        <f t="shared" si="145"/>
        <v>7.1554127170603443E-2</v>
      </c>
      <c r="BJ162">
        <f t="shared" si="109"/>
        <v>-4.7168308425388536E-2</v>
      </c>
      <c r="BK162">
        <f t="shared" si="146"/>
        <v>-1.1813657421194999E-2</v>
      </c>
      <c r="BL162">
        <f t="shared" si="147"/>
        <v>-3.5401052965951191E-3</v>
      </c>
      <c r="BM162">
        <f t="shared" si="148"/>
        <v>-8.799859754138492E-4</v>
      </c>
      <c r="BN162">
        <f t="shared" si="149"/>
        <v>-1.1843257121498321E-4</v>
      </c>
      <c r="BO162">
        <f t="shared" si="150"/>
        <v>-2.4153189690185245E-5</v>
      </c>
      <c r="BP162">
        <f t="shared" si="151"/>
        <v>-4.7243927590614104E-6</v>
      </c>
      <c r="BQ162">
        <f t="shared" si="152"/>
        <v>-5.1758344506125743E-7</v>
      </c>
      <c r="BR162">
        <f t="shared" si="153"/>
        <v>-9.311231390929878E-8</v>
      </c>
      <c r="BS162">
        <f t="shared" si="154"/>
        <v>-1.4411120448905184E-9</v>
      </c>
    </row>
    <row r="163" spans="1:71">
      <c r="A163">
        <v>7018104.1160631785</v>
      </c>
      <c r="B163">
        <v>8.5340094721773844E-3</v>
      </c>
      <c r="C163">
        <v>1.0972860073605113E-2</v>
      </c>
      <c r="D163">
        <v>1.2231164445229087E-2</v>
      </c>
      <c r="E163">
        <v>1.387134356910498E-2</v>
      </c>
      <c r="F163">
        <v>1.675965077294226E-2</v>
      </c>
      <c r="G163">
        <v>1.9662057632248701E-2</v>
      </c>
      <c r="H163">
        <v>2.3425340510672236E-2</v>
      </c>
      <c r="I163">
        <v>3.0352778065287966E-2</v>
      </c>
      <c r="J163">
        <v>3.7876615312884922E-2</v>
      </c>
      <c r="K163">
        <v>7.1486307379524286E-2</v>
      </c>
      <c r="N163">
        <f t="shared" si="105"/>
        <v>-7.5393563001303239</v>
      </c>
      <c r="O163">
        <f t="shared" si="128"/>
        <v>-32.886268860440673</v>
      </c>
      <c r="P163">
        <f t="shared" si="129"/>
        <v>-31.0375442624694</v>
      </c>
      <c r="Q163">
        <f t="shared" si="130"/>
        <v>-27.227477208889326</v>
      </c>
      <c r="R163">
        <f t="shared" si="131"/>
        <v>-21.262593085686383</v>
      </c>
      <c r="S163">
        <f t="shared" si="132"/>
        <v>-16.942133951863429</v>
      </c>
      <c r="T163">
        <f t="shared" si="133"/>
        <v>-13.109969790984701</v>
      </c>
      <c r="U163">
        <f t="shared" si="134"/>
        <v>-8.9221541544509204</v>
      </c>
      <c r="V163">
        <f t="shared" si="135"/>
        <v>-6.408508726879349</v>
      </c>
      <c r="W163">
        <f t="shared" si="136"/>
        <v>-2.4740967051542855</v>
      </c>
      <c r="Z163">
        <f t="shared" si="106"/>
        <v>8.5350240509854142E-3</v>
      </c>
      <c r="AA163">
        <f t="shared" si="116"/>
        <v>1.0981160310777578E-2</v>
      </c>
      <c r="AB163">
        <f t="shared" si="117"/>
        <v>1.2241441305038191E-2</v>
      </c>
      <c r="AC163">
        <f t="shared" si="118"/>
        <v>1.3883692335368856E-2</v>
      </c>
      <c r="AD163">
        <f t="shared" si="119"/>
        <v>1.677512501006426E-2</v>
      </c>
      <c r="AE163">
        <f t="shared" si="120"/>
        <v>1.9680438875873375E-2</v>
      </c>
      <c r="AF163">
        <f t="shared" si="121"/>
        <v>2.3447377524924665E-2</v>
      </c>
      <c r="AG163">
        <f t="shared" si="122"/>
        <v>3.0381439853053881E-2</v>
      </c>
      <c r="AH163">
        <f t="shared" si="123"/>
        <v>3.7912426829371376E-2</v>
      </c>
      <c r="AI163">
        <f t="shared" si="124"/>
        <v>7.1553964259436997E-2</v>
      </c>
      <c r="AL163">
        <f t="shared" si="107"/>
        <v>0.60490394052658703</v>
      </c>
      <c r="AM163">
        <f t="shared" si="125"/>
        <v>0.60307548386676069</v>
      </c>
      <c r="AN163">
        <f t="shared" si="126"/>
        <v>0.31836039977232689</v>
      </c>
      <c r="AO163">
        <f t="shared" si="127"/>
        <v>0.14802290253482289</v>
      </c>
      <c r="AP163">
        <f t="shared" si="110"/>
        <v>4.7855124919124623E-2</v>
      </c>
      <c r="AQ163">
        <f t="shared" si="111"/>
        <v>1.9273203373183105E-2</v>
      </c>
      <c r="AR163">
        <f t="shared" si="112"/>
        <v>7.4948046780708884E-3</v>
      </c>
      <c r="AS163">
        <f t="shared" si="113"/>
        <v>2.0459766688981263E-3</v>
      </c>
      <c r="AT163">
        <f t="shared" si="114"/>
        <v>7.3539619665327074E-4</v>
      </c>
      <c r="AU163">
        <f t="shared" si="115"/>
        <v>5.6814972502872918E-5</v>
      </c>
      <c r="AX163">
        <f t="shared" si="108"/>
        <v>8.5349426320957891E-3</v>
      </c>
      <c r="AY163">
        <f t="shared" si="137"/>
        <v>1.0981007899280811E-2</v>
      </c>
      <c r="AZ163">
        <f t="shared" si="138"/>
        <v>1.2241335738175631E-2</v>
      </c>
      <c r="BA163">
        <f t="shared" si="139"/>
        <v>1.3883625096594751E-2</v>
      </c>
      <c r="BB163">
        <f t="shared" si="140"/>
        <v>1.6775090126392951E-2</v>
      </c>
      <c r="BC163">
        <f t="shared" si="141"/>
        <v>1.9680417931349087E-2</v>
      </c>
      <c r="BD163">
        <f t="shared" si="142"/>
        <v>2.3447364905898823E-2</v>
      </c>
      <c r="BE163">
        <f t="shared" si="143"/>
        <v>3.0381433269635088E-2</v>
      </c>
      <c r="BF163">
        <f t="shared" si="144"/>
        <v>3.7912422713087646E-2</v>
      </c>
      <c r="BG163">
        <f t="shared" si="145"/>
        <v>7.1553962703195334E-2</v>
      </c>
      <c r="BJ163">
        <f t="shared" si="109"/>
        <v>-4.854071871733151E-2</v>
      </c>
      <c r="BK163">
        <f t="shared" si="146"/>
        <v>-1.1068261612345609E-2</v>
      </c>
      <c r="BL163">
        <f t="shared" si="147"/>
        <v>-3.2683523353559448E-3</v>
      </c>
      <c r="BM163">
        <f t="shared" si="148"/>
        <v>-8.0546022092832352E-4</v>
      </c>
      <c r="BN163">
        <f t="shared" si="149"/>
        <v>-1.0780636383112214E-4</v>
      </c>
      <c r="BO163">
        <f t="shared" si="150"/>
        <v>-2.1945569730785198E-5</v>
      </c>
      <c r="BP163">
        <f t="shared" si="151"/>
        <v>-4.2887209633429594E-6</v>
      </c>
      <c r="BQ163">
        <f t="shared" si="152"/>
        <v>-4.6961607076255658E-7</v>
      </c>
      <c r="BR163">
        <f t="shared" si="153"/>
        <v>-8.4468780439221943E-8</v>
      </c>
      <c r="BS163">
        <f t="shared" si="154"/>
        <v>-1.3070581147596834E-9</v>
      </c>
    </row>
    <row r="164" spans="1:71">
      <c r="A164">
        <v>7369009.3218663381</v>
      </c>
      <c r="B164">
        <v>8.4724530423529194E-3</v>
      </c>
      <c r="C164">
        <v>1.0953862342364742E-2</v>
      </c>
      <c r="D164">
        <v>1.2219241040526444E-2</v>
      </c>
      <c r="E164">
        <v>1.3864147701759302E-2</v>
      </c>
      <c r="F164">
        <v>1.6756041730879787E-2</v>
      </c>
      <c r="G164">
        <v>1.9659915499226917E-2</v>
      </c>
      <c r="H164">
        <v>2.3424057319436094E-2</v>
      </c>
      <c r="I164">
        <v>3.0352110938198142E-2</v>
      </c>
      <c r="J164">
        <v>3.7876198674009577E-2</v>
      </c>
      <c r="K164">
        <v>7.1486150006588645E-2</v>
      </c>
      <c r="N164">
        <f t="shared" si="105"/>
        <v>-7.8087604901991385</v>
      </c>
      <c r="O164">
        <f t="shared" si="128"/>
        <v>-33.291088344416387</v>
      </c>
      <c r="P164">
        <f t="shared" si="129"/>
        <v>-31.251350043410014</v>
      </c>
      <c r="Q164">
        <f t="shared" si="130"/>
        <v>-27.326711296963239</v>
      </c>
      <c r="R164">
        <f t="shared" si="131"/>
        <v>-21.294587884800109</v>
      </c>
      <c r="S164">
        <f t="shared" si="132"/>
        <v>-16.954999430523461</v>
      </c>
      <c r="T164">
        <f t="shared" si="133"/>
        <v>-13.114967474273303</v>
      </c>
      <c r="U164">
        <f t="shared" si="134"/>
        <v>-8.9235173114185233</v>
      </c>
      <c r="V164">
        <f t="shared" si="135"/>
        <v>-6.4089985222844614</v>
      </c>
      <c r="W164">
        <f t="shared" si="136"/>
        <v>-2.4741345324607154</v>
      </c>
      <c r="Z164">
        <f t="shared" si="106"/>
        <v>8.4734850304697996E-3</v>
      </c>
      <c r="AA164">
        <f t="shared" si="116"/>
        <v>1.0962228477434274E-2</v>
      </c>
      <c r="AB164">
        <f t="shared" si="117"/>
        <v>1.2229563529144153E-2</v>
      </c>
      <c r="AC164">
        <f t="shared" si="118"/>
        <v>1.3876525431212096E-2</v>
      </c>
      <c r="AD164">
        <f t="shared" si="119"/>
        <v>1.6771530923677259E-2</v>
      </c>
      <c r="AE164">
        <f t="shared" si="120"/>
        <v>1.9678305698968564E-2</v>
      </c>
      <c r="AF164">
        <f t="shared" si="121"/>
        <v>2.3446099720241104E-2</v>
      </c>
      <c r="AG164">
        <f t="shared" si="122"/>
        <v>3.0380775532324808E-2</v>
      </c>
      <c r="AH164">
        <f t="shared" si="123"/>
        <v>3.7912011944178585E-2</v>
      </c>
      <c r="AI164">
        <f t="shared" si="124"/>
        <v>7.1553807549144227E-2</v>
      </c>
      <c r="AL164">
        <f t="shared" si="107"/>
        <v>0.62425398366894014</v>
      </c>
      <c r="AM164">
        <f t="shared" si="125"/>
        <v>0.5869626356394233</v>
      </c>
      <c r="AN164">
        <f t="shared" si="126"/>
        <v>0.3068335645789636</v>
      </c>
      <c r="AO164">
        <f t="shared" si="127"/>
        <v>0.14184496833467189</v>
      </c>
      <c r="AP164">
        <f t="shared" si="110"/>
        <v>4.5688323279196412E-2</v>
      </c>
      <c r="AQ164">
        <f t="shared" si="111"/>
        <v>1.8377530920880555E-2</v>
      </c>
      <c r="AR164">
        <f t="shared" si="112"/>
        <v>7.142091038560114E-3</v>
      </c>
      <c r="AS164">
        <f t="shared" si="113"/>
        <v>1.9489874011137721E-3</v>
      </c>
      <c r="AT164">
        <f t="shared" si="114"/>
        <v>7.0045347638295237E-4</v>
      </c>
      <c r="AU164">
        <f t="shared" si="115"/>
        <v>5.4110578675677162E-5</v>
      </c>
      <c r="AX164">
        <f t="shared" si="108"/>
        <v>8.4734025134921738E-3</v>
      </c>
      <c r="AY164">
        <f t="shared" si="137"/>
        <v>1.0962080776518869E-2</v>
      </c>
      <c r="AZ164">
        <f t="shared" si="138"/>
        <v>1.2229462031128562E-2</v>
      </c>
      <c r="BA164">
        <f t="shared" si="139"/>
        <v>1.3876461081847973E-2</v>
      </c>
      <c r="BB164">
        <f t="shared" si="140"/>
        <v>1.6771497637314833E-2</v>
      </c>
      <c r="BC164">
        <f t="shared" si="141"/>
        <v>1.9678285733197607E-2</v>
      </c>
      <c r="BD164">
        <f t="shared" si="142"/>
        <v>2.3446087696718344E-2</v>
      </c>
      <c r="BE164">
        <f t="shared" si="143"/>
        <v>3.0380769261334928E-2</v>
      </c>
      <c r="BF164">
        <f t="shared" si="144"/>
        <v>3.7912008023589398E-2</v>
      </c>
      <c r="BG164">
        <f t="shared" si="145"/>
        <v>7.155380606698783E-2</v>
      </c>
      <c r="BJ164">
        <f t="shared" si="109"/>
        <v>-4.9912558776762948E-2</v>
      </c>
      <c r="BK164">
        <f t="shared" si="146"/>
        <v>-1.0357290167364381E-2</v>
      </c>
      <c r="BL164">
        <f t="shared" si="147"/>
        <v>-3.0152030672041686E-3</v>
      </c>
      <c r="BM164">
        <f t="shared" si="148"/>
        <v>-7.3694480762553655E-4</v>
      </c>
      <c r="BN164">
        <f t="shared" si="149"/>
        <v>-9.8117215975752903E-5</v>
      </c>
      <c r="BO164">
        <f t="shared" si="150"/>
        <v>-1.9938101864523636E-5</v>
      </c>
      <c r="BP164">
        <f t="shared" si="151"/>
        <v>-3.8930753322492199E-6</v>
      </c>
      <c r="BQ164">
        <f t="shared" si="152"/>
        <v>-4.2608096749386645E-7</v>
      </c>
      <c r="BR164">
        <f t="shared" si="153"/>
        <v>-7.6623880104311234E-8</v>
      </c>
      <c r="BS164">
        <f t="shared" si="154"/>
        <v>-1.1835542645924833E-9</v>
      </c>
    </row>
    <row r="165" spans="1:71">
      <c r="A165">
        <v>7737459.7879596557</v>
      </c>
      <c r="B165">
        <v>8.4115440424301722E-3</v>
      </c>
      <c r="C165">
        <v>1.0935617871656983E-2</v>
      </c>
      <c r="D165">
        <v>1.2207834852335047E-2</v>
      </c>
      <c r="E165">
        <v>1.3857279318402152E-2</v>
      </c>
      <c r="F165">
        <v>1.6752601701573427E-2</v>
      </c>
      <c r="G165">
        <v>1.9657874591252279E-2</v>
      </c>
      <c r="H165">
        <v>2.342283501963064E-2</v>
      </c>
      <c r="I165">
        <v>3.0351475540866368E-2</v>
      </c>
      <c r="J165">
        <v>3.7875801864615283E-2</v>
      </c>
      <c r="K165">
        <v>7.1486000127070265E-2</v>
      </c>
      <c r="N165">
        <f t="shared" si="105"/>
        <v>-8.081389539683995</v>
      </c>
      <c r="O165">
        <f t="shared" si="128"/>
        <v>-33.68484978627184</v>
      </c>
      <c r="P165">
        <f t="shared" si="129"/>
        <v>-31.457315332368143</v>
      </c>
      <c r="Q165">
        <f t="shared" si="130"/>
        <v>-27.421770331168283</v>
      </c>
      <c r="R165">
        <f t="shared" si="131"/>
        <v>-21.325127683666118</v>
      </c>
      <c r="S165">
        <f t="shared" si="132"/>
        <v>-16.967265418745473</v>
      </c>
      <c r="T165">
        <f t="shared" si="133"/>
        <v>-13.119729584855518</v>
      </c>
      <c r="U165">
        <f t="shared" si="134"/>
        <v>-8.924815797465433</v>
      </c>
      <c r="V165">
        <f t="shared" si="135"/>
        <v>-6.4094650344008981</v>
      </c>
      <c r="W165">
        <f t="shared" si="136"/>
        <v>-2.4741705589789298</v>
      </c>
      <c r="Z165">
        <f t="shared" si="106"/>
        <v>8.4125929711105323E-3</v>
      </c>
      <c r="AA165">
        <f t="shared" si="116"/>
        <v>1.0944047800821128E-2</v>
      </c>
      <c r="AB165">
        <f t="shared" si="117"/>
        <v>1.2218201175522981E-2</v>
      </c>
      <c r="AC165">
        <f t="shared" si="118"/>
        <v>1.3869684750256872E-2</v>
      </c>
      <c r="AD165">
        <f t="shared" si="119"/>
        <v>1.676810516037984E-2</v>
      </c>
      <c r="AE165">
        <f t="shared" si="120"/>
        <v>1.9676273326768488E-2</v>
      </c>
      <c r="AF165">
        <f t="shared" si="121"/>
        <v>2.3444882552133933E-2</v>
      </c>
      <c r="AG165">
        <f t="shared" si="122"/>
        <v>3.0380142808004156E-2</v>
      </c>
      <c r="AH165">
        <f t="shared" si="123"/>
        <v>3.7911616805034021E-2</v>
      </c>
      <c r="AI165">
        <f t="shared" si="124"/>
        <v>7.1553658300717624E-2</v>
      </c>
      <c r="AL165">
        <f t="shared" si="107"/>
        <v>0.64372087723965832</v>
      </c>
      <c r="AM165">
        <f t="shared" si="125"/>
        <v>0.57080690533044609</v>
      </c>
      <c r="AN165">
        <f t="shared" si="126"/>
        <v>0.29557384500068379</v>
      </c>
      <c r="AO165">
        <f t="shared" si="127"/>
        <v>0.13588705395743828</v>
      </c>
      <c r="AP165">
        <f t="shared" si="110"/>
        <v>4.3614626060727149E-2</v>
      </c>
      <c r="AQ165">
        <f t="shared" si="111"/>
        <v>1.7522486719028018E-2</v>
      </c>
      <c r="AR165">
        <f t="shared" si="112"/>
        <v>6.8057873361798416E-3</v>
      </c>
      <c r="AS165">
        <f t="shared" si="113"/>
        <v>1.856576046750323E-3</v>
      </c>
      <c r="AT165">
        <f t="shared" si="114"/>
        <v>6.6716762573955141E-4</v>
      </c>
      <c r="AU165">
        <f t="shared" si="115"/>
        <v>5.1534867486627343E-5</v>
      </c>
      <c r="AX165">
        <f t="shared" si="108"/>
        <v>8.4125094013713982E-3</v>
      </c>
      <c r="AY165">
        <f t="shared" si="137"/>
        <v>1.0943904760027868E-2</v>
      </c>
      <c r="AZ165">
        <f t="shared" si="138"/>
        <v>1.2218103629049029E-2</v>
      </c>
      <c r="BA165">
        <f t="shared" si="139"/>
        <v>1.3869623179696288E-2</v>
      </c>
      <c r="BB165">
        <f t="shared" si="140"/>
        <v>1.6768073401037222E-2</v>
      </c>
      <c r="BC165">
        <f t="shared" si="141"/>
        <v>1.9676254294851394E-2</v>
      </c>
      <c r="BD165">
        <f t="shared" si="142"/>
        <v>2.3444871096256335E-2</v>
      </c>
      <c r="BE165">
        <f t="shared" si="143"/>
        <v>3.0380136834664621E-2</v>
      </c>
      <c r="BF165">
        <f t="shared" si="144"/>
        <v>3.7911613070850197E-2</v>
      </c>
      <c r="BG165">
        <f t="shared" si="145"/>
        <v>7.1553656889120534E-2</v>
      </c>
      <c r="BJ165">
        <f t="shared" si="109"/>
        <v>-5.1283785561426855E-2</v>
      </c>
      <c r="BK165">
        <f t="shared" si="146"/>
        <v>-9.6805382627058647E-3</v>
      </c>
      <c r="BL165">
        <f t="shared" si="147"/>
        <v>-2.7796581195663225E-3</v>
      </c>
      <c r="BM165">
        <f t="shared" si="148"/>
        <v>-6.7399382557841098E-4</v>
      </c>
      <c r="BN165">
        <f t="shared" si="149"/>
        <v>-8.9284698237092678E-5</v>
      </c>
      <c r="BO165">
        <f t="shared" si="150"/>
        <v>-1.8112868350706023E-5</v>
      </c>
      <c r="BP165">
        <f t="shared" si="151"/>
        <v>-3.5337951514989988E-6</v>
      </c>
      <c r="BQ165">
        <f t="shared" si="152"/>
        <v>-3.8657806216501972E-7</v>
      </c>
      <c r="BR165">
        <f t="shared" si="153"/>
        <v>-6.9512056481672219E-8</v>
      </c>
      <c r="BS165">
        <f t="shared" si="154"/>
        <v>-1.0749450760458013E-9</v>
      </c>
    </row>
    <row r="166" spans="1:71">
      <c r="A166">
        <v>8124332.7773576388</v>
      </c>
      <c r="B166">
        <v>8.3512735918692977E-3</v>
      </c>
      <c r="C166">
        <v>1.0918102135775883E-2</v>
      </c>
      <c r="D166">
        <v>1.2196925462658248E-2</v>
      </c>
      <c r="E166">
        <v>1.3850724161516222E-2</v>
      </c>
      <c r="F166">
        <v>1.674932289612303E-2</v>
      </c>
      <c r="G166">
        <v>1.9655930160033683E-2</v>
      </c>
      <c r="H166">
        <v>2.3421670731371212E-2</v>
      </c>
      <c r="I166">
        <v>3.0350870365897495E-2</v>
      </c>
      <c r="J166">
        <v>3.7875423941413307E-2</v>
      </c>
      <c r="K166">
        <v>7.1485857384189166E-2</v>
      </c>
      <c r="N166">
        <f t="shared" si="105"/>
        <v>-8.3572523093836306</v>
      </c>
      <c r="O166">
        <f t="shared" si="128"/>
        <v>-34.067555856975268</v>
      </c>
      <c r="P166">
        <f t="shared" si="129"/>
        <v>-31.655632501081154</v>
      </c>
      <c r="Q166">
        <f t="shared" si="130"/>
        <v>-27.512806294830224</v>
      </c>
      <c r="R166">
        <f t="shared" si="131"/>
        <v>-21.354275601405327</v>
      </c>
      <c r="S166">
        <f t="shared" si="132"/>
        <v>-16.978959259897284</v>
      </c>
      <c r="T166">
        <f t="shared" si="133"/>
        <v>-13.124267117856965</v>
      </c>
      <c r="U166">
        <f t="shared" si="134"/>
        <v>-8.9260526697814573</v>
      </c>
      <c r="V166">
        <f t="shared" si="135"/>
        <v>-6.4099093682176935</v>
      </c>
      <c r="W166">
        <f t="shared" si="136"/>
        <v>-2.4742048704122546</v>
      </c>
      <c r="Z166">
        <f t="shared" si="106"/>
        <v>8.3523390020437804E-3</v>
      </c>
      <c r="AA166">
        <f t="shared" si="116"/>
        <v>1.0926593785981141E-2</v>
      </c>
      <c r="AB166">
        <f t="shared" si="117"/>
        <v>1.2207333881624816E-2</v>
      </c>
      <c r="AC166">
        <f t="shared" si="118"/>
        <v>1.3863156084827081E-2</v>
      </c>
      <c r="AD166">
        <f t="shared" si="119"/>
        <v>1.6764839962078931E-2</v>
      </c>
      <c r="AE166">
        <f t="shared" si="120"/>
        <v>1.9674337030435026E-2</v>
      </c>
      <c r="AF166">
        <f t="shared" si="121"/>
        <v>2.3443723152702111E-2</v>
      </c>
      <c r="AG166">
        <f t="shared" si="122"/>
        <v>3.0379540179020142E-2</v>
      </c>
      <c r="AH166">
        <f t="shared" si="123"/>
        <v>3.7911240472614877E-2</v>
      </c>
      <c r="AI166">
        <f t="shared" si="124"/>
        <v>7.1553516158879296E-2</v>
      </c>
      <c r="AL166">
        <f t="shared" si="107"/>
        <v>0.6633040141998906</v>
      </c>
      <c r="AM166">
        <f t="shared" si="125"/>
        <v>0.55464952812183799</v>
      </c>
      <c r="AN166">
        <f t="shared" si="126"/>
        <v>0.28458817809875436</v>
      </c>
      <c r="AO166">
        <f t="shared" si="127"/>
        <v>0.13014471937967695</v>
      </c>
      <c r="AP166">
        <f t="shared" si="110"/>
        <v>4.1630491874012958E-2</v>
      </c>
      <c r="AQ166">
        <f t="shared" si="111"/>
        <v>1.6706319897555742E-2</v>
      </c>
      <c r="AR166">
        <f t="shared" si="112"/>
        <v>6.4851476493523168E-3</v>
      </c>
      <c r="AS166">
        <f t="shared" si="113"/>
        <v>1.7685283561375976E-3</v>
      </c>
      <c r="AT166">
        <f t="shared" si="114"/>
        <v>6.3546039816804077E-4</v>
      </c>
      <c r="AU166">
        <f t="shared" si="115"/>
        <v>4.9081714460409549E-5</v>
      </c>
      <c r="AX166">
        <f t="shared" si="108"/>
        <v>8.3522544236164682E-3</v>
      </c>
      <c r="AY166">
        <f t="shared" si="137"/>
        <v>1.0926455347600339E-2</v>
      </c>
      <c r="AZ166">
        <f t="shared" si="138"/>
        <v>1.220724016936554E-2</v>
      </c>
      <c r="BA166">
        <f t="shared" si="139"/>
        <v>1.3863097185484743E-2</v>
      </c>
      <c r="BB166">
        <f t="shared" si="140"/>
        <v>1.6764809662298652E-2</v>
      </c>
      <c r="BC166">
        <f t="shared" si="141"/>
        <v>1.9674318889454565E-2</v>
      </c>
      <c r="BD166">
        <f t="shared" si="142"/>
        <v>2.3443712237892295E-2</v>
      </c>
      <c r="BE166">
        <f t="shared" si="143"/>
        <v>3.0379534489246979E-2</v>
      </c>
      <c r="BF166">
        <f t="shared" si="144"/>
        <v>3.7911236915986878E-2</v>
      </c>
      <c r="BG166">
        <f t="shared" si="145"/>
        <v>7.1553514814483438E-2</v>
      </c>
      <c r="BJ166">
        <f t="shared" si="109"/>
        <v>-5.2654353830379121E-2</v>
      </c>
      <c r="BK166">
        <f t="shared" si="146"/>
        <v>-9.037626101567945E-3</v>
      </c>
      <c r="BL166">
        <f t="shared" si="147"/>
        <v>-2.560737794365644E-3</v>
      </c>
      <c r="BM166">
        <f t="shared" si="148"/>
        <v>-6.1618934250686733E-4</v>
      </c>
      <c r="BN166">
        <f t="shared" si="149"/>
        <v>-8.1234954939305882E-5</v>
      </c>
      <c r="BO166">
        <f t="shared" si="150"/>
        <v>-1.6453493603641088E-5</v>
      </c>
      <c r="BP166">
        <f t="shared" si="151"/>
        <v>-3.2075553315091319E-6</v>
      </c>
      <c r="BQ166">
        <f t="shared" si="152"/>
        <v>-3.5073060173795504E-7</v>
      </c>
      <c r="BR166">
        <f t="shared" si="153"/>
        <v>-6.3058376063080934E-8</v>
      </c>
      <c r="BS166">
        <f t="shared" si="154"/>
        <v>-9.7440364917401817E-10</v>
      </c>
    </row>
    <row r="167" spans="1:71">
      <c r="A167">
        <v>8530549.4162255209</v>
      </c>
      <c r="B167">
        <v>8.2916329596616854E-3</v>
      </c>
      <c r="C167">
        <v>1.0901291020648211E-2</v>
      </c>
      <c r="D167">
        <v>1.2186493093861437E-2</v>
      </c>
      <c r="E167">
        <v>1.3844468537753495E-2</v>
      </c>
      <c r="F167">
        <v>1.6746197873126176E-2</v>
      </c>
      <c r="G167">
        <v>1.9654077676792656E-2</v>
      </c>
      <c r="H167">
        <v>2.3420561710090194E-2</v>
      </c>
      <c r="I167">
        <v>3.0350293977348178E-2</v>
      </c>
      <c r="J167">
        <v>3.7875064005943093E-2</v>
      </c>
      <c r="K167">
        <v>7.1485721438150421E-2</v>
      </c>
      <c r="N167">
        <f t="shared" si="105"/>
        <v>-8.6363570839324488</v>
      </c>
      <c r="O167">
        <f t="shared" si="128"/>
        <v>-34.439234011851831</v>
      </c>
      <c r="P167">
        <f t="shared" si="129"/>
        <v>-31.846497323442367</v>
      </c>
      <c r="Q167">
        <f t="shared" si="130"/>
        <v>-27.599967739851525</v>
      </c>
      <c r="R167">
        <f t="shared" si="131"/>
        <v>-21.382092297295294</v>
      </c>
      <c r="S167">
        <f t="shared" si="132"/>
        <v>-16.990107104671523</v>
      </c>
      <c r="T167">
        <f t="shared" si="133"/>
        <v>-13.128590565289628</v>
      </c>
      <c r="U167">
        <f t="shared" si="134"/>
        <v>-8.9272308420492763</v>
      </c>
      <c r="V167">
        <f t="shared" si="135"/>
        <v>-6.4103325764522205</v>
      </c>
      <c r="W167">
        <f t="shared" si="136"/>
        <v>-2.4742375483878862</v>
      </c>
      <c r="Z167">
        <f t="shared" si="106"/>
        <v>8.2927144016788339E-3</v>
      </c>
      <c r="AA167">
        <f t="shared" si="116"/>
        <v>1.0909842351855728E-2</v>
      </c>
      <c r="AB167">
        <f t="shared" si="117"/>
        <v>1.2196941924796095E-2</v>
      </c>
      <c r="AC167">
        <f t="shared" si="118"/>
        <v>1.3856925789887221E-2</v>
      </c>
      <c r="AD167">
        <f t="shared" si="119"/>
        <v>1.6761727916893551E-2</v>
      </c>
      <c r="AE167">
        <f t="shared" si="120"/>
        <v>1.9672492299767742E-2</v>
      </c>
      <c r="AF167">
        <f t="shared" si="121"/>
        <v>2.3442618788805016E-2</v>
      </c>
      <c r="AG167">
        <f t="shared" si="122"/>
        <v>3.0378966215454193E-2</v>
      </c>
      <c r="AH167">
        <f t="shared" si="123"/>
        <v>3.7910882052238394E-2</v>
      </c>
      <c r="AI167">
        <f t="shared" si="124"/>
        <v>7.155338078526495E-2</v>
      </c>
      <c r="AL167">
        <f t="shared" si="107"/>
        <v>0.68300275034231139</v>
      </c>
      <c r="AM167">
        <f t="shared" si="125"/>
        <v>0.5385292892761061</v>
      </c>
      <c r="AN167">
        <f t="shared" si="126"/>
        <v>0.2738820662188729</v>
      </c>
      <c r="AO167">
        <f t="shared" si="127"/>
        <v>0.12461328064835715</v>
      </c>
      <c r="AP167">
        <f t="shared" si="110"/>
        <v>3.973247089116301E-2</v>
      </c>
      <c r="AQ167">
        <f t="shared" si="111"/>
        <v>1.5927346427704655E-2</v>
      </c>
      <c r="AR167">
        <f t="shared" si="112"/>
        <v>6.1794583179608717E-3</v>
      </c>
      <c r="AS167">
        <f t="shared" si="113"/>
        <v>1.6846399636658684E-3</v>
      </c>
      <c r="AT167">
        <f t="shared" si="114"/>
        <v>6.0525722052669911E-4</v>
      </c>
      <c r="AU167">
        <f t="shared" si="115"/>
        <v>4.6745297810274543E-5</v>
      </c>
      <c r="AX167">
        <f t="shared" si="108"/>
        <v>8.292628857421578E-3</v>
      </c>
      <c r="AY167">
        <f t="shared" si="137"/>
        <v>1.0909708451566828E-2</v>
      </c>
      <c r="AZ167">
        <f t="shared" si="138"/>
        <v>1.2196851929755375E-2</v>
      </c>
      <c r="BA167">
        <f t="shared" si="139"/>
        <v>1.3856869457231098E-2</v>
      </c>
      <c r="BB167">
        <f t="shared" si="140"/>
        <v>1.6761699011960042E-2</v>
      </c>
      <c r="BC167">
        <f t="shared" si="141"/>
        <v>1.9672475008708622E-2</v>
      </c>
      <c r="BD167">
        <f t="shared" si="142"/>
        <v>2.3442608389709393E-2</v>
      </c>
      <c r="BE167">
        <f t="shared" si="143"/>
        <v>3.0378960795825742E-2</v>
      </c>
      <c r="BF167">
        <f t="shared" si="144"/>
        <v>3.7910878664735553E-2</v>
      </c>
      <c r="BG167">
        <f t="shared" si="145"/>
        <v>7.1553379504871867E-2</v>
      </c>
      <c r="BJ167">
        <f t="shared" si="109"/>
        <v>-5.4024216071020835E-2</v>
      </c>
      <c r="BK167">
        <f t="shared" si="146"/>
        <v>-8.4280189495174566E-3</v>
      </c>
      <c r="BL167">
        <f t="shared" si="147"/>
        <v>-2.3574864831413392E-3</v>
      </c>
      <c r="BM167">
        <f t="shared" si="148"/>
        <v>-5.631404843016815E-4</v>
      </c>
      <c r="BN167">
        <f t="shared" si="149"/>
        <v>-7.3900251334576219E-5</v>
      </c>
      <c r="BO167">
        <f t="shared" si="150"/>
        <v>-1.4945087650097389E-5</v>
      </c>
      <c r="BP167">
        <f t="shared" si="151"/>
        <v>-2.9113287454407358E-6</v>
      </c>
      <c r="BQ167">
        <f t="shared" si="152"/>
        <v>-3.1820562754932999E-7</v>
      </c>
      <c r="BR167">
        <f t="shared" si="153"/>
        <v>-5.719961362211761E-8</v>
      </c>
      <c r="BS167">
        <f t="shared" si="154"/>
        <v>-8.8379198746780646E-10</v>
      </c>
    </row>
    <row r="168" spans="1:71">
      <c r="A168">
        <v>8957076.8870367967</v>
      </c>
      <c r="B168">
        <v>8.2326135613576008E-3</v>
      </c>
      <c r="C168">
        <v>1.0885160844393922E-2</v>
      </c>
      <c r="D168">
        <v>1.2176518602042699E-2</v>
      </c>
      <c r="E168">
        <v>1.3838499300531054E-2</v>
      </c>
      <c r="F168">
        <v>1.6743219524212649E-2</v>
      </c>
      <c r="G168">
        <v>1.9652312822411214E-2</v>
      </c>
      <c r="H168">
        <v>2.3419505340260955E-2</v>
      </c>
      <c r="I168">
        <v>3.0349745007354986E-2</v>
      </c>
      <c r="J168">
        <v>3.7874721202446081E-2</v>
      </c>
      <c r="K168">
        <v>7.1485591965335424E-2</v>
      </c>
      <c r="N168">
        <f t="shared" si="105"/>
        <v>-8.9187115417049565</v>
      </c>
      <c r="O168">
        <f t="shared" si="128"/>
        <v>-34.7999350463448</v>
      </c>
      <c r="P168">
        <f t="shared" si="129"/>
        <v>-32.030108114484371</v>
      </c>
      <c r="Q168">
        <f t="shared" si="130"/>
        <v>-27.68339966368405</v>
      </c>
      <c r="R168">
        <f t="shared" si="131"/>
        <v>-21.408636040728005</v>
      </c>
      <c r="S168">
        <f t="shared" si="132"/>
        <v>-17.000733958009683</v>
      </c>
      <c r="T168">
        <f t="shared" si="133"/>
        <v>-13.132709938137706</v>
      </c>
      <c r="U168">
        <f t="shared" si="134"/>
        <v>-8.9283530910865814</v>
      </c>
      <c r="V168">
        <f t="shared" si="135"/>
        <v>-6.410735661998066</v>
      </c>
      <c r="W168">
        <f t="shared" si="136"/>
        <v>-2.4742686706529988</v>
      </c>
      <c r="Z168">
        <f t="shared" si="106"/>
        <v>8.2337105947314689E-3</v>
      </c>
      <c r="AA168">
        <f t="shared" si="116"/>
        <v>1.0893769851637576E-2</v>
      </c>
      <c r="AB168">
        <f t="shared" si="117"/>
        <v>1.2187006215539113E-2</v>
      </c>
      <c r="AC168">
        <f t="shared" si="118"/>
        <v>1.385098076564527E-2</v>
      </c>
      <c r="AD168">
        <f t="shared" si="119"/>
        <v>1.6758761944734624E-2</v>
      </c>
      <c r="AE168">
        <f t="shared" si="120"/>
        <v>1.9670734833388718E-2</v>
      </c>
      <c r="AF168">
        <f t="shared" si="121"/>
        <v>2.3441566855811599E-2</v>
      </c>
      <c r="AG168">
        <f t="shared" si="122"/>
        <v>3.0378419555182931E-2</v>
      </c>
      <c r="AH168">
        <f t="shared" si="123"/>
        <v>3.7910540691744397E-2</v>
      </c>
      <c r="AI168">
        <f t="shared" si="124"/>
        <v>7.1553251857618544E-2</v>
      </c>
      <c r="AL168">
        <f t="shared" si="107"/>
        <v>0.70281640278760404</v>
      </c>
      <c r="AM168">
        <f t="shared" si="125"/>
        <v>0.52248247346300314</v>
      </c>
      <c r="AN168">
        <f t="shared" si="126"/>
        <v>0.26345967452017521</v>
      </c>
      <c r="AO168">
        <f t="shared" si="127"/>
        <v>0.11928785119010447</v>
      </c>
      <c r="AP168">
        <f t="shared" si="110"/>
        <v>3.7917206859967842E-2</v>
      </c>
      <c r="AQ168">
        <f t="shared" si="111"/>
        <v>1.5183947415950066E-2</v>
      </c>
      <c r="AR168">
        <f t="shared" si="112"/>
        <v>5.8880367127338955E-3</v>
      </c>
      <c r="AS168">
        <f t="shared" si="113"/>
        <v>1.6047159027777506E-3</v>
      </c>
      <c r="AT168">
        <f t="shared" si="114"/>
        <v>5.7648701147357045E-4</v>
      </c>
      <c r="AU168">
        <f t="shared" si="115"/>
        <v>4.452006183790978E-5</v>
      </c>
      <c r="AX168">
        <f t="shared" si="108"/>
        <v>8.2336241263243331E-3</v>
      </c>
      <c r="AY168">
        <f t="shared" si="137"/>
        <v>1.0893640419136874E-2</v>
      </c>
      <c r="AZ168">
        <f t="shared" si="138"/>
        <v>1.2186919821372599E-2</v>
      </c>
      <c r="BA168">
        <f t="shared" si="139"/>
        <v>1.3850926898214795E-2</v>
      </c>
      <c r="BB168">
        <f t="shared" si="140"/>
        <v>1.675873437258495E-2</v>
      </c>
      <c r="BC168">
        <f t="shared" si="141"/>
        <v>1.9670718353059849E-2</v>
      </c>
      <c r="BD168">
        <f t="shared" si="142"/>
        <v>2.3441556948245929E-2</v>
      </c>
      <c r="BE168">
        <f t="shared" si="143"/>
        <v>3.0378414392909118E-2</v>
      </c>
      <c r="BF168">
        <f t="shared" si="144"/>
        <v>3.7910537465335244E-2</v>
      </c>
      <c r="BG168">
        <f t="shared" si="145"/>
        <v>7.1553250638182048E-2</v>
      </c>
      <c r="BJ168">
        <f t="shared" si="109"/>
        <v>-5.5393322535177508E-2</v>
      </c>
      <c r="BK168">
        <f t="shared" si="146"/>
        <v>-7.8510463342578041E-3</v>
      </c>
      <c r="BL168">
        <f t="shared" si="147"/>
        <v>-2.1689764195830102E-3</v>
      </c>
      <c r="BM168">
        <f t="shared" si="148"/>
        <v>-5.1448219702300167E-4</v>
      </c>
      <c r="BN168">
        <f t="shared" si="149"/>
        <v>-6.7218513139629616E-5</v>
      </c>
      <c r="BO168">
        <f t="shared" si="150"/>
        <v>-1.3574058394860735E-5</v>
      </c>
      <c r="BP168">
        <f t="shared" si="151"/>
        <v>-2.6423864227313469E-6</v>
      </c>
      <c r="BQ168">
        <f t="shared" si="152"/>
        <v>-2.8869059525397998E-7</v>
      </c>
      <c r="BR168">
        <f t="shared" si="153"/>
        <v>-5.1891281773375172E-8</v>
      </c>
      <c r="BS168">
        <f t="shared" si="154"/>
        <v>-8.0124825190051928E-10</v>
      </c>
    </row>
    <row r="169" spans="1:71">
      <c r="A169">
        <v>9404930.7313886378</v>
      </c>
      <c r="B169">
        <v>8.1742069561618717E-3</v>
      </c>
      <c r="C169">
        <v>1.0869688375866993E-2</v>
      </c>
      <c r="D169">
        <v>1.2166983469279576E-2</v>
      </c>
      <c r="E169">
        <v>1.3832803832725551E-2</v>
      </c>
      <c r="F169">
        <v>1.6740381060086438E-2</v>
      </c>
      <c r="G169">
        <v>1.9650631477994604E-2</v>
      </c>
      <c r="H169">
        <v>2.3418499129405267E-2</v>
      </c>
      <c r="I169">
        <v>3.0349222152920009E-2</v>
      </c>
      <c r="J169">
        <v>3.7874394715839726E-2</v>
      </c>
      <c r="K169">
        <v>7.1485468657532497E-2</v>
      </c>
      <c r="N169">
        <f t="shared" si="105"/>
        <v>-9.2043227223794126</v>
      </c>
      <c r="O169">
        <f t="shared" si="128"/>
        <v>-35.149731610741028</v>
      </c>
      <c r="P169">
        <f t="shared" si="129"/>
        <v>-32.206664928102569</v>
      </c>
      <c r="Q169">
        <f t="shared" si="130"/>
        <v>-27.763243410869126</v>
      </c>
      <c r="R169">
        <f t="shared" si="131"/>
        <v>-21.433962781905681</v>
      </c>
      <c r="S169">
        <f t="shared" si="132"/>
        <v>-17.010863724777977</v>
      </c>
      <c r="T169">
        <f t="shared" si="133"/>
        <v>-13.136634787593971</v>
      </c>
      <c r="U169">
        <f t="shared" si="134"/>
        <v>-8.9294220631895236</v>
      </c>
      <c r="V169">
        <f t="shared" si="135"/>
        <v>-6.4111195802894123</v>
      </c>
      <c r="W169">
        <f t="shared" si="136"/>
        <v>-2.4742983112514922</v>
      </c>
      <c r="Z169">
        <f t="shared" si="106"/>
        <v>8.1753191493250787E-3</v>
      </c>
      <c r="AA169">
        <f t="shared" si="116"/>
        <v>1.0878353091104916E-2</v>
      </c>
      <c r="AB169">
        <f t="shared" si="117"/>
        <v>1.2177508289658244E-2</v>
      </c>
      <c r="AC169">
        <f t="shared" si="118"/>
        <v>1.3845308440258488E-2</v>
      </c>
      <c r="AD169">
        <f t="shared" si="119"/>
        <v>1.6755935283391653E-2</v>
      </c>
      <c r="AE169">
        <f t="shared" si="120"/>
        <v>1.9669060529341042E-2</v>
      </c>
      <c r="AF169">
        <f t="shared" si="121"/>
        <v>2.3440564871632003E-2</v>
      </c>
      <c r="AG169">
        <f t="shared" si="122"/>
        <v>3.0377898900677266E-2</v>
      </c>
      <c r="AH169">
        <f t="shared" si="123"/>
        <v>3.7910215579478018E-2</v>
      </c>
      <c r="AI169">
        <f t="shared" si="124"/>
        <v>7.1553129069026042E-2</v>
      </c>
      <c r="AL169">
        <f t="shared" si="107"/>
        <v>0.72274424790795122</v>
      </c>
      <c r="AM169">
        <f t="shared" si="125"/>
        <v>0.5065428379666056</v>
      </c>
      <c r="AN169">
        <f t="shared" si="126"/>
        <v>0.25332392749161214</v>
      </c>
      <c r="AO169">
        <f t="shared" si="127"/>
        <v>0.1141633798198361</v>
      </c>
      <c r="AP169">
        <f t="shared" si="110"/>
        <v>3.618143862231215E-2</v>
      </c>
      <c r="AQ169">
        <f t="shared" si="111"/>
        <v>1.4474567326687348E-2</v>
      </c>
      <c r="AR169">
        <f t="shared" si="112"/>
        <v>5.6102300338879462E-3</v>
      </c>
      <c r="AS169">
        <f t="shared" si="113"/>
        <v>1.5285702051715457E-3</v>
      </c>
      <c r="AT169">
        <f t="shared" si="114"/>
        <v>5.4908202083242953E-4</v>
      </c>
      <c r="AU169">
        <f t="shared" si="115"/>
        <v>4.2400724397026549E-5</v>
      </c>
      <c r="AX169">
        <f t="shared" si="108"/>
        <v>8.1752317973058462E-3</v>
      </c>
      <c r="AY169">
        <f t="shared" si="137"/>
        <v>1.0878228050718062E-2</v>
      </c>
      <c r="AZ169">
        <f t="shared" si="138"/>
        <v>1.2177425380963993E-2</v>
      </c>
      <c r="BA169">
        <f t="shared" si="139"/>
        <v>1.3845256939670226E-2</v>
      </c>
      <c r="BB169">
        <f t="shared" si="140"/>
        <v>1.6755908984526925E-2</v>
      </c>
      <c r="BC169">
        <f t="shared" si="141"/>
        <v>1.9669044822300367E-2</v>
      </c>
      <c r="BD169">
        <f t="shared" si="142"/>
        <v>2.3440555432529202E-2</v>
      </c>
      <c r="BE169">
        <f t="shared" si="143"/>
        <v>3.0377893983570204E-2</v>
      </c>
      <c r="BF169">
        <f t="shared" si="144"/>
        <v>3.7910212506511505E-2</v>
      </c>
      <c r="BG169">
        <f t="shared" si="145"/>
        <v>7.1553127907644704E-2</v>
      </c>
      <c r="BJ169">
        <f t="shared" si="109"/>
        <v>-5.6761620933365509E-2</v>
      </c>
      <c r="BK169">
        <f t="shared" si="146"/>
        <v>-7.3059210141329578E-3</v>
      </c>
      <c r="BL169">
        <f t="shared" si="147"/>
        <v>-1.9943105757852706E-3</v>
      </c>
      <c r="BM169">
        <f t="shared" si="148"/>
        <v>-4.6987397374485406E-4</v>
      </c>
      <c r="BN169">
        <f t="shared" si="149"/>
        <v>-6.1132863952240353E-5</v>
      </c>
      <c r="BO169">
        <f t="shared" si="150"/>
        <v>-1.2328004875157875E-5</v>
      </c>
      <c r="BP169">
        <f t="shared" si="151"/>
        <v>-2.3982067849972672E-6</v>
      </c>
      <c r="BQ169">
        <f t="shared" si="152"/>
        <v>-2.619138478071878E-7</v>
      </c>
      <c r="BR169">
        <f t="shared" si="153"/>
        <v>-4.7070146671243903E-8</v>
      </c>
      <c r="BS169">
        <f t="shared" si="154"/>
        <v>-7.2739315409950978E-10</v>
      </c>
    </row>
    <row r="170" spans="1:71">
      <c r="A170">
        <v>9875177.2679580692</v>
      </c>
      <c r="B170">
        <v>8.1164048440958425E-3</v>
      </c>
      <c r="C170">
        <v>1.0854850851178103E-2</v>
      </c>
      <c r="D170">
        <v>1.2157869794859158E-2</v>
      </c>
      <c r="E170">
        <v>1.3827370029511708E-2</v>
      </c>
      <c r="F170">
        <v>1.6737675997066524E-2</v>
      </c>
      <c r="G170">
        <v>1.9649029715834185E-2</v>
      </c>
      <c r="H170">
        <v>2.3417540702372244E-2</v>
      </c>
      <c r="I170">
        <v>3.0348724172847251E-2</v>
      </c>
      <c r="J170">
        <v>3.7874083769787618E-2</v>
      </c>
      <c r="K170">
        <v>7.1485351221203003E-2</v>
      </c>
      <c r="N170">
        <f t="shared" si="105"/>
        <v>-9.4931969934318783</v>
      </c>
      <c r="O170">
        <f t="shared" si="128"/>
        <v>-35.488716699470118</v>
      </c>
      <c r="P170">
        <f t="shared" si="129"/>
        <v>-32.376368813099845</v>
      </c>
      <c r="Q170">
        <f t="shared" si="130"/>
        <v>-27.839636596865446</v>
      </c>
      <c r="R170">
        <f t="shared" si="131"/>
        <v>-21.458126222533078</v>
      </c>
      <c r="S170">
        <f t="shared" si="132"/>
        <v>-17.020519253893006</v>
      </c>
      <c r="T170">
        <f t="shared" si="133"/>
        <v>-13.140374225370911</v>
      </c>
      <c r="U170">
        <f t="shared" si="134"/>
        <v>-8.9304402801904512</v>
      </c>
      <c r="V170">
        <f t="shared" si="135"/>
        <v>-6.4114852415168304</v>
      </c>
      <c r="W170">
        <f t="shared" si="136"/>
        <v>-2.4743265407088528</v>
      </c>
      <c r="Z170">
        <f t="shared" si="106"/>
        <v>8.1175317741579087E-3</v>
      </c>
      <c r="AA170">
        <f t="shared" si="116"/>
        <v>1.0863569344940375E-2</v>
      </c>
      <c r="AB170">
        <f t="shared" si="117"/>
        <v>1.2168430299399596E-2</v>
      </c>
      <c r="AC170">
        <f t="shared" si="118"/>
        <v>1.383989675268699E-2</v>
      </c>
      <c r="AD170">
        <f t="shared" si="119"/>
        <v>1.6753241475117035E-2</v>
      </c>
      <c r="AE170">
        <f t="shared" si="120"/>
        <v>1.9667465476085961E-2</v>
      </c>
      <c r="AF170">
        <f t="shared" si="121"/>
        <v>2.3439610471019487E-2</v>
      </c>
      <c r="AG170">
        <f t="shared" si="122"/>
        <v>3.0377403015951401E-2</v>
      </c>
      <c r="AH170">
        <f t="shared" si="123"/>
        <v>3.7909905942367719E-2</v>
      </c>
      <c r="AI170">
        <f t="shared" si="124"/>
        <v>7.155301212718472E-2</v>
      </c>
      <c r="AL170">
        <f t="shared" si="107"/>
        <v>0.74278551961309613</v>
      </c>
      <c r="AM170">
        <f t="shared" si="125"/>
        <v>0.49074160682482282</v>
      </c>
      <c r="AN170">
        <f t="shared" si="126"/>
        <v>0.24347660404022609</v>
      </c>
      <c r="AO170">
        <f t="shared" si="127"/>
        <v>0.109234685658451</v>
      </c>
      <c r="AP170">
        <f t="shared" si="110"/>
        <v>3.4522000966819094E-2</v>
      </c>
      <c r="AQ170">
        <f t="shared" si="111"/>
        <v>1.3797712225694113E-2</v>
      </c>
      <c r="AR170">
        <f t="shared" si="112"/>
        <v>5.3454141242941459E-3</v>
      </c>
      <c r="AS170">
        <f t="shared" si="113"/>
        <v>1.4560255082575872E-3</v>
      </c>
      <c r="AT170">
        <f t="shared" si="114"/>
        <v>5.2297768760602387E-4</v>
      </c>
      <c r="AU170">
        <f t="shared" si="115"/>
        <v>4.0382244634466182E-5</v>
      </c>
      <c r="AX170">
        <f t="shared" si="108"/>
        <v>8.1174435779569117E-3</v>
      </c>
      <c r="AY170">
        <f t="shared" si="137"/>
        <v>1.0863448616216877E-2</v>
      </c>
      <c r="AZ170">
        <f t="shared" si="138"/>
        <v>1.2168350761979611E-2</v>
      </c>
      <c r="BA170">
        <f t="shared" si="139"/>
        <v>1.3839847523628953E-2</v>
      </c>
      <c r="BB170">
        <f t="shared" si="140"/>
        <v>1.6753216392514907E-2</v>
      </c>
      <c r="BC170">
        <f t="shared" si="141"/>
        <v>1.9667450506567787E-2</v>
      </c>
      <c r="BD170">
        <f t="shared" si="142"/>
        <v>2.3439601478379597E-2</v>
      </c>
      <c r="BE170">
        <f t="shared" si="143"/>
        <v>3.0377398332397349E-2</v>
      </c>
      <c r="BF170">
        <f t="shared" si="144"/>
        <v>3.7909903015555246E-2</v>
      </c>
      <c r="BG170">
        <f t="shared" si="145"/>
        <v>7.1553011021095278E-2</v>
      </c>
      <c r="BJ170">
        <f t="shared" si="109"/>
        <v>-5.8129056404642832E-2</v>
      </c>
      <c r="BK170">
        <f t="shared" si="146"/>
        <v>-6.7917566467395E-3</v>
      </c>
      <c r="BL170">
        <f t="shared" si="147"/>
        <v>-1.8326249316738777E-3</v>
      </c>
      <c r="BM170">
        <f t="shared" si="148"/>
        <v>-4.2899886902853261E-4</v>
      </c>
      <c r="BN170">
        <f t="shared" si="149"/>
        <v>-5.5591181974132008E-5</v>
      </c>
      <c r="BO170">
        <f t="shared" si="150"/>
        <v>-1.1195655455867286E-5</v>
      </c>
      <c r="BP170">
        <f t="shared" si="151"/>
        <v>-2.1765288319698022E-6</v>
      </c>
      <c r="BQ170">
        <f t="shared" si="152"/>
        <v>-2.3761538496740977E-7</v>
      </c>
      <c r="BR170">
        <f t="shared" si="153"/>
        <v>-4.2698742047408793E-8</v>
      </c>
      <c r="BS170">
        <f t="shared" si="154"/>
        <v>-6.5912354229470867E-10</v>
      </c>
    </row>
    <row r="171" spans="1:71">
      <c r="A171">
        <v>10368936.131355973</v>
      </c>
      <c r="B171">
        <v>8.0591990632239048E-3</v>
      </c>
      <c r="C171">
        <v>1.0840625988216574E-2</v>
      </c>
      <c r="D171">
        <v>1.2149160285595689E-2</v>
      </c>
      <c r="E171">
        <v>1.3822186281385214E-2</v>
      </c>
      <c r="F171">
        <v>1.67350981441165E-2</v>
      </c>
      <c r="G171">
        <v>1.9647503790755534E-2</v>
      </c>
      <c r="H171">
        <v>2.3416627795876832E-2</v>
      </c>
      <c r="I171">
        <v>3.0348249884822383E-2</v>
      </c>
      <c r="J171">
        <v>3.7873787624860551E-2</v>
      </c>
      <c r="K171">
        <v>7.1485239376783388E-2</v>
      </c>
      <c r="N171">
        <f t="shared" si="105"/>
        <v>-9.7853400143069056</v>
      </c>
      <c r="O171">
        <f t="shared" si="128"/>
        <v>-35.817002127937847</v>
      </c>
      <c r="P171">
        <f t="shared" si="129"/>
        <v>-32.539421126761169</v>
      </c>
      <c r="Q171">
        <f t="shared" si="130"/>
        <v>-27.912713052749222</v>
      </c>
      <c r="R171">
        <f t="shared" si="131"/>
        <v>-21.481177886681415</v>
      </c>
      <c r="S171">
        <f t="shared" si="132"/>
        <v>-17.029722381235</v>
      </c>
      <c r="T171">
        <f t="shared" si="133"/>
        <v>-13.143936943242936</v>
      </c>
      <c r="U171">
        <f t="shared" si="134"/>
        <v>-8.931410145231391</v>
      </c>
      <c r="V171">
        <f t="shared" si="135"/>
        <v>-6.4118335127608832</v>
      </c>
      <c r="W171">
        <f t="shared" si="136"/>
        <v>-2.4743534261890772</v>
      </c>
      <c r="Z171">
        <f t="shared" si="106"/>
        <v>8.0603403157346199E-3</v>
      </c>
      <c r="AA171">
        <f t="shared" si="116"/>
        <v>1.0849396371052868E-2</v>
      </c>
      <c r="AB171">
        <f t="shared" si="117"/>
        <v>1.2159755003688046E-2</v>
      </c>
      <c r="AC171">
        <f t="shared" si="118"/>
        <v>1.3834734135735161E-2</v>
      </c>
      <c r="AD171">
        <f t="shared" si="119"/>
        <v>1.6750674353698501E-2</v>
      </c>
      <c r="AE171">
        <f t="shared" si="120"/>
        <v>1.966594594388411E-2</v>
      </c>
      <c r="AF171">
        <f t="shared" si="121"/>
        <v>2.3438701400131105E-2</v>
      </c>
      <c r="AG171">
        <f t="shared" si="122"/>
        <v>3.0376930723654758E-2</v>
      </c>
      <c r="AH171">
        <f t="shared" si="123"/>
        <v>3.7909611044094148E-2</v>
      </c>
      <c r="AI171">
        <f t="shared" si="124"/>
        <v>7.1552900753708029E-2</v>
      </c>
      <c r="AL171">
        <f t="shared" si="107"/>
        <v>0.76293940722573383</v>
      </c>
      <c r="AM171">
        <f t="shared" si="125"/>
        <v>0.47510748473304515</v>
      </c>
      <c r="AN171">
        <f t="shared" si="126"/>
        <v>0.23391843012074134</v>
      </c>
      <c r="AO171">
        <f t="shared" si="127"/>
        <v>0.10449648982719999</v>
      </c>
      <c r="AP171">
        <f t="shared" si="110"/>
        <v>3.293582509570004E-2</v>
      </c>
      <c r="AQ171">
        <f t="shared" si="111"/>
        <v>1.3151947892433831E-2</v>
      </c>
      <c r="AR171">
        <f t="shared" si="112"/>
        <v>5.0929923127070462E-3</v>
      </c>
      <c r="AS171">
        <f t="shared" si="113"/>
        <v>1.386912644599122E-3</v>
      </c>
      <c r="AT171">
        <f t="shared" si="114"/>
        <v>4.9811247915991378E-4</v>
      </c>
      <c r="AU171">
        <f t="shared" si="115"/>
        <v>3.8459826727130661E-5</v>
      </c>
      <c r="AX171">
        <f t="shared" si="108"/>
        <v>8.0602513137085861E-3</v>
      </c>
      <c r="AY171">
        <f t="shared" si="137"/>
        <v>1.0849279869340114E-2</v>
      </c>
      <c r="AZ171">
        <f t="shared" si="138"/>
        <v>1.2159678724782167E-2</v>
      </c>
      <c r="BA171">
        <f t="shared" si="139"/>
        <v>1.383468708595113E-2</v>
      </c>
      <c r="BB171">
        <f t="shared" si="140"/>
        <v>1.6750650432726791E-2</v>
      </c>
      <c r="BC171">
        <f t="shared" si="141"/>
        <v>1.9665931677729002E-2</v>
      </c>
      <c r="BD171">
        <f t="shared" si="142"/>
        <v>2.3438692832973361E-2</v>
      </c>
      <c r="BE171">
        <f t="shared" si="143"/>
        <v>3.0376926262587384E-2</v>
      </c>
      <c r="BF171">
        <f t="shared" si="144"/>
        <v>3.7909608256492484E-2</v>
      </c>
      <c r="BG171">
        <f t="shared" si="145"/>
        <v>7.1552899700278644E-2</v>
      </c>
      <c r="BJ171">
        <f t="shared" si="109"/>
        <v>-5.9495571489585085E-2</v>
      </c>
      <c r="BK171">
        <f t="shared" si="146"/>
        <v>-6.3075849148859497E-3</v>
      </c>
      <c r="BL171">
        <f t="shared" si="147"/>
        <v>-1.6830902471216965E-3</v>
      </c>
      <c r="BM171">
        <f t="shared" si="148"/>
        <v>-3.9156196904518851E-4</v>
      </c>
      <c r="BN171">
        <f t="shared" si="149"/>
        <v>-5.054578761249764E-5</v>
      </c>
      <c r="BO171">
        <f t="shared" si="150"/>
        <v>-1.0166720040058013E-5</v>
      </c>
      <c r="BP171">
        <f t="shared" si="151"/>
        <v>-1.9752878554907515E-6</v>
      </c>
      <c r="BQ171">
        <f t="shared" si="152"/>
        <v>-2.1557025869434758E-7</v>
      </c>
      <c r="BR171">
        <f t="shared" si="153"/>
        <v>-3.8734913095250229E-8</v>
      </c>
      <c r="BS171">
        <f t="shared" si="154"/>
        <v>-5.9830139671305765E-10</v>
      </c>
    </row>
    <row r="172" spans="1:71">
      <c r="A172">
        <v>10887382.937923772</v>
      </c>
      <c r="B172">
        <v>8.0025815869429369E-3</v>
      </c>
      <c r="C172">
        <v>1.082699199920263E-2</v>
      </c>
      <c r="D172">
        <v>1.2140838245336684E-2</v>
      </c>
      <c r="E172">
        <v>1.3817241457406263E-2</v>
      </c>
      <c r="F172">
        <v>1.6732641590352888E-2</v>
      </c>
      <c r="G172">
        <v>1.9646050131837702E-2</v>
      </c>
      <c r="H172">
        <v>2.3415758253287011E-2</v>
      </c>
      <c r="I172">
        <v>3.0347798162629551E-2</v>
      </c>
      <c r="J172">
        <v>3.7873505576784705E-2</v>
      </c>
      <c r="K172">
        <v>7.1485132858019731E-2</v>
      </c>
      <c r="N172">
        <f t="shared" si="105"/>
        <v>-10.080756698894421</v>
      </c>
      <c r="O172">
        <f t="shared" si="128"/>
        <v>-36.134717010443921</v>
      </c>
      <c r="P172">
        <f t="shared" si="129"/>
        <v>-32.696022904883499</v>
      </c>
      <c r="Q172">
        <f t="shared" si="130"/>
        <v>-27.982602788350167</v>
      </c>
      <c r="R172">
        <f t="shared" si="131"/>
        <v>-21.503167191216516</v>
      </c>
      <c r="S172">
        <f t="shared" si="132"/>
        <v>-17.0384939710734</v>
      </c>
      <c r="T172">
        <f t="shared" si="133"/>
        <v>-13.14733123172927</v>
      </c>
      <c r="U172">
        <f t="shared" si="134"/>
        <v>-8.9323339483072122</v>
      </c>
      <c r="V172">
        <f t="shared" si="135"/>
        <v>-6.4121652200323487</v>
      </c>
      <c r="W172">
        <f t="shared" si="136"/>
        <v>-2.4743790316691223</v>
      </c>
      <c r="Z172">
        <f t="shared" si="106"/>
        <v>8.0037367556605853E-3</v>
      </c>
      <c r="AA172">
        <f t="shared" si="116"/>
        <v>1.0835812422935003E-2</v>
      </c>
      <c r="AB172">
        <f t="shared" si="117"/>
        <v>1.2151465757562162E-2</v>
      </c>
      <c r="AC172">
        <f t="shared" si="118"/>
        <v>1.3829809499316554E-2</v>
      </c>
      <c r="AD172">
        <f t="shared" si="119"/>
        <v>1.6748228032009142E-2</v>
      </c>
      <c r="AE172">
        <f t="shared" si="120"/>
        <v>1.9664498376546553E-2</v>
      </c>
      <c r="AF172">
        <f t="shared" si="121"/>
        <v>2.343783551133595E-2</v>
      </c>
      <c r="AG172">
        <f t="shared" si="122"/>
        <v>3.0376480902300419E-2</v>
      </c>
      <c r="AH172">
        <f t="shared" si="123"/>
        <v>3.7909330183345705E-2</v>
      </c>
      <c r="AI172">
        <f t="shared" si="124"/>
        <v>7.1552794683463164E-2</v>
      </c>
      <c r="AL172">
        <f t="shared" si="107"/>
        <v>0.78320505339347235</v>
      </c>
      <c r="AM172">
        <f t="shared" si="125"/>
        <v>0.45966668868252702</v>
      </c>
      <c r="AN172">
        <f t="shared" si="126"/>
        <v>0.22464916899613457</v>
      </c>
      <c r="AO172">
        <f t="shared" si="127"/>
        <v>9.9943444649997312E-2</v>
      </c>
      <c r="AP172">
        <f t="shared" si="110"/>
        <v>3.1419938651847182E-2</v>
      </c>
      <c r="AQ172">
        <f t="shared" si="111"/>
        <v>1.2535898046516837E-2</v>
      </c>
      <c r="AR172">
        <f t="shared" si="112"/>
        <v>4.8523943707792809E-3</v>
      </c>
      <c r="AS172">
        <f t="shared" si="113"/>
        <v>1.3210703040182174E-3</v>
      </c>
      <c r="AT172">
        <f t="shared" si="114"/>
        <v>4.7442774672705349E-4</v>
      </c>
      <c r="AU172">
        <f t="shared" si="115"/>
        <v>3.6628901895232646E-5</v>
      </c>
      <c r="AX172">
        <f t="shared" si="108"/>
        <v>8.0036469851255225E-3</v>
      </c>
      <c r="AY172">
        <f t="shared" si="137"/>
        <v>1.0835700059929735E-2</v>
      </c>
      <c r="AZ172">
        <f t="shared" si="138"/>
        <v>1.2151392626055602E-2</v>
      </c>
      <c r="BA172">
        <f t="shared" si="139"/>
        <v>1.3829764539581292E-2</v>
      </c>
      <c r="BB172">
        <f t="shared" si="140"/>
        <v>1.6748205220340841E-2</v>
      </c>
      <c r="BC172">
        <f t="shared" si="141"/>
        <v>1.9664484781133616E-2</v>
      </c>
      <c r="BD172">
        <f t="shared" si="142"/>
        <v>2.3437827349652867E-2</v>
      </c>
      <c r="BE172">
        <f t="shared" si="143"/>
        <v>3.0376476653175201E-2</v>
      </c>
      <c r="BF172">
        <f t="shared" si="144"/>
        <v>3.7909327528340767E-2</v>
      </c>
      <c r="BG172">
        <f t="shared" si="145"/>
        <v>7.1552793680187229E-2</v>
      </c>
      <c r="BJ172">
        <f t="shared" si="109"/>
        <v>-6.086110588451487E-2</v>
      </c>
      <c r="BK172">
        <f t="shared" si="146"/>
        <v>-5.8523712073421255E-3</v>
      </c>
      <c r="BL172">
        <f t="shared" si="147"/>
        <v>-1.5449132337671189E-3</v>
      </c>
      <c r="BM172">
        <f t="shared" si="148"/>
        <v>-3.5728947360289112E-4</v>
      </c>
      <c r="BN172">
        <f t="shared" si="149"/>
        <v>-4.5953066058286898E-5</v>
      </c>
      <c r="BO172">
        <f t="shared" si="150"/>
        <v>-9.2318414517761735E-6</v>
      </c>
      <c r="BP172">
        <f t="shared" si="151"/>
        <v>-1.7926041782829703E-6</v>
      </c>
      <c r="BQ172">
        <f t="shared" si="152"/>
        <v>-1.9556811166199849E-7</v>
      </c>
      <c r="BR172">
        <f t="shared" si="153"/>
        <v>-3.513415945420237E-8</v>
      </c>
      <c r="BS172">
        <f t="shared" si="154"/>
        <v>-5.4182354071586014E-10</v>
      </c>
    </row>
    <row r="173" spans="1:71">
      <c r="A173">
        <v>11431752.084819961</v>
      </c>
      <c r="B173">
        <v>7.9465445213330529E-3</v>
      </c>
      <c r="C173">
        <v>1.0813927601313809E-2</v>
      </c>
      <c r="D173">
        <v>1.213288756375446E-2</v>
      </c>
      <c r="E173">
        <v>1.3812524888695185E-2</v>
      </c>
      <c r="F173">
        <v>1.6730300693021068E-2</v>
      </c>
      <c r="G173">
        <v>1.9644665334489442E-2</v>
      </c>
      <c r="H173">
        <v>2.3414930019648582E-2</v>
      </c>
      <c r="I173">
        <v>3.034736793349873E-2</v>
      </c>
      <c r="J173">
        <v>3.787323695477287E-2</v>
      </c>
      <c r="K173">
        <v>7.1485031411334402E-2</v>
      </c>
      <c r="N173">
        <f t="shared" si="105"/>
        <v>-10.379451176243686</v>
      </c>
      <c r="O173">
        <f t="shared" si="128"/>
        <v>-36.442006250301461</v>
      </c>
      <c r="P173">
        <f t="shared" si="129"/>
        <v>-32.846374286348578</v>
      </c>
      <c r="Q173">
        <f t="shared" si="130"/>
        <v>-28.049431972488236</v>
      </c>
      <c r="R173">
        <f t="shared" si="131"/>
        <v>-21.524141515807564</v>
      </c>
      <c r="S173">
        <f t="shared" si="132"/>
        <v>-17.04685395614305</v>
      </c>
      <c r="T173">
        <f t="shared" si="133"/>
        <v>-13.150564998108466</v>
      </c>
      <c r="U173">
        <f t="shared" si="134"/>
        <v>-8.9332138715066307</v>
      </c>
      <c r="V173">
        <f t="shared" si="135"/>
        <v>-6.4124811502009003</v>
      </c>
      <c r="W173">
        <f t="shared" si="136"/>
        <v>-2.4744034180737455</v>
      </c>
      <c r="Z173">
        <f t="shared" si="106"/>
        <v>7.9477132079972933E-3</v>
      </c>
      <c r="AA173">
        <f t="shared" si="116"/>
        <v>1.0822796260100706E-2</v>
      </c>
      <c r="AB173">
        <f t="shared" si="117"/>
        <v>1.2143546500903419E-2</v>
      </c>
      <c r="AC173">
        <f t="shared" si="118"/>
        <v>1.3825112213973517E-2</v>
      </c>
      <c r="AD173">
        <f t="shared" si="119"/>
        <v>1.674589689002403E-2</v>
      </c>
      <c r="AE173">
        <f t="shared" si="120"/>
        <v>1.9663119383541539E-2</v>
      </c>
      <c r="AF173">
        <f t="shared" si="121"/>
        <v>2.3437010758260223E-2</v>
      </c>
      <c r="AG173">
        <f t="shared" si="122"/>
        <v>3.0376052483623447E-2</v>
      </c>
      <c r="AH173">
        <f t="shared" si="123"/>
        <v>3.7909062692156645E-2</v>
      </c>
      <c r="AI173">
        <f t="shared" si="124"/>
        <v>7.155269366394007E-2</v>
      </c>
      <c r="AL173">
        <f t="shared" si="107"/>
        <v>0.80358155186244473</v>
      </c>
      <c r="AM173">
        <f t="shared" si="125"/>
        <v>0.4444429951792212</v>
      </c>
      <c r="AN173">
        <f t="shared" si="126"/>
        <v>0.21566770780056757</v>
      </c>
      <c r="AO173">
        <f t="shared" si="127"/>
        <v>9.5570159583852246E-2</v>
      </c>
      <c r="AP173">
        <f t="shared" si="110"/>
        <v>2.9971465342084742E-2</v>
      </c>
      <c r="AQ173">
        <f t="shared" si="111"/>
        <v>1.1948242495523965E-2</v>
      </c>
      <c r="AR173">
        <f t="shared" si="112"/>
        <v>4.6230753378801968E-3</v>
      </c>
      <c r="AS173">
        <f t="shared" si="113"/>
        <v>1.2583446426825276E-3</v>
      </c>
      <c r="AT173">
        <f t="shared" si="114"/>
        <v>4.5186762067019862E-4</v>
      </c>
      <c r="AU173">
        <f t="shared" si="115"/>
        <v>3.4885117862116072E-5</v>
      </c>
      <c r="AX173">
        <f t="shared" si="108"/>
        <v>7.9476227052604469E-3</v>
      </c>
      <c r="AY173">
        <f t="shared" si="137"/>
        <v>1.0822687944376252E-2</v>
      </c>
      <c r="AZ173">
        <f t="shared" si="138"/>
        <v>1.2143476407509575E-2</v>
      </c>
      <c r="BA173">
        <f t="shared" si="139"/>
        <v>1.3825069258060195E-2</v>
      </c>
      <c r="BB173">
        <f t="shared" si="140"/>
        <v>1.6745875137553892E-2</v>
      </c>
      <c r="BC173">
        <f t="shared" si="141"/>
        <v>1.9663106427723218E-2</v>
      </c>
      <c r="BD173">
        <f t="shared" si="142"/>
        <v>2.3437002982973618E-2</v>
      </c>
      <c r="BE173">
        <f t="shared" si="143"/>
        <v>3.0376048436393376E-2</v>
      </c>
      <c r="BF173">
        <f t="shared" si="144"/>
        <v>3.7909060163447889E-2</v>
      </c>
      <c r="BG173">
        <f t="shared" si="145"/>
        <v>7.155269270843026E-2</v>
      </c>
      <c r="BJ173">
        <f t="shared" si="109"/>
        <v>-6.2225596368419477E-2</v>
      </c>
      <c r="BK173">
        <f t="shared" si="146"/>
        <v>-5.4250294893213764E-3</v>
      </c>
      <c r="BL173">
        <f t="shared" si="147"/>
        <v>-1.417337213655881E-3</v>
      </c>
      <c r="BM173">
        <f t="shared" si="148"/>
        <v>-3.2592732675613273E-4</v>
      </c>
      <c r="BN173">
        <f t="shared" si="149"/>
        <v>-4.1773077960533687E-5</v>
      </c>
      <c r="BO173">
        <f t="shared" si="150"/>
        <v>-8.3824834511389651E-6</v>
      </c>
      <c r="BP173">
        <f t="shared" si="151"/>
        <v>-1.626771879257829E-6</v>
      </c>
      <c r="BQ173">
        <f t="shared" si="152"/>
        <v>-1.7742195283180435E-7</v>
      </c>
      <c r="BR173">
        <f t="shared" si="153"/>
        <v>-3.1870721645666715E-8</v>
      </c>
      <c r="BS173">
        <f t="shared" si="154"/>
        <v>-4.9155194708669638E-10</v>
      </c>
    </row>
    <row r="174" spans="1:71">
      <c r="A174">
        <v>12003339.68906096</v>
      </c>
      <c r="B174">
        <v>7.8910801025680807E-3</v>
      </c>
      <c r="C174">
        <v>1.080141202544046E-2</v>
      </c>
      <c r="D174">
        <v>1.2125292704515803E-2</v>
      </c>
      <c r="E174">
        <v>1.3808026352208189E-2</v>
      </c>
      <c r="F174">
        <v>1.6728070065927535E-2</v>
      </c>
      <c r="G174">
        <v>1.9643346152868762E-2</v>
      </c>
      <c r="H174">
        <v>2.3414141136937499E-2</v>
      </c>
      <c r="I174">
        <v>3.0346958175577744E-2</v>
      </c>
      <c r="J174">
        <v>3.7872981119934389E-2</v>
      </c>
      <c r="K174">
        <v>7.1484934795222513E-2</v>
      </c>
      <c r="N174">
        <f t="shared" si="105"/>
        <v>-10.681426748880634</v>
      </c>
      <c r="O174">
        <f t="shared" si="128"/>
        <v>-36.739029052578346</v>
      </c>
      <c r="P174">
        <f t="shared" si="129"/>
        <v>-32.990673991081934</v>
      </c>
      <c r="Q174">
        <f t="shared" si="130"/>
        <v>-28.113322928588776</v>
      </c>
      <c r="R174">
        <f t="shared" si="131"/>
        <v>-21.544146271993352</v>
      </c>
      <c r="S174">
        <f t="shared" si="132"/>
        <v>-17.054821376447514</v>
      </c>
      <c r="T174">
        <f t="shared" si="133"/>
        <v>-13.15364578351914</v>
      </c>
      <c r="U174">
        <f t="shared" si="134"/>
        <v>-8.9340519940810559</v>
      </c>
      <c r="V174">
        <f t="shared" si="135"/>
        <v>-6.4127820528386579</v>
      </c>
      <c r="W174">
        <f t="shared" si="136"/>
        <v>-2.4744266434341773</v>
      </c>
      <c r="Z174">
        <f t="shared" si="106"/>
        <v>7.8922619166772994E-3</v>
      </c>
      <c r="AA174">
        <f t="shared" si="116"/>
        <v>1.081032715665887E-2</v>
      </c>
      <c r="AB174">
        <f t="shared" si="117"/>
        <v>1.213598174655219E-2</v>
      </c>
      <c r="AC174">
        <f t="shared" si="118"/>
        <v>1.3820632094679208E-2</v>
      </c>
      <c r="AD174">
        <f t="shared" si="119"/>
        <v>1.6743675563292058E-2</v>
      </c>
      <c r="AE174">
        <f t="shared" si="120"/>
        <v>1.9661805732443517E-2</v>
      </c>
      <c r="AF174">
        <f t="shared" si="121"/>
        <v>2.3436225191058809E-2</v>
      </c>
      <c r="AG174">
        <f t="shared" si="122"/>
        <v>3.0375644450063497E-2</v>
      </c>
      <c r="AH174">
        <f t="shared" si="123"/>
        <v>3.7908807934323795E-2</v>
      </c>
      <c r="AI174">
        <f t="shared" si="124"/>
        <v>7.1552597454650743E-2</v>
      </c>
      <c r="AL174">
        <f t="shared" si="107"/>
        <v>0.82406794515274484</v>
      </c>
      <c r="AM174">
        <f t="shared" si="125"/>
        <v>0.42945780126345767</v>
      </c>
      <c r="AN174">
        <f t="shared" si="126"/>
        <v>0.20697214129329194</v>
      </c>
      <c r="AO174">
        <f t="shared" si="127"/>
        <v>9.1371225115856311E-2</v>
      </c>
      <c r="AP174">
        <f t="shared" si="110"/>
        <v>2.8587624261280867E-2</v>
      </c>
      <c r="AQ174">
        <f t="shared" si="111"/>
        <v>1.1387715300282564E-2</v>
      </c>
      <c r="AR174">
        <f t="shared" si="112"/>
        <v>4.404514566422592E-3</v>
      </c>
      <c r="AS174">
        <f t="shared" si="113"/>
        <v>1.1985889854009574E-3</v>
      </c>
      <c r="AT174">
        <f t="shared" si="114"/>
        <v>4.3037884242127356E-4</v>
      </c>
      <c r="AU174">
        <f t="shared" si="115"/>
        <v>3.3224329554355084E-5</v>
      </c>
      <c r="AX174">
        <f t="shared" si="108"/>
        <v>7.8921707170682212E-3</v>
      </c>
      <c r="AY174">
        <f t="shared" si="137"/>
        <v>1.0810222794166859E-2</v>
      </c>
      <c r="AZ174">
        <f t="shared" si="138"/>
        <v>1.2135914583971973E-2</v>
      </c>
      <c r="BA174">
        <f t="shared" si="139"/>
        <v>1.3820591059319749E-2</v>
      </c>
      <c r="BB174">
        <f t="shared" si="140"/>
        <v>1.6743654822054858E-2</v>
      </c>
      <c r="BC174">
        <f t="shared" si="141"/>
        <v>1.9661793386482711E-2</v>
      </c>
      <c r="BD174">
        <f t="shared" si="142"/>
        <v>2.3436217783977718E-2</v>
      </c>
      <c r="BE174">
        <f t="shared" si="143"/>
        <v>3.0375640595155753E-2</v>
      </c>
      <c r="BF174">
        <f t="shared" si="144"/>
        <v>3.7908805525909431E-2</v>
      </c>
      <c r="BG174">
        <f t="shared" si="145"/>
        <v>7.1552596544633279E-2</v>
      </c>
      <c r="BJ174">
        <f t="shared" si="109"/>
        <v>-6.3588976753744419E-2</v>
      </c>
      <c r="BK174">
        <f t="shared" si="146"/>
        <v>-5.0244356604812104E-3</v>
      </c>
      <c r="BL174">
        <f t="shared" si="147"/>
        <v>-1.2996425576753412E-3</v>
      </c>
      <c r="BM174">
        <f t="shared" si="148"/>
        <v>-2.9724012892653193E-4</v>
      </c>
      <c r="BN174">
        <f t="shared" si="149"/>
        <v>-3.7969375812458486E-5</v>
      </c>
      <c r="BO174">
        <f t="shared" si="150"/>
        <v>-7.610877332088458E-6</v>
      </c>
      <c r="BP174">
        <f t="shared" si="151"/>
        <v>-1.4762550863102894E-6</v>
      </c>
      <c r="BQ174">
        <f t="shared" si="152"/>
        <v>-1.6095354149867734E-7</v>
      </c>
      <c r="BR174">
        <f t="shared" si="153"/>
        <v>-2.8909466728487573E-8</v>
      </c>
      <c r="BS174">
        <f t="shared" si="154"/>
        <v>-4.4562471254757055E-10</v>
      </c>
    </row>
    <row r="175" spans="1:71">
      <c r="A175">
        <v>12603506.673514009</v>
      </c>
      <c r="B175">
        <v>7.8361806943843051E-3</v>
      </c>
      <c r="C175">
        <v>1.0789425023134763E-2</v>
      </c>
      <c r="D175">
        <v>1.2118038692918021E-2</v>
      </c>
      <c r="E175">
        <v>1.3803736054817118E-2</v>
      </c>
      <c r="F175">
        <v>1.6725944568316668E-2</v>
      </c>
      <c r="G175">
        <v>1.9642089492632634E-2</v>
      </c>
      <c r="H175">
        <v>2.3413389739529517E-2</v>
      </c>
      <c r="I175">
        <v>3.0346567915522999E-2</v>
      </c>
      <c r="J175">
        <v>3.7872737463760596E-2</v>
      </c>
      <c r="K175">
        <v>7.1484842779677274E-2</v>
      </c>
      <c r="N175">
        <f t="shared" si="105"/>
        <v>-10.986685848945532</v>
      </c>
      <c r="O175">
        <f t="shared" si="128"/>
        <v>-37.025957469169754</v>
      </c>
      <c r="P175">
        <f t="shared" si="129"/>
        <v>-33.129118848642214</v>
      </c>
      <c r="Q175">
        <f t="shared" si="130"/>
        <v>-28.174394144095842</v>
      </c>
      <c r="R175">
        <f t="shared" si="131"/>
        <v>-21.563224971602097</v>
      </c>
      <c r="S175">
        <f t="shared" si="132"/>
        <v>-17.06241441657351</v>
      </c>
      <c r="T175">
        <f t="shared" si="133"/>
        <v>-13.156580779508886</v>
      </c>
      <c r="U175">
        <f t="shared" si="134"/>
        <v>-8.9348502972050046</v>
      </c>
      <c r="V175">
        <f t="shared" si="135"/>
        <v>-6.4130686419837808</v>
      </c>
      <c r="W175">
        <f t="shared" si="136"/>
        <v>-2.4744487630184686</v>
      </c>
      <c r="Z175">
        <f t="shared" si="106"/>
        <v>7.8373752529772214E-3</v>
      </c>
      <c r="AA175">
        <f t="shared" si="116"/>
        <v>1.0798384908088314E-2</v>
      </c>
      <c r="AB175">
        <f t="shared" si="117"/>
        <v>1.2128756567897997E-2</v>
      </c>
      <c r="AC175">
        <f t="shared" si="118"/>
        <v>1.3816359384945485E-2</v>
      </c>
      <c r="AD175">
        <f t="shared" si="119"/>
        <v>1.674155893185135E-2</v>
      </c>
      <c r="AE175">
        <f t="shared" si="120"/>
        <v>1.9660554341711003E-2</v>
      </c>
      <c r="AF175">
        <f t="shared" si="121"/>
        <v>2.34354769519034E-2</v>
      </c>
      <c r="AG175">
        <f t="shared" si="122"/>
        <v>3.0375255832365576E-2</v>
      </c>
      <c r="AH175">
        <f t="shared" si="123"/>
        <v>3.7908565303898238E-2</v>
      </c>
      <c r="AI175">
        <f t="shared" si="124"/>
        <v>7.1552505826556825E-2</v>
      </c>
      <c r="AL175">
        <f t="shared" si="107"/>
        <v>0.84466322211031686</v>
      </c>
      <c r="AM175">
        <f t="shared" si="125"/>
        <v>0.41473019752536738</v>
      </c>
      <c r="AN175">
        <f t="shared" si="126"/>
        <v>0.19855985123491535</v>
      </c>
      <c r="AO175">
        <f t="shared" si="127"/>
        <v>8.734123387779992E-2</v>
      </c>
      <c r="AP175">
        <f t="shared" si="110"/>
        <v>2.7265728952946568E-2</v>
      </c>
      <c r="AQ175">
        <f t="shared" si="111"/>
        <v>1.085310297232594E-2</v>
      </c>
      <c r="AR175">
        <f t="shared" si="112"/>
        <v>4.1962146999829832E-3</v>
      </c>
      <c r="AS175">
        <f t="shared" si="113"/>
        <v>1.1416634778914142E-3</v>
      </c>
      <c r="AT175">
        <f t="shared" si="114"/>
        <v>4.0991066899147272E-4</v>
      </c>
      <c r="AU175">
        <f t="shared" si="115"/>
        <v>3.1642587938992772E-5</v>
      </c>
      <c r="AX175">
        <f t="shared" si="108"/>
        <v>7.8372833908779728E-3</v>
      </c>
      <c r="AY175">
        <f t="shared" si="137"/>
        <v>1.0798284402633748E-2</v>
      </c>
      <c r="AZ175">
        <f t="shared" si="138"/>
        <v>1.2128692230957335E-2</v>
      </c>
      <c r="BA175">
        <f t="shared" si="139"/>
        <v>1.3816320189784908E-2</v>
      </c>
      <c r="BB175">
        <f t="shared" si="140"/>
        <v>1.6741539155941947E-2</v>
      </c>
      <c r="BC175">
        <f t="shared" si="141"/>
        <v>1.9660542577220552E-2</v>
      </c>
      <c r="BD175">
        <f t="shared" si="142"/>
        <v>2.3435469895683774E-2</v>
      </c>
      <c r="BE175">
        <f t="shared" si="143"/>
        <v>3.0375252160659349E-2</v>
      </c>
      <c r="BF175">
        <f t="shared" si="144"/>
        <v>3.7908563010061146E-2</v>
      </c>
      <c r="BG175">
        <f t="shared" si="145"/>
        <v>7.1552504959866176E-2</v>
      </c>
      <c r="BJ175">
        <f t="shared" si="109"/>
        <v>-6.4951177726220874E-2</v>
      </c>
      <c r="BK175">
        <f t="shared" si="146"/>
        <v>-4.6494398632204344E-3</v>
      </c>
      <c r="BL175">
        <f t="shared" si="147"/>
        <v>-1.1911466126589801E-3</v>
      </c>
      <c r="BM175">
        <f t="shared" si="148"/>
        <v>-2.7100997251897584E-4</v>
      </c>
      <c r="BN175">
        <f t="shared" si="149"/>
        <v>-3.4508612550489196E-5</v>
      </c>
      <c r="BO175">
        <f t="shared" si="150"/>
        <v>-6.9099638992938598E-6</v>
      </c>
      <c r="BP175">
        <f t="shared" si="151"/>
        <v>-1.3396236215621329E-6</v>
      </c>
      <c r="BQ175">
        <f t="shared" si="152"/>
        <v>-1.4601678204999104E-7</v>
      </c>
      <c r="BR175">
        <f t="shared" si="153"/>
        <v>-2.6224631751578141E-8</v>
      </c>
      <c r="BS175">
        <f t="shared" si="154"/>
        <v>-4.0466251319174271E-10</v>
      </c>
    </row>
    <row r="176" spans="1:71">
      <c r="A176">
        <v>13233682.00718971</v>
      </c>
      <c r="B176">
        <v>7.7818387856059311E-3</v>
      </c>
      <c r="C176">
        <v>1.077794687182603E-2</v>
      </c>
      <c r="D176">
        <v>1.211111110307476E-2</v>
      </c>
      <c r="E176">
        <v>1.3799644617713894E-2</v>
      </c>
      <c r="F176">
        <v>1.6723919294180174E-2</v>
      </c>
      <c r="G176">
        <v>1.964089240400373E-2</v>
      </c>
      <c r="H176">
        <v>2.3412674049877711E-2</v>
      </c>
      <c r="I176">
        <v>3.0346196226203617E-2</v>
      </c>
      <c r="J176">
        <v>3.7872505406681807E-2</v>
      </c>
      <c r="K176">
        <v>7.1484755145642773E-2</v>
      </c>
      <c r="N176">
        <f t="shared" si="105"/>
        <v>-11.295229992178049</v>
      </c>
      <c r="O176">
        <f t="shared" si="128"/>
        <v>-37.302974983394861</v>
      </c>
      <c r="P176">
        <f t="shared" si="129"/>
        <v>-33.261903375600113</v>
      </c>
      <c r="Q176">
        <f t="shared" si="130"/>
        <v>-28.232760292065461</v>
      </c>
      <c r="R176">
        <f t="shared" si="131"/>
        <v>-21.581419293897945</v>
      </c>
      <c r="S176">
        <f t="shared" si="132"/>
        <v>-17.069650441817576</v>
      </c>
      <c r="T176">
        <f t="shared" si="133"/>
        <v>-13.159376843778828</v>
      </c>
      <c r="U176">
        <f t="shared" si="134"/>
        <v>-8.9356106685784926</v>
      </c>
      <c r="V176">
        <f t="shared" si="135"/>
        <v>-6.4133415978223329</v>
      </c>
      <c r="W176">
        <f t="shared" si="136"/>
        <v>-2.4744698294646312</v>
      </c>
      <c r="Z176">
        <f t="shared" si="106"/>
        <v>7.7830457130472971E-3</v>
      </c>
      <c r="AA176">
        <f t="shared" si="116"/>
        <v>1.0786949836287162E-2</v>
      </c>
      <c r="AB176">
        <f t="shared" si="117"/>
        <v>1.212185658602708E-2</v>
      </c>
      <c r="AC176">
        <f t="shared" si="118"/>
        <v>1.3812284741257107E-2</v>
      </c>
      <c r="AD176">
        <f t="shared" si="119"/>
        <v>1.6739542109576108E-2</v>
      </c>
      <c r="AE176">
        <f t="shared" si="120"/>
        <v>1.9659362273780432E-2</v>
      </c>
      <c r="AF176">
        <f t="shared" si="121"/>
        <v>2.3434764270677692E-2</v>
      </c>
      <c r="AG176">
        <f t="shared" si="122"/>
        <v>3.0374885707293686E-2</v>
      </c>
      <c r="AH176">
        <f t="shared" si="123"/>
        <v>3.7908334223748515E-2</v>
      </c>
      <c r="AI176">
        <f t="shared" si="124"/>
        <v>7.1552418561524722E-2</v>
      </c>
      <c r="AL176">
        <f t="shared" si="107"/>
        <v>0.86536631512604623</v>
      </c>
      <c r="AM176">
        <f t="shared" si="125"/>
        <v>0.40027705092885973</v>
      </c>
      <c r="AN176">
        <f t="shared" si="126"/>
        <v>0.19042758222545314</v>
      </c>
      <c r="AO176">
        <f t="shared" si="127"/>
        <v>8.3474799682550616E-2</v>
      </c>
      <c r="AP176">
        <f t="shared" si="110"/>
        <v>2.6003186156864932E-2</v>
      </c>
      <c r="AQ176">
        <f t="shared" si="111"/>
        <v>1.0343242704627243E-2</v>
      </c>
      <c r="AR176">
        <f t="shared" si="112"/>
        <v>3.9977006640295508E-3</v>
      </c>
      <c r="AS176">
        <f t="shared" si="113"/>
        <v>1.0874347679937556E-3</v>
      </c>
      <c r="AT176">
        <f t="shared" si="114"/>
        <v>3.9041475634215065E-4</v>
      </c>
      <c r="AU176">
        <f t="shared" si="115"/>
        <v>3.0136134445769822E-5</v>
      </c>
      <c r="AX176">
        <f t="shared" si="108"/>
        <v>7.7829532219218503E-3</v>
      </c>
      <c r="AY176">
        <f t="shared" si="137"/>
        <v>1.0786853089976296E-2</v>
      </c>
      <c r="AZ176">
        <f t="shared" si="138"/>
        <v>1.212179497179397E-2</v>
      </c>
      <c r="BA176">
        <f t="shared" si="139"/>
        <v>1.3812247308802603E-2</v>
      </c>
      <c r="BB176">
        <f t="shared" si="140"/>
        <v>1.6739523255071352E-2</v>
      </c>
      <c r="BC176">
        <f t="shared" si="141"/>
        <v>1.9659351063664867E-2</v>
      </c>
      <c r="BD176">
        <f t="shared" si="142"/>
        <v>2.3434757548783873E-2</v>
      </c>
      <c r="BE176">
        <f t="shared" si="143"/>
        <v>3.0374882210099052E-2</v>
      </c>
      <c r="BF176">
        <f t="shared" si="144"/>
        <v>3.7908332039042765E-2</v>
      </c>
      <c r="BG176">
        <f t="shared" si="145"/>
        <v>7.155241773609837E-2</v>
      </c>
      <c r="BJ176">
        <f t="shared" si="109"/>
        <v>-6.6312126362835649E-2</v>
      </c>
      <c r="BK176">
        <f t="shared" si="146"/>
        <v>-4.2988778825428977E-3</v>
      </c>
      <c r="BL176">
        <f t="shared" si="147"/>
        <v>-1.0912033962987796E-3</v>
      </c>
      <c r="BM176">
        <f t="shared" si="148"/>
        <v>-2.4703534351217253E-4</v>
      </c>
      <c r="BN176">
        <f t="shared" si="149"/>
        <v>-3.1360303080142402E-5</v>
      </c>
      <c r="BO176">
        <f t="shared" si="150"/>
        <v>-6.2733217975274058E-6</v>
      </c>
      <c r="BP176">
        <f t="shared" si="151"/>
        <v>-1.2156099072926881E-6</v>
      </c>
      <c r="BQ176">
        <f t="shared" si="152"/>
        <v>-1.3246263907307565E-7</v>
      </c>
      <c r="BR176">
        <f t="shared" si="153"/>
        <v>-2.3790452358459405E-8</v>
      </c>
      <c r="BS176">
        <f t="shared" si="154"/>
        <v>-3.6804472828907496E-10</v>
      </c>
    </row>
    <row r="177" spans="1:71">
      <c r="A177">
        <v>13895366.107549196</v>
      </c>
      <c r="B177">
        <v>7.7280469877258782E-3</v>
      </c>
      <c r="C177">
        <v>1.076695837838163E-2</v>
      </c>
      <c r="D177">
        <v>1.2104496044730073E-2</v>
      </c>
      <c r="E177">
        <v>1.3795743061156832E-2</v>
      </c>
      <c r="F177">
        <v>1.6721989561986856E-2</v>
      </c>
      <c r="G177">
        <v>1.963975207514183E-2</v>
      </c>
      <c r="H177">
        <v>2.3411992374388787E-2</v>
      </c>
      <c r="I177">
        <v>3.0345842224513475E-2</v>
      </c>
      <c r="J177">
        <v>3.7872284396692858E-2</v>
      </c>
      <c r="K177">
        <v>7.1484671684492546E-2</v>
      </c>
      <c r="N177">
        <f t="shared" si="105"/>
        <v>-11.60705972943623</v>
      </c>
      <c r="O177">
        <f t="shared" si="128"/>
        <v>-37.570275141926437</v>
      </c>
      <c r="P177">
        <f t="shared" si="129"/>
        <v>-33.389219399463769</v>
      </c>
      <c r="Q177">
        <f t="shared" si="130"/>
        <v>-28.288532263902507</v>
      </c>
      <c r="R177">
        <f t="shared" si="131"/>
        <v>-21.59876915164584</v>
      </c>
      <c r="S177">
        <f t="shared" si="132"/>
        <v>-17.076546032924956</v>
      </c>
      <c r="T177">
        <f t="shared" si="133"/>
        <v>-13.162040515277221</v>
      </c>
      <c r="U177">
        <f t="shared" si="134"/>
        <v>-8.9363349068082165</v>
      </c>
      <c r="V177">
        <f t="shared" si="135"/>
        <v>-6.4136015682771399</v>
      </c>
      <c r="W177">
        <f t="shared" si="136"/>
        <v>-2.4744898929035775</v>
      </c>
      <c r="Z177">
        <f t="shared" si="106"/>
        <v>7.729265915496099E-3</v>
      </c>
      <c r="AA177">
        <f t="shared" si="116"/>
        <v>1.0776002792976731E-2</v>
      </c>
      <c r="AB177">
        <f t="shared" si="117"/>
        <v>1.2115267956505318E-2</v>
      </c>
      <c r="AC177">
        <f t="shared" si="118"/>
        <v>1.3808399217849208E-2</v>
      </c>
      <c r="AD177">
        <f t="shared" si="119"/>
        <v>1.673762043394272E-2</v>
      </c>
      <c r="AE177">
        <f t="shared" si="120"/>
        <v>1.9658226728463537E-2</v>
      </c>
      <c r="AF177">
        <f t="shared" si="121"/>
        <v>2.3434085460870481E-2</v>
      </c>
      <c r="AG177">
        <f t="shared" si="122"/>
        <v>3.0374533195452118E-2</v>
      </c>
      <c r="AH177">
        <f t="shared" si="123"/>
        <v>3.7908114144191749E-2</v>
      </c>
      <c r="AI177">
        <f t="shared" si="124"/>
        <v>7.1552335451806337E-2</v>
      </c>
      <c r="AL177">
        <f t="shared" si="107"/>
        <v>0.886176097881475</v>
      </c>
      <c r="AM177">
        <f t="shared" si="125"/>
        <v>0.38611309604704458</v>
      </c>
      <c r="AN177">
        <f t="shared" si="126"/>
        <v>0.18257151324646459</v>
      </c>
      <c r="AO177">
        <f t="shared" si="127"/>
        <v>7.9766574276178753E-2</v>
      </c>
      <c r="AP177">
        <f t="shared" si="110"/>
        <v>2.4797494411592638E-2</v>
      </c>
      <c r="AQ177">
        <f t="shared" si="111"/>
        <v>9.8570205643219774E-3</v>
      </c>
      <c r="AR177">
        <f t="shared" si="112"/>
        <v>3.8085187793944434E-3</v>
      </c>
      <c r="AS177">
        <f t="shared" si="113"/>
        <v>1.0357757304768889E-3</v>
      </c>
      <c r="AT177">
        <f t="shared" si="114"/>
        <v>3.7184501693426805E-4</v>
      </c>
      <c r="AU177">
        <f t="shared" si="115"/>
        <v>2.8701383596279156E-5</v>
      </c>
      <c r="AX177">
        <f t="shared" si="108"/>
        <v>7.7291728279188952E-3</v>
      </c>
      <c r="AY177">
        <f t="shared" si="137"/>
        <v>1.0775909706637289E-2</v>
      </c>
      <c r="AZ177">
        <f t="shared" si="138"/>
        <v>1.2115208964387881E-2</v>
      </c>
      <c r="BA177">
        <f t="shared" si="139"/>
        <v>1.3808363473414782E-2</v>
      </c>
      <c r="BB177">
        <f t="shared" si="140"/>
        <v>1.6737602458825367E-2</v>
      </c>
      <c r="BC177">
        <f t="shared" si="141"/>
        <v>1.9658216046863054E-2</v>
      </c>
      <c r="BD177">
        <f t="shared" si="142"/>
        <v>2.3434079057538311E-2</v>
      </c>
      <c r="BE177">
        <f t="shared" si="143"/>
        <v>3.0374529864489786E-2</v>
      </c>
      <c r="BF177">
        <f t="shared" si="144"/>
        <v>3.7908112063429825E-2</v>
      </c>
      <c r="BG177">
        <f t="shared" si="145"/>
        <v>7.1552334665679965E-2</v>
      </c>
      <c r="BJ177">
        <f t="shared" si="109"/>
        <v>-6.7671746668346147E-2</v>
      </c>
      <c r="BK177">
        <f t="shared" si="146"/>
        <v>-3.9715807279064388E-3</v>
      </c>
      <c r="BL177">
        <f t="shared" si="147"/>
        <v>-9.9920290060449336E-4</v>
      </c>
      <c r="BM177">
        <f t="shared" si="148"/>
        <v>-2.2513011597525583E-4</v>
      </c>
      <c r="BN177">
        <f t="shared" si="149"/>
        <v>-2.8496659360472684E-5</v>
      </c>
      <c r="BO177">
        <f t="shared" si="150"/>
        <v>-5.6950957525018049E-6</v>
      </c>
      <c r="BP177">
        <f t="shared" si="151"/>
        <v>-1.1030597529399969E-6</v>
      </c>
      <c r="BQ177">
        <f t="shared" si="152"/>
        <v>-1.201654554668438E-7</v>
      </c>
      <c r="BR177">
        <f t="shared" si="153"/>
        <v>-2.1578819941628183E-8</v>
      </c>
      <c r="BS177">
        <f t="shared" si="154"/>
        <v>-3.3390943288665539E-10</v>
      </c>
    </row>
    <row r="178" spans="1:71">
      <c r="A178">
        <v>14590134.412926657</v>
      </c>
      <c r="B178">
        <v>7.674798032540505E-3</v>
      </c>
      <c r="C178">
        <v>1.0756440881098459E-2</v>
      </c>
      <c r="D178">
        <v>1.2098180149774431E-2</v>
      </c>
      <c r="E178">
        <v>1.3792022789573463E-2</v>
      </c>
      <c r="F178">
        <v>1.6720150904820548E-2</v>
      </c>
      <c r="G178">
        <v>1.9638665825807443E-2</v>
      </c>
      <c r="H178">
        <v>2.341134309948913E-2</v>
      </c>
      <c r="I178">
        <v>3.0345505069286384E-2</v>
      </c>
      <c r="J178">
        <v>3.7872073908043646E-2</v>
      </c>
      <c r="K178">
        <v>7.1484592197533128E-2</v>
      </c>
      <c r="N178">
        <f t="shared" si="105"/>
        <v>-11.922174595421154</v>
      </c>
      <c r="O178">
        <f t="shared" si="128"/>
        <v>-37.828060239073245</v>
      </c>
      <c r="P178">
        <f t="shared" si="129"/>
        <v>-33.511255726368226</v>
      </c>
      <c r="Q178">
        <f t="shared" si="130"/>
        <v>-28.341817211692401</v>
      </c>
      <c r="R178">
        <f t="shared" si="131"/>
        <v>-21.615312755749898</v>
      </c>
      <c r="S178">
        <f t="shared" si="132"/>
        <v>-17.083117019617607</v>
      </c>
      <c r="T178">
        <f t="shared" si="133"/>
        <v>-13.164578028704785</v>
      </c>
      <c r="U178">
        <f t="shared" si="134"/>
        <v>-8.9370247255510673</v>
      </c>
      <c r="V178">
        <f t="shared" si="135"/>
        <v>-6.4138491705323153</v>
      </c>
      <c r="W178">
        <f t="shared" si="136"/>
        <v>-2.4745090010867936</v>
      </c>
      <c r="Z178">
        <f t="shared" si="106"/>
        <v>7.6760285990289598E-3</v>
      </c>
      <c r="AA178">
        <f t="shared" si="116"/>
        <v>1.0765525161544925E-2</v>
      </c>
      <c r="AB178">
        <f t="shared" si="117"/>
        <v>1.2108977355869582E-2</v>
      </c>
      <c r="AC178">
        <f t="shared" si="118"/>
        <v>1.380469425184231E-2</v>
      </c>
      <c r="AD178">
        <f t="shared" si="119"/>
        <v>1.6735789456202913E-2</v>
      </c>
      <c r="AE178">
        <f t="shared" si="120"/>
        <v>1.9657145036635956E-2</v>
      </c>
      <c r="AF178">
        <f t="shared" si="121"/>
        <v>2.3433438915657911E-2</v>
      </c>
      <c r="AG178">
        <f t="shared" si="122"/>
        <v>3.0374197459209194E-2</v>
      </c>
      <c r="AH178">
        <f t="shared" si="123"/>
        <v>3.7907904541689769E-2</v>
      </c>
      <c r="AI178">
        <f t="shared" si="124"/>
        <v>7.1552256299544897E-2</v>
      </c>
      <c r="AL178">
        <f t="shared" si="107"/>
        <v>0.90709138184440408</v>
      </c>
      <c r="AM178">
        <f t="shared" si="125"/>
        <v>0.37225103287674211</v>
      </c>
      <c r="AN178">
        <f t="shared" si="126"/>
        <v>0.17498732530106503</v>
      </c>
      <c r="AO178">
        <f t="shared" si="127"/>
        <v>7.6211262398308124E-2</v>
      </c>
      <c r="AP178">
        <f t="shared" si="110"/>
        <v>2.364624239303819E-2</v>
      </c>
      <c r="AQ178">
        <f t="shared" si="111"/>
        <v>9.3933697296448588E-3</v>
      </c>
      <c r="AR178">
        <f t="shared" si="112"/>
        <v>3.6282358243662654E-3</v>
      </c>
      <c r="AS178">
        <f t="shared" si="113"/>
        <v>9.8656517698457306E-4</v>
      </c>
      <c r="AT178">
        <f t="shared" si="114"/>
        <v>3.5415756158023822E-4</v>
      </c>
      <c r="AU178">
        <f t="shared" si="115"/>
        <v>2.7334927355128086E-5</v>
      </c>
      <c r="AX178">
        <f t="shared" si="108"/>
        <v>7.6759349467127591E-3</v>
      </c>
      <c r="AY178">
        <f t="shared" si="137"/>
        <v>1.0765435635118522E-2</v>
      </c>
      <c r="AZ178">
        <f t="shared" si="138"/>
        <v>1.2108920887696488E-2</v>
      </c>
      <c r="BA178">
        <f t="shared" si="139"/>
        <v>1.3804660123489588E-2</v>
      </c>
      <c r="BB178">
        <f t="shared" si="140"/>
        <v>1.6735772320287549E-2</v>
      </c>
      <c r="BC178">
        <f t="shared" si="141"/>
        <v>1.9657134858872598E-2</v>
      </c>
      <c r="BD178">
        <f t="shared" si="142"/>
        <v>2.343343281585945E-2</v>
      </c>
      <c r="BE178">
        <f t="shared" si="143"/>
        <v>3.0374194286591275E-2</v>
      </c>
      <c r="BF178">
        <f t="shared" si="144"/>
        <v>3.7907902559930297E-2</v>
      </c>
      <c r="BG178">
        <f t="shared" si="145"/>
        <v>7.1552255550847627E-2</v>
      </c>
      <c r="BJ178">
        <f t="shared" si="109"/>
        <v>-6.9029958727333793E-2</v>
      </c>
      <c r="BK178">
        <f t="shared" si="146"/>
        <v>-3.6663836610572095E-3</v>
      </c>
      <c r="BL178">
        <f t="shared" si="147"/>
        <v>-9.1457053348085625E-4</v>
      </c>
      <c r="BM178">
        <f t="shared" si="148"/>
        <v>-2.0512243478140117E-4</v>
      </c>
      <c r="BN178">
        <f t="shared" si="149"/>
        <v>-2.5892276284800274E-5</v>
      </c>
      <c r="BO178">
        <f t="shared" si="150"/>
        <v>-5.1699337698216663E-6</v>
      </c>
      <c r="BP178">
        <f t="shared" si="151"/>
        <v>-1.0009134494320878E-6</v>
      </c>
      <c r="BQ178">
        <f t="shared" si="152"/>
        <v>-1.0900833449471151E-7</v>
      </c>
      <c r="BR178">
        <f t="shared" si="153"/>
        <v>-1.9575682629401037E-8</v>
      </c>
      <c r="BS178">
        <f t="shared" si="154"/>
        <v>-3.0163599222075633E-10</v>
      </c>
    </row>
    <row r="179" spans="1:71">
      <c r="A179">
        <v>15319641.13357299</v>
      </c>
      <c r="B179">
        <v>7.6220847698369341E-3</v>
      </c>
      <c r="C179">
        <v>1.0746376250213817E-2</v>
      </c>
      <c r="D179">
        <v>1.209215055853113E-2</v>
      </c>
      <c r="E179">
        <v>1.3788475577031252E-2</v>
      </c>
      <c r="F179">
        <v>1.6718399060913717E-2</v>
      </c>
      <c r="G179">
        <v>1.9637631101306098E-2</v>
      </c>
      <c r="H179">
        <v>2.3410724687872447E-2</v>
      </c>
      <c r="I179">
        <v>3.0345183959309349E-2</v>
      </c>
      <c r="J179">
        <v>3.7871873439991717E-2</v>
      </c>
      <c r="K179">
        <v>7.1484516495531281E-2</v>
      </c>
      <c r="N179">
        <f t="shared" si="105"/>
        <v>-12.240573055056394</v>
      </c>
      <c r="O179">
        <f t="shared" si="128"/>
        <v>-38.076540058511185</v>
      </c>
      <c r="P179">
        <f t="shared" si="129"/>
        <v>-33.628197850215038</v>
      </c>
      <c r="Q179">
        <f t="shared" si="130"/>
        <v>-28.392718598942892</v>
      </c>
      <c r="R179">
        <f t="shared" si="131"/>
        <v>-21.631086678693961</v>
      </c>
      <c r="S179">
        <f t="shared" si="132"/>
        <v>-17.089378512839904</v>
      </c>
      <c r="T179">
        <f t="shared" si="133"/>
        <v>-13.166995328278018</v>
      </c>
      <c r="U179">
        <f t="shared" si="134"/>
        <v>-8.9376817575118235</v>
      </c>
      <c r="V179">
        <f t="shared" si="135"/>
        <v>-6.4140849925032821</v>
      </c>
      <c r="W179">
        <f t="shared" si="136"/>
        <v>-2.4745271994858684</v>
      </c>
      <c r="Z179">
        <f t="shared" si="106"/>
        <v>7.6233266201388645E-3</v>
      </c>
      <c r="AA179">
        <f t="shared" si="116"/>
        <v>1.0755498857418389E-2</v>
      </c>
      <c r="AB179">
        <f t="shared" si="117"/>
        <v>1.2102971967895537E-2</v>
      </c>
      <c r="AC179">
        <f t="shared" si="118"/>
        <v>1.3801161648746101E-2</v>
      </c>
      <c r="AD179">
        <f t="shared" si="119"/>
        <v>1.6734044931951512E-2</v>
      </c>
      <c r="AE179">
        <f t="shared" si="120"/>
        <v>1.9656114654205414E-2</v>
      </c>
      <c r="AF179">
        <f t="shared" si="121"/>
        <v>2.3432823104166382E-2</v>
      </c>
      <c r="AG179">
        <f t="shared" si="122"/>
        <v>3.0373877700718924E-2</v>
      </c>
      <c r="AH179">
        <f t="shared" si="123"/>
        <v>3.7907704917606963E-2</v>
      </c>
      <c r="AI179">
        <f t="shared" si="124"/>
        <v>7.1552180916303845E-2</v>
      </c>
      <c r="AL179">
        <f t="shared" si="107"/>
        <v>0.9281109138092134</v>
      </c>
      <c r="AM179">
        <f t="shared" si="125"/>
        <v>0.35870162942662021</v>
      </c>
      <c r="AN179">
        <f t="shared" si="126"/>
        <v>0.16767026454442008</v>
      </c>
      <c r="AO179">
        <f t="shared" si="127"/>
        <v>7.2803634677111803E-2</v>
      </c>
      <c r="AP179">
        <f t="shared" si="110"/>
        <v>2.2547107220306256E-2</v>
      </c>
      <c r="AQ179">
        <f t="shared" si="111"/>
        <v>8.9512688758642562E-3</v>
      </c>
      <c r="AR179">
        <f t="shared" si="112"/>
        <v>3.4564382009782675E-3</v>
      </c>
      <c r="AS179">
        <f t="shared" si="113"/>
        <v>9.3968757453315036E-4</v>
      </c>
      <c r="AT179">
        <f t="shared" si="114"/>
        <v>3.3731055925220803E-4</v>
      </c>
      <c r="AU179">
        <f t="shared" si="115"/>
        <v>2.6033514654526786E-5</v>
      </c>
      <c r="AX179">
        <f t="shared" si="108"/>
        <v>7.6232324339618037E-3</v>
      </c>
      <c r="AY179">
        <f t="shared" si="137"/>
        <v>1.0755412790325316E-2</v>
      </c>
      <c r="AZ179">
        <f t="shared" si="138"/>
        <v>1.210291792798027E-2</v>
      </c>
      <c r="BA179">
        <f t="shared" si="139"/>
        <v>1.3801129067222058E-2</v>
      </c>
      <c r="BB179">
        <f t="shared" si="140"/>
        <v>1.67340285968125E-2</v>
      </c>
      <c r="BC179">
        <f t="shared" si="141"/>
        <v>1.9656104956731292E-2</v>
      </c>
      <c r="BD179">
        <f t="shared" si="142"/>
        <v>2.3432817293576196E-2</v>
      </c>
      <c r="BE179">
        <f t="shared" si="143"/>
        <v>3.0373874678930542E-2</v>
      </c>
      <c r="BF179">
        <f t="shared" si="144"/>
        <v>3.7907703030143111E-2</v>
      </c>
      <c r="BG179">
        <f t="shared" si="145"/>
        <v>7.1552180203253851E-2</v>
      </c>
      <c r="BJ179">
        <f t="shared" si="109"/>
        <v>-7.03866789903725E-2</v>
      </c>
      <c r="BK179">
        <f t="shared" si="146"/>
        <v>-3.3821336675089356E-3</v>
      </c>
      <c r="BL179">
        <f t="shared" si="147"/>
        <v>-8.3676589457758741E-4</v>
      </c>
      <c r="BM179">
        <f t="shared" si="148"/>
        <v>-1.868538604523722E-4</v>
      </c>
      <c r="BN179">
        <f t="shared" si="149"/>
        <v>-2.3523981461089813E-5</v>
      </c>
      <c r="BO179">
        <f t="shared" si="150"/>
        <v>-4.6930191574903471E-6</v>
      </c>
      <c r="BP179">
        <f t="shared" si="151"/>
        <v>-9.0819822677782704E-7</v>
      </c>
      <c r="BQ179">
        <f t="shared" si="152"/>
        <v>-9.8888989682485951E-8</v>
      </c>
      <c r="BR179">
        <f t="shared" si="153"/>
        <v>-1.7752929742845573E-8</v>
      </c>
      <c r="BS179">
        <f t="shared" si="154"/>
        <v>-2.7308637106370344E-10</v>
      </c>
    </row>
    <row r="180" spans="1:71">
      <c r="A180">
        <v>16085623.190251641</v>
      </c>
      <c r="B180">
        <v>7.5699001651315769E-3</v>
      </c>
      <c r="C180">
        <v>1.0736746887027703E-2</v>
      </c>
      <c r="D180">
        <v>1.2086394905876851E-2</v>
      </c>
      <c r="E180">
        <v>1.3785093553085501E-2</v>
      </c>
      <c r="F180">
        <v>1.6716729964564459E-2</v>
      </c>
      <c r="G180">
        <v>1.9636645466701682E-2</v>
      </c>
      <c r="H180">
        <v>2.341013567492058E-2</v>
      </c>
      <c r="I180">
        <v>3.0344878131429581E-2</v>
      </c>
      <c r="J180">
        <v>3.7871682515614048E-2</v>
      </c>
      <c r="K180">
        <v>7.14844443982635E-2</v>
      </c>
      <c r="N180">
        <f t="shared" si="105"/>
        <v>-12.56225244668598</v>
      </c>
      <c r="O180">
        <f t="shared" si="128"/>
        <v>-38.31593067589651</v>
      </c>
      <c r="P180">
        <f t="shared" si="129"/>
        <v>-33.74022770076666</v>
      </c>
      <c r="Q180">
        <f t="shared" si="130"/>
        <v>-28.441336258901906</v>
      </c>
      <c r="R180">
        <f t="shared" si="131"/>
        <v>-21.646125916321701</v>
      </c>
      <c r="S180">
        <f t="shared" si="132"/>
        <v>-17.095344935769528</v>
      </c>
      <c r="T180">
        <f t="shared" si="133"/>
        <v>-13.169298081029565</v>
      </c>
      <c r="U180">
        <f t="shared" si="134"/>
        <v>-8.9383075582345857</v>
      </c>
      <c r="V180">
        <f t="shared" si="135"/>
        <v>-6.41430959419408</v>
      </c>
      <c r="W180">
        <f t="shared" si="136"/>
        <v>-2.4745445314154884</v>
      </c>
      <c r="Z180">
        <f t="shared" si="106"/>
        <v>7.5711529508483552E-3</v>
      </c>
      <c r="AA180">
        <f t="shared" si="116"/>
        <v>1.0745906327055453E-2</v>
      </c>
      <c r="AB180">
        <f t="shared" si="117"/>
        <v>1.2097239469705232E-2</v>
      </c>
      <c r="AC180">
        <f t="shared" si="118"/>
        <v>1.3797793568341116E-2</v>
      </c>
      <c r="AD180">
        <f t="shared" si="119"/>
        <v>1.6732382812076417E-2</v>
      </c>
      <c r="AE180">
        <f t="shared" si="120"/>
        <v>1.9655133156347995E-2</v>
      </c>
      <c r="AF180">
        <f t="shared" si="121"/>
        <v>2.3432236567908125E-2</v>
      </c>
      <c r="AG180">
        <f t="shared" si="122"/>
        <v>3.0373573160035871E-2</v>
      </c>
      <c r="AH180">
        <f t="shared" si="123"/>
        <v>3.7907514797027003E-2</v>
      </c>
      <c r="AI180">
        <f t="shared" si="124"/>
        <v>7.1552109122618585E-2</v>
      </c>
      <c r="AL180">
        <f t="shared" si="107"/>
        <v>0.94923337249475315</v>
      </c>
      <c r="AM180">
        <f t="shared" si="125"/>
        <v>0.34547382826292089</v>
      </c>
      <c r="AN180">
        <f t="shared" si="126"/>
        <v>0.16061520168408566</v>
      </c>
      <c r="AO180">
        <f t="shared" si="127"/>
        <v>6.9538539185398179E-2</v>
      </c>
      <c r="AP180">
        <f t="shared" si="110"/>
        <v>2.1497852482258516E-2</v>
      </c>
      <c r="AQ180">
        <f t="shared" si="111"/>
        <v>8.5297403856820792E-3</v>
      </c>
      <c r="AR180">
        <f t="shared" si="112"/>
        <v>3.2927310389005565E-3</v>
      </c>
      <c r="AS180">
        <f t="shared" si="113"/>
        <v>8.9503279597475663E-4</v>
      </c>
      <c r="AT180">
        <f t="shared" si="114"/>
        <v>3.2126415542803132E-4</v>
      </c>
      <c r="AU180">
        <f t="shared" si="115"/>
        <v>2.4794050779075169E-5</v>
      </c>
      <c r="AX180">
        <f t="shared" si="108"/>
        <v>7.5710582608803324E-3</v>
      </c>
      <c r="AY180">
        <f t="shared" si="137"/>
        <v>1.0745823618532064E-2</v>
      </c>
      <c r="AZ180">
        <f t="shared" si="138"/>
        <v>1.2097187764895382E-2</v>
      </c>
      <c r="BA180">
        <f t="shared" si="139"/>
        <v>1.3797762467013197E-2</v>
      </c>
      <c r="BB180">
        <f t="shared" si="140"/>
        <v>1.6732367240977954E-2</v>
      </c>
      <c r="BC180">
        <f t="shared" si="141"/>
        <v>1.9655123916695633E-2</v>
      </c>
      <c r="BD180">
        <f t="shared" si="142"/>
        <v>2.3432231032871051E-2</v>
      </c>
      <c r="BE180">
        <f t="shared" si="143"/>
        <v>3.0373570281917658E-2</v>
      </c>
      <c r="BF180">
        <f t="shared" si="144"/>
        <v>3.7907512999375365E-2</v>
      </c>
      <c r="BG180">
        <f t="shared" si="145"/>
        <v>7.1552108443518836E-2</v>
      </c>
      <c r="BJ180">
        <f t="shared" si="109"/>
        <v>-7.1741819849681379E-2</v>
      </c>
      <c r="BK180">
        <f t="shared" si="146"/>
        <v>-3.1176962648683765E-3</v>
      </c>
      <c r="BL180">
        <f t="shared" si="147"/>
        <v>-7.652819578130791E-4</v>
      </c>
      <c r="BM180">
        <f t="shared" si="148"/>
        <v>-1.7017839117931075E-4</v>
      </c>
      <c r="BN180">
        <f t="shared" si="149"/>
        <v>-2.1370642060504322E-5</v>
      </c>
      <c r="BO180">
        <f t="shared" si="150"/>
        <v>-4.2599443591375151E-6</v>
      </c>
      <c r="BP180">
        <f t="shared" si="151"/>
        <v>-8.2406240114680993E-7</v>
      </c>
      <c r="BQ180">
        <f t="shared" si="152"/>
        <v>-8.9710973998344832E-8</v>
      </c>
      <c r="BR180">
        <f t="shared" si="153"/>
        <v>-1.6105879742412182E-8</v>
      </c>
      <c r="BS180">
        <f t="shared" si="154"/>
        <v>-2.4826058631136706E-10</v>
      </c>
    </row>
    <row r="181" spans="1:71">
      <c r="A181">
        <v>16889904.349764224</v>
      </c>
      <c r="B181">
        <v>7.5182372974587032E-3</v>
      </c>
      <c r="C181">
        <v>1.072753572173012E-2</v>
      </c>
      <c r="D181">
        <v>1.2080901307255044E-2</v>
      </c>
      <c r="E181">
        <v>1.3781869189011236E-2</v>
      </c>
      <c r="F181">
        <v>1.6715139737424525E-2</v>
      </c>
      <c r="G181">
        <v>1.9635706601287831E-2</v>
      </c>
      <c r="H181">
        <v>2.3409574665290037E-2</v>
      </c>
      <c r="I181">
        <v>3.0344586858750699E-2</v>
      </c>
      <c r="J181">
        <v>3.7871500680675234E-2</v>
      </c>
      <c r="K181">
        <v>7.148437573408728E-2</v>
      </c>
      <c r="N181">
        <f t="shared" si="105"/>
        <v>-12.887208922510435</v>
      </c>
      <c r="O181">
        <f t="shared" si="128"/>
        <v>-38.546453325413054</v>
      </c>
      <c r="P181">
        <f t="shared" si="129"/>
        <v>-33.847523428100772</v>
      </c>
      <c r="Q181">
        <f t="shared" si="130"/>
        <v>-28.487766459054146</v>
      </c>
      <c r="R181">
        <f t="shared" si="131"/>
        <v>-21.660463948140428</v>
      </c>
      <c r="S181">
        <f t="shared" si="132"/>
        <v>-17.101030053673167</v>
      </c>
      <c r="T181">
        <f t="shared" si="133"/>
        <v>-13.17149168944267</v>
      </c>
      <c r="U181">
        <f t="shared" si="134"/>
        <v>-8.9389036097270669</v>
      </c>
      <c r="V181">
        <f t="shared" si="135"/>
        <v>-6.4145235090338595</v>
      </c>
      <c r="W181">
        <f t="shared" si="136"/>
        <v>-2.4745610381221397</v>
      </c>
      <c r="Z181">
        <f t="shared" si="106"/>
        <v>7.5195006765013048E-3</v>
      </c>
      <c r="AA181">
        <f t="shared" si="116"/>
        <v>1.0736730545653576E-2</v>
      </c>
      <c r="AB181">
        <f t="shared" si="117"/>
        <v>1.2091768017772639E-2</v>
      </c>
      <c r="AC181">
        <f t="shared" si="118"/>
        <v>1.3794582510944774E-2</v>
      </c>
      <c r="AD181">
        <f t="shared" si="119"/>
        <v>1.6730799234078525E-2</v>
      </c>
      <c r="AE181">
        <f t="shared" si="120"/>
        <v>1.9654198232001471E-2</v>
      </c>
      <c r="AF181">
        <f t="shared" si="121"/>
        <v>2.3431677917381762E-2</v>
      </c>
      <c r="AG181">
        <f t="shared" si="122"/>
        <v>3.0373283113318921E-2</v>
      </c>
      <c r="AH181">
        <f t="shared" si="123"/>
        <v>3.7907333727625732E-2</v>
      </c>
      <c r="AI181">
        <f t="shared" si="124"/>
        <v>7.1552040747569268E-2</v>
      </c>
      <c r="AL181">
        <f t="shared" si="107"/>
        <v>0.97045736529041771</v>
      </c>
      <c r="AM181">
        <f t="shared" si="125"/>
        <v>0.332574854963199</v>
      </c>
      <c r="AN181">
        <f t="shared" si="126"/>
        <v>0.15381668695691303</v>
      </c>
      <c r="AO181">
        <f t="shared" si="127"/>
        <v>6.6410911198735781E-2</v>
      </c>
      <c r="AP181">
        <f t="shared" si="110"/>
        <v>2.0496326263399464E-2</v>
      </c>
      <c r="AQ181">
        <f t="shared" si="111"/>
        <v>8.1278487462635926E-3</v>
      </c>
      <c r="AR181">
        <f t="shared" si="112"/>
        <v>3.1367374379741419E-3</v>
      </c>
      <c r="AS181">
        <f t="shared" si="113"/>
        <v>8.5249586735537837E-4</v>
      </c>
      <c r="AT181">
        <f t="shared" si="114"/>
        <v>3.0598038103258951E-4</v>
      </c>
      <c r="AU181">
        <f t="shared" si="115"/>
        <v>2.3613587440298387E-5</v>
      </c>
      <c r="AX181">
        <f t="shared" si="108"/>
        <v>7.5194055120296598E-3</v>
      </c>
      <c r="AY181">
        <f t="shared" si="137"/>
        <v>1.0736651095062839E-2</v>
      </c>
      <c r="AZ181">
        <f t="shared" si="138"/>
        <v>1.2091718557485569E-2</v>
      </c>
      <c r="BA181">
        <f t="shared" si="139"/>
        <v>1.3794552825734004E-2</v>
      </c>
      <c r="BB181">
        <f t="shared" si="140"/>
        <v>1.6730784391906811E-2</v>
      </c>
      <c r="BC181">
        <f t="shared" si="141"/>
        <v>1.9654189428736115E-2</v>
      </c>
      <c r="BD181">
        <f t="shared" si="142"/>
        <v>2.3431672644882079E-2</v>
      </c>
      <c r="BE181">
        <f t="shared" si="143"/>
        <v>3.0373280372050296E-2</v>
      </c>
      <c r="BF181">
        <f t="shared" si="144"/>
        <v>3.7907332015515757E-2</v>
      </c>
      <c r="BG181">
        <f t="shared" si="145"/>
        <v>7.1552040100803502E-2</v>
      </c>
      <c r="BJ181">
        <f t="shared" si="109"/>
        <v>-7.3095289603467978E-2</v>
      </c>
      <c r="BK181">
        <f t="shared" si="146"/>
        <v>-2.8719610443446023E-3</v>
      </c>
      <c r="BL181">
        <f t="shared" si="147"/>
        <v>-6.9964362163098606E-4</v>
      </c>
      <c r="BM181">
        <f t="shared" si="148"/>
        <v>-1.5496160717589575E-4</v>
      </c>
      <c r="BN181">
        <f t="shared" si="149"/>
        <v>-1.941299245833668E-5</v>
      </c>
      <c r="BO181">
        <f t="shared" si="150"/>
        <v>-3.8666705749661884E-6</v>
      </c>
      <c r="BP181">
        <f t="shared" si="151"/>
        <v>-7.4771097030452183E-7</v>
      </c>
      <c r="BQ181">
        <f t="shared" si="152"/>
        <v>-8.1380756762118352E-8</v>
      </c>
      <c r="BR181">
        <f t="shared" si="153"/>
        <v>-1.4611106429180922E-8</v>
      </c>
      <c r="BS181">
        <f t="shared" si="154"/>
        <v>-2.246760452102293E-10</v>
      </c>
    </row>
    <row r="182" spans="1:71">
      <c r="A182">
        <v>17734399.567252435</v>
      </c>
      <c r="B182">
        <v>7.4670893572077266E-3</v>
      </c>
      <c r="C182">
        <v>1.07187262100281E-2</v>
      </c>
      <c r="D182">
        <v>1.2075658344636196E-2</v>
      </c>
      <c r="E182">
        <v>1.3778795284423823E-2</v>
      </c>
      <c r="F182">
        <v>1.6713624680146096E-2</v>
      </c>
      <c r="G182">
        <v>1.9634812293306617E-2</v>
      </c>
      <c r="H182">
        <v>2.3409040329656575E-2</v>
      </c>
      <c r="I182">
        <v>3.0344309448914031E-2</v>
      </c>
      <c r="J182">
        <v>3.7871327502549137E-2</v>
      </c>
      <c r="K182">
        <v>7.1484310339532481E-2</v>
      </c>
      <c r="N182">
        <f t="shared" si="105"/>
        <v>-13.215437385732676</v>
      </c>
      <c r="O182">
        <f t="shared" si="128"/>
        <v>-38.768333331695196</v>
      </c>
      <c r="P182">
        <f t="shared" si="129"/>
        <v>-33.950259220810466</v>
      </c>
      <c r="Q182">
        <f t="shared" si="130"/>
        <v>-28.532101971162216</v>
      </c>
      <c r="R182">
        <f t="shared" si="131"/>
        <v>-21.674132796156375</v>
      </c>
      <c r="S182">
        <f t="shared" si="132"/>
        <v>-17.106447002615074</v>
      </c>
      <c r="T182">
        <f t="shared" si="133"/>
        <v>-13.173581303558464</v>
      </c>
      <c r="U182">
        <f t="shared" si="134"/>
        <v>-8.939471323895285</v>
      </c>
      <c r="V182">
        <f t="shared" si="135"/>
        <v>-6.41472724513907</v>
      </c>
      <c r="W182">
        <f t="shared" si="136"/>
        <v>-2.4745767588895125</v>
      </c>
      <c r="Z182">
        <f t="shared" si="106"/>
        <v>7.4683629936032328E-3</v>
      </c>
      <c r="AA182">
        <f t="shared" si="116"/>
        <v>1.0727955013665818E-2</v>
      </c>
      <c r="AB182">
        <f t="shared" si="117"/>
        <v>1.208654623388072E-2</v>
      </c>
      <c r="AC182">
        <f t="shared" si="118"/>
        <v>1.3791521304066473E-2</v>
      </c>
      <c r="AD182">
        <f t="shared" si="119"/>
        <v>1.6729290513749363E-2</v>
      </c>
      <c r="AE182">
        <f t="shared" si="120"/>
        <v>1.9653307678605098E-2</v>
      </c>
      <c r="AF182">
        <f t="shared" si="121"/>
        <v>2.3431145828830244E-2</v>
      </c>
      <c r="AG182">
        <f t="shared" si="122"/>
        <v>3.0373006871119743E-2</v>
      </c>
      <c r="AH182">
        <f t="shared" si="123"/>
        <v>3.7907161278597466E-2</v>
      </c>
      <c r="AI182">
        <f t="shared" si="124"/>
        <v>7.1551975628373982E-2</v>
      </c>
      <c r="AL182">
        <f t="shared" si="107"/>
        <v>0.99178142475649511</v>
      </c>
      <c r="AM182">
        <f t="shared" si="125"/>
        <v>0.32001032785288902</v>
      </c>
      <c r="AN182">
        <f t="shared" si="126"/>
        <v>0.14726900118428454</v>
      </c>
      <c r="AO182">
        <f t="shared" si="127"/>
        <v>6.3415781559013396E-2</v>
      </c>
      <c r="AP182">
        <f t="shared" si="110"/>
        <v>1.95404590654738E-2</v>
      </c>
      <c r="AQ182">
        <f t="shared" si="111"/>
        <v>7.7446990025515838E-3</v>
      </c>
      <c r="AR182">
        <f t="shared" si="112"/>
        <v>2.9880976751822455E-3</v>
      </c>
      <c r="AS182">
        <f t="shared" si="113"/>
        <v>8.1197673850162276E-4</v>
      </c>
      <c r="AT182">
        <f t="shared" si="114"/>
        <v>2.9142305197701489E-4</v>
      </c>
      <c r="AU182">
        <f t="shared" si="115"/>
        <v>2.2489317815920419E-5</v>
      </c>
      <c r="AX182">
        <f t="shared" si="108"/>
        <v>7.4682673831577831E-3</v>
      </c>
      <c r="AY182">
        <f t="shared" si="137"/>
        <v>1.0727878720781648E-2</v>
      </c>
      <c r="AZ182">
        <f t="shared" si="138"/>
        <v>1.2086498930126841E-2</v>
      </c>
      <c r="BA182">
        <f t="shared" si="139"/>
        <v>1.3791492973379057E-2</v>
      </c>
      <c r="BB182">
        <f t="shared" si="140"/>
        <v>1.672927636694687E-2</v>
      </c>
      <c r="BC182">
        <f t="shared" si="141"/>
        <v>1.965329929127891E-2</v>
      </c>
      <c r="BD182">
        <f t="shared" si="142"/>
        <v>2.3431140806462223E-2</v>
      </c>
      <c r="BE182">
        <f t="shared" si="143"/>
        <v>3.0373004260202983E-2</v>
      </c>
      <c r="BF182">
        <f t="shared" si="144"/>
        <v>3.790715964796141E-2</v>
      </c>
      <c r="BG182">
        <f t="shared" si="145"/>
        <v>7.155197501240286E-2</v>
      </c>
      <c r="BJ182">
        <f t="shared" si="109"/>
        <v>-7.4446992209653257E-2</v>
      </c>
      <c r="BK182">
        <f t="shared" si="146"/>
        <v>-2.6438464320822368E-3</v>
      </c>
      <c r="BL182">
        <f t="shared" si="147"/>
        <v>-6.3940659752365699E-4</v>
      </c>
      <c r="BM182">
        <f t="shared" si="148"/>
        <v>-1.4107982228958479E-4</v>
      </c>
      <c r="BN182">
        <f t="shared" si="149"/>
        <v>-1.7633381855324479E-5</v>
      </c>
      <c r="BO182">
        <f t="shared" si="150"/>
        <v>-3.5096138802154981E-6</v>
      </c>
      <c r="BP182">
        <f t="shared" si="151"/>
        <v>-6.784132177855802E-7</v>
      </c>
      <c r="BQ182">
        <f t="shared" si="152"/>
        <v>-7.3819421466607726E-8</v>
      </c>
      <c r="BR182">
        <f t="shared" si="153"/>
        <v>-1.3252211952773061E-8</v>
      </c>
      <c r="BS182">
        <f t="shared" si="154"/>
        <v>-2.0481536564870179E-10</v>
      </c>
    </row>
    <row r="183" spans="1:71">
      <c r="A183">
        <v>18621119.545615058</v>
      </c>
      <c r="B183">
        <v>7.4164496440080052E-3</v>
      </c>
      <c r="C183">
        <v>1.0710302328666817E-2</v>
      </c>
      <c r="D183">
        <v>1.2070655052474273E-2</v>
      </c>
      <c r="E183">
        <v>1.3775864954291213E-2</v>
      </c>
      <c r="F183">
        <v>1.6712181264375226E-2</v>
      </c>
      <c r="G183">
        <v>1.9633960434904254E-2</v>
      </c>
      <c r="H183">
        <v>2.3408531401610828E-2</v>
      </c>
      <c r="I183">
        <v>3.034404524246111E-2</v>
      </c>
      <c r="J183">
        <v>3.7871162569191874E-2</v>
      </c>
      <c r="K183">
        <v>7.1484248058912181E-2</v>
      </c>
      <c r="N183">
        <f t="shared" si="105"/>
        <v>-13.546931424602324</v>
      </c>
      <c r="O183">
        <f t="shared" si="128"/>
        <v>-38.981799108660795</v>
      </c>
      <c r="P183">
        <f t="shared" si="129"/>
        <v>-34.048605155839141</v>
      </c>
      <c r="Q183">
        <f t="shared" si="130"/>
        <v>-28.574432145924437</v>
      </c>
      <c r="R183">
        <f t="shared" si="131"/>
        <v>-21.687163081901744</v>
      </c>
      <c r="S183">
        <f t="shared" si="132"/>
        <v>-17.111608317009033</v>
      </c>
      <c r="T183">
        <f t="shared" si="133"/>
        <v>-13.175571832550508</v>
      </c>
      <c r="U183">
        <f t="shared" si="134"/>
        <v>-8.9400120458569248</v>
      </c>
      <c r="V183">
        <f t="shared" si="135"/>
        <v>-6.4149212864946294</v>
      </c>
      <c r="W183">
        <f t="shared" si="136"/>
        <v>-2.4745917311395123</v>
      </c>
      <c r="Z183">
        <f t="shared" si="106"/>
        <v>7.4177332077090055E-3</v>
      </c>
      <c r="AA183">
        <f t="shared" si="116"/>
        <v>1.0719563752220692E-2</v>
      </c>
      <c r="AB183">
        <f t="shared" si="117"/>
        <v>1.2081563191079017E-2</v>
      </c>
      <c r="AC183">
        <f t="shared" si="118"/>
        <v>1.3788603089454466E-2</v>
      </c>
      <c r="AD183">
        <f t="shared" si="119"/>
        <v>1.672785313719425E-2</v>
      </c>
      <c r="AE183">
        <f t="shared" si="120"/>
        <v>1.9652459397075477E-2</v>
      </c>
      <c r="AF183">
        <f t="shared" si="121"/>
        <v>2.3430639041149288E-2</v>
      </c>
      <c r="AG183">
        <f t="shared" si="122"/>
        <v>3.0372743776752135E-2</v>
      </c>
      <c r="AH183">
        <f t="shared" si="123"/>
        <v>3.7906997039632219E-2</v>
      </c>
      <c r="AI183">
        <f t="shared" si="124"/>
        <v>7.1551913610001461E-2</v>
      </c>
      <c r="AL183">
        <f t="shared" si="107"/>
        <v>1.013204004989797</v>
      </c>
      <c r="AM183">
        <f t="shared" si="125"/>
        <v>0.30778436761589145</v>
      </c>
      <c r="AN183">
        <f t="shared" si="126"/>
        <v>0.14096620309228583</v>
      </c>
      <c r="AO183">
        <f t="shared" si="127"/>
        <v>6.0548283919039894E-2</v>
      </c>
      <c r="AP183">
        <f t="shared" si="110"/>
        <v>1.8628261701425456E-2</v>
      </c>
      <c r="AQ183">
        <f t="shared" si="111"/>
        <v>7.3794351047740854E-3</v>
      </c>
      <c r="AR183">
        <f t="shared" si="112"/>
        <v>2.8464684595737601E-3</v>
      </c>
      <c r="AS183">
        <f t="shared" si="113"/>
        <v>7.7338004176107761E-4</v>
      </c>
      <c r="AT183">
        <f t="shared" si="114"/>
        <v>2.7755770850215354E-4</v>
      </c>
      <c r="AU183">
        <f t="shared" si="115"/>
        <v>2.1418567244152563E-5</v>
      </c>
      <c r="AX183">
        <f t="shared" si="108"/>
        <v>7.4176371790864344E-3</v>
      </c>
      <c r="AY183">
        <f t="shared" si="137"/>
        <v>1.0719490517486888E-2</v>
      </c>
      <c r="AZ183">
        <f t="shared" si="138"/>
        <v>1.2081517958473726E-2</v>
      </c>
      <c r="BA183">
        <f t="shared" si="139"/>
        <v>1.3788576054112217E-2</v>
      </c>
      <c r="BB183">
        <f t="shared" si="140"/>
        <v>1.6727839653696064E-2</v>
      </c>
      <c r="BC183">
        <f t="shared" si="141"/>
        <v>1.9652451406183678E-2</v>
      </c>
      <c r="BD183">
        <f t="shared" si="142"/>
        <v>2.3430634257089054E-2</v>
      </c>
      <c r="BE183">
        <f t="shared" si="143"/>
        <v>3.037274128999716E-2</v>
      </c>
      <c r="BF183">
        <f t="shared" si="144"/>
        <v>3.7906995486595478E-2</v>
      </c>
      <c r="BG183">
        <f t="shared" si="145"/>
        <v>7.1551913023358935E-2</v>
      </c>
      <c r="BJ183">
        <f t="shared" si="109"/>
        <v>-7.5796827058300015E-2</v>
      </c>
      <c r="BK183">
        <f t="shared" si="146"/>
        <v>-2.4323035155882824E-3</v>
      </c>
      <c r="BL183">
        <f t="shared" si="147"/>
        <v>-5.8415600810539749E-4</v>
      </c>
      <c r="BM183">
        <f t="shared" si="148"/>
        <v>-1.2841933363220704E-4</v>
      </c>
      <c r="BN183">
        <f t="shared" si="149"/>
        <v>-1.6015861329950274E-5</v>
      </c>
      <c r="BO183">
        <f t="shared" si="150"/>
        <v>-3.185414979960232E-6</v>
      </c>
      <c r="BP183">
        <f t="shared" si="151"/>
        <v>-6.1553305978343532E-7</v>
      </c>
      <c r="BQ183">
        <f t="shared" si="152"/>
        <v>-6.6965591340388254E-8</v>
      </c>
      <c r="BR183">
        <f t="shared" si="153"/>
        <v>-1.2024513131126077E-8</v>
      </c>
      <c r="BS183">
        <f t="shared" si="154"/>
        <v>-1.8619594826419999E-10</v>
      </c>
    </row>
    <row r="184" spans="1:71">
      <c r="A184">
        <v>19552175.522895813</v>
      </c>
      <c r="B184">
        <v>7.3663115646600387E-3</v>
      </c>
      <c r="C184">
        <v>1.0702248569938455E-2</v>
      </c>
      <c r="D184">
        <v>1.2065880903704322E-2</v>
      </c>
      <c r="E184">
        <v>1.3773071616338983E-2</v>
      </c>
      <c r="F184">
        <v>1.6710806125079882E-2</v>
      </c>
      <c r="G184">
        <v>1.9633149017313906E-2</v>
      </c>
      <c r="H184">
        <v>2.3408046674698112E-2</v>
      </c>
      <c r="I184">
        <v>3.0343793611273335E-2</v>
      </c>
      <c r="J184">
        <v>3.7871005488163516E-2</v>
      </c>
      <c r="K184">
        <v>7.1484188743952348E-2</v>
      </c>
      <c r="N184">
        <f t="shared" si="105"/>
        <v>-13.881683242476228</v>
      </c>
      <c r="O184">
        <f t="shared" si="128"/>
        <v>-39.187081225423469</v>
      </c>
      <c r="P184">
        <f t="shared" si="129"/>
        <v>-34.14272707712685</v>
      </c>
      <c r="Q184">
        <f t="shared" si="130"/>
        <v>-28.614842991285137</v>
      </c>
      <c r="R184">
        <f t="shared" si="131"/>
        <v>-21.699584082039891</v>
      </c>
      <c r="S184">
        <f t="shared" si="132"/>
        <v>-17.116525956031765</v>
      </c>
      <c r="T184">
        <f t="shared" si="133"/>
        <v>-13.177467955802863</v>
      </c>
      <c r="U184">
        <f t="shared" si="134"/>
        <v>-8.9405270570787323</v>
      </c>
      <c r="V184">
        <f t="shared" si="135"/>
        <v>-6.4151060941060774</v>
      </c>
      <c r="W184">
        <f t="shared" si="136"/>
        <v>-2.4746059905059128</v>
      </c>
      <c r="Z184">
        <f t="shared" si="106"/>
        <v>7.3676047313567007E-3</v>
      </c>
      <c r="AA184">
        <f t="shared" si="116"/>
        <v>1.0711541297538856E-2</v>
      </c>
      <c r="AB184">
        <f t="shared" si="117"/>
        <v>1.2076808399686194E-2</v>
      </c>
      <c r="AC184">
        <f t="shared" si="118"/>
        <v>1.3785821310535505E-2</v>
      </c>
      <c r="AD184">
        <f t="shared" si="119"/>
        <v>1.6726483753189057E-2</v>
      </c>
      <c r="AE184">
        <f t="shared" si="120"/>
        <v>1.9651651387008581E-2</v>
      </c>
      <c r="AF184">
        <f t="shared" si="121"/>
        <v>2.3430156352939387E-2</v>
      </c>
      <c r="AG184">
        <f t="shared" si="122"/>
        <v>3.0372493204738244E-2</v>
      </c>
      <c r="AH184">
        <f t="shared" si="123"/>
        <v>3.7906840619941477E-2</v>
      </c>
      <c r="AI184">
        <f t="shared" si="124"/>
        <v>7.1551854544801965E-2</v>
      </c>
      <c r="AL184">
        <f t="shared" si="107"/>
        <v>1.034723477658553</v>
      </c>
      <c r="AM184">
        <f t="shared" si="125"/>
        <v>0.29589970607424076</v>
      </c>
      <c r="AN184">
        <f t="shared" si="126"/>
        <v>0.13490217263370025</v>
      </c>
      <c r="AO184">
        <f t="shared" si="127"/>
        <v>5.7803660513000739E-2</v>
      </c>
      <c r="AP184">
        <f t="shared" si="110"/>
        <v>1.7757822978061697E-2</v>
      </c>
      <c r="AQ184">
        <f t="shared" si="111"/>
        <v>7.0312384308723538E-3</v>
      </c>
      <c r="AR184">
        <f t="shared" si="112"/>
        <v>2.7115222011449059E-3</v>
      </c>
      <c r="AS184">
        <f t="shared" si="113"/>
        <v>7.3661488569732366E-4</v>
      </c>
      <c r="AT184">
        <f t="shared" si="114"/>
        <v>2.6435150763682322E-4</v>
      </c>
      <c r="AU184">
        <f t="shared" si="115"/>
        <v>2.0398788882812838E-5</v>
      </c>
      <c r="AX184">
        <f t="shared" si="108"/>
        <v>7.3675083116443623E-3</v>
      </c>
      <c r="AY184">
        <f t="shared" si="137"/>
        <v>1.0711471022303498E-2</v>
      </c>
      <c r="AZ184">
        <f t="shared" si="138"/>
        <v>1.2076765155451665E-2</v>
      </c>
      <c r="BA184">
        <f t="shared" si="139"/>
        <v>1.3785795513705592E-2</v>
      </c>
      <c r="BB184">
        <f t="shared" si="140"/>
        <v>1.672647090236137E-2</v>
      </c>
      <c r="BC184">
        <f t="shared" si="141"/>
        <v>1.9651643773947347E-2</v>
      </c>
      <c r="BD184">
        <f t="shared" si="142"/>
        <v>2.3430151795918033E-2</v>
      </c>
      <c r="BE184">
        <f t="shared" si="143"/>
        <v>3.0372490836248163E-2</v>
      </c>
      <c r="BF184">
        <f t="shared" si="144"/>
        <v>3.7906839140813525E-2</v>
      </c>
      <c r="BG184">
        <f t="shared" si="145"/>
        <v>7.1551853986091749E-2</v>
      </c>
      <c r="BJ184">
        <f t="shared" si="109"/>
        <v>-7.7144688908510339E-2</v>
      </c>
      <c r="BK184">
        <f t="shared" si="146"/>
        <v>-2.2363192285398243E-3</v>
      </c>
      <c r="BL184">
        <f t="shared" si="147"/>
        <v>-5.3350493149617747E-4</v>
      </c>
      <c r="BM184">
        <f t="shared" si="148"/>
        <v>-1.1687562814677199E-4</v>
      </c>
      <c r="BN184">
        <f t="shared" si="149"/>
        <v>-1.4545750337895561E-5</v>
      </c>
      <c r="BO184">
        <f t="shared" si="150"/>
        <v>-2.8910614107649217E-6</v>
      </c>
      <c r="BP184">
        <f t="shared" si="151"/>
        <v>-5.584759970848224E-7</v>
      </c>
      <c r="BQ184">
        <f t="shared" si="152"/>
        <v>-6.0746187765447684E-8</v>
      </c>
      <c r="BR184">
        <f t="shared" si="153"/>
        <v>-1.0902238964089978E-8</v>
      </c>
      <c r="BS184">
        <f t="shared" si="154"/>
        <v>-1.6819714537761697E-10</v>
      </c>
    </row>
    <row r="185" spans="1:71">
      <c r="A185">
        <v>20529784.299040604</v>
      </c>
      <c r="B185">
        <v>7.3166686311118305E-3</v>
      </c>
      <c r="C185">
        <v>1.069454993527086E-2</v>
      </c>
      <c r="D185">
        <v>1.2061325795821764E-2</v>
      </c>
      <c r="E185">
        <v>1.3770408978847834E-2</v>
      </c>
      <c r="F185">
        <v>1.6709496053200941E-2</v>
      </c>
      <c r="G185">
        <v>1.9632376126255784E-2</v>
      </c>
      <c r="H185">
        <v>2.3407584999595884E-2</v>
      </c>
      <c r="I185">
        <v>3.0343553957085538E-2</v>
      </c>
      <c r="J185">
        <v>3.7870855885696109E-2</v>
      </c>
      <c r="K185">
        <v>7.1484132253438859E-2</v>
      </c>
      <c r="N185">
        <f t="shared" si="105"/>
        <v>-14.219683584886948</v>
      </c>
      <c r="O185">
        <f t="shared" si="128"/>
        <v>-39.384411539081775</v>
      </c>
      <c r="P185">
        <f t="shared" si="129"/>
        <v>-34.232786500935099</v>
      </c>
      <c r="Q185">
        <f t="shared" si="130"/>
        <v>-28.653417253976301</v>
      </c>
      <c r="R185">
        <f t="shared" si="131"/>
        <v>-21.711423782124662</v>
      </c>
      <c r="S185">
        <f t="shared" si="132"/>
        <v>-17.121211329111137</v>
      </c>
      <c r="T185">
        <f t="shared" si="133"/>
        <v>-13.179274133482355</v>
      </c>
      <c r="U185">
        <f t="shared" si="134"/>
        <v>-8.9410175783562948</v>
      </c>
      <c r="V185">
        <f t="shared" si="135"/>
        <v>-6.4152821070925992</v>
      </c>
      <c r="W185">
        <f t="shared" si="136"/>
        <v>-2.4746195709260448</v>
      </c>
      <c r="Z185">
        <f t="shared" si="106"/>
        <v>7.3179710820465557E-3</v>
      </c>
      <c r="AA185">
        <f t="shared" si="116"/>
        <v>1.0703872694438331E-2</v>
      </c>
      <c r="AB185">
        <f t="shared" si="117"/>
        <v>1.2072271793377711E-2</v>
      </c>
      <c r="AC185">
        <f t="shared" si="118"/>
        <v>1.3783169700246801E-2</v>
      </c>
      <c r="AD185">
        <f t="shared" si="119"/>
        <v>1.6725179165858823E-2</v>
      </c>
      <c r="AE185">
        <f t="shared" si="120"/>
        <v>1.9650881742098437E-2</v>
      </c>
      <c r="AF185">
        <f t="shared" si="121"/>
        <v>2.3429696619694934E-2</v>
      </c>
      <c r="AG185">
        <f t="shared" si="122"/>
        <v>3.03722545593283E-2</v>
      </c>
      <c r="AH185">
        <f t="shared" si="123"/>
        <v>3.7906691647330223E-2</v>
      </c>
      <c r="AI185">
        <f t="shared" si="124"/>
        <v>7.1551798292155883E-2</v>
      </c>
      <c r="AL185">
        <f t="shared" si="107"/>
        <v>1.0563381281554352</v>
      </c>
      <c r="AM185">
        <f t="shared" si="125"/>
        <v>0.28435779316223198</v>
      </c>
      <c r="AN185">
        <f t="shared" si="126"/>
        <v>0.12907065080329733</v>
      </c>
      <c r="AO185">
        <f t="shared" si="127"/>
        <v>5.517726715386214E-2</v>
      </c>
      <c r="AP185">
        <f t="shared" si="110"/>
        <v>1.6927307541082157E-2</v>
      </c>
      <c r="AQ185">
        <f t="shared" si="111"/>
        <v>6.6993263307258454E-3</v>
      </c>
      <c r="AR185">
        <f t="shared" si="112"/>
        <v>2.5829463468576767E-3</v>
      </c>
      <c r="AS185">
        <f t="shared" si="113"/>
        <v>7.0159465158627196E-4</v>
      </c>
      <c r="AT185">
        <f t="shared" si="114"/>
        <v>2.5177316718039919E-4</v>
      </c>
      <c r="AU185">
        <f t="shared" si="115"/>
        <v>1.9427557506144273E-5</v>
      </c>
      <c r="AX185">
        <f t="shared" si="108"/>
        <v>7.3178742976456731E-3</v>
      </c>
      <c r="AY185">
        <f t="shared" si="137"/>
        <v>1.070380528116468E-2</v>
      </c>
      <c r="AZ185">
        <f t="shared" si="138"/>
        <v>1.2072230457335546E-2</v>
      </c>
      <c r="BA185">
        <f t="shared" si="139"/>
        <v>1.3783145087371072E-2</v>
      </c>
      <c r="BB185">
        <f t="shared" si="140"/>
        <v>1.6725166918439463E-2</v>
      </c>
      <c r="BC185">
        <f t="shared" si="141"/>
        <v>1.9650874489124549E-2</v>
      </c>
      <c r="BD185">
        <f t="shared" si="142"/>
        <v>2.3429692278972829E-2</v>
      </c>
      <c r="BE185">
        <f t="shared" si="143"/>
        <v>3.0372252303485565E-2</v>
      </c>
      <c r="BF185">
        <f t="shared" si="144"/>
        <v>3.7906690238595775E-2</v>
      </c>
      <c r="BG185">
        <f t="shared" si="145"/>
        <v>7.1551797760048164E-2</v>
      </c>
      <c r="BJ185">
        <f t="shared" si="109"/>
        <v>-7.8490467366648844E-2</v>
      </c>
      <c r="BK185">
        <f t="shared" si="146"/>
        <v>-2.0549185926902816E-3</v>
      </c>
      <c r="BL185">
        <f t="shared" si="147"/>
        <v>-4.8709320304508277E-4</v>
      </c>
      <c r="BM185">
        <f t="shared" si="148"/>
        <v>-1.0635279137396816E-4</v>
      </c>
      <c r="BN185">
        <f t="shared" si="149"/>
        <v>-1.320979226688495E-5</v>
      </c>
      <c r="BO185">
        <f t="shared" si="150"/>
        <v>-2.6238289623684174E-6</v>
      </c>
      <c r="BP185">
        <f t="shared" si="151"/>
        <v>-5.0670050231842793E-7</v>
      </c>
      <c r="BQ185">
        <f t="shared" si="152"/>
        <v>-5.5105673341546735E-8</v>
      </c>
      <c r="BR185">
        <f t="shared" si="153"/>
        <v>-9.8900776774678064E-9</v>
      </c>
      <c r="BS185">
        <f t="shared" si="154"/>
        <v>-1.5206026937036124E-10</v>
      </c>
    </row>
    <row r="186" spans="1:71">
      <c r="A186">
        <v>21556273.513992634</v>
      </c>
      <c r="B186">
        <v>7.2675144584793934E-3</v>
      </c>
      <c r="C186">
        <v>1.0687191927985836E-2</v>
      </c>
      <c r="D186">
        <v>1.2056980037079926E-2</v>
      </c>
      <c r="E186">
        <v>1.3767871028841824E-2</v>
      </c>
      <c r="F186">
        <v>1.6708247988614366E-2</v>
      </c>
      <c r="G186">
        <v>1.9631639937545523E-2</v>
      </c>
      <c r="H186">
        <v>2.3407145281422657E-2</v>
      </c>
      <c r="I186">
        <v>3.0343325710069608E-2</v>
      </c>
      <c r="J186">
        <v>3.7870713405806007E-2</v>
      </c>
      <c r="K186">
        <v>7.1484078452881253E-2</v>
      </c>
      <c r="N186">
        <f t="shared" si="105"/>
        <v>-14.560921662274234</v>
      </c>
      <c r="O186">
        <f t="shared" si="128"/>
        <v>-39.574022393496293</v>
      </c>
      <c r="P186">
        <f t="shared" si="129"/>
        <v>-34.318940545794121</v>
      </c>
      <c r="Q186">
        <f t="shared" si="130"/>
        <v>-28.690234503406703</v>
      </c>
      <c r="R186">
        <f t="shared" si="131"/>
        <v>-21.722708928778388</v>
      </c>
      <c r="S186">
        <f t="shared" si="132"/>
        <v>-17.125675320241054</v>
      </c>
      <c r="T186">
        <f t="shared" si="133"/>
        <v>-13.180994616618504</v>
      </c>
      <c r="U186">
        <f t="shared" si="134"/>
        <v>-8.9414847726810809</v>
      </c>
      <c r="V186">
        <f t="shared" si="135"/>
        <v>-6.4154497437071569</v>
      </c>
      <c r="W186">
        <f t="shared" si="136"/>
        <v>-2.4746325047263258</v>
      </c>
      <c r="Z186">
        <f t="shared" si="106"/>
        <v>7.2688258802638466E-3</v>
      </c>
      <c r="AA186">
        <f t="shared" si="116"/>
        <v>1.0696543489017902E-2</v>
      </c>
      <c r="AB186">
        <f t="shared" si="117"/>
        <v>1.2067943715394946E-2</v>
      </c>
      <c r="AC186">
        <f t="shared" si="118"/>
        <v>1.3780642269258509E-2</v>
      </c>
      <c r="AD186">
        <f t="shared" si="119"/>
        <v>1.6723936327666587E-2</v>
      </c>
      <c r="AE186">
        <f t="shared" si="120"/>
        <v>1.9650148645763119E-2</v>
      </c>
      <c r="AF186">
        <f t="shared" si="121"/>
        <v>2.3429258751124185E-2</v>
      </c>
      <c r="AG186">
        <f t="shared" si="122"/>
        <v>3.0372027273090223E-2</v>
      </c>
      <c r="AH186">
        <f t="shared" si="123"/>
        <v>3.7906549767312898E-2</v>
      </c>
      <c r="AI186">
        <f t="shared" si="124"/>
        <v>7.1551744718139104E-2</v>
      </c>
      <c r="AL186">
        <f t="shared" si="107"/>
        <v>1.0780461512671013</v>
      </c>
      <c r="AM186">
        <f t="shared" si="125"/>
        <v>0.27315890138039528</v>
      </c>
      <c r="AN186">
        <f t="shared" si="126"/>
        <v>0.1234652761199687</v>
      </c>
      <c r="AO186">
        <f t="shared" si="127"/>
        <v>5.2664576948222692E-2</v>
      </c>
      <c r="AP186">
        <f t="shared" si="110"/>
        <v>1.6134953576436056E-2</v>
      </c>
      <c r="AQ186">
        <f t="shared" si="111"/>
        <v>6.3829506564740419E-3</v>
      </c>
      <c r="AR186">
        <f t="shared" si="112"/>
        <v>2.4604426739640085E-3</v>
      </c>
      <c r="AS186">
        <f t="shared" si="113"/>
        <v>6.6823679272481743E-4</v>
      </c>
      <c r="AT186">
        <f t="shared" si="114"/>
        <v>2.3979288389174526E-4</v>
      </c>
      <c r="AU186">
        <f t="shared" si="115"/>
        <v>1.8502562680660996E-5</v>
      </c>
      <c r="AX186">
        <f t="shared" si="108"/>
        <v>7.2687287569121609E-3</v>
      </c>
      <c r="AY186">
        <f t="shared" si="137"/>
        <v>1.0696478841472849E-2</v>
      </c>
      <c r="AZ186">
        <f t="shared" si="138"/>
        <v>1.206790420995057E-2</v>
      </c>
      <c r="BA186">
        <f t="shared" si="139"/>
        <v>1.3780618787982786E-2</v>
      </c>
      <c r="BB186">
        <f t="shared" si="140"/>
        <v>1.6723924655707618E-2</v>
      </c>
      <c r="BC186">
        <f t="shared" si="141"/>
        <v>1.9650141735955303E-2</v>
      </c>
      <c r="BD186">
        <f t="shared" si="142"/>
        <v>2.3429254616466489E-2</v>
      </c>
      <c r="BE186">
        <f t="shared" si="143"/>
        <v>3.037202512454347E-2</v>
      </c>
      <c r="BF186">
        <f t="shared" si="144"/>
        <v>3.7906548425623729E-2</v>
      </c>
      <c r="BG186">
        <f t="shared" si="145"/>
        <v>7.1551744211367313E-2</v>
      </c>
      <c r="BJ186">
        <f t="shared" si="109"/>
        <v>-7.9834047008287085E-2</v>
      </c>
      <c r="BK186">
        <f t="shared" si="146"/>
        <v>-1.8871666281066698E-3</v>
      </c>
      <c r="BL186">
        <f t="shared" si="147"/>
        <v>-4.445858882742635E-4</v>
      </c>
      <c r="BM186">
        <f t="shared" si="148"/>
        <v>-9.6762771059579066E-5</v>
      </c>
      <c r="BN186">
        <f t="shared" si="149"/>
        <v>-1.1995826618442591E-5</v>
      </c>
      <c r="BO186">
        <f t="shared" si="150"/>
        <v>-2.3812547070479871E-6</v>
      </c>
      <c r="BP186">
        <f t="shared" si="151"/>
        <v>-4.5971045253004726E-7</v>
      </c>
      <c r="BQ186">
        <f t="shared" si="152"/>
        <v>-4.9988507003061267E-8</v>
      </c>
      <c r="BR186">
        <f t="shared" si="153"/>
        <v>-8.9692866584334375E-9</v>
      </c>
      <c r="BS186">
        <f t="shared" si="154"/>
        <v>-1.3716467216640108E-10</v>
      </c>
    </row>
    <row r="187" spans="1:71">
      <c r="A187">
        <v>22634087.189692266</v>
      </c>
      <c r="B187">
        <v>7.2188427631102682E-3</v>
      </c>
      <c r="C187">
        <v>1.0680160545314116E-2</v>
      </c>
      <c r="D187">
        <v>1.2052834332838406E-2</v>
      </c>
      <c r="E187">
        <v>1.3765452020664428E-2</v>
      </c>
      <c r="F187">
        <v>1.6707059013393297E-2</v>
      </c>
      <c r="G187">
        <v>1.963093871290171E-2</v>
      </c>
      <c r="H187">
        <v>2.3406726477172252E-2</v>
      </c>
      <c r="I187">
        <v>3.0343108327485185E-2</v>
      </c>
      <c r="J187">
        <v>3.7870577709448322E-2</v>
      </c>
      <c r="K187">
        <v>7.1484027214192752E-2</v>
      </c>
      <c r="N187">
        <f t="shared" si="105"/>
        <v>-14.905385068761733</v>
      </c>
      <c r="O187">
        <f t="shared" si="128"/>
        <v>-39.756145883228371</v>
      </c>
      <c r="P187">
        <f t="shared" si="129"/>
        <v>-34.401341884508462</v>
      </c>
      <c r="Q187">
        <f t="shared" si="130"/>
        <v>-28.725371217414757</v>
      </c>
      <c r="R187">
        <f t="shared" si="131"/>
        <v>-21.733465080300196</v>
      </c>
      <c r="S187">
        <f t="shared" si="132"/>
        <v>-17.129928311377807</v>
      </c>
      <c r="T187">
        <f t="shared" si="133"/>
        <v>-13.182633456799406</v>
      </c>
      <c r="U187">
        <f t="shared" si="134"/>
        <v>-8.9419297479632789</v>
      </c>
      <c r="V187">
        <f t="shared" si="135"/>
        <v>-6.4156094023427093</v>
      </c>
      <c r="W187">
        <f t="shared" si="136"/>
        <v>-2.4746448226916935</v>
      </c>
      <c r="Z187">
        <f t="shared" si="106"/>
        <v>7.2201628475446226E-3</v>
      </c>
      <c r="AA187">
        <f t="shared" si="116"/>
        <v>1.0689539720605422E-2</v>
      </c>
      <c r="AB187">
        <f t="shared" si="117"/>
        <v>1.2063814904907778E-2</v>
      </c>
      <c r="AC187">
        <f t="shared" si="118"/>
        <v>1.3778233294583673E-2</v>
      </c>
      <c r="AD187">
        <f t="shared" si="119"/>
        <v>1.6722752332701148E-2</v>
      </c>
      <c r="AE187">
        <f t="shared" si="120"/>
        <v>1.96494503669692E-2</v>
      </c>
      <c r="AF187">
        <f t="shared" si="121"/>
        <v>2.3428841708594231E-2</v>
      </c>
      <c r="AG187">
        <f t="shared" si="122"/>
        <v>3.0371810805565908E-2</v>
      </c>
      <c r="AH187">
        <f t="shared" si="123"/>
        <v>3.7906414642271485E-2</v>
      </c>
      <c r="AI187">
        <f t="shared" si="124"/>
        <v>7.1551693695204199E-2</v>
      </c>
      <c r="AL187">
        <f t="shared" si="107"/>
        <v>1.0998456467099502</v>
      </c>
      <c r="AM187">
        <f t="shared" si="125"/>
        <v>0.26230222749241799</v>
      </c>
      <c r="AN187">
        <f t="shared" si="126"/>
        <v>0.11807961742340278</v>
      </c>
      <c r="AO187">
        <f t="shared" si="127"/>
        <v>5.0261183417244525E-2</v>
      </c>
      <c r="AP187">
        <f t="shared" si="110"/>
        <v>1.5379070613999414E-2</v>
      </c>
      <c r="AQ187">
        <f t="shared" si="111"/>
        <v>6.0813963607096932E-3</v>
      </c>
      <c r="AR187">
        <f t="shared" si="112"/>
        <v>2.3437267188922881E-3</v>
      </c>
      <c r="AS187">
        <f t="shared" si="113"/>
        <v>6.3646261901573902E-4</v>
      </c>
      <c r="AT187">
        <f t="shared" si="114"/>
        <v>2.2838225868872079E-4</v>
      </c>
      <c r="AU187">
        <f t="shared" si="115"/>
        <v>1.7621603182012607E-5</v>
      </c>
      <c r="AX187">
        <f t="shared" si="108"/>
        <v>7.2200654103385048E-3</v>
      </c>
      <c r="AY187">
        <f t="shared" si="137"/>
        <v>1.0689477744026558E-2</v>
      </c>
      <c r="AZ187">
        <f t="shared" si="138"/>
        <v>1.2063777155027657E-2</v>
      </c>
      <c r="BA187">
        <f t="shared" si="139"/>
        <v>1.37782108946872E-2</v>
      </c>
      <c r="BB187">
        <f t="shared" si="140"/>
        <v>1.6722741209513475E-2</v>
      </c>
      <c r="BC187">
        <f t="shared" si="141"/>
        <v>1.9649443784191131E-2</v>
      </c>
      <c r="BD187">
        <f t="shared" si="142"/>
        <v>2.3428837770247415E-2</v>
      </c>
      <c r="BE187">
        <f t="shared" si="143"/>
        <v>3.0371808759217446E-2</v>
      </c>
      <c r="BF187">
        <f t="shared" si="144"/>
        <v>3.7906413364438431E-2</v>
      </c>
      <c r="BG187">
        <f t="shared" si="145"/>
        <v>7.1551693212562092E-2</v>
      </c>
      <c r="BJ187">
        <f t="shared" si="109"/>
        <v>-8.1175306920068913E-2</v>
      </c>
      <c r="BK187">
        <f t="shared" si="146"/>
        <v>-1.7321695001903164E-3</v>
      </c>
      <c r="BL187">
        <f t="shared" si="147"/>
        <v>-4.0567185504785481E-4</v>
      </c>
      <c r="BM187">
        <f t="shared" si="148"/>
        <v>-8.8024856758812248E-5</v>
      </c>
      <c r="BN187">
        <f t="shared" si="149"/>
        <v>-1.0892822060793457E-5</v>
      </c>
      <c r="BO187">
        <f t="shared" si="150"/>
        <v>-2.1610376857146844E-6</v>
      </c>
      <c r="BP187">
        <f t="shared" si="151"/>
        <v>-4.1708167811678803E-7</v>
      </c>
      <c r="BQ187">
        <f t="shared" si="152"/>
        <v>-4.5347917417364619E-8</v>
      </c>
      <c r="BR187">
        <f t="shared" si="153"/>
        <v>-8.1375244393666805E-9</v>
      </c>
      <c r="BS187">
        <f t="shared" si="154"/>
        <v>-1.2599297871505206E-10</v>
      </c>
    </row>
    <row r="188" spans="1:71">
      <c r="A188">
        <v>23765791.549176879</v>
      </c>
      <c r="B188">
        <v>7.1706473606890069E-3</v>
      </c>
      <c r="C188">
        <v>1.0673442269751159E-2</v>
      </c>
      <c r="D188">
        <v>1.2048879772091242E-2</v>
      </c>
      <c r="E188">
        <v>1.3763146464938451E-2</v>
      </c>
      <c r="F188">
        <v>1.670592634535889E-2</v>
      </c>
      <c r="G188">
        <v>1.9630270795944135E-2</v>
      </c>
      <c r="H188">
        <v>2.3406327593267835E-2</v>
      </c>
      <c r="I188">
        <v>3.0342901292394114E-2</v>
      </c>
      <c r="J188">
        <v>3.7870448473711467E-2</v>
      </c>
      <c r="K188">
        <v>7.1483978415385424E-2</v>
      </c>
      <c r="N188">
        <f t="shared" si="105"/>
        <v>-15.253059696569645</v>
      </c>
      <c r="O188">
        <f t="shared" si="128"/>
        <v>-39.931013180263648</v>
      </c>
      <c r="P188">
        <f t="shared" si="129"/>
        <v>-34.480138716608693</v>
      </c>
      <c r="Q188">
        <f t="shared" si="130"/>
        <v>-28.758900869323973</v>
      </c>
      <c r="R188">
        <f t="shared" si="131"/>
        <v>-21.743716655463295</v>
      </c>
      <c r="S188">
        <f t="shared" si="132"/>
        <v>-17.133980204855924</v>
      </c>
      <c r="T188">
        <f t="shared" si="133"/>
        <v>-13.184194515371745</v>
      </c>
      <c r="U188">
        <f t="shared" si="134"/>
        <v>-8.942353559620047</v>
      </c>
      <c r="V188">
        <f t="shared" si="135"/>
        <v>-6.4157614624708925</v>
      </c>
      <c r="W188">
        <f t="shared" si="136"/>
        <v>-2.4746565541407364</v>
      </c>
      <c r="Z188">
        <f t="shared" si="106"/>
        <v>7.1719758045832634E-3</v>
      </c>
      <c r="AA188">
        <f t="shared" si="116"/>
        <v>1.0682847913054686E-2</v>
      </c>
      <c r="AB188">
        <f t="shared" si="117"/>
        <v>1.2059876483559478E-2</v>
      </c>
      <c r="AC188">
        <f t="shared" si="118"/>
        <v>1.3775937308571618E-2</v>
      </c>
      <c r="AD188">
        <f t="shared" si="119"/>
        <v>1.6721624410252538E-2</v>
      </c>
      <c r="AE188">
        <f t="shared" si="120"/>
        <v>1.9648785256246217E-2</v>
      </c>
      <c r="AF188">
        <f t="shared" si="121"/>
        <v>2.3428444502695055E-2</v>
      </c>
      <c r="AG188">
        <f t="shared" si="122"/>
        <v>3.037160464199112E-2</v>
      </c>
      <c r="AH188">
        <f t="shared" si="123"/>
        <v>3.790628595065345E-2</v>
      </c>
      <c r="AI188">
        <f t="shared" si="124"/>
        <v>7.1551645101876768E-2</v>
      </c>
      <c r="AL188">
        <f t="shared" si="107"/>
        <v>1.1217346144307643</v>
      </c>
      <c r="AM188">
        <f t="shared" si="125"/>
        <v>0.25178599027818749</v>
      </c>
      <c r="AN188">
        <f t="shared" si="126"/>
        <v>0.11290720393147012</v>
      </c>
      <c r="AO188">
        <f t="shared" si="127"/>
        <v>4.796280248816525E-2</v>
      </c>
      <c r="AP188">
        <f t="shared" si="110"/>
        <v>1.4658037137797238E-2</v>
      </c>
      <c r="AQ188">
        <f t="shared" si="111"/>
        <v>5.7939801765027159E-3</v>
      </c>
      <c r="AR188">
        <f t="shared" si="112"/>
        <v>2.232527121913045E-3</v>
      </c>
      <c r="AS188">
        <f t="shared" si="113"/>
        <v>6.0619716919017071E-4</v>
      </c>
      <c r="AT188">
        <f t="shared" si="114"/>
        <v>2.1751424760482548E-4</v>
      </c>
      <c r="AU188">
        <f t="shared" si="115"/>
        <v>1.6782582652898988E-5</v>
      </c>
      <c r="AX188">
        <f t="shared" si="108"/>
        <v>7.1718780779993106E-3</v>
      </c>
      <c r="AY188">
        <f t="shared" si="137"/>
        <v>1.0682788514297227E-2</v>
      </c>
      <c r="AZ188">
        <f t="shared" si="138"/>
        <v>1.2059840416741869E-2</v>
      </c>
      <c r="BA188">
        <f t="shared" si="139"/>
        <v>1.377591594189702E-2</v>
      </c>
      <c r="BB188">
        <f t="shared" si="140"/>
        <v>1.6721613810352542E-2</v>
      </c>
      <c r="BC188">
        <f t="shared" si="141"/>
        <v>1.9648778985111037E-2</v>
      </c>
      <c r="BD188">
        <f t="shared" si="142"/>
        <v>2.3428440751364583E-2</v>
      </c>
      <c r="BE188">
        <f t="shared" si="143"/>
        <v>3.0371602692984907E-2</v>
      </c>
      <c r="BF188">
        <f t="shared" si="144"/>
        <v>3.7906284733638877E-2</v>
      </c>
      <c r="BG188">
        <f t="shared" si="145"/>
        <v>7.155164464221557E-2</v>
      </c>
      <c r="BJ188">
        <f t="shared" si="109"/>
        <v>-8.2514120476009117E-2</v>
      </c>
      <c r="BK188">
        <f t="shared" si="146"/>
        <v>-1.5890751352141881E-3</v>
      </c>
      <c r="BL188">
        <f t="shared" si="147"/>
        <v>-3.7006259423422698E-4</v>
      </c>
      <c r="BM188">
        <f t="shared" si="148"/>
        <v>-8.0064976292324922E-5</v>
      </c>
      <c r="BN188">
        <f t="shared" si="149"/>
        <v>-9.8906969118436536E-6</v>
      </c>
      <c r="BO188">
        <f t="shared" si="150"/>
        <v>-1.9611203712907039E-6</v>
      </c>
      <c r="BP188">
        <f t="shared" si="151"/>
        <v>-3.7839752856273521E-7</v>
      </c>
      <c r="BQ188">
        <f t="shared" si="152"/>
        <v>-4.1134206112829086E-8</v>
      </c>
      <c r="BR188">
        <f t="shared" si="153"/>
        <v>-7.3807339382237014E-9</v>
      </c>
      <c r="BS188">
        <f t="shared" si="154"/>
        <v>-1.1357995446356663E-10</v>
      </c>
    </row>
    <row r="189" spans="1:71">
      <c r="A189">
        <v>24954081.126635723</v>
      </c>
      <c r="B189">
        <v>7.1229221643836207E-3</v>
      </c>
      <c r="C189">
        <v>1.0667024059834121E-2</v>
      </c>
      <c r="D189">
        <v>1.2045107814200441E-2</v>
      </c>
      <c r="E189">
        <v>1.3760949117904847E-2</v>
      </c>
      <c r="F189">
        <v>1.6704847331909082E-2</v>
      </c>
      <c r="G189">
        <v>1.9629634608374365E-2</v>
      </c>
      <c r="H189">
        <v>2.3405947683230149E-2</v>
      </c>
      <c r="I189">
        <v>3.0342704112435708E-2</v>
      </c>
      <c r="J189">
        <v>3.7870325391050091E-2</v>
      </c>
      <c r="K189">
        <v>7.1483931940279646E-2</v>
      </c>
      <c r="N189">
        <f t="shared" si="105"/>
        <v>-15.603929646135652</v>
      </c>
      <c r="O189">
        <f t="shared" si="128"/>
        <v>-40.098853922286672</v>
      </c>
      <c r="P189">
        <f t="shared" si="129"/>
        <v>-34.555474759060417</v>
      </c>
      <c r="Q189">
        <f t="shared" si="130"/>
        <v>-28.790894015906961</v>
      </c>
      <c r="R189">
        <f t="shared" si="131"/>
        <v>-21.753486980777517</v>
      </c>
      <c r="S189">
        <f t="shared" si="132"/>
        <v>-17.137840444893381</v>
      </c>
      <c r="T189">
        <f t="shared" si="133"/>
        <v>-13.185681472253178</v>
      </c>
      <c r="U189">
        <f t="shared" si="134"/>
        <v>-8.9427572130621353</v>
      </c>
      <c r="V189">
        <f t="shared" si="135"/>
        <v>-6.4159062855181235</v>
      </c>
      <c r="W189">
        <f t="shared" si="136"/>
        <v>-2.4746677269984638</v>
      </c>
      <c r="Z189">
        <f t="shared" si="106"/>
        <v>7.1242586693808264E-3</v>
      </c>
      <c r="AA189">
        <f t="shared" si="116"/>
        <v>1.0676455065470991E-2</v>
      </c>
      <c r="AB189">
        <f t="shared" si="117"/>
        <v>1.2056119942219088E-2</v>
      </c>
      <c r="AC189">
        <f t="shared" si="118"/>
        <v>1.3773749088279776E-2</v>
      </c>
      <c r="AD189">
        <f t="shared" si="119"/>
        <v>1.6720549918664528E-2</v>
      </c>
      <c r="AE189">
        <f t="shared" si="120"/>
        <v>1.96481517418827E-2</v>
      </c>
      <c r="AF189">
        <f t="shared" si="121"/>
        <v>2.3428066190917498E-2</v>
      </c>
      <c r="AG189">
        <f t="shared" si="122"/>
        <v>3.0371408292075873E-2</v>
      </c>
      <c r="AH189">
        <f t="shared" si="123"/>
        <v>3.790616338620776E-2</v>
      </c>
      <c r="AI189">
        <f t="shared" si="124"/>
        <v>7.1551598822466492E-2</v>
      </c>
      <c r="AL189">
        <f t="shared" si="107"/>
        <v>1.1437109495905249</v>
      </c>
      <c r="AM189">
        <f t="shared" si="125"/>
        <v>0.2416075248123975</v>
      </c>
      <c r="AN189">
        <f t="shared" si="126"/>
        <v>0.10794155231634811</v>
      </c>
      <c r="AO189">
        <f t="shared" si="127"/>
        <v>4.5765274135433083E-2</v>
      </c>
      <c r="AP189">
        <f t="shared" si="110"/>
        <v>1.3970298445061567E-2</v>
      </c>
      <c r="AQ189">
        <f t="shared" si="111"/>
        <v>5.5200493344177487E-3</v>
      </c>
      <c r="AR189">
        <f t="shared" si="112"/>
        <v>2.126585046871121E-3</v>
      </c>
      <c r="AS189">
        <f t="shared" si="113"/>
        <v>5.7736900106536394E-4</v>
      </c>
      <c r="AT189">
        <f t="shared" si="114"/>
        <v>2.071630799276274E-4</v>
      </c>
      <c r="AU189">
        <f t="shared" si="115"/>
        <v>1.5983506502064421E-5</v>
      </c>
      <c r="AX189">
        <f t="shared" si="108"/>
        <v>7.1241606772969729E-3</v>
      </c>
      <c r="AY189">
        <f t="shared" si="137"/>
        <v>1.0676398153135636E-2</v>
      </c>
      <c r="AZ189">
        <f t="shared" si="138"/>
        <v>1.2056085488459087E-2</v>
      </c>
      <c r="BA189">
        <f t="shared" si="139"/>
        <v>1.3773728708663609E-2</v>
      </c>
      <c r="BB189">
        <f t="shared" si="140"/>
        <v>1.6720539817722591E-2</v>
      </c>
      <c r="BC189">
        <f t="shared" si="141"/>
        <v>1.9648145767719057E-2</v>
      </c>
      <c r="BD189">
        <f t="shared" si="142"/>
        <v>2.342806261774644E-2</v>
      </c>
      <c r="BE189">
        <f t="shared" si="143"/>
        <v>3.0371406435786133E-2</v>
      </c>
      <c r="BF189">
        <f t="shared" si="144"/>
        <v>3.7906162227118394E-2</v>
      </c>
      <c r="BG189">
        <f t="shared" si="145"/>
        <v>7.1551598384692022E-2</v>
      </c>
      <c r="BJ189">
        <f t="shared" si="109"/>
        <v>-8.385035503555438E-2</v>
      </c>
      <c r="BK189">
        <f t="shared" si="146"/>
        <v>-1.4570735710958073E-3</v>
      </c>
      <c r="BL189">
        <f t="shared" si="147"/>
        <v>-3.374907163458531E-4</v>
      </c>
      <c r="BM189">
        <f t="shared" si="148"/>
        <v>-7.2815350781856985E-5</v>
      </c>
      <c r="BN189">
        <f t="shared" si="149"/>
        <v>-8.9803094222492012E-6</v>
      </c>
      <c r="BO189">
        <f t="shared" si="150"/>
        <v>-1.7796661683889469E-6</v>
      </c>
      <c r="BP189">
        <f t="shared" si="151"/>
        <v>-3.4330195419155555E-7</v>
      </c>
      <c r="BQ189">
        <f t="shared" si="152"/>
        <v>-3.7312293985836859E-8</v>
      </c>
      <c r="BR189">
        <f t="shared" si="153"/>
        <v>-6.6965732597613243E-9</v>
      </c>
      <c r="BS189">
        <f t="shared" si="154"/>
        <v>-1.0364953365014848E-10</v>
      </c>
    </row>
    <row r="190" spans="1:71">
      <c r="A190">
        <v>26201785.18296751</v>
      </c>
      <c r="B190">
        <v>7.0756611830319676E-3</v>
      </c>
      <c r="C190">
        <v>1.066089334041685E-2</v>
      </c>
      <c r="D190">
        <v>1.2041510275856942E-2</v>
      </c>
      <c r="E190">
        <v>1.3758854971134772E-2</v>
      </c>
      <c r="F190">
        <v>1.6703819444114535E-2</v>
      </c>
      <c r="G190">
        <v>1.9629028646330898E-2</v>
      </c>
      <c r="H190">
        <v>2.3405585845454727E-2</v>
      </c>
      <c r="I190">
        <v>3.0342516318660025E-2</v>
      </c>
      <c r="J190">
        <v>3.7870208168554173E-2</v>
      </c>
      <c r="K190">
        <v>7.1483887678227706E-2</v>
      </c>
      <c r="N190">
        <f t="shared" si="105"/>
        <v>-15.957977131473296</v>
      </c>
      <c r="O190">
        <f t="shared" si="128"/>
        <v>-40.259895659687956</v>
      </c>
      <c r="P190">
        <f t="shared" si="129"/>
        <v>-34.627489253351108</v>
      </c>
      <c r="Q190">
        <f t="shared" si="130"/>
        <v>-28.821418385616973</v>
      </c>
      <c r="R190">
        <f t="shared" si="131"/>
        <v>-21.762798336107213</v>
      </c>
      <c r="S190">
        <f t="shared" si="132"/>
        <v>-17.141518038110952</v>
      </c>
      <c r="T190">
        <f t="shared" si="133"/>
        <v>-13.187097834359074</v>
      </c>
      <c r="U190">
        <f t="shared" si="134"/>
        <v>-8.943141666044454</v>
      </c>
      <c r="V190">
        <f t="shared" si="135"/>
        <v>-6.4160442157545283</v>
      </c>
      <c r="W190">
        <f t="shared" si="136"/>
        <v>-2.4746783678611397</v>
      </c>
      <c r="Z190">
        <f t="shared" si="106"/>
        <v>7.0770054554332128E-3</v>
      </c>
      <c r="AA190">
        <f t="shared" si="116"/>
        <v>1.0670348642441726E-2</v>
      </c>
      <c r="AB190">
        <f t="shared" si="117"/>
        <v>1.2052537127962995E-2</v>
      </c>
      <c r="AC190">
        <f t="shared" si="118"/>
        <v>1.3771663645218101E-2</v>
      </c>
      <c r="AD190">
        <f t="shared" si="119"/>
        <v>1.6719526339453381E-2</v>
      </c>
      <c r="AE190">
        <f t="shared" si="120"/>
        <v>1.9647548326296071E-2</v>
      </c>
      <c r="AF190">
        <f t="shared" si="121"/>
        <v>2.3427705875439644E-2</v>
      </c>
      <c r="AG190">
        <f t="shared" si="122"/>
        <v>3.0371221288842561E-2</v>
      </c>
      <c r="AH190">
        <f t="shared" si="123"/>
        <v>3.7906046657257227E-2</v>
      </c>
      <c r="AI190">
        <f t="shared" si="124"/>
        <v>7.1551554746791521E-2</v>
      </c>
      <c r="AL190">
        <f t="shared" si="107"/>
        <v>1.1657724378233083</v>
      </c>
      <c r="AM190">
        <f t="shared" si="125"/>
        <v>0.23176337225660618</v>
      </c>
      <c r="AN190">
        <f t="shared" si="126"/>
        <v>0.10317619061797999</v>
      </c>
      <c r="AO190">
        <f t="shared" si="127"/>
        <v>4.3664563084062739E-2</v>
      </c>
      <c r="AP190">
        <f t="shared" si="110"/>
        <v>1.3314364314704809E-2</v>
      </c>
      <c r="AQ190">
        <f t="shared" si="111"/>
        <v>5.2589802309599542E-3</v>
      </c>
      <c r="AR190">
        <f t="shared" si="112"/>
        <v>2.0256536154006724E-3</v>
      </c>
      <c r="AS190">
        <f t="shared" si="113"/>
        <v>5.4991004606168552E-4</v>
      </c>
      <c r="AT190">
        <f t="shared" si="114"/>
        <v>1.9730420444028646E-4</v>
      </c>
      <c r="AU190">
        <f t="shared" si="115"/>
        <v>1.5222472596521634E-5</v>
      </c>
      <c r="AX190">
        <f t="shared" si="108"/>
        <v>7.0769072211493405E-3</v>
      </c>
      <c r="AY190">
        <f t="shared" si="137"/>
        <v>1.0670294126984692E-2</v>
      </c>
      <c r="AZ190">
        <f t="shared" si="138"/>
        <v>1.2052504219712799E-2</v>
      </c>
      <c r="BA190">
        <f t="shared" si="139"/>
        <v>1.3771644208422281E-2</v>
      </c>
      <c r="BB190">
        <f t="shared" si="140"/>
        <v>1.6719516714244376E-2</v>
      </c>
      <c r="BC190">
        <f t="shared" si="141"/>
        <v>1.9647542635115652E-2</v>
      </c>
      <c r="BD190">
        <f t="shared" si="142"/>
        <v>2.3427702471988353E-2</v>
      </c>
      <c r="BE190">
        <f t="shared" si="143"/>
        <v>3.0371219520862879E-2</v>
      </c>
      <c r="BF190">
        <f t="shared" si="144"/>
        <v>3.7906045553337334E-2</v>
      </c>
      <c r="BG190">
        <f t="shared" si="145"/>
        <v>7.155155432986178E-2</v>
      </c>
      <c r="BJ190">
        <f t="shared" si="109"/>
        <v>-8.5183871911306733E-2</v>
      </c>
      <c r="BK190">
        <f t="shared" si="146"/>
        <v>-1.3353968122505444E-3</v>
      </c>
      <c r="BL190">
        <f t="shared" si="147"/>
        <v>-3.0770869965239398E-4</v>
      </c>
      <c r="BM190">
        <f t="shared" si="148"/>
        <v>-6.621388978388165E-5</v>
      </c>
      <c r="BN190">
        <f t="shared" si="149"/>
        <v>-8.1533310928564935E-6</v>
      </c>
      <c r="BO190">
        <f t="shared" si="150"/>
        <v>-1.6149600485606104E-6</v>
      </c>
      <c r="BP190">
        <f t="shared" si="151"/>
        <v>-3.1145023129112654E-7</v>
      </c>
      <c r="BQ190">
        <f t="shared" si="152"/>
        <v>-3.3844175549581341E-8</v>
      </c>
      <c r="BR190">
        <f t="shared" si="153"/>
        <v>-6.0733279619562881E-9</v>
      </c>
      <c r="BS190">
        <f t="shared" si="154"/>
        <v>-9.371909711173565E-11</v>
      </c>
    </row>
    <row r="191" spans="1:71">
      <c r="A191">
        <v>27511874.442115888</v>
      </c>
      <c r="B191">
        <v>7.0288585193671619E-3</v>
      </c>
      <c r="C191">
        <v>1.0655037992515635E-2</v>
      </c>
      <c r="D191">
        <v>1.203807931828846E-2</v>
      </c>
      <c r="E191">
        <v>1.3756859241608349E-2</v>
      </c>
      <c r="F191">
        <v>1.6702840271071578E-2</v>
      </c>
      <c r="G191">
        <v>1.9628451476910926E-2</v>
      </c>
      <c r="H191">
        <v>2.3405241221093206E-2</v>
      </c>
      <c r="I191">
        <v>3.0342337464416273E-2</v>
      </c>
      <c r="J191">
        <v>3.7870096527253184E-2</v>
      </c>
      <c r="K191">
        <v>7.1483845523850467E-2</v>
      </c>
      <c r="N191">
        <f t="shared" si="105"/>
        <v>-16.315182380125098</v>
      </c>
      <c r="O191">
        <f t="shared" si="128"/>
        <v>-40.414363359026581</v>
      </c>
      <c r="P191">
        <f t="shared" si="129"/>
        <v>-34.696316987458445</v>
      </c>
      <c r="Q191">
        <f t="shared" si="130"/>
        <v>-28.850538966999338</v>
      </c>
      <c r="R191">
        <f t="shared" si="131"/>
        <v>-21.771671998700789</v>
      </c>
      <c r="S191">
        <f t="shared" si="132"/>
        <v>-17.145021573348821</v>
      </c>
      <c r="T191">
        <f t="shared" si="133"/>
        <v>-13.18844694359991</v>
      </c>
      <c r="U191">
        <f t="shared" si="134"/>
        <v>-8.9435078309018472</v>
      </c>
      <c r="V191">
        <f t="shared" si="135"/>
        <v>-6.4161755810762555</v>
      </c>
      <c r="W191">
        <f t="shared" si="136"/>
        <v>-2.4746885020550691</v>
      </c>
      <c r="Z191">
        <f t="shared" si="106"/>
        <v>7.0302102699581299E-3</v>
      </c>
      <c r="AA191">
        <f t="shared" si="116"/>
        <v>1.0664516563844361E-2</v>
      </c>
      <c r="AB191">
        <f t="shared" si="117"/>
        <v>1.2049120231305053E-2</v>
      </c>
      <c r="AC191">
        <f t="shared" si="118"/>
        <v>1.3769676215459695E-2</v>
      </c>
      <c r="AD191">
        <f t="shared" si="119"/>
        <v>1.6718551271682709E-2</v>
      </c>
      <c r="AE191">
        <f t="shared" si="120"/>
        <v>1.9646973582568669E-2</v>
      </c>
      <c r="AF191">
        <f t="shared" si="121"/>
        <v>2.3427362701016911E-2</v>
      </c>
      <c r="AG191">
        <f t="shared" si="122"/>
        <v>3.0371043187519032E-2</v>
      </c>
      <c r="AH191">
        <f t="shared" si="123"/>
        <v>3.790593548600546E-2</v>
      </c>
      <c r="AI191">
        <f t="shared" si="124"/>
        <v>7.1551512769916392E-2</v>
      </c>
      <c r="AL191">
        <f t="shared" si="107"/>
        <v>1.1879167492464022</v>
      </c>
      <c r="AM191">
        <f t="shared" si="125"/>
        <v>0.2222493652939356</v>
      </c>
      <c r="AN191">
        <f t="shared" si="126"/>
        <v>9.8604680127117858E-2</v>
      </c>
      <c r="AO191">
        <f t="shared" si="127"/>
        <v>4.1656759070466301E-2</v>
      </c>
      <c r="AP191">
        <f t="shared" si="110"/>
        <v>1.2688806842332709E-2</v>
      </c>
      <c r="AQ191">
        <f t="shared" si="111"/>
        <v>5.0101772702429038E-3</v>
      </c>
      <c r="AR191">
        <f t="shared" si="112"/>
        <v>1.9294974087610865E-3</v>
      </c>
      <c r="AS191">
        <f t="shared" si="113"/>
        <v>5.2375541978476109E-4</v>
      </c>
      <c r="AT191">
        <f t="shared" si="114"/>
        <v>1.8791424033691784E-4</v>
      </c>
      <c r="AU191">
        <f t="shared" si="115"/>
        <v>1.4497670022100629E-5</v>
      </c>
      <c r="AX191">
        <f t="shared" si="108"/>
        <v>7.030111816216259E-3</v>
      </c>
      <c r="AY191">
        <f t="shared" si="137"/>
        <v>1.0664464357670747E-2</v>
      </c>
      <c r="AZ191">
        <f t="shared" si="138"/>
        <v>1.2049088803429876E-2</v>
      </c>
      <c r="BA191">
        <f t="shared" si="139"/>
        <v>1.3769657679103927E-2</v>
      </c>
      <c r="BB191">
        <f t="shared" si="140"/>
        <v>1.6718542100038338E-2</v>
      </c>
      <c r="BC191">
        <f t="shared" si="141"/>
        <v>1.9646968161035096E-2</v>
      </c>
      <c r="BD191">
        <f t="shared" si="142"/>
        <v>2.3427359459243517E-2</v>
      </c>
      <c r="BE191">
        <f t="shared" si="143"/>
        <v>3.0371041503652049E-2</v>
      </c>
      <c r="BF191">
        <f t="shared" si="144"/>
        <v>3.7905934434630258E-2</v>
      </c>
      <c r="BG191">
        <f t="shared" si="145"/>
        <v>7.155151237283891E-2</v>
      </c>
      <c r="BJ191">
        <f t="shared" si="109"/>
        <v>-8.651452581065236E-2</v>
      </c>
      <c r="BK191">
        <f t="shared" si="146"/>
        <v>-1.2233183895198744E-3</v>
      </c>
      <c r="BL191">
        <f t="shared" si="147"/>
        <v>-2.8048774419007848E-4</v>
      </c>
      <c r="BM191">
        <f t="shared" si="148"/>
        <v>-6.0203739269336549E-5</v>
      </c>
      <c r="BN191">
        <f t="shared" si="149"/>
        <v>-7.4021676764634559E-6</v>
      </c>
      <c r="BO191">
        <f t="shared" si="150"/>
        <v>-1.4654719036253611E-6</v>
      </c>
      <c r="BP191">
        <f t="shared" si="151"/>
        <v>-2.8255446183335298E-7</v>
      </c>
      <c r="BQ191">
        <f t="shared" si="152"/>
        <v>-3.0700616733511469E-8</v>
      </c>
      <c r="BR191">
        <f t="shared" si="153"/>
        <v>-5.5086558235782012E-9</v>
      </c>
      <c r="BS191">
        <f t="shared" si="154"/>
        <v>-8.4409302524449511E-11</v>
      </c>
    </row>
    <row r="192" spans="1:71">
      <c r="A192">
        <v>28887468.164221685</v>
      </c>
      <c r="B192">
        <v>6.9825083682809978E-3</v>
      </c>
      <c r="C192">
        <v>1.0649446342794437E-2</v>
      </c>
      <c r="D192">
        <v>1.2034807434730442E-2</v>
      </c>
      <c r="E192">
        <v>1.3754957362153222E-2</v>
      </c>
      <c r="F192">
        <v>1.6701907514501985E-2</v>
      </c>
      <c r="G192">
        <v>1.962790173485187E-2</v>
      </c>
      <c r="H192">
        <v>2.340491299203365E-2</v>
      </c>
      <c r="I192">
        <v>3.0342167124293908E-2</v>
      </c>
      <c r="J192">
        <v>3.786999020145293E-2</v>
      </c>
      <c r="K192">
        <v>7.1483805376786336E-2</v>
      </c>
      <c r="N192">
        <f t="shared" si="105"/>
        <v>-16.675523528438781</v>
      </c>
      <c r="O192">
        <f t="shared" si="128"/>
        <v>-40.56247896034629</v>
      </c>
      <c r="P192">
        <f t="shared" si="129"/>
        <v>-34.762088330883003</v>
      </c>
      <c r="Q192">
        <f t="shared" si="130"/>
        <v>-28.878318096727071</v>
      </c>
      <c r="R192">
        <f t="shared" si="131"/>
        <v>-21.780128285583391</v>
      </c>
      <c r="S192">
        <f t="shared" si="132"/>
        <v>-17.148359240415719</v>
      </c>
      <c r="T192">
        <f t="shared" si="133"/>
        <v>-13.189731984603142</v>
      </c>
      <c r="U192">
        <f t="shared" si="134"/>
        <v>-8.9438565767262848</v>
      </c>
      <c r="V192">
        <f t="shared" si="135"/>
        <v>-6.416300693805864</v>
      </c>
      <c r="W192">
        <f t="shared" si="136"/>
        <v>-2.4746981537061523</v>
      </c>
      <c r="Z192">
        <f t="shared" si="106"/>
        <v>6.9838673121599875E-3</v>
      </c>
      <c r="AA192">
        <f t="shared" si="116"/>
        <v>1.0658947194300139E-2</v>
      </c>
      <c r="AB192">
        <f t="shared" si="117"/>
        <v>1.2045861773691092E-2</v>
      </c>
      <c r="AC192">
        <f t="shared" si="118"/>
        <v>1.3767782250110459E-2</v>
      </c>
      <c r="AD192">
        <f t="shared" si="119"/>
        <v>1.6717622426584262E-2</v>
      </c>
      <c r="AE192">
        <f t="shared" si="120"/>
        <v>1.9646426151142649E-2</v>
      </c>
      <c r="AF192">
        <f t="shared" si="121"/>
        <v>2.3427035852970839E-2</v>
      </c>
      <c r="AG192">
        <f t="shared" si="122"/>
        <v>3.0370873564484199E-2</v>
      </c>
      <c r="AH192">
        <f t="shared" si="123"/>
        <v>3.7905829607876591E-2</v>
      </c>
      <c r="AI192">
        <f t="shared" si="124"/>
        <v>7.1551472791902132E-2</v>
      </c>
      <c r="AL192">
        <f t="shared" si="107"/>
        <v>1.2101414331771114</v>
      </c>
      <c r="AM192">
        <f t="shared" si="125"/>
        <v>0.21306070914885158</v>
      </c>
      <c r="AN192">
        <f t="shared" si="126"/>
        <v>9.4220634354134303E-2</v>
      </c>
      <c r="AO192">
        <f t="shared" si="127"/>
        <v>3.9738076601573892E-2</v>
      </c>
      <c r="AP192">
        <f t="shared" si="110"/>
        <v>1.2092258214584758E-2</v>
      </c>
      <c r="AQ192">
        <f t="shared" si="111"/>
        <v>4.7730716531390986E-3</v>
      </c>
      <c r="AR192">
        <f t="shared" si="112"/>
        <v>1.8378919122435898E-3</v>
      </c>
      <c r="AS192">
        <f t="shared" si="113"/>
        <v>4.9884332612580486E-4</v>
      </c>
      <c r="AT192">
        <f t="shared" si="114"/>
        <v>1.7897090938179621E-4</v>
      </c>
      <c r="AU192">
        <f t="shared" si="115"/>
        <v>1.3807375981862414E-5</v>
      </c>
      <c r="AX192">
        <f t="shared" si="108"/>
        <v>6.983768661164025E-3</v>
      </c>
      <c r="AY192">
        <f t="shared" si="137"/>
        <v>1.0658897211841746E-2</v>
      </c>
      <c r="AZ192">
        <f t="shared" si="138"/>
        <v>1.2045831763421531E-2</v>
      </c>
      <c r="BA192">
        <f t="shared" si="139"/>
        <v>1.3767764573605819E-2</v>
      </c>
      <c r="BB192">
        <f t="shared" si="140"/>
        <v>1.671761368734723E-2</v>
      </c>
      <c r="BC192">
        <f t="shared" si="141"/>
        <v>1.964642098654178E-2</v>
      </c>
      <c r="BD192">
        <f t="shared" si="142"/>
        <v>2.3427032765212699E-2</v>
      </c>
      <c r="BE192">
        <f t="shared" si="143"/>
        <v>3.0370871960731665E-2</v>
      </c>
      <c r="BF192">
        <f t="shared" si="144"/>
        <v>3.7905828606546094E-2</v>
      </c>
      <c r="BG192">
        <f t="shared" si="145"/>
        <v>7.1551472413731693E-2</v>
      </c>
      <c r="BJ192">
        <f t="shared" si="109"/>
        <v>-8.7842164464362757E-2</v>
      </c>
      <c r="BK192">
        <f t="shared" si="146"/>
        <v>-1.1201526439034756E-3</v>
      </c>
      <c r="BL192">
        <f t="shared" si="147"/>
        <v>-2.5561648234078826E-4</v>
      </c>
      <c r="BM192">
        <f t="shared" si="148"/>
        <v>-5.4732892494137917E-5</v>
      </c>
      <c r="BN192">
        <f t="shared" si="149"/>
        <v>-6.7199119590511867E-6</v>
      </c>
      <c r="BO192">
        <f t="shared" si="150"/>
        <v>-1.3297842787676087E-6</v>
      </c>
      <c r="BP192">
        <f t="shared" si="151"/>
        <v>-2.5633808640229361E-7</v>
      </c>
      <c r="BQ192">
        <f t="shared" si="152"/>
        <v>-2.7849457538592606E-8</v>
      </c>
      <c r="BR192">
        <f t="shared" si="153"/>
        <v>-4.9931851695601984E-9</v>
      </c>
      <c r="BS192">
        <f t="shared" si="154"/>
        <v>-7.6961465870323094E-11</v>
      </c>
    </row>
    <row r="193" spans="1:71">
      <c r="A193">
        <v>30331841.572432771</v>
      </c>
      <c r="B193">
        <v>6.9366050151245476E-3</v>
      </c>
      <c r="C193">
        <v>1.0644107152754007E-2</v>
      </c>
      <c r="D193">
        <v>1.2031687438174038E-2</v>
      </c>
      <c r="E193">
        <v>1.3753144972235268E-2</v>
      </c>
      <c r="F193">
        <v>1.6701018983589899E-2</v>
      </c>
      <c r="G193">
        <v>1.9627378119365154E-2</v>
      </c>
      <c r="H193">
        <v>2.3404600378975786E-2</v>
      </c>
      <c r="I193">
        <v>3.0342004893113908E-2</v>
      </c>
      <c r="J193">
        <v>3.786988893810421E-2</v>
      </c>
      <c r="K193">
        <v>7.1483767141452506E-2</v>
      </c>
      <c r="N193">
        <f t="shared" si="105"/>
        <v>-17.038976510891068</v>
      </c>
      <c r="O193">
        <f t="shared" si="128"/>
        <v>-40.704460985480573</v>
      </c>
      <c r="P193">
        <f t="shared" si="129"/>
        <v>-34.824929281401914</v>
      </c>
      <c r="Q193">
        <f t="shared" si="130"/>
        <v>-28.904815547037753</v>
      </c>
      <c r="R193">
        <f t="shared" si="131"/>
        <v>-21.788186594494057</v>
      </c>
      <c r="S193">
        <f t="shared" si="132"/>
        <v>-17.151538848311997</v>
      </c>
      <c r="T193">
        <f t="shared" si="133"/>
        <v>-13.190955991986602</v>
      </c>
      <c r="U193">
        <f t="shared" si="134"/>
        <v>-8.9441887313749415</v>
      </c>
      <c r="V193">
        <f t="shared" si="135"/>
        <v>-6.4164198514147612</v>
      </c>
      <c r="W193">
        <f t="shared" si="136"/>
        <v>-2.4747073457897479</v>
      </c>
      <c r="Z193">
        <f t="shared" si="106"/>
        <v>6.9379708715317494E-3</v>
      </c>
      <c r="AA193">
        <f t="shared" si="116"/>
        <v>1.0653629332337482E-2</v>
      </c>
      <c r="AB193">
        <f t="shared" si="117"/>
        <v>1.2042754595271586E-2</v>
      </c>
      <c r="AC193">
        <f t="shared" si="118"/>
        <v>1.3765977406130281E-2</v>
      </c>
      <c r="AD193">
        <f t="shared" si="119"/>
        <v>1.6716737622415066E-2</v>
      </c>
      <c r="AE193">
        <f t="shared" si="120"/>
        <v>1.9645904736666834E-2</v>
      </c>
      <c r="AF193">
        <f t="shared" si="121"/>
        <v>2.3426724555272206E-2</v>
      </c>
      <c r="AG193">
        <f t="shared" si="122"/>
        <v>3.0370712016263398E-2</v>
      </c>
      <c r="AH193">
        <f t="shared" si="123"/>
        <v>3.7905728770886528E-2</v>
      </c>
      <c r="AI193">
        <f t="shared" si="124"/>
        <v>7.1551434717568446E-2</v>
      </c>
      <c r="AL193">
        <f t="shared" si="107"/>
        <v>1.2324439119816679</v>
      </c>
      <c r="AM193">
        <f t="shared" si="125"/>
        <v>0.2041920576621955</v>
      </c>
      <c r="AN193">
        <f t="shared" si="126"/>
        <v>9.0017736042861368E-2</v>
      </c>
      <c r="AO193">
        <f t="shared" si="127"/>
        <v>3.7904854243039771E-2</v>
      </c>
      <c r="AP193">
        <f t="shared" si="110"/>
        <v>1.1523408647002084E-2</v>
      </c>
      <c r="AQ193">
        <f t="shared" si="111"/>
        <v>4.5471202633346162E-3</v>
      </c>
      <c r="AR193">
        <f t="shared" si="112"/>
        <v>1.7506230310965472E-3</v>
      </c>
      <c r="AS193">
        <f t="shared" si="113"/>
        <v>4.7511485602630161E-4</v>
      </c>
      <c r="AT193">
        <f t="shared" si="114"/>
        <v>1.7045298914615181E-4</v>
      </c>
      <c r="AU193">
        <f t="shared" si="115"/>
        <v>1.3149945867125843E-5</v>
      </c>
      <c r="AX193">
        <f t="shared" si="108"/>
        <v>6.9378720449668118E-3</v>
      </c>
      <c r="AY193">
        <f t="shared" si="137"/>
        <v>1.0653581490116285E-2</v>
      </c>
      <c r="AZ193">
        <f t="shared" si="138"/>
        <v>1.2042725942152941E-2</v>
      </c>
      <c r="BA193">
        <f t="shared" si="139"/>
        <v>1.3765960550614022E-2</v>
      </c>
      <c r="BB193">
        <f t="shared" si="140"/>
        <v>1.6716729295394989E-2</v>
      </c>
      <c r="BC193">
        <f t="shared" si="141"/>
        <v>1.9645899816878264E-2</v>
      </c>
      <c r="BD193">
        <f t="shared" si="142"/>
        <v>2.3426721614228211E-2</v>
      </c>
      <c r="BE193">
        <f t="shared" si="143"/>
        <v>3.0370710488816847E-2</v>
      </c>
      <c r="BF193">
        <f t="shared" si="144"/>
        <v>3.790572781721957E-2</v>
      </c>
      <c r="BG193">
        <f t="shared" si="145"/>
        <v>7.1551434357404839E-2</v>
      </c>
      <c r="BJ193">
        <f t="shared" si="109"/>
        <v>-8.9166628656245889E-2</v>
      </c>
      <c r="BK193">
        <f t="shared" si="146"/>
        <v>-1.0252538029564358E-3</v>
      </c>
      <c r="BL193">
        <f t="shared" si="147"/>
        <v>-2.3289972376677008E-4</v>
      </c>
      <c r="BM193">
        <f t="shared" si="148"/>
        <v>-4.9753799470455477E-5</v>
      </c>
      <c r="BN193">
        <f t="shared" si="149"/>
        <v>-6.1002858382623654E-6</v>
      </c>
      <c r="BO193">
        <f t="shared" si="150"/>
        <v>-1.2066466732724647E-6</v>
      </c>
      <c r="BP193">
        <f t="shared" si="151"/>
        <v>-2.3255484477562404E-7</v>
      </c>
      <c r="BQ193">
        <f t="shared" si="152"/>
        <v>-2.5261461012559154E-8</v>
      </c>
      <c r="BR193">
        <f t="shared" si="153"/>
        <v>-4.5316029070406599E-9</v>
      </c>
      <c r="BS193">
        <f t="shared" si="154"/>
        <v>-6.9513619048867662E-11</v>
      </c>
    </row>
    <row r="194" spans="1:71">
      <c r="A194">
        <v>31848433.651054412</v>
      </c>
      <c r="B194">
        <v>6.8911428340449679E-3</v>
      </c>
      <c r="C194">
        <v>1.0639009607685324E-2</v>
      </c>
      <c r="D194">
        <v>1.2028712449402502E-2</v>
      </c>
      <c r="E194">
        <v>1.3751417909093566E-2</v>
      </c>
      <c r="F194">
        <v>1.6700172590046289E-2</v>
      </c>
      <c r="G194">
        <v>1.962687939111582E-2</v>
      </c>
      <c r="H194">
        <v>2.3404302639596281E-2</v>
      </c>
      <c r="I194">
        <v>3.0341850384967749E-2</v>
      </c>
      <c r="J194">
        <v>3.7869792496201288E-2</v>
      </c>
      <c r="K194">
        <v>7.148373072681749E-2</v>
      </c>
      <c r="N194">
        <f t="shared" si="105"/>
        <v>-17.405514943797325</v>
      </c>
      <c r="O194">
        <f t="shared" si="128"/>
        <v>-40.840524194346436</v>
      </c>
      <c r="P194">
        <f t="shared" si="129"/>
        <v>-34.884961521775644</v>
      </c>
      <c r="Q194">
        <f t="shared" si="130"/>
        <v>-28.930088612357057</v>
      </c>
      <c r="R194">
        <f t="shared" si="131"/>
        <v>-21.795865443305448</v>
      </c>
      <c r="S194">
        <f t="shared" si="132"/>
        <v>-17.154567842412913</v>
      </c>
      <c r="T194">
        <f t="shared" si="133"/>
        <v>-13.192121857371387</v>
      </c>
      <c r="U194">
        <f t="shared" si="134"/>
        <v>-8.9445050834356401</v>
      </c>
      <c r="V194">
        <f t="shared" si="135"/>
        <v>-6.4165333372313311</v>
      </c>
      <c r="W194">
        <f t="shared" si="136"/>
        <v>-2.4747161001820199</v>
      </c>
      <c r="Z194">
        <f t="shared" si="106"/>
        <v>6.8925153261928792E-3</v>
      </c>
      <c r="AA194">
        <f t="shared" si="116"/>
        <v>1.0648552199325052E-2</v>
      </c>
      <c r="AB194">
        <f t="shared" si="117"/>
        <v>1.2039791842963601E-2</v>
      </c>
      <c r="AC194">
        <f t="shared" si="118"/>
        <v>1.3764257537497715E-2</v>
      </c>
      <c r="AD194">
        <f t="shared" si="119"/>
        <v>1.6715894779541253E-2</v>
      </c>
      <c r="AE194">
        <f t="shared" si="120"/>
        <v>1.9645408104988552E-2</v>
      </c>
      <c r="AF194">
        <f t="shared" si="121"/>
        <v>2.3426428068714013E-2</v>
      </c>
      <c r="AG194">
        <f t="shared" si="122"/>
        <v>3.0370558158571544E-2</v>
      </c>
      <c r="AH194">
        <f t="shared" si="123"/>
        <v>3.790563273504393E-2</v>
      </c>
      <c r="AI194">
        <f t="shared" si="124"/>
        <v>7.1551398456267012E-2</v>
      </c>
      <c r="AL194">
        <f t="shared" si="107"/>
        <v>1.2548214747939139</v>
      </c>
      <c r="AM194">
        <f t="shared" si="125"/>
        <v>0.19563758475087153</v>
      </c>
      <c r="AN194">
        <f t="shared" si="126"/>
        <v>8.5989751952484844E-2</v>
      </c>
      <c r="AO194">
        <f t="shared" si="127"/>
        <v>3.6153553531621987E-2</v>
      </c>
      <c r="AP194">
        <f t="shared" si="110"/>
        <v>1.0981004114534417E-2</v>
      </c>
      <c r="AQ194">
        <f t="shared" si="111"/>
        <v>4.3318045601060812E-3</v>
      </c>
      <c r="AR194">
        <f t="shared" si="112"/>
        <v>1.6674866325252101E-3</v>
      </c>
      <c r="AS194">
        <f t="shared" si="113"/>
        <v>4.5251390024344227E-4</v>
      </c>
      <c r="AT194">
        <f t="shared" si="114"/>
        <v>1.6234026154945114E-4</v>
      </c>
      <c r="AU194">
        <f t="shared" si="115"/>
        <v>1.2523815120825831E-5</v>
      </c>
      <c r="AX194">
        <f t="shared" si="108"/>
        <v>6.8924163452442431E-3</v>
      </c>
      <c r="AY194">
        <f t="shared" si="137"/>
        <v>1.0648506416003404E-2</v>
      </c>
      <c r="AZ194">
        <f t="shared" si="138"/>
        <v>1.2039764488802656E-2</v>
      </c>
      <c r="BA194">
        <f t="shared" si="139"/>
        <v>1.3764241465769458E-2</v>
      </c>
      <c r="BB194">
        <f t="shared" si="140"/>
        <v>1.6715886845472362E-2</v>
      </c>
      <c r="BC194">
        <f t="shared" si="141"/>
        <v>1.9645403418458461E-2</v>
      </c>
      <c r="BD194">
        <f t="shared" si="142"/>
        <v>2.3426425267427664E-2</v>
      </c>
      <c r="BE194">
        <f t="shared" si="143"/>
        <v>3.037055670380321E-2</v>
      </c>
      <c r="BF194">
        <f t="shared" si="144"/>
        <v>3.790563182677259E-2</v>
      </c>
      <c r="BG194">
        <f t="shared" si="145"/>
        <v>7.1551398113252909E-2</v>
      </c>
      <c r="BJ194">
        <f t="shared" si="109"/>
        <v>-9.0487751616004433E-2</v>
      </c>
      <c r="BK194">
        <f t="shared" si="146"/>
        <v>-9.3801478552228712E-4</v>
      </c>
      <c r="BL194">
        <f t="shared" si="147"/>
        <v>-2.1215757509116084E-4</v>
      </c>
      <c r="BM194">
        <f t="shared" si="148"/>
        <v>-4.5222988090838338E-5</v>
      </c>
      <c r="BN194">
        <f t="shared" si="149"/>
        <v>-5.5375663901030394E-6</v>
      </c>
      <c r="BO194">
        <f t="shared" si="150"/>
        <v>-1.0948851708933545E-6</v>
      </c>
      <c r="BP194">
        <f t="shared" si="151"/>
        <v>-2.1097361538703135E-7</v>
      </c>
      <c r="BQ194">
        <f t="shared" si="152"/>
        <v>-2.2916162402444968E-8</v>
      </c>
      <c r="BR194">
        <f t="shared" si="153"/>
        <v>-4.1098508930636163E-9</v>
      </c>
      <c r="BS194">
        <f t="shared" si="154"/>
        <v>-6.3927735614832335E-11</v>
      </c>
    </row>
    <row r="195" spans="1:71">
      <c r="A195">
        <v>33440855.333607133</v>
      </c>
      <c r="B195">
        <v>6.8461162863577198E-3</v>
      </c>
      <c r="C195">
        <v>1.0634143305443221E-2</v>
      </c>
      <c r="D195">
        <v>1.2025875885325122E-2</v>
      </c>
      <c r="E195">
        <v>1.3749772199211304E-2</v>
      </c>
      <c r="F195">
        <v>1.6699366343391933E-2</v>
      </c>
      <c r="G195">
        <v>1.9626404369341339E-2</v>
      </c>
      <c r="H195">
        <v>2.3404019066800254E-2</v>
      </c>
      <c r="I195">
        <v>3.034170323230197E-2</v>
      </c>
      <c r="J195">
        <v>3.7869700646208988E-2</v>
      </c>
      <c r="K195">
        <v>7.1483696046184222E-2</v>
      </c>
      <c r="N195">
        <f t="shared" si="105"/>
        <v>-17.775110002887683</v>
      </c>
      <c r="O195">
        <f t="shared" si="128"/>
        <v>-40.970879286855229</v>
      </c>
      <c r="P195">
        <f t="shared" si="129"/>
        <v>-34.942302485780601</v>
      </c>
      <c r="Q195">
        <f t="shared" si="130"/>
        <v>-28.95419219473505</v>
      </c>
      <c r="R195">
        <f t="shared" si="131"/>
        <v>-21.803182507832886</v>
      </c>
      <c r="S195">
        <f t="shared" si="132"/>
        <v>-17.157453321071912</v>
      </c>
      <c r="T195">
        <f t="shared" si="133"/>
        <v>-13.193232336067506</v>
      </c>
      <c r="U195">
        <f t="shared" si="134"/>
        <v>-8.9448063840946368</v>
      </c>
      <c r="V195">
        <f t="shared" si="135"/>
        <v>-6.4166414211279204</v>
      </c>
      <c r="W195">
        <f t="shared" si="136"/>
        <v>-2.4747244377270654</v>
      </c>
      <c r="Z195">
        <f t="shared" si="106"/>
        <v>6.8474951412625168E-3</v>
      </c>
      <c r="AA195">
        <f t="shared" si="116"/>
        <v>1.0643705428230102E-2</v>
      </c>
      <c r="AB195">
        <f t="shared" si="117"/>
        <v>1.2036966958811079E-2</v>
      </c>
      <c r="AC195">
        <f t="shared" si="118"/>
        <v>1.3762618686709822E-2</v>
      </c>
      <c r="AD195">
        <f t="shared" si="119"/>
        <v>1.6715091915739621E-2</v>
      </c>
      <c r="AE195">
        <f t="shared" si="120"/>
        <v>1.9644935080284306E-2</v>
      </c>
      <c r="AF195">
        <f t="shared" si="121"/>
        <v>2.3426145689170275E-2</v>
      </c>
      <c r="AG195">
        <f t="shared" si="122"/>
        <v>3.0370411625401477E-2</v>
      </c>
      <c r="AH195">
        <f t="shared" si="123"/>
        <v>3.7905541271779829E-2</v>
      </c>
      <c r="AI195">
        <f t="shared" si="124"/>
        <v>7.1551363921665945E-2</v>
      </c>
      <c r="AL195">
        <f t="shared" si="107"/>
        <v>1.2772712708958427</v>
      </c>
      <c r="AM195">
        <f t="shared" si="125"/>
        <v>0.18739105159262381</v>
      </c>
      <c r="AN195">
        <f t="shared" si="126"/>
        <v>8.2130545765279409E-2</v>
      </c>
      <c r="AO195">
        <f t="shared" si="127"/>
        <v>3.4480757464671802E-2</v>
      </c>
      <c r="AP195">
        <f t="shared" si="110"/>
        <v>1.0463844417509362E-2</v>
      </c>
      <c r="AQ195">
        <f t="shared" si="111"/>
        <v>4.126629532275927E-3</v>
      </c>
      <c r="AR195">
        <f t="shared" si="112"/>
        <v>1.5882880721035937E-3</v>
      </c>
      <c r="AS195">
        <f t="shared" si="113"/>
        <v>4.3098699773142445E-4</v>
      </c>
      <c r="AT195">
        <f t="shared" si="114"/>
        <v>1.5461347779412179E-4</v>
      </c>
      <c r="AU195">
        <f t="shared" si="115"/>
        <v>1.1927495514836724E-5</v>
      </c>
      <c r="AX195">
        <f t="shared" si="108"/>
        <v>6.8473960266341822E-3</v>
      </c>
      <c r="AY195">
        <f t="shared" si="137"/>
        <v>1.0643661624648691E-2</v>
      </c>
      <c r="AZ195">
        <f t="shared" si="138"/>
        <v>1.2036940847620844E-2</v>
      </c>
      <c r="BA195">
        <f t="shared" si="139"/>
        <v>1.37626033631692E-2</v>
      </c>
      <c r="BB195">
        <f t="shared" si="140"/>
        <v>1.6715084356240084E-2</v>
      </c>
      <c r="BC195">
        <f t="shared" si="141"/>
        <v>1.9644930615999447E-2</v>
      </c>
      <c r="BD195">
        <f t="shared" si="142"/>
        <v>2.3426143021013569E-2</v>
      </c>
      <c r="BE195">
        <f t="shared" si="143"/>
        <v>3.0370410239855809E-2</v>
      </c>
      <c r="BF195">
        <f t="shared" si="144"/>
        <v>3.7905540406743994E-2</v>
      </c>
      <c r="BG195">
        <f t="shared" si="145"/>
        <v>7.1551363594984818E-2</v>
      </c>
      <c r="BJ195">
        <f t="shared" si="109"/>
        <v>-9.1805358731569642E-2</v>
      </c>
      <c r="BK195">
        <f t="shared" si="146"/>
        <v>-8.5786608741220832E-4</v>
      </c>
      <c r="BL195">
        <f t="shared" si="147"/>
        <v>-1.9322425698507071E-4</v>
      </c>
      <c r="BM195">
        <f t="shared" si="148"/>
        <v>-4.1100709955989813E-5</v>
      </c>
      <c r="BN195">
        <f t="shared" si="149"/>
        <v>-5.0265756308851818E-6</v>
      </c>
      <c r="BO195">
        <f t="shared" si="150"/>
        <v>-9.9345220754020104E-7</v>
      </c>
      <c r="BP195">
        <f t="shared" si="151"/>
        <v>-1.9138979296013216E-7</v>
      </c>
      <c r="BQ195">
        <f t="shared" si="152"/>
        <v>-2.0784322565801336E-8</v>
      </c>
      <c r="BR195">
        <f t="shared" si="153"/>
        <v>-3.7279296128739217E-9</v>
      </c>
      <c r="BS195">
        <f t="shared" si="154"/>
        <v>-5.7721187187759823E-11</v>
      </c>
    </row>
    <row r="196" spans="1:71">
      <c r="A196">
        <v>35112898.10028749</v>
      </c>
      <c r="B196">
        <v>6.8015199189533047E-3</v>
      </c>
      <c r="C196">
        <v>1.0629498245092303E-2</v>
      </c>
      <c r="D196">
        <v>1.2023171447616037E-2</v>
      </c>
      <c r="E196">
        <v>1.3748204050114107E-2</v>
      </c>
      <c r="F196">
        <v>1.6698598346449885E-2</v>
      </c>
      <c r="G196">
        <v>1.9625951929103515E-2</v>
      </c>
      <c r="H196">
        <v>2.3403748987054909E-2</v>
      </c>
      <c r="I196">
        <v>3.034156308504618E-2</v>
      </c>
      <c r="J196">
        <v>3.7869613169517057E-2</v>
      </c>
      <c r="K196">
        <v>7.1483663016983806E-2</v>
      </c>
      <c r="N196">
        <f t="shared" si="105"/>
        <v>-18.147730294235974</v>
      </c>
      <c r="O196">
        <f t="shared" si="128"/>
        <v>-41.095732646785613</v>
      </c>
      <c r="P196">
        <f t="shared" si="129"/>
        <v>-34.997065431540179</v>
      </c>
      <c r="Q196">
        <f t="shared" si="130"/>
        <v>-28.977178888116079</v>
      </c>
      <c r="R196">
        <f t="shared" si="131"/>
        <v>-21.810154658403455</v>
      </c>
      <c r="S196">
        <f t="shared" si="132"/>
        <v>-17.160202051433757</v>
      </c>
      <c r="T196">
        <f t="shared" si="133"/>
        <v>-13.194290053392272</v>
      </c>
      <c r="U196">
        <f t="shared" si="134"/>
        <v>-8.9450933488692428</v>
      </c>
      <c r="V196">
        <f t="shared" si="135"/>
        <v>-6.4167443601282557</v>
      </c>
      <c r="W196">
        <f t="shared" si="136"/>
        <v>-2.4747323782719981</v>
      </c>
      <c r="Z196">
        <f t="shared" si="106"/>
        <v>6.8029048672670206E-3</v>
      </c>
      <c r="AA196">
        <f t="shared" si="116"/>
        <v>1.0639079052253591E-2</v>
      </c>
      <c r="AB196">
        <f t="shared" si="117"/>
        <v>1.2034273668650418E-2</v>
      </c>
      <c r="AC196">
        <f t="shared" si="118"/>
        <v>1.3761057076608709E-2</v>
      </c>
      <c r="AD196">
        <f t="shared" si="119"/>
        <v>1.6714327141707917E-2</v>
      </c>
      <c r="AE196">
        <f t="shared" si="120"/>
        <v>1.9644484542322885E-2</v>
      </c>
      <c r="AF196">
        <f t="shared" si="121"/>
        <v>2.3425876745936536E-2</v>
      </c>
      <c r="AG196">
        <f t="shared" si="122"/>
        <v>3.0370272068155554E-2</v>
      </c>
      <c r="AH196">
        <f t="shared" si="123"/>
        <v>3.7905454163404143E-2</v>
      </c>
      <c r="AI196">
        <f t="shared" si="124"/>
        <v>7.1551331031543972E-2</v>
      </c>
      <c r="AL196">
        <f t="shared" si="107"/>
        <v>1.2997903028806623</v>
      </c>
      <c r="AM196">
        <f t="shared" si="125"/>
        <v>0.17944586846698818</v>
      </c>
      <c r="AN196">
        <f t="shared" si="126"/>
        <v>7.8434089213572131E-2</v>
      </c>
      <c r="AO196">
        <f t="shared" si="127"/>
        <v>3.2883168906612366E-2</v>
      </c>
      <c r="AP196">
        <f t="shared" si="110"/>
        <v>9.9707811163910406E-3</v>
      </c>
      <c r="AQ196">
        <f t="shared" si="111"/>
        <v>3.9311227135400105E-3</v>
      </c>
      <c r="AR196">
        <f t="shared" si="112"/>
        <v>1.5128417956289382E-3</v>
      </c>
      <c r="AS196">
        <f t="shared" si="113"/>
        <v>4.1048319567744664E-4</v>
      </c>
      <c r="AT196">
        <f t="shared" si="114"/>
        <v>1.4725429283191571E-4</v>
      </c>
      <c r="AU196">
        <f t="shared" si="115"/>
        <v>1.1359567082568233E-5</v>
      </c>
      <c r="AX196">
        <f t="shared" si="108"/>
        <v>6.8028056391999251E-3</v>
      </c>
      <c r="AY196">
        <f t="shared" si="137"/>
        <v>1.0639037151458291E-2</v>
      </c>
      <c r="AZ196">
        <f t="shared" si="138"/>
        <v>1.2034248746593267E-2</v>
      </c>
      <c r="BA196">
        <f t="shared" si="139"/>
        <v>1.3761042467194461E-2</v>
      </c>
      <c r="BB196">
        <f t="shared" si="140"/>
        <v>1.6714319939240815E-2</v>
      </c>
      <c r="BC196">
        <f t="shared" si="141"/>
        <v>1.9644480289785698E-2</v>
      </c>
      <c r="BD196">
        <f t="shared" si="142"/>
        <v>2.342587420459457E-2</v>
      </c>
      <c r="BE196">
        <f t="shared" si="143"/>
        <v>3.0370270748541081E-2</v>
      </c>
      <c r="BF196">
        <f t="shared" si="144"/>
        <v>3.7905453339546424E-2</v>
      </c>
      <c r="BG196">
        <f t="shared" si="145"/>
        <v>7.1551330720418152E-2</v>
      </c>
      <c r="BJ196">
        <f t="shared" si="109"/>
        <v>-9.3119267152290033E-2</v>
      </c>
      <c r="BK196">
        <f t="shared" si="146"/>
        <v>-7.8427421691454682E-4</v>
      </c>
      <c r="BL196">
        <f t="shared" si="147"/>
        <v>-1.7594713554432154E-4</v>
      </c>
      <c r="BM196">
        <f t="shared" si="148"/>
        <v>-3.7350688497159533E-5</v>
      </c>
      <c r="BN196">
        <f t="shared" si="149"/>
        <v>-4.5625586447294136E-6</v>
      </c>
      <c r="BO196">
        <f t="shared" si="150"/>
        <v>-9.0140852342174846E-7</v>
      </c>
      <c r="BP196">
        <f t="shared" si="151"/>
        <v>-1.736215008161816E-7</v>
      </c>
      <c r="BQ196">
        <f t="shared" si="152"/>
        <v>-1.8854248351018653E-8</v>
      </c>
      <c r="BR196">
        <f t="shared" si="153"/>
        <v>-3.3811532291849824E-9</v>
      </c>
      <c r="BS196">
        <f t="shared" si="154"/>
        <v>-5.151463158886696E-11</v>
      </c>
    </row>
    <row r="197" spans="1:71">
      <c r="A197">
        <v>36868543.005301863</v>
      </c>
      <c r="B197">
        <v>6.7573483627377234E-3</v>
      </c>
      <c r="C197">
        <v>1.0625064815472828E-2</v>
      </c>
      <c r="D197">
        <v>1.2020593111663043E-2</v>
      </c>
      <c r="E197">
        <v>1.3746709842486892E-2</v>
      </c>
      <c r="F197">
        <v>1.6697866791038858E-2</v>
      </c>
      <c r="G197">
        <v>1.962552099866734E-2</v>
      </c>
      <c r="H197">
        <v>2.3403491758801444E-2</v>
      </c>
      <c r="I197">
        <v>3.0341429609782256E-2</v>
      </c>
      <c r="J197">
        <v>3.7869529857920359E-2</v>
      </c>
      <c r="K197">
        <v>7.1483631560579033E-2</v>
      </c>
      <c r="N197">
        <f t="shared" ref="N197:N217" si="155">100*(-2*LOG((B$3/3.7+2.51/($A197*SQRT(B197))),10)-1/SQRT(B197))/B197</f>
        <v>-18.523341718822692</v>
      </c>
      <c r="O197">
        <f t="shared" si="128"/>
        <v>-41.215286125361104</v>
      </c>
      <c r="P197">
        <f t="shared" si="129"/>
        <v>-35.04935952177032</v>
      </c>
      <c r="Q197">
        <f t="shared" si="130"/>
        <v>-28.999099061121857</v>
      </c>
      <c r="R197">
        <f t="shared" si="131"/>
        <v>-21.816797994822569</v>
      </c>
      <c r="S197">
        <f t="shared" si="132"/>
        <v>-17.162820484600601</v>
      </c>
      <c r="T197">
        <f t="shared" si="133"/>
        <v>-13.195297510790093</v>
      </c>
      <c r="U197">
        <f t="shared" si="134"/>
        <v>-8.9453666593317713</v>
      </c>
      <c r="V197">
        <f t="shared" si="135"/>
        <v>-6.4168423990551426</v>
      </c>
      <c r="W197">
        <f t="shared" si="136"/>
        <v>-2.474739940718464</v>
      </c>
      <c r="Z197">
        <f t="shared" ref="Z197:Z217" si="156">1/((-2*LOG((B$3/3.7+2.51/($A197*SQRT(B197))),10))^2)</f>
        <v>6.7587391385810864E-3</v>
      </c>
      <c r="AA197">
        <f t="shared" si="116"/>
        <v>1.0634663493389552E-2</v>
      </c>
      <c r="AB197">
        <f t="shared" si="117"/>
        <v>1.2031705971086585E-2</v>
      </c>
      <c r="AC197">
        <f t="shared" si="118"/>
        <v>1.3759569102525777E-2</v>
      </c>
      <c r="AD197">
        <f t="shared" si="119"/>
        <v>1.671359865677528E-2</v>
      </c>
      <c r="AE197">
        <f t="shared" si="120"/>
        <v>1.9644055423855028E-2</v>
      </c>
      <c r="AF197">
        <f t="shared" si="121"/>
        <v>2.3425620600148415E-2</v>
      </c>
      <c r="AG197">
        <f t="shared" si="122"/>
        <v>3.0370139154818458E-2</v>
      </c>
      <c r="AH197">
        <f t="shared" si="123"/>
        <v>3.7905371202588196E-2</v>
      </c>
      <c r="AI197">
        <f t="shared" si="124"/>
        <v>7.1551299707595037E-2</v>
      </c>
      <c r="AL197">
        <f t="shared" ref="AL197:AL217" si="157">100*(-2*LOG((B$3/3.7+2.51/($A197*SQRT(Z197))),10)-1/SQRT(Z197))/Z197</f>
        <v>1.3223754194366479</v>
      </c>
      <c r="AM197">
        <f t="shared" si="125"/>
        <v>0.17179515260956307</v>
      </c>
      <c r="AN197">
        <f t="shared" si="126"/>
        <v>7.4894471446075597E-2</v>
      </c>
      <c r="AO197">
        <f t="shared" si="127"/>
        <v>3.1357608451910164E-2</v>
      </c>
      <c r="AP197">
        <f t="shared" si="110"/>
        <v>9.5007155220389067E-3</v>
      </c>
      <c r="AQ197">
        <f t="shared" si="111"/>
        <v>3.7448331372676182E-3</v>
      </c>
      <c r="AR197">
        <f t="shared" si="112"/>
        <v>1.4409708837567596E-3</v>
      </c>
      <c r="AS197">
        <f t="shared" si="113"/>
        <v>3.9095396213981209E-4</v>
      </c>
      <c r="AT197">
        <f t="shared" si="114"/>
        <v>1.402452349702028E-4</v>
      </c>
      <c r="AU197">
        <f t="shared" si="115"/>
        <v>1.0818679361317685E-5</v>
      </c>
      <c r="AX197">
        <f t="shared" ref="AX197:AX217" si="158">1/((-2*LOG((B$3/3.7+2.51/($A197*SQRT(Z197))),10))^2)</f>
        <v>6.7586398168709679E-3</v>
      </c>
      <c r="AY197">
        <f t="shared" si="137"/>
        <v>1.0634623420648071E-2</v>
      </c>
      <c r="AZ197">
        <f t="shared" si="138"/>
        <v>1.2031682186416193E-2</v>
      </c>
      <c r="BA197">
        <f t="shared" si="139"/>
        <v>1.3759555174656464E-2</v>
      </c>
      <c r="BB197">
        <f t="shared" si="140"/>
        <v>1.6713591794611179E-2</v>
      </c>
      <c r="BC197">
        <f t="shared" si="141"/>
        <v>1.9644051373059926E-2</v>
      </c>
      <c r="BD197">
        <f t="shared" si="142"/>
        <v>2.3425618179604708E-2</v>
      </c>
      <c r="BE197">
        <f t="shared" si="143"/>
        <v>3.0370137897999978E-2</v>
      </c>
      <c r="BF197">
        <f t="shared" si="144"/>
        <v>3.7905370417949016E-2</v>
      </c>
      <c r="BG197">
        <f t="shared" si="145"/>
        <v>7.1551299411283839E-2</v>
      </c>
      <c r="BJ197">
        <f t="shared" ref="BJ197:BJ217" si="159">100*(-2*LOG((B$3/3.7+2.51/($A197*SQRT(AX197))),10)-1/SQRT(AX197))/AX197</f>
        <v>-9.442928554099797E-2</v>
      </c>
      <c r="BK197">
        <f t="shared" si="146"/>
        <v>-7.1674033296374501E-4</v>
      </c>
      <c r="BL197">
        <f t="shared" si="147"/>
        <v>-1.6018573278292893E-4</v>
      </c>
      <c r="BM197">
        <f t="shared" si="148"/>
        <v>-3.3939788836225373E-5</v>
      </c>
      <c r="BN197">
        <f t="shared" si="149"/>
        <v>-4.1412476368277348E-6</v>
      </c>
      <c r="BO197">
        <f t="shared" si="150"/>
        <v>-8.1787345933289031E-7</v>
      </c>
      <c r="BP197">
        <f t="shared" si="151"/>
        <v>-1.575020110456931E-7</v>
      </c>
      <c r="BQ197">
        <f t="shared" si="152"/>
        <v>-1.7102547956321223E-8</v>
      </c>
      <c r="BR197">
        <f t="shared" si="153"/>
        <v>-3.0695221204228492E-9</v>
      </c>
      <c r="BS197">
        <f t="shared" si="154"/>
        <v>-4.7170044745940933E-11</v>
      </c>
    </row>
    <row r="198" spans="1:71">
      <c r="A198">
        <v>38711970.155566961</v>
      </c>
      <c r="B198">
        <v>6.7135963311058689E-3</v>
      </c>
      <c r="C198">
        <v>1.0620833783730445E-2</v>
      </c>
      <c r="D198">
        <v>1.2018135115830319E-2</v>
      </c>
      <c r="E198">
        <v>1.3745286122600503E-2</v>
      </c>
      <c r="F198">
        <v>1.6697169953859208E-2</v>
      </c>
      <c r="G198">
        <v>1.9625110557001342E-2</v>
      </c>
      <c r="H198">
        <v>2.340324677094165E-2</v>
      </c>
      <c r="I198">
        <v>3.0341302488953104E-2</v>
      </c>
      <c r="J198">
        <v>3.7869450513123945E-2</v>
      </c>
      <c r="K198">
        <v>7.1483601602077049E-2</v>
      </c>
      <c r="N198">
        <f t="shared" si="155"/>
        <v>-18.901907329315854</v>
      </c>
      <c r="O198">
        <f t="shared" si="128"/>
        <v>-41.329736861693462</v>
      </c>
      <c r="P198">
        <f t="shared" si="129"/>
        <v>-35.099289909316646</v>
      </c>
      <c r="Q198">
        <f t="shared" si="130"/>
        <v>-29.020000938136508</v>
      </c>
      <c r="R198">
        <f t="shared" si="131"/>
        <v>-21.823127880120722</v>
      </c>
      <c r="S198">
        <f t="shared" si="132"/>
        <v>-17.165314770094607</v>
      </c>
      <c r="T198">
        <f t="shared" si="133"/>
        <v>-13.196257091611017</v>
      </c>
      <c r="U198">
        <f t="shared" si="134"/>
        <v>-8.9456269646935045</v>
      </c>
      <c r="V198">
        <f t="shared" si="135"/>
        <v>-6.4169357710708459</v>
      </c>
      <c r="W198">
        <f t="shared" si="136"/>
        <v>-2.4747471430663897</v>
      </c>
      <c r="Z198">
        <f t="shared" si="156"/>
        <v>6.7149926719016042E-3</v>
      </c>
      <c r="AA198">
        <f t="shared" si="116"/>
        <v>1.0630449550952208E-2</v>
      </c>
      <c r="AB198">
        <f t="shared" si="117"/>
        <v>1.2029258126783239E-2</v>
      </c>
      <c r="AC198">
        <f t="shared" si="118"/>
        <v>1.3758151324734937E-2</v>
      </c>
      <c r="AD198">
        <f t="shared" si="119"/>
        <v>1.6712904744804642E-2</v>
      </c>
      <c r="AE198">
        <f t="shared" si="120"/>
        <v>1.9643646708124015E-2</v>
      </c>
      <c r="AF198">
        <f t="shared" si="121"/>
        <v>2.3425376643274539E-2</v>
      </c>
      <c r="AG198">
        <f t="shared" si="122"/>
        <v>3.0370012569169189E-2</v>
      </c>
      <c r="AH198">
        <f t="shared" si="123"/>
        <v>3.7905292191871699E-2</v>
      </c>
      <c r="AI198">
        <f t="shared" si="124"/>
        <v>7.1551269875241547E-2</v>
      </c>
      <c r="AL198">
        <f t="shared" si="157"/>
        <v>1.345023307423082</v>
      </c>
      <c r="AM198">
        <f t="shared" si="125"/>
        <v>0.16443178154348692</v>
      </c>
      <c r="AN198">
        <f t="shared" si="126"/>
        <v>7.1505907156129297E-2</v>
      </c>
      <c r="AO198">
        <f t="shared" si="127"/>
        <v>2.9901012316275354E-2</v>
      </c>
      <c r="AP198">
        <f t="shared" si="110"/>
        <v>9.0525968431570455E-3</v>
      </c>
      <c r="AQ198">
        <f t="shared" si="111"/>
        <v>3.5673304479469392E-3</v>
      </c>
      <c r="AR198">
        <f t="shared" si="112"/>
        <v>1.3725066948951676E-3</v>
      </c>
      <c r="AS198">
        <f t="shared" si="113"/>
        <v>3.7235305478387651E-4</v>
      </c>
      <c r="AT198">
        <f t="shared" si="114"/>
        <v>1.335696520405884E-4</v>
      </c>
      <c r="AU198">
        <f t="shared" si="115"/>
        <v>1.0303542703996761E-5</v>
      </c>
      <c r="AX198">
        <f t="shared" si="158"/>
        <v>6.7148932759165583E-3</v>
      </c>
      <c r="AY198">
        <f t="shared" si="137"/>
        <v>1.0630411233761477E-2</v>
      </c>
      <c r="AZ198">
        <f t="shared" si="138"/>
        <v>1.2029235429785613E-2</v>
      </c>
      <c r="BA198">
        <f t="shared" si="139"/>
        <v>1.3758138047251206E-2</v>
      </c>
      <c r="BB198">
        <f t="shared" si="140"/>
        <v>1.6712898206985651E-2</v>
      </c>
      <c r="BC198">
        <f t="shared" si="141"/>
        <v>1.9643642849534685E-2</v>
      </c>
      <c r="BD198">
        <f t="shared" si="142"/>
        <v>2.3425374337797029E-2</v>
      </c>
      <c r="BE198">
        <f t="shared" si="143"/>
        <v>3.0370011372160409E-2</v>
      </c>
      <c r="BF198">
        <f t="shared" si="144"/>
        <v>3.7905291444584738E-2</v>
      </c>
      <c r="BG198">
        <f t="shared" si="145"/>
        <v>7.1551269593039632E-2</v>
      </c>
      <c r="BJ198">
        <f t="shared" si="159"/>
        <v>-9.5735213479443582E-2</v>
      </c>
      <c r="BK198">
        <f t="shared" si="146"/>
        <v>-6.5479872160314654E-4</v>
      </c>
      <c r="BL198">
        <f t="shared" si="147"/>
        <v>-1.4581098263962306E-4</v>
      </c>
      <c r="BM198">
        <f t="shared" si="148"/>
        <v>-3.0837699790600436E-5</v>
      </c>
      <c r="BN198">
        <f t="shared" si="149"/>
        <v>-3.7587187147644663E-6</v>
      </c>
      <c r="BO198">
        <f t="shared" si="150"/>
        <v>-7.420701939786943E-7</v>
      </c>
      <c r="BP198">
        <f t="shared" si="151"/>
        <v>-1.4288353843888627E-7</v>
      </c>
      <c r="BQ198">
        <f t="shared" si="152"/>
        <v>-1.5514602410812286E-8</v>
      </c>
      <c r="BR198">
        <f t="shared" si="153"/>
        <v>-2.7789777247968833E-9</v>
      </c>
      <c r="BS198">
        <f t="shared" si="154"/>
        <v>-4.3446111950651387E-11</v>
      </c>
    </row>
    <row r="199" spans="1:71">
      <c r="A199">
        <v>40647568.663345307</v>
      </c>
      <c r="B199">
        <v>6.6702586184470228E-3</v>
      </c>
      <c r="C199">
        <v>1.0616796283849896E-2</v>
      </c>
      <c r="D199">
        <v>1.2015791951036994E-2</v>
      </c>
      <c r="E199">
        <v>1.3743929595038912E-2</v>
      </c>
      <c r="F199">
        <v>1.6696506192563496E-2</v>
      </c>
      <c r="G199">
        <v>1.9624719631393835E-2</v>
      </c>
      <c r="H199">
        <v>2.3403013441395764E-2</v>
      </c>
      <c r="I199">
        <v>3.0341181420108797E-2</v>
      </c>
      <c r="J199">
        <v>3.7869374946271482E-2</v>
      </c>
      <c r="K199">
        <v>7.1483573070151102E-2</v>
      </c>
      <c r="N199">
        <f t="shared" si="155"/>
        <v>-19.283387180117234</v>
      </c>
      <c r="O199">
        <f t="shared" si="128"/>
        <v>-41.439277136542145</v>
      </c>
      <c r="P199">
        <f t="shared" si="129"/>
        <v>-35.146957827619445</v>
      </c>
      <c r="Q199">
        <f t="shared" si="130"/>
        <v>-29.039930678902554</v>
      </c>
      <c r="R199">
        <f t="shared" si="131"/>
        <v>-21.829158972894565</v>
      </c>
      <c r="S199">
        <f t="shared" si="132"/>
        <v>-17.167690769678735</v>
      </c>
      <c r="T199">
        <f t="shared" si="133"/>
        <v>-13.19717106662544</v>
      </c>
      <c r="U199">
        <f t="shared" si="134"/>
        <v>-8.9458748833488162</v>
      </c>
      <c r="V199">
        <f t="shared" si="135"/>
        <v>-6.417024698267527</v>
      </c>
      <c r="W199">
        <f t="shared" si="136"/>
        <v>-2.4747540024654917</v>
      </c>
      <c r="Z199">
        <f t="shared" si="156"/>
        <v>6.671660264753511E-3</v>
      </c>
      <c r="AA199">
        <f t="shared" si="116"/>
        <v>1.0626428390110378E-2</v>
      </c>
      <c r="AB199">
        <f t="shared" si="117"/>
        <v>1.2026924648068956E-2</v>
      </c>
      <c r="AC199">
        <f t="shared" si="118"/>
        <v>1.3756800461205646E-2</v>
      </c>
      <c r="AD199">
        <f t="shared" si="119"/>
        <v>1.6712243770278894E-2</v>
      </c>
      <c r="AE199">
        <f t="shared" si="120"/>
        <v>1.9643257426491714E-2</v>
      </c>
      <c r="AF199">
        <f t="shared" si="121"/>
        <v>2.3425144295680361E-2</v>
      </c>
      <c r="AG199">
        <f t="shared" si="122"/>
        <v>3.0369892010030455E-2</v>
      </c>
      <c r="AH199">
        <f t="shared" si="123"/>
        <v>3.7905216943193355E-2</v>
      </c>
      <c r="AI199">
        <f t="shared" si="124"/>
        <v>7.1551241463457163E-2</v>
      </c>
      <c r="AL199">
        <f t="shared" si="157"/>
        <v>1.3677304841177107</v>
      </c>
      <c r="AM199">
        <f t="shared" si="125"/>
        <v>0.15734844200822395</v>
      </c>
      <c r="AN199">
        <f t="shared" si="126"/>
        <v>6.8262743094432615E-2</v>
      </c>
      <c r="AO199">
        <f t="shared" si="127"/>
        <v>2.8510429962923797E-2</v>
      </c>
      <c r="AP199">
        <f t="shared" si="110"/>
        <v>8.6254202046353694E-3</v>
      </c>
      <c r="AQ199">
        <f t="shared" si="111"/>
        <v>3.3982040066628475E-3</v>
      </c>
      <c r="AR199">
        <f t="shared" si="112"/>
        <v>1.3072884509397686E-3</v>
      </c>
      <c r="AS199">
        <f t="shared" si="113"/>
        <v>3.5463643052914518E-4</v>
      </c>
      <c r="AT199">
        <f t="shared" si="114"/>
        <v>1.2721170208159172E-4</v>
      </c>
      <c r="AU199">
        <f t="shared" si="115"/>
        <v>9.8129338659120521E-6</v>
      </c>
      <c r="AX199">
        <f t="shared" si="158"/>
        <v>6.6715608134512473E-3</v>
      </c>
      <c r="AY199">
        <f t="shared" si="137"/>
        <v>1.0626391758195637E-2</v>
      </c>
      <c r="AZ199">
        <f t="shared" si="138"/>
        <v>1.2026902991002944E-2</v>
      </c>
      <c r="BA199">
        <f t="shared" si="139"/>
        <v>1.3756787804314125E-2</v>
      </c>
      <c r="BB199">
        <f t="shared" si="140"/>
        <v>1.6712237541584248E-2</v>
      </c>
      <c r="BC199">
        <f t="shared" si="141"/>
        <v>1.964325375101943E-2</v>
      </c>
      <c r="BD199">
        <f t="shared" si="142"/>
        <v>2.3425142099808078E-2</v>
      </c>
      <c r="BE199">
        <f t="shared" si="143"/>
        <v>3.0369890869986888E-2</v>
      </c>
      <c r="BF199">
        <f t="shared" si="144"/>
        <v>3.7905216231480972E-2</v>
      </c>
      <c r="BG199">
        <f t="shared" si="145"/>
        <v>7.1551241194692736E-2</v>
      </c>
      <c r="BJ199">
        <f t="shared" si="159"/>
        <v>-9.7036841123852025E-2</v>
      </c>
      <c r="BK199">
        <f t="shared" si="146"/>
        <v>-5.9801519631843116E-4</v>
      </c>
      <c r="BL199">
        <f t="shared" si="147"/>
        <v>-1.3270423122416474E-4</v>
      </c>
      <c r="BM199">
        <f t="shared" si="148"/>
        <v>-2.8016899279963146E-5</v>
      </c>
      <c r="BN199">
        <f t="shared" si="149"/>
        <v>-3.4113974146698593E-6</v>
      </c>
      <c r="BO199">
        <f t="shared" si="150"/>
        <v>-6.7327603198204307E-7</v>
      </c>
      <c r="BP199">
        <f t="shared" si="151"/>
        <v>-1.2961828503109592E-7</v>
      </c>
      <c r="BQ199">
        <f t="shared" si="152"/>
        <v>-1.4072867676389012E-8</v>
      </c>
      <c r="BR199">
        <f t="shared" si="153"/>
        <v>-2.523579214468608E-9</v>
      </c>
      <c r="BS199">
        <f t="shared" si="154"/>
        <v>-3.9101516274785692E-11</v>
      </c>
    </row>
    <row r="200" spans="1:71">
      <c r="A200">
        <v>42679947.096512571</v>
      </c>
      <c r="B200">
        <v>6.627330098681803E-3</v>
      </c>
      <c r="C200">
        <v>1.0612943805228758E-2</v>
      </c>
      <c r="D200">
        <v>1.2013558350652487E-2</v>
      </c>
      <c r="E200">
        <v>1.3742637115718067E-2</v>
      </c>
      <c r="F200">
        <v>1.6695873942003846E-2</v>
      </c>
      <c r="G200">
        <v>1.962434729517978E-2</v>
      </c>
      <c r="H200">
        <v>2.3402791215728181E-2</v>
      </c>
      <c r="I200">
        <v>3.0341066115188584E-2</v>
      </c>
      <c r="J200">
        <v>3.7869302977496161E-2</v>
      </c>
      <c r="K200">
        <v>7.1483545896870795E-2</v>
      </c>
      <c r="N200">
        <f t="shared" si="155"/>
        <v>-19.667738168755612</v>
      </c>
      <c r="O200">
        <f t="shared" si="128"/>
        <v>-41.544094257979538</v>
      </c>
      <c r="P200">
        <f t="shared" si="129"/>
        <v>-35.192460684753968</v>
      </c>
      <c r="Q200">
        <f t="shared" si="130"/>
        <v>-29.058932456079265</v>
      </c>
      <c r="R200">
        <f t="shared" si="131"/>
        <v>-21.83490525829648</v>
      </c>
      <c r="S200">
        <f t="shared" si="132"/>
        <v>-17.169954070647016</v>
      </c>
      <c r="T200">
        <f t="shared" si="133"/>
        <v>-13.198041599325856</v>
      </c>
      <c r="U200">
        <f t="shared" si="134"/>
        <v>-8.9461110043183698</v>
      </c>
      <c r="V200">
        <f t="shared" si="135"/>
        <v>-6.4171093921624855</v>
      </c>
      <c r="W200">
        <f t="shared" si="136"/>
        <v>-2.4747605352447515</v>
      </c>
      <c r="Z200">
        <f t="shared" si="156"/>
        <v>6.6287367940268656E-3</v>
      </c>
      <c r="AA200">
        <f t="shared" si="116"/>
        <v>1.0622591530465297E-2</v>
      </c>
      <c r="AB200">
        <f t="shared" si="117"/>
        <v>1.2024700288860138E-2</v>
      </c>
      <c r="AC200">
        <f t="shared" si="118"/>
        <v>1.3755513380646721E-2</v>
      </c>
      <c r="AD200">
        <f t="shared" si="119"/>
        <v>1.6711614174563266E-2</v>
      </c>
      <c r="AE200">
        <f t="shared" si="120"/>
        <v>1.9642886656174832E-2</v>
      </c>
      <c r="AF200">
        <f t="shared" si="121"/>
        <v>2.342492300525963E-2</v>
      </c>
      <c r="AG200">
        <f t="shared" si="122"/>
        <v>3.0369777190553556E-2</v>
      </c>
      <c r="AH200">
        <f t="shared" si="123"/>
        <v>3.7905145277443486E-2</v>
      </c>
      <c r="AI200">
        <f t="shared" si="124"/>
        <v>7.1551214404597538E-2</v>
      </c>
      <c r="AL200">
        <f t="shared" si="157"/>
        <v>1.3904932887126666</v>
      </c>
      <c r="AM200">
        <f t="shared" si="125"/>
        <v>0.15053767497950271</v>
      </c>
      <c r="AN200">
        <f t="shared" si="126"/>
        <v>6.5159463430318601E-2</v>
      </c>
      <c r="AO200">
        <f t="shared" si="127"/>
        <v>2.7183021454339117E-2</v>
      </c>
      <c r="AP200">
        <f t="shared" si="110"/>
        <v>8.2182249518823417E-3</v>
      </c>
      <c r="AQ200">
        <f t="shared" si="111"/>
        <v>3.2370620042968517E-3</v>
      </c>
      <c r="AR200">
        <f t="shared" si="112"/>
        <v>1.2451629137426596E-3</v>
      </c>
      <c r="AS200">
        <f t="shared" si="113"/>
        <v>3.3776210252600306E-4</v>
      </c>
      <c r="AT200">
        <f t="shared" si="114"/>
        <v>1.2115627606480475E-4</v>
      </c>
      <c r="AU200">
        <f t="shared" si="115"/>
        <v>9.3456842130273621E-6</v>
      </c>
      <c r="AX200">
        <f t="shared" si="158"/>
        <v>6.6286373059716592E-3</v>
      </c>
      <c r="AY200">
        <f t="shared" si="137"/>
        <v>1.0622556515771649E-2</v>
      </c>
      <c r="AZ200">
        <f t="shared" si="138"/>
        <v>1.2024679625897677E-2</v>
      </c>
      <c r="BA200">
        <f t="shared" si="139"/>
        <v>1.3755501315865606E-2</v>
      </c>
      <c r="BB200">
        <f t="shared" si="140"/>
        <v>1.6711608240476312E-2</v>
      </c>
      <c r="BC200">
        <f t="shared" si="141"/>
        <v>1.9642883155157727E-2</v>
      </c>
      <c r="BD200">
        <f t="shared" si="142"/>
        <v>2.3424920913789941E-2</v>
      </c>
      <c r="BE200">
        <f t="shared" si="143"/>
        <v>3.0369776104765857E-2</v>
      </c>
      <c r="BF200">
        <f t="shared" si="144"/>
        <v>3.7905144599612646E-2</v>
      </c>
      <c r="BG200">
        <f t="shared" si="145"/>
        <v>7.1551214148630762E-2</v>
      </c>
      <c r="BJ200">
        <f t="shared" si="159"/>
        <v>-9.8333948961720513E-2</v>
      </c>
      <c r="BK200">
        <f t="shared" si="146"/>
        <v>-5.4598554141189039E-4</v>
      </c>
      <c r="BL200">
        <f t="shared" si="147"/>
        <v>-1.2075654280114082E-4</v>
      </c>
      <c r="BM200">
        <f t="shared" si="148"/>
        <v>-2.5452102740159451E-5</v>
      </c>
      <c r="BN200">
        <f t="shared" si="149"/>
        <v>-3.0961014101749963E-6</v>
      </c>
      <c r="BO200">
        <f t="shared" si="150"/>
        <v>-6.1086311615686042E-7</v>
      </c>
      <c r="BP200">
        <f t="shared" si="151"/>
        <v>-1.1758498247703959E-7</v>
      </c>
      <c r="BQ200">
        <f t="shared" si="152"/>
        <v>-1.2765648283401912E-8</v>
      </c>
      <c r="BR200">
        <f t="shared" si="153"/>
        <v>-2.2916110824587095E-9</v>
      </c>
      <c r="BS200">
        <f t="shared" si="154"/>
        <v>-3.5998234939520638E-11</v>
      </c>
    </row>
    <row r="201" spans="1:71">
      <c r="A201">
        <v>44813944.451338202</v>
      </c>
      <c r="B201">
        <v>6.5848057238296889E-3</v>
      </c>
      <c r="C201">
        <v>1.0609268181324237E-2</v>
      </c>
      <c r="D201">
        <v>1.2011429280708173E-2</v>
      </c>
      <c r="E201">
        <v>1.3741405685187249E-2</v>
      </c>
      <c r="F201">
        <v>1.6695271710648576E-2</v>
      </c>
      <c r="G201">
        <v>1.962399266557336E-2</v>
      </c>
      <c r="H201">
        <v>2.3402579565837942E-2</v>
      </c>
      <c r="I201">
        <v>3.0340956299836897E-2</v>
      </c>
      <c r="J201">
        <v>3.7869234435492997E-2</v>
      </c>
      <c r="K201">
        <v>7.1483520017540367E-2</v>
      </c>
      <c r="N201">
        <f t="shared" si="155"/>
        <v>-20.054913869450171</v>
      </c>
      <c r="O201">
        <f t="shared" si="128"/>
        <v>-41.644370475128774</v>
      </c>
      <c r="P201">
        <f t="shared" si="129"/>
        <v>-35.235892160551863</v>
      </c>
      <c r="Q201">
        <f t="shared" si="130"/>
        <v>-29.077048530943816</v>
      </c>
      <c r="R201">
        <f t="shared" si="131"/>
        <v>-21.840380077993256</v>
      </c>
      <c r="S201">
        <f t="shared" si="132"/>
        <v>-17.172109998423938</v>
      </c>
      <c r="T201">
        <f t="shared" si="133"/>
        <v>-13.198870750933549</v>
      </c>
      <c r="U201">
        <f t="shared" si="134"/>
        <v>-8.9463358886621744</v>
      </c>
      <c r="V201">
        <f t="shared" si="135"/>
        <v>-6.4171900542179729</v>
      </c>
      <c r="W201">
        <f t="shared" si="136"/>
        <v>-2.4747667569521723</v>
      </c>
      <c r="Z201">
        <f t="shared" si="156"/>
        <v>6.5862172145444023E-3</v>
      </c>
      <c r="AA201">
        <f t="shared" si="116"/>
        <v>1.0618930834704127E-2</v>
      </c>
      <c r="AB201">
        <f t="shared" si="117"/>
        <v>1.2022580034900174E-2</v>
      </c>
      <c r="AC201">
        <f t="shared" si="118"/>
        <v>1.3754287095831865E-2</v>
      </c>
      <c r="AD201">
        <f t="shared" si="119"/>
        <v>1.6711014472336395E-2</v>
      </c>
      <c r="AE201">
        <f t="shared" si="120"/>
        <v>1.9642533518086414E-2</v>
      </c>
      <c r="AF201">
        <f t="shared" si="121"/>
        <v>2.3424712246130349E-2</v>
      </c>
      <c r="AG201">
        <f t="shared" si="122"/>
        <v>3.0369667837537431E-2</v>
      </c>
      <c r="AH201">
        <f t="shared" si="123"/>
        <v>3.7905077024038267E-2</v>
      </c>
      <c r="AI201">
        <f t="shared" si="124"/>
        <v>7.1551188634239232E-2</v>
      </c>
      <c r="AL201">
        <f t="shared" si="157"/>
        <v>1.4133078732743152</v>
      </c>
      <c r="AM201">
        <f t="shared" si="125"/>
        <v>0.14399191654439408</v>
      </c>
      <c r="AN201">
        <f t="shared" si="126"/>
        <v>6.2190693997823183E-2</v>
      </c>
      <c r="AO201">
        <f t="shared" si="127"/>
        <v>2.5916054945936195E-2</v>
      </c>
      <c r="AP201">
        <f t="shared" si="110"/>
        <v>7.830092800623743E-3</v>
      </c>
      <c r="AQ201">
        <f t="shared" si="111"/>
        <v>3.0835306458694709E-3</v>
      </c>
      <c r="AR201">
        <f t="shared" si="112"/>
        <v>1.1859840120544078E-3</v>
      </c>
      <c r="AS201">
        <f t="shared" si="113"/>
        <v>3.216901053139157E-4</v>
      </c>
      <c r="AT201">
        <f t="shared" si="114"/>
        <v>1.153889932539671E-4</v>
      </c>
      <c r="AU201">
        <f t="shared" si="115"/>
        <v>8.9006791020020625E-6</v>
      </c>
      <c r="AX201">
        <f t="shared" si="158"/>
        <v>6.5861177079238019E-3</v>
      </c>
      <c r="AY201">
        <f t="shared" si="137"/>
        <v>1.0618897371381414E-2</v>
      </c>
      <c r="AZ201">
        <f t="shared" si="138"/>
        <v>1.202256032206653E-2</v>
      </c>
      <c r="BA201">
        <f t="shared" si="139"/>
        <v>1.3754275595938101E-2</v>
      </c>
      <c r="BB201">
        <f t="shared" si="140"/>
        <v>1.6711008819012954E-2</v>
      </c>
      <c r="BC201">
        <f t="shared" si="141"/>
        <v>1.9642530183269721E-2</v>
      </c>
      <c r="BD201">
        <f t="shared" si="142"/>
        <v>2.3424710254106817E-2</v>
      </c>
      <c r="BE201">
        <f t="shared" si="143"/>
        <v>3.0369666803424931E-2</v>
      </c>
      <c r="BF201">
        <f t="shared" si="144"/>
        <v>3.7905076378476454E-2</v>
      </c>
      <c r="BG201">
        <f t="shared" si="145"/>
        <v>7.1551188390460804E-2</v>
      </c>
      <c r="BJ201">
        <f t="shared" si="159"/>
        <v>-9.9626306838551254E-2</v>
      </c>
      <c r="BK201">
        <f t="shared" si="146"/>
        <v>-4.9833393376613419E-4</v>
      </c>
      <c r="BL201">
        <f t="shared" si="147"/>
        <v>-1.0986797253375714E-4</v>
      </c>
      <c r="BM201">
        <f t="shared" si="148"/>
        <v>-2.3120408267626194E-5</v>
      </c>
      <c r="BN201">
        <f t="shared" si="149"/>
        <v>-2.8098546687706143E-6</v>
      </c>
      <c r="BO201">
        <f t="shared" si="150"/>
        <v>-5.5422609962624835E-7</v>
      </c>
      <c r="BP201">
        <f t="shared" si="151"/>
        <v>-1.0666993619288369E-7</v>
      </c>
      <c r="BQ201">
        <f t="shared" si="152"/>
        <v>-1.1575399255867523E-8</v>
      </c>
      <c r="BR201">
        <f t="shared" si="153"/>
        <v>-2.0760440422200262E-9</v>
      </c>
      <c r="BS201">
        <f t="shared" si="154"/>
        <v>-3.0412312879983078E-11</v>
      </c>
    </row>
    <row r="202" spans="1:71">
      <c r="A202">
        <v>47054641.673905112</v>
      </c>
      <c r="B202">
        <v>6.5426805226065365E-3</v>
      </c>
      <c r="C202">
        <v>1.0605761578402218E-2</v>
      </c>
      <c r="D202">
        <v>1.2009399930423824E-2</v>
      </c>
      <c r="E202">
        <v>1.3740232442203784E-2</v>
      </c>
      <c r="F202">
        <v>1.6694698077161042E-2</v>
      </c>
      <c r="G202">
        <v>1.9623654901601471E-2</v>
      </c>
      <c r="H202">
        <v>2.3402377988710896E-2</v>
      </c>
      <c r="I202">
        <v>3.0340851712751856E-2</v>
      </c>
      <c r="J202">
        <v>3.7869169157111394E-2</v>
      </c>
      <c r="K202">
        <v>7.1483495370544603E-2</v>
      </c>
      <c r="N202">
        <f t="shared" si="155"/>
        <v>-20.444864357791158</v>
      </c>
      <c r="O202">
        <f t="shared" si="128"/>
        <v>-41.740282918289978</v>
      </c>
      <c r="P202">
        <f t="shared" si="129"/>
        <v>-35.277342306059154</v>
      </c>
      <c r="Q202">
        <f t="shared" si="130"/>
        <v>-29.094319327381854</v>
      </c>
      <c r="R202">
        <f t="shared" si="131"/>
        <v>-21.845596158600614</v>
      </c>
      <c r="S202">
        <f t="shared" si="132"/>
        <v>-17.174163628633917</v>
      </c>
      <c r="T202">
        <f t="shared" si="133"/>
        <v>-13.199660485221729</v>
      </c>
      <c r="U202">
        <f t="shared" si="134"/>
        <v>-8.9465500707867793</v>
      </c>
      <c r="V202">
        <f t="shared" si="135"/>
        <v>-6.4172668763201228</v>
      </c>
      <c r="W202">
        <f t="shared" si="136"/>
        <v>-2.4747726824029708</v>
      </c>
      <c r="Z202">
        <f t="shared" si="156"/>
        <v>6.5440965576588732E-3</v>
      </c>
      <c r="AA202">
        <f t="shared" si="116"/>
        <v>1.0615438497358373E-2</v>
      </c>
      <c r="AB202">
        <f t="shared" si="117"/>
        <v>1.202055909431324E-2</v>
      </c>
      <c r="AC202">
        <f t="shared" si="118"/>
        <v>1.3753118757197865E-2</v>
      </c>
      <c r="AD202">
        <f t="shared" si="119"/>
        <v>1.6710443248182816E-2</v>
      </c>
      <c r="AE202">
        <f t="shared" si="120"/>
        <v>1.9642197174777828E-2</v>
      </c>
      <c r="AF202">
        <f t="shared" si="121"/>
        <v>2.3424511517392131E-2</v>
      </c>
      <c r="AG202">
        <f t="shared" si="122"/>
        <v>3.0369563690779748E-2</v>
      </c>
      <c r="AH202">
        <f t="shared" si="123"/>
        <v>3.7905012020513919E-2</v>
      </c>
      <c r="AI202">
        <f t="shared" si="124"/>
        <v>7.1551164091026562E-2</v>
      </c>
      <c r="AL202">
        <f t="shared" si="157"/>
        <v>1.4361701939375067</v>
      </c>
      <c r="AM202">
        <f t="shared" si="125"/>
        <v>0.13770353523560297</v>
      </c>
      <c r="AN202">
        <f t="shared" si="126"/>
        <v>5.9351205580949036E-2</v>
      </c>
      <c r="AO202">
        <f t="shared" si="127"/>
        <v>2.4706903859810801E-2</v>
      </c>
      <c r="AP202">
        <f t="shared" si="110"/>
        <v>7.4601461408939284E-3</v>
      </c>
      <c r="AQ202">
        <f t="shared" si="111"/>
        <v>2.9372533157033887E-3</v>
      </c>
      <c r="AR202">
        <f t="shared" si="112"/>
        <v>1.1296125175399309E-3</v>
      </c>
      <c r="AS202">
        <f t="shared" si="113"/>
        <v>3.0638232542707185E-4</v>
      </c>
      <c r="AT202">
        <f t="shared" si="114"/>
        <v>1.0989615438305412E-4</v>
      </c>
      <c r="AU202">
        <f t="shared" si="115"/>
        <v>8.4768640874246049E-6</v>
      </c>
      <c r="AX202">
        <f t="shared" si="158"/>
        <v>6.5439970503001323E-3</v>
      </c>
      <c r="AY202">
        <f t="shared" si="137"/>
        <v>1.0615406521740093E-2</v>
      </c>
      <c r="AZ202">
        <f t="shared" si="138"/>
        <v>1.2020540289427423E-2</v>
      </c>
      <c r="BA202">
        <f t="shared" si="139"/>
        <v>1.3753107796176001E-2</v>
      </c>
      <c r="BB202">
        <f t="shared" si="140"/>
        <v>1.6710437862420907E-2</v>
      </c>
      <c r="BC202">
        <f t="shared" si="141"/>
        <v>1.9642193998295001E-2</v>
      </c>
      <c r="BD202">
        <f t="shared" si="142"/>
        <v>2.3424509620092935E-2</v>
      </c>
      <c r="BE202">
        <f t="shared" si="143"/>
        <v>3.036956270588443E-2</v>
      </c>
      <c r="BF202">
        <f t="shared" si="144"/>
        <v>3.7905011405685293E-2</v>
      </c>
      <c r="BG202">
        <f t="shared" si="145"/>
        <v>7.1551163858856098E-2</v>
      </c>
      <c r="BJ202">
        <f t="shared" si="159"/>
        <v>-0.10091367406756961</v>
      </c>
      <c r="BK202">
        <f t="shared" si="146"/>
        <v>-4.547113951252402E-4</v>
      </c>
      <c r="BL202">
        <f t="shared" si="147"/>
        <v>-9.9946835881222672E-5</v>
      </c>
      <c r="BM202">
        <f t="shared" si="148"/>
        <v>-2.1000847387982729E-5</v>
      </c>
      <c r="BN202">
        <f t="shared" si="149"/>
        <v>-2.5500045123634919E-6</v>
      </c>
      <c r="BO202">
        <f t="shared" si="150"/>
        <v>-5.0282285308467606E-7</v>
      </c>
      <c r="BP202">
        <f t="shared" si="151"/>
        <v>-9.6759443249500019E-8</v>
      </c>
      <c r="BQ202">
        <f t="shared" si="152"/>
        <v>-1.0505047156785988E-8</v>
      </c>
      <c r="BR202">
        <f t="shared" si="153"/>
        <v>-1.8839077550885397E-9</v>
      </c>
      <c r="BS202">
        <f t="shared" si="154"/>
        <v>-2.9171003988315323E-11</v>
      </c>
    </row>
    <row r="203" spans="1:71">
      <c r="A203">
        <v>49407373.757600367</v>
      </c>
      <c r="B203">
        <v>6.5009495990513127E-3</v>
      </c>
      <c r="C203">
        <v>1.0602416484414888E-2</v>
      </c>
      <c r="D203">
        <v>1.2007465703046361E-2</v>
      </c>
      <c r="E203">
        <v>1.3739114657572294E-2</v>
      </c>
      <c r="F203">
        <v>1.6694151687133594E-2</v>
      </c>
      <c r="G203">
        <v>1.9623333202133431E-2</v>
      </c>
      <c r="H203">
        <v>2.340218600523078E-2</v>
      </c>
      <c r="I203">
        <v>3.0340752105064671E-2</v>
      </c>
      <c r="J203">
        <v>3.7869106986967153E-2</v>
      </c>
      <c r="K203">
        <v>7.148347189720225E-2</v>
      </c>
      <c r="N203">
        <f t="shared" si="155"/>
        <v>-20.837536026013822</v>
      </c>
      <c r="O203">
        <f t="shared" si="128"/>
        <v>-41.832003562810854</v>
      </c>
      <c r="P203">
        <f t="shared" si="129"/>
        <v>-35.316897644718836</v>
      </c>
      <c r="Q203">
        <f t="shared" si="130"/>
        <v>-29.110783503542013</v>
      </c>
      <c r="R203">
        <f t="shared" si="131"/>
        <v>-21.850565639170501</v>
      </c>
      <c r="S203">
        <f t="shared" si="132"/>
        <v>-17.176119798684294</v>
      </c>
      <c r="T203">
        <f t="shared" si="133"/>
        <v>-13.200412673050099</v>
      </c>
      <c r="U203">
        <f t="shared" si="134"/>
        <v>-8.9467540597026805</v>
      </c>
      <c r="V203">
        <f t="shared" si="135"/>
        <v>-6.4173400412124026</v>
      </c>
      <c r="W203">
        <f t="shared" si="136"/>
        <v>-2.4747783257032809</v>
      </c>
      <c r="Z203">
        <f t="shared" si="156"/>
        <v>6.5023699298794261E-3</v>
      </c>
      <c r="AA203">
        <f t="shared" si="116"/>
        <v>1.0612107033693054E-2</v>
      </c>
      <c r="AB203">
        <f t="shared" si="117"/>
        <v>1.2018632888470096E-2</v>
      </c>
      <c r="AC203">
        <f t="shared" si="118"/>
        <v>1.375200564670637E-2</v>
      </c>
      <c r="AD203">
        <f t="shared" si="119"/>
        <v>1.6709899153340112E-2</v>
      </c>
      <c r="AE203">
        <f t="shared" si="120"/>
        <v>1.9641876828476647E-2</v>
      </c>
      <c r="AF203">
        <f t="shared" si="121"/>
        <v>2.3424320341942233E-2</v>
      </c>
      <c r="AG203">
        <f t="shared" si="122"/>
        <v>3.0369464502458997E-2</v>
      </c>
      <c r="AH203">
        <f t="shared" si="123"/>
        <v>3.7904950112140345E-2</v>
      </c>
      <c r="AI203">
        <f t="shared" si="124"/>
        <v>7.1551140716525366E-2</v>
      </c>
      <c r="AL203">
        <f t="shared" si="157"/>
        <v>1.4590760004950472</v>
      </c>
      <c r="AM203">
        <f t="shared" si="125"/>
        <v>0.13166486568094643</v>
      </c>
      <c r="AN203">
        <f t="shared" si="126"/>
        <v>5.6635916126517298E-2</v>
      </c>
      <c r="AO203">
        <f t="shared" si="127"/>
        <v>2.3553044064157942E-2</v>
      </c>
      <c r="AP203">
        <f t="shared" si="110"/>
        <v>7.1075463840862491E-3</v>
      </c>
      <c r="AQ203">
        <f t="shared" si="111"/>
        <v>2.797889881765791E-3</v>
      </c>
      <c r="AR203">
        <f t="shared" si="112"/>
        <v>1.0759157243901034E-3</v>
      </c>
      <c r="AS203">
        <f t="shared" si="113"/>
        <v>2.9180248405483817E-4</v>
      </c>
      <c r="AT203">
        <f t="shared" si="114"/>
        <v>1.0466470185984657E-4</v>
      </c>
      <c r="AU203">
        <f t="shared" si="115"/>
        <v>8.0732287852485489E-6</v>
      </c>
      <c r="AX203">
        <f t="shared" si="158"/>
        <v>6.5022704392657194E-3</v>
      </c>
      <c r="AY203">
        <f t="shared" si="137"/>
        <v>1.0612076484270018E-2</v>
      </c>
      <c r="AZ203">
        <f t="shared" si="138"/>
        <v>1.201861495108575E-2</v>
      </c>
      <c r="BA203">
        <f t="shared" si="139"/>
        <v>1.3751995199699078E-2</v>
      </c>
      <c r="BB203">
        <f t="shared" si="140"/>
        <v>1.6709894022550926E-2</v>
      </c>
      <c r="BC203">
        <f t="shared" si="141"/>
        <v>1.9641873802831299E-2</v>
      </c>
      <c r="BD203">
        <f t="shared" si="142"/>
        <v>2.3424318534869135E-2</v>
      </c>
      <c r="BE203">
        <f t="shared" si="143"/>
        <v>3.0369463564439626E-2</v>
      </c>
      <c r="BF203">
        <f t="shared" si="144"/>
        <v>3.790494952658216E-2</v>
      </c>
      <c r="BG203">
        <f t="shared" si="145"/>
        <v>7.1551140495410129E-2</v>
      </c>
      <c r="BJ203">
        <f t="shared" si="159"/>
        <v>-0.10219579856853026</v>
      </c>
      <c r="BK203">
        <f t="shared" si="146"/>
        <v>-4.1479415961538348E-4</v>
      </c>
      <c r="BL203">
        <f t="shared" si="147"/>
        <v>-9.0909108014946549E-5</v>
      </c>
      <c r="BM203">
        <f t="shared" si="148"/>
        <v>-1.9074309909336536E-5</v>
      </c>
      <c r="BN203">
        <f t="shared" si="149"/>
        <v>-2.3141207612771664E-6</v>
      </c>
      <c r="BO203">
        <f t="shared" si="150"/>
        <v>-4.5618352196169549E-7</v>
      </c>
      <c r="BP203">
        <f t="shared" si="151"/>
        <v>-8.7781501792118095E-8</v>
      </c>
      <c r="BQ203">
        <f t="shared" si="152"/>
        <v>-9.5253480748028669E-9</v>
      </c>
      <c r="BR203">
        <f t="shared" si="153"/>
        <v>-1.7105160525972981E-9</v>
      </c>
      <c r="BS203">
        <f t="shared" si="154"/>
        <v>-2.6688374065508648E-11</v>
      </c>
    </row>
    <row r="204" spans="1:71">
      <c r="A204">
        <v>51877742.445480384</v>
      </c>
      <c r="B204">
        <v>6.459608131181383E-3</v>
      </c>
      <c r="C204">
        <v>1.0599225698030056E-2</v>
      </c>
      <c r="D204">
        <v>1.2005622206997663E-2</v>
      </c>
      <c r="E204">
        <v>1.3738049728239393E-2</v>
      </c>
      <c r="F204">
        <v>1.6693631249969958E-2</v>
      </c>
      <c r="G204">
        <v>1.9623026804002571E-2</v>
      </c>
      <c r="H204">
        <v>2.3402003159046312E-2</v>
      </c>
      <c r="I204">
        <v>3.0340657239748457E-2</v>
      </c>
      <c r="J204">
        <v>3.7869047777072853E-2</v>
      </c>
      <c r="K204">
        <v>7.148344954162629E-2</v>
      </c>
      <c r="N204">
        <f t="shared" si="155"/>
        <v>-21.232871388819635</v>
      </c>
      <c r="O204">
        <f t="shared" si="128"/>
        <v>-41.919699214472622</v>
      </c>
      <c r="P204">
        <f t="shared" si="129"/>
        <v>-35.354641274531758</v>
      </c>
      <c r="Q204">
        <f t="shared" si="130"/>
        <v>-29.126478021567642</v>
      </c>
      <c r="R204">
        <f t="shared" si="131"/>
        <v>-21.855300097510018</v>
      </c>
      <c r="S204">
        <f t="shared" si="132"/>
        <v>-17.177983118769287</v>
      </c>
      <c r="T204">
        <f t="shared" si="133"/>
        <v>-13.201129096794425</v>
      </c>
      <c r="U204">
        <f t="shared" si="134"/>
        <v>-8.946948340258686</v>
      </c>
      <c r="V204">
        <f t="shared" si="135"/>
        <v>-6.4174097229612039</v>
      </c>
      <c r="W204">
        <f t="shared" si="136"/>
        <v>-2.4747837002841848</v>
      </c>
      <c r="Z204">
        <f t="shared" si="156"/>
        <v>6.4610325115264031E-3</v>
      </c>
      <c r="AA204">
        <f t="shared" si="116"/>
        <v>1.0608929268749619E-2</v>
      </c>
      <c r="AB204">
        <f t="shared" si="117"/>
        <v>1.2016797043162617E-2</v>
      </c>
      <c r="AC204">
        <f t="shared" si="118"/>
        <v>1.3750945171960412E-2</v>
      </c>
      <c r="AD204">
        <f t="shared" si="119"/>
        <v>1.670938090259393E-2</v>
      </c>
      <c r="AE204">
        <f t="shared" si="120"/>
        <v>1.9641571719216031E-2</v>
      </c>
      <c r="AF204">
        <f t="shared" si="121"/>
        <v>2.3424138265347432E-2</v>
      </c>
      <c r="AG204">
        <f t="shared" si="122"/>
        <v>3.0369370036545787E-2</v>
      </c>
      <c r="AH204">
        <f t="shared" si="123"/>
        <v>3.790489115155312E-2</v>
      </c>
      <c r="AI204">
        <f t="shared" si="124"/>
        <v>7.1551118455083856E-2</v>
      </c>
      <c r="AL204">
        <f t="shared" si="157"/>
        <v>1.4820208267373396</v>
      </c>
      <c r="AM204">
        <f t="shared" si="125"/>
        <v>0.12586823909632947</v>
      </c>
      <c r="AN204">
        <f t="shared" si="126"/>
        <v>5.4039892260459764E-2</v>
      </c>
      <c r="AO204">
        <f t="shared" si="127"/>
        <v>2.2452050944750127E-2</v>
      </c>
      <c r="AP204">
        <f t="shared" si="110"/>
        <v>6.7714923694287424E-3</v>
      </c>
      <c r="AQ204">
        <f t="shared" si="111"/>
        <v>2.6651158815427073E-3</v>
      </c>
      <c r="AR204">
        <f t="shared" si="112"/>
        <v>1.024767162880365E-3</v>
      </c>
      <c r="AS204">
        <f t="shared" si="113"/>
        <v>2.7791601439892873E-4</v>
      </c>
      <c r="AT204">
        <f t="shared" si="114"/>
        <v>9.9682205740837899E-5</v>
      </c>
      <c r="AU204">
        <f t="shared" si="115"/>
        <v>7.688811217928445E-6</v>
      </c>
      <c r="AX204">
        <f t="shared" si="158"/>
        <v>6.4609330548128126E-3</v>
      </c>
      <c r="AY204">
        <f t="shared" si="137"/>
        <v>1.0608900086138967E-2</v>
      </c>
      <c r="AZ204">
        <f t="shared" si="138"/>
        <v>1.2016779934509456E-2</v>
      </c>
      <c r="BA204">
        <f t="shared" si="139"/>
        <v>1.3750935215220679E-2</v>
      </c>
      <c r="BB204">
        <f t="shared" si="140"/>
        <v>1.6709376014774069E-2</v>
      </c>
      <c r="BC204">
        <f t="shared" si="141"/>
        <v>1.9641568837264728E-2</v>
      </c>
      <c r="BD204">
        <f t="shared" si="142"/>
        <v>2.3424136544215227E-2</v>
      </c>
      <c r="BE204">
        <f t="shared" si="143"/>
        <v>3.0369369143172387E-2</v>
      </c>
      <c r="BF204">
        <f t="shared" si="144"/>
        <v>3.7904890593872226E-2</v>
      </c>
      <c r="BG204">
        <f t="shared" si="145"/>
        <v>7.1551118244497475E-2</v>
      </c>
      <c r="BJ204">
        <f t="shared" si="159"/>
        <v>-0.10347241631145281</v>
      </c>
      <c r="BK204">
        <f t="shared" si="146"/>
        <v>-3.7828237660023903E-4</v>
      </c>
      <c r="BL204">
        <f t="shared" si="147"/>
        <v>-8.2677776321742359E-5</v>
      </c>
      <c r="BM204">
        <f t="shared" si="148"/>
        <v>-1.7323390992191911E-5</v>
      </c>
      <c r="BN204">
        <f t="shared" si="149"/>
        <v>-2.1000224159564488E-6</v>
      </c>
      <c r="BO204">
        <f t="shared" si="150"/>
        <v>-4.138743636773276E-7</v>
      </c>
      <c r="BP204">
        <f t="shared" si="151"/>
        <v>-7.9626187195825684E-8</v>
      </c>
      <c r="BQ204">
        <f t="shared" si="152"/>
        <v>-8.6421526171343693E-9</v>
      </c>
      <c r="BR204">
        <f t="shared" si="153"/>
        <v>-1.5511827224124368E-9</v>
      </c>
      <c r="BS204">
        <f t="shared" si="154"/>
        <v>-2.5447062255037222E-11</v>
      </c>
    </row>
    <row r="205" spans="1:71">
      <c r="A205">
        <v>54471629.567754403</v>
      </c>
      <c r="B205">
        <v>6.4186513696757059E-3</v>
      </c>
      <c r="C205">
        <v>1.0596182317832581E-2</v>
      </c>
      <c r="D205">
        <v>1.2003865247327241E-2</v>
      </c>
      <c r="E205">
        <v>1.3737035171635076E-2</v>
      </c>
      <c r="F205">
        <v>1.6693135535909825E-2</v>
      </c>
      <c r="G205">
        <v>1.9622734980215641E-2</v>
      </c>
      <c r="H205">
        <v>2.340182901549178E-2</v>
      </c>
      <c r="I205">
        <v>3.0340566891055243E-2</v>
      </c>
      <c r="J205">
        <v>3.786899138648589E-2</v>
      </c>
      <c r="K205">
        <v>7.14834282505908E-2</v>
      </c>
      <c r="N205">
        <f t="shared" si="155"/>
        <v>-21.630808878904283</v>
      </c>
      <c r="O205">
        <f t="shared" si="128"/>
        <v>-42.003531514177901</v>
      </c>
      <c r="P205">
        <f t="shared" si="129"/>
        <v>-35.390652970906821</v>
      </c>
      <c r="Q205">
        <f t="shared" si="130"/>
        <v>-29.14143821553769</v>
      </c>
      <c r="R205">
        <f t="shared" si="131"/>
        <v>-21.859810575313112</v>
      </c>
      <c r="S205">
        <f t="shared" si="132"/>
        <v>-17.179757982401345</v>
      </c>
      <c r="T205">
        <f t="shared" si="133"/>
        <v>-13.201811454455964</v>
      </c>
      <c r="U205">
        <f t="shared" si="134"/>
        <v>-8.9471333742540526</v>
      </c>
      <c r="V205">
        <f t="shared" si="135"/>
        <v>-6.4174760873481018</v>
      </c>
      <c r="W205">
        <f t="shared" si="136"/>
        <v>-2.4747888189442091</v>
      </c>
      <c r="Z205">
        <f t="shared" si="156"/>
        <v>6.4200795554138507E-3</v>
      </c>
      <c r="AA205">
        <f t="shared" si="116"/>
        <v>1.0605898326562599E-2</v>
      </c>
      <c r="AB205">
        <f t="shared" si="117"/>
        <v>1.2015047380082813E-2</v>
      </c>
      <c r="AC205">
        <f t="shared" si="118"/>
        <v>1.374993486056696E-2</v>
      </c>
      <c r="AD205">
        <f t="shared" si="119"/>
        <v>1.6708887271314546E-2</v>
      </c>
      <c r="AE205">
        <f t="shared" si="120"/>
        <v>1.9641281123051489E-2</v>
      </c>
      <c r="AF205">
        <f t="shared" si="121"/>
        <v>2.3423964854769077E-2</v>
      </c>
      <c r="AG205">
        <f t="shared" si="122"/>
        <v>3.0369280068242206E-2</v>
      </c>
      <c r="AH205">
        <f t="shared" si="123"/>
        <v>3.7904834998403011E-2</v>
      </c>
      <c r="AI205">
        <f t="shared" si="124"/>
        <v>7.1551097253700319E-2</v>
      </c>
      <c r="AL205">
        <f t="shared" si="157"/>
        <v>1.5049999792330899</v>
      </c>
      <c r="AM205">
        <f t="shared" si="125"/>
        <v>0.12030601028339871</v>
      </c>
      <c r="AN205">
        <f t="shared" si="126"/>
        <v>5.1558350040101009E-2</v>
      </c>
      <c r="AO205">
        <f t="shared" si="127"/>
        <v>2.1401596655088607E-2</v>
      </c>
      <c r="AP205">
        <f t="shared" si="110"/>
        <v>6.4512187930632998E-3</v>
      </c>
      <c r="AQ205">
        <f t="shared" si="111"/>
        <v>2.5386218924851604E-3</v>
      </c>
      <c r="AR205">
        <f t="shared" si="112"/>
        <v>9.7604630518463207E-4</v>
      </c>
      <c r="AS205">
        <f t="shared" si="113"/>
        <v>2.6468997118257346E-4</v>
      </c>
      <c r="AT205">
        <f t="shared" si="114"/>
        <v>9.4936830957656755E-5</v>
      </c>
      <c r="AU205">
        <f t="shared" si="115"/>
        <v>7.3226959529172002E-6</v>
      </c>
      <c r="AX205">
        <f t="shared" si="158"/>
        <v>6.4199801494431502E-3</v>
      </c>
      <c r="AY205">
        <f t="shared" si="137"/>
        <v>1.0605870453472881E-2</v>
      </c>
      <c r="AZ205">
        <f t="shared" si="138"/>
        <v>1.2015031063008804E-2</v>
      </c>
      <c r="BA205">
        <f t="shared" si="139"/>
        <v>1.3749925371411812E-2</v>
      </c>
      <c r="BB205">
        <f t="shared" si="140"/>
        <v>1.6708882615019429E-2</v>
      </c>
      <c r="BC205">
        <f t="shared" si="141"/>
        <v>1.9641278377987327E-2</v>
      </c>
      <c r="BD205">
        <f t="shared" si="142"/>
        <v>2.3423963215495586E-2</v>
      </c>
      <c r="BE205">
        <f t="shared" si="143"/>
        <v>3.0369279217390802E-2</v>
      </c>
      <c r="BF205">
        <f t="shared" si="144"/>
        <v>3.7904834467272504E-2</v>
      </c>
      <c r="BG205">
        <f t="shared" si="145"/>
        <v>7.1551097053141499E-2</v>
      </c>
      <c r="BJ205">
        <f t="shared" si="159"/>
        <v>-0.10474325094140953</v>
      </c>
      <c r="BK205">
        <f t="shared" si="146"/>
        <v>-3.4489838065751181E-4</v>
      </c>
      <c r="BL205">
        <f t="shared" si="147"/>
        <v>-7.5182382765100607E-5</v>
      </c>
      <c r="BM205">
        <f t="shared" si="148"/>
        <v>-1.573221209957551E-5</v>
      </c>
      <c r="BN205">
        <f t="shared" si="149"/>
        <v>-1.9056608112833027E-6</v>
      </c>
      <c r="BO205">
        <f t="shared" si="150"/>
        <v>-3.7549323428609106E-7</v>
      </c>
      <c r="BP205">
        <f t="shared" si="151"/>
        <v>-7.2229069697630712E-8</v>
      </c>
      <c r="BQ205">
        <f t="shared" si="152"/>
        <v>-7.834989988876878E-9</v>
      </c>
      <c r="BR205">
        <f t="shared" si="153"/>
        <v>-1.4035646926772009E-9</v>
      </c>
      <c r="BS205">
        <f t="shared" si="154"/>
        <v>-2.1723108358783382E-11</v>
      </c>
    </row>
    <row r="206" spans="1:71">
      <c r="A206">
        <v>57195211.046142124</v>
      </c>
      <c r="B206">
        <v>6.3780746365852846E-3</v>
      </c>
      <c r="C206">
        <v>1.059327973171565E-2</v>
      </c>
      <c r="D206">
        <v>1.200219081746518E-2</v>
      </c>
      <c r="E206">
        <v>1.3736068620252216E-2</v>
      </c>
      <c r="F206">
        <v>1.6692663373189205E-2</v>
      </c>
      <c r="G206">
        <v>1.9622457038245802E-2</v>
      </c>
      <c r="H206">
        <v>2.3401663160558677E-2</v>
      </c>
      <c r="I206">
        <v>3.0340480843979622E-2</v>
      </c>
      <c r="J206">
        <v>3.7868937680973186E-2</v>
      </c>
      <c r="K206">
        <v>7.1483407973404425E-2</v>
      </c>
      <c r="N206">
        <f t="shared" si="155"/>
        <v>-22.031282631625988</v>
      </c>
      <c r="O206">
        <f t="shared" si="128"/>
        <v>-42.083656960046021</v>
      </c>
      <c r="P206">
        <f t="shared" si="129"/>
        <v>-35.425009289642119</v>
      </c>
      <c r="Q206">
        <f t="shared" si="130"/>
        <v>-29.155697856807961</v>
      </c>
      <c r="R206">
        <f t="shared" si="131"/>
        <v>-21.864107602315549</v>
      </c>
      <c r="S206">
        <f t="shared" si="132"/>
        <v>-17.181448576458937</v>
      </c>
      <c r="T206">
        <f t="shared" si="133"/>
        <v>-13.202461363637862</v>
      </c>
      <c r="U206">
        <f t="shared" si="134"/>
        <v>-8.9473096015429903</v>
      </c>
      <c r="V206">
        <f t="shared" si="135"/>
        <v>-6.4175392922640384</v>
      </c>
      <c r="W206">
        <f t="shared" si="136"/>
        <v>-2.4747936938673694</v>
      </c>
      <c r="Z206">
        <f t="shared" si="156"/>
        <v>6.3795063855591064E-3</v>
      </c>
      <c r="AA206">
        <f t="shared" si="116"/>
        <v>1.0603007619567673E-2</v>
      </c>
      <c r="AB206">
        <f t="shared" si="117"/>
        <v>1.2013379908601671E-2</v>
      </c>
      <c r="AC206">
        <f t="shared" si="118"/>
        <v>1.3748972354736568E-2</v>
      </c>
      <c r="AD206">
        <f t="shared" si="119"/>
        <v>1.6708417092628748E-2</v>
      </c>
      <c r="AE206">
        <f t="shared" si="120"/>
        <v>1.9641004350360966E-2</v>
      </c>
      <c r="AF206">
        <f t="shared" si="121"/>
        <v>2.3423799697939018E-2</v>
      </c>
      <c r="AG206">
        <f t="shared" si="122"/>
        <v>3.0369194383447679E-2</v>
      </c>
      <c r="AH206">
        <f t="shared" si="123"/>
        <v>3.7904781519022032E-2</v>
      </c>
      <c r="AI206">
        <f t="shared" si="124"/>
        <v>7.1551077061896812E-2</v>
      </c>
      <c r="AL206">
        <f t="shared" si="157"/>
        <v>1.5280085264388501</v>
      </c>
      <c r="AM206">
        <f t="shared" si="125"/>
        <v>0.11497058216812667</v>
      </c>
      <c r="AN206">
        <f t="shared" si="126"/>
        <v>4.9186655007688158E-2</v>
      </c>
      <c r="AO206">
        <f t="shared" si="127"/>
        <v>2.0399447004950607E-2</v>
      </c>
      <c r="AP206">
        <f t="shared" si="110"/>
        <v>6.1459947026014173E-3</v>
      </c>
      <c r="AQ206">
        <f t="shared" si="111"/>
        <v>2.4181127931847189E-3</v>
      </c>
      <c r="AR206">
        <f t="shared" si="112"/>
        <v>9.29638282417212E-4</v>
      </c>
      <c r="AS206">
        <f t="shared" si="113"/>
        <v>2.5209300156005444E-4</v>
      </c>
      <c r="AT206">
        <f t="shared" si="114"/>
        <v>9.041729516781151E-5</v>
      </c>
      <c r="AU206">
        <f t="shared" si="115"/>
        <v>6.9740153444211247E-6</v>
      </c>
      <c r="AX206">
        <f t="shared" si="158"/>
        <v>6.3794070468773554E-3</v>
      </c>
      <c r="AY206">
        <f t="shared" si="137"/>
        <v>1.0602981000760379E-2</v>
      </c>
      <c r="AZ206">
        <f t="shared" si="138"/>
        <v>1.20133643475161E-2</v>
      </c>
      <c r="BA206">
        <f t="shared" si="139"/>
        <v>1.3748963311502481E-2</v>
      </c>
      <c r="BB206">
        <f t="shared" si="140"/>
        <v>1.6708412656947183E-2</v>
      </c>
      <c r="BC206">
        <f t="shared" si="141"/>
        <v>1.9641001735697872E-2</v>
      </c>
      <c r="BD206">
        <f t="shared" si="142"/>
        <v>2.3423798136635494E-2</v>
      </c>
      <c r="BE206">
        <f t="shared" si="143"/>
        <v>3.0369193573095209E-2</v>
      </c>
      <c r="BF206">
        <f t="shared" si="144"/>
        <v>3.7904781013178152E-2</v>
      </c>
      <c r="BG206">
        <f t="shared" si="145"/>
        <v>7.1551076870888033E-2</v>
      </c>
      <c r="BJ206">
        <f t="shared" si="159"/>
        <v>-0.10600801314735116</v>
      </c>
      <c r="BK206">
        <f t="shared" si="146"/>
        <v>-3.1438566841800723E-4</v>
      </c>
      <c r="BL206">
        <f t="shared" si="147"/>
        <v>-6.8358312943218931E-5</v>
      </c>
      <c r="BM206">
        <f t="shared" si="148"/>
        <v>-1.4286383804388004E-5</v>
      </c>
      <c r="BN206">
        <f t="shared" si="149"/>
        <v>-1.7292578971328772E-6</v>
      </c>
      <c r="BO206">
        <f t="shared" si="150"/>
        <v>-3.406469856087162E-7</v>
      </c>
      <c r="BP206">
        <f t="shared" si="151"/>
        <v>-6.5521923485217723E-8</v>
      </c>
      <c r="BQ206">
        <f t="shared" si="152"/>
        <v>-7.1097104804384962E-9</v>
      </c>
      <c r="BR206">
        <f t="shared" si="153"/>
        <v>-1.2723484188696302E-9</v>
      </c>
      <c r="BS206">
        <f t="shared" si="154"/>
        <v>-2.0481793658391072E-11</v>
      </c>
    </row>
    <row r="207" spans="1:71">
      <c r="A207">
        <v>60054971.59844923</v>
      </c>
      <c r="B207">
        <v>6.3378733240702341E-3</v>
      </c>
      <c r="C207">
        <v>1.0590511606477051E-2</v>
      </c>
      <c r="D207">
        <v>1.2000595091270006E-2</v>
      </c>
      <c r="E207">
        <v>1.3735147816455399E-2</v>
      </c>
      <c r="F207">
        <v>1.6692213645330762E-2</v>
      </c>
      <c r="G207">
        <v>1.9622192318405455E-2</v>
      </c>
      <c r="H207">
        <v>2.3401505199915774E-2</v>
      </c>
      <c r="I207">
        <v>3.0340398893747796E-2</v>
      </c>
      <c r="J207">
        <v>3.7868886532691895E-2</v>
      </c>
      <c r="K207">
        <v>7.1483388661789479E-2</v>
      </c>
      <c r="N207">
        <f t="shared" si="155"/>
        <v>-22.434222258566702</v>
      </c>
      <c r="O207">
        <f t="shared" si="128"/>
        <v>-42.160226945124393</v>
      </c>
      <c r="P207">
        <f t="shared" si="129"/>
        <v>-35.45778366975707</v>
      </c>
      <c r="Q207">
        <f t="shared" si="130"/>
        <v>-29.16928921779639</v>
      </c>
      <c r="R207">
        <f t="shared" si="131"/>
        <v>-21.868201219374978</v>
      </c>
      <c r="S207">
        <f t="shared" si="132"/>
        <v>-17.183058890789351</v>
      </c>
      <c r="T207">
        <f t="shared" si="133"/>
        <v>-13.203080365359485</v>
      </c>
      <c r="U207">
        <f t="shared" si="134"/>
        <v>-8.9474774410821176</v>
      </c>
      <c r="V207">
        <f t="shared" si="135"/>
        <v>-6.4175994880937841</v>
      </c>
      <c r="W207">
        <f t="shared" si="136"/>
        <v>-2.4747983366608959</v>
      </c>
      <c r="Z207">
        <f t="shared" si="156"/>
        <v>6.3393083959188369E-3</v>
      </c>
      <c r="AA207">
        <f t="shared" si="116"/>
        <v>1.0600250838216009E-2</v>
      </c>
      <c r="AB207">
        <f t="shared" si="117"/>
        <v>1.2011790817842444E-2</v>
      </c>
      <c r="AC207">
        <f t="shared" si="118"/>
        <v>1.3748055406111903E-2</v>
      </c>
      <c r="AD207">
        <f t="shared" si="119"/>
        <v>1.6707969254721188E-2</v>
      </c>
      <c r="AE207">
        <f t="shared" si="120"/>
        <v>1.9640740744224418E-2</v>
      </c>
      <c r="AF207">
        <f t="shared" si="121"/>
        <v>2.342364240218384E-2</v>
      </c>
      <c r="AG207">
        <f t="shared" si="122"/>
        <v>3.0369112778250253E-2</v>
      </c>
      <c r="AH207">
        <f t="shared" si="123"/>
        <v>3.7904730586105544E-2</v>
      </c>
      <c r="AI207">
        <f t="shared" si="124"/>
        <v>7.1551057831598958E-2</v>
      </c>
      <c r="AL207">
        <f t="shared" si="157"/>
        <v>1.5510412864524608</v>
      </c>
      <c r="AM207">
        <f t="shared" si="125"/>
        <v>0.10985442711077405</v>
      </c>
      <c r="AN207">
        <f t="shared" si="126"/>
        <v>4.6920321787676134E-2</v>
      </c>
      <c r="AO207">
        <f t="shared" si="127"/>
        <v>1.9443458596525527E-2</v>
      </c>
      <c r="AP207">
        <f t="shared" si="110"/>
        <v>5.8551221000095891E-3</v>
      </c>
      <c r="AQ207">
        <f t="shared" si="111"/>
        <v>2.3033072002264961E-3</v>
      </c>
      <c r="AR207">
        <f t="shared" si="112"/>
        <v>8.8543362808352814E-4</v>
      </c>
      <c r="AS207">
        <f t="shared" si="113"/>
        <v>2.4009520487717416E-4</v>
      </c>
      <c r="AT207">
        <f t="shared" si="114"/>
        <v>8.6112861750470209E-5</v>
      </c>
      <c r="AU207">
        <f t="shared" si="115"/>
        <v>6.6419352586050074E-6</v>
      </c>
      <c r="AX207">
        <f t="shared" si="158"/>
        <v>6.3392091407908158E-3</v>
      </c>
      <c r="AY207">
        <f t="shared" si="137"/>
        <v>1.0600225420464246E-2</v>
      </c>
      <c r="AZ207">
        <f t="shared" si="138"/>
        <v>1.2011775978659933E-2</v>
      </c>
      <c r="BA207">
        <f t="shared" si="139"/>
        <v>1.3748046788111794E-2</v>
      </c>
      <c r="BB207">
        <f t="shared" si="140"/>
        <v>1.6707965029251041E-2</v>
      </c>
      <c r="BC207">
        <f t="shared" si="141"/>
        <v>1.964073825378216E-2</v>
      </c>
      <c r="BD207">
        <f t="shared" si="142"/>
        <v>2.3423640915145857E-2</v>
      </c>
      <c r="BE207">
        <f t="shared" si="143"/>
        <v>3.036911200646987E-2</v>
      </c>
      <c r="BF207">
        <f t="shared" si="144"/>
        <v>3.7904730104344649E-2</v>
      </c>
      <c r="BG207">
        <f t="shared" si="145"/>
        <v>7.1551057649685543E-2</v>
      </c>
      <c r="BJ207">
        <f t="shared" si="159"/>
        <v>-0.10726639990392849</v>
      </c>
      <c r="BK207">
        <f t="shared" si="146"/>
        <v>-2.8650705994305218E-4</v>
      </c>
      <c r="BL207">
        <f t="shared" si="147"/>
        <v>-6.2146600809150922E-5</v>
      </c>
      <c r="BM207">
        <f t="shared" si="148"/>
        <v>-1.2972697084260305E-5</v>
      </c>
      <c r="BN207">
        <f t="shared" si="149"/>
        <v>-1.5691627915389194E-6</v>
      </c>
      <c r="BO207">
        <f t="shared" si="150"/>
        <v>-3.0904191287523572E-7</v>
      </c>
      <c r="BP207">
        <f t="shared" si="151"/>
        <v>-5.9432726965081532E-8</v>
      </c>
      <c r="BQ207">
        <f t="shared" si="152"/>
        <v>-6.4516920792450573E-9</v>
      </c>
      <c r="BR207">
        <f t="shared" si="153"/>
        <v>-1.1575340020204261E-9</v>
      </c>
      <c r="BS207">
        <f t="shared" si="154"/>
        <v>-1.6757835676806919E-11</v>
      </c>
    </row>
    <row r="208" spans="1:71">
      <c r="A208">
        <v>63057720.178371698</v>
      </c>
      <c r="B208">
        <v>6.2980428931628876E-3</v>
      </c>
      <c r="C208">
        <v>1.0587871877633607E-2</v>
      </c>
      <c r="D208">
        <v>1.1999074415365808E-2</v>
      </c>
      <c r="E208">
        <v>1.3734270607510991E-2</v>
      </c>
      <c r="F208">
        <v>1.6691785288558386E-2</v>
      </c>
      <c r="G208">
        <v>1.9621940192295306E-2</v>
      </c>
      <c r="H208">
        <v>2.3401354757975633E-2</v>
      </c>
      <c r="I208">
        <v>3.0340320845331111E-2</v>
      </c>
      <c r="J208">
        <v>3.7868837819885232E-2</v>
      </c>
      <c r="K208">
        <v>7.1483370269767296E-2</v>
      </c>
      <c r="N208">
        <f t="shared" si="155"/>
        <v>-22.8395526089482</v>
      </c>
      <c r="O208">
        <f t="shared" si="128"/>
        <v>-42.233387808506762</v>
      </c>
      <c r="P208">
        <f t="shared" si="129"/>
        <v>-35.489046535372928</v>
      </c>
      <c r="Q208">
        <f t="shared" si="130"/>
        <v>-29.182243133447404</v>
      </c>
      <c r="R208">
        <f t="shared" si="131"/>
        <v>-21.872101000649351</v>
      </c>
      <c r="S208">
        <f t="shared" si="132"/>
        <v>-17.184592727382238</v>
      </c>
      <c r="T208">
        <f t="shared" si="133"/>
        <v>-13.203669927629878</v>
      </c>
      <c r="U208">
        <f t="shared" si="134"/>
        <v>-8.9476372919123186</v>
      </c>
      <c r="V208">
        <f t="shared" si="135"/>
        <v>-6.4176568180650362</v>
      </c>
      <c r="W208">
        <f t="shared" si="136"/>
        <v>-2.4748027583747301</v>
      </c>
      <c r="Z208">
        <f t="shared" si="156"/>
        <v>6.2994810491509151E-3</v>
      </c>
      <c r="AA208">
        <f t="shared" si="116"/>
        <v>1.0597621940807796E-2</v>
      </c>
      <c r="AB208">
        <f t="shared" si="117"/>
        <v>1.2010276469042602E-2</v>
      </c>
      <c r="AC208">
        <f t="shared" si="118"/>
        <v>1.3747181870816605E-2</v>
      </c>
      <c r="AD208">
        <f t="shared" si="119"/>
        <v>1.670754269825946E-2</v>
      </c>
      <c r="AE208">
        <f t="shared" si="120"/>
        <v>1.9640489678879304E-2</v>
      </c>
      <c r="AF208">
        <f t="shared" si="121"/>
        <v>2.3423492593495205E-2</v>
      </c>
      <c r="AG208">
        <f t="shared" si="122"/>
        <v>3.0369035058442087E-2</v>
      </c>
      <c r="AH208">
        <f t="shared" si="123"/>
        <v>3.7904682078409392E-2</v>
      </c>
      <c r="AI208">
        <f t="shared" si="124"/>
        <v>7.1551039517021617E-2</v>
      </c>
      <c r="AL208">
        <f t="shared" si="157"/>
        <v>1.574092814853983</v>
      </c>
      <c r="AM208">
        <f t="shared" si="125"/>
        <v>0.10495010587680395</v>
      </c>
      <c r="AN208">
        <f t="shared" si="126"/>
        <v>4.4755012967358523E-2</v>
      </c>
      <c r="AO208">
        <f t="shared" si="127"/>
        <v>1.8531575913002602E-2</v>
      </c>
      <c r="AP208">
        <f t="shared" si="110"/>
        <v>5.5779344670685077E-3</v>
      </c>
      <c r="AQ208">
        <f t="shared" si="111"/>
        <v>2.1939367280658603E-3</v>
      </c>
      <c r="AR208">
        <f t="shared" si="112"/>
        <v>8.4332803657721691E-4</v>
      </c>
      <c r="AS208">
        <f t="shared" si="113"/>
        <v>2.2866811525131502E-4</v>
      </c>
      <c r="AT208">
        <f t="shared" si="114"/>
        <v>8.2013290622601941E-5</v>
      </c>
      <c r="AU208">
        <f t="shared" si="115"/>
        <v>6.3256662458308433E-6</v>
      </c>
      <c r="AX208">
        <f t="shared" si="158"/>
        <v>6.2993818935753853E-3</v>
      </c>
      <c r="AY208">
        <f t="shared" si="137"/>
        <v>1.0597597672852463E-2</v>
      </c>
      <c r="AZ208">
        <f t="shared" si="138"/>
        <v>1.2010262319128256E-2</v>
      </c>
      <c r="BA208">
        <f t="shared" si="139"/>
        <v>1.3747173658298315E-2</v>
      </c>
      <c r="BB208">
        <f t="shared" si="140"/>
        <v>1.6707538673084388E-2</v>
      </c>
      <c r="BC208">
        <f t="shared" si="141"/>
        <v>1.9640487306769254E-2</v>
      </c>
      <c r="BD208">
        <f t="shared" si="142"/>
        <v>2.3423491177193938E-2</v>
      </c>
      <c r="BE208">
        <f t="shared" si="143"/>
        <v>3.0369034323398519E-2</v>
      </c>
      <c r="BF208">
        <f t="shared" si="144"/>
        <v>3.7904681619585129E-2</v>
      </c>
      <c r="BG208">
        <f t="shared" si="145"/>
        <v>7.155103934377044E-2</v>
      </c>
      <c r="BJ208">
        <f t="shared" si="159"/>
        <v>-0.10851809403239313</v>
      </c>
      <c r="BK208">
        <f t="shared" si="146"/>
        <v>-2.6104378750793405E-4</v>
      </c>
      <c r="BL208">
        <f t="shared" si="147"/>
        <v>-5.6493184819072545E-5</v>
      </c>
      <c r="BM208">
        <f t="shared" si="148"/>
        <v>-1.1779163237848855E-5</v>
      </c>
      <c r="BN208">
        <f t="shared" si="149"/>
        <v>-1.4238518357832066E-6</v>
      </c>
      <c r="BO208">
        <f t="shared" si="150"/>
        <v>-2.8035714413639255E-7</v>
      </c>
      <c r="BP208">
        <f t="shared" si="151"/>
        <v>-5.3915997637500753E-8</v>
      </c>
      <c r="BQ208">
        <f t="shared" si="152"/>
        <v>-5.8492371554653472E-9</v>
      </c>
      <c r="BR208">
        <f t="shared" si="153"/>
        <v>-1.0474055885508883E-9</v>
      </c>
      <c r="BS208">
        <f t="shared" si="154"/>
        <v>-1.6137179224786346E-11</v>
      </c>
    </row>
    <row r="209" spans="1:71">
      <c r="A209">
        <v>66210606.187290289</v>
      </c>
      <c r="B209">
        <v>6.2585788725563266E-3</v>
      </c>
      <c r="C209">
        <v>1.058535473946449E-2</v>
      </c>
      <c r="D209">
        <v>1.1997625301762372E-2</v>
      </c>
      <c r="E209">
        <v>1.3733434940830068E-2</v>
      </c>
      <c r="F209">
        <v>1.6691377289330549E-2</v>
      </c>
      <c r="G209">
        <v>1.9621700061326061E-2</v>
      </c>
      <c r="H209">
        <v>2.3401211477005163E-2</v>
      </c>
      <c r="I209">
        <v>3.0340246512982453E-2</v>
      </c>
      <c r="J209">
        <v>3.7868791426592927E-2</v>
      </c>
      <c r="K209">
        <v>7.1483352753548404E-2</v>
      </c>
      <c r="N209">
        <f t="shared" si="155"/>
        <v>-23.24719351873323</v>
      </c>
      <c r="O209">
        <f t="shared" si="128"/>
        <v>-42.30328089886136</v>
      </c>
      <c r="P209">
        <f t="shared" si="129"/>
        <v>-35.518865397152368</v>
      </c>
      <c r="Q209">
        <f t="shared" si="130"/>
        <v>-29.194589060622167</v>
      </c>
      <c r="R209">
        <f t="shared" si="131"/>
        <v>-21.875816074696051</v>
      </c>
      <c r="S209">
        <f t="shared" si="132"/>
        <v>-17.186053709134434</v>
      </c>
      <c r="T209">
        <f t="shared" si="133"/>
        <v>-13.204231448910633</v>
      </c>
      <c r="U209">
        <f t="shared" si="134"/>
        <v>-8.9477895341106315</v>
      </c>
      <c r="V209">
        <f t="shared" si="135"/>
        <v>-6.4177114185880386</v>
      </c>
      <c r="W209">
        <f t="shared" si="136"/>
        <v>-2.4748069695388697</v>
      </c>
      <c r="Z209">
        <f t="shared" si="156"/>
        <v>6.2600198754015441E-3</v>
      </c>
      <c r="AA209">
        <f t="shared" si="116"/>
        <v>1.05951151435556E-2</v>
      </c>
      <c r="AB209">
        <f t="shared" si="117"/>
        <v>1.2008833388198364E-2</v>
      </c>
      <c r="AC209">
        <f t="shared" si="118"/>
        <v>1.3746349704716316E-2</v>
      </c>
      <c r="AD209">
        <f t="shared" si="119"/>
        <v>1.6707136413937486E-2</v>
      </c>
      <c r="AE209">
        <f t="shared" si="120"/>
        <v>1.9640250558248456E-2</v>
      </c>
      <c r="AF209">
        <f t="shared" si="121"/>
        <v>2.3423349915644175E-2</v>
      </c>
      <c r="AG209">
        <f t="shared" si="122"/>
        <v>3.0368961039057844E-2</v>
      </c>
      <c r="AH209">
        <f t="shared" si="123"/>
        <v>3.7904635880461446E-2</v>
      </c>
      <c r="AI209">
        <f t="shared" si="124"/>
        <v>7.1551022074559809E-2</v>
      </c>
      <c r="AL209">
        <f t="shared" si="157"/>
        <v>1.5971573913999437</v>
      </c>
      <c r="AM209">
        <f t="shared" si="125"/>
        <v>0.1002502843397582</v>
      </c>
      <c r="AN209">
        <f t="shared" si="126"/>
        <v>4.2686537769044457E-2</v>
      </c>
      <c r="AO209">
        <f t="shared" si="127"/>
        <v>1.7661828400138878E-2</v>
      </c>
      <c r="AP209">
        <f t="shared" si="110"/>
        <v>5.3137955060412164E-3</v>
      </c>
      <c r="AQ209">
        <f t="shared" si="111"/>
        <v>2.089745546801768E-3</v>
      </c>
      <c r="AR209">
        <f t="shared" si="112"/>
        <v>8.0322209123272041E-4</v>
      </c>
      <c r="AS209">
        <f t="shared" si="113"/>
        <v>2.1778461394925361E-4</v>
      </c>
      <c r="AT209">
        <f t="shared" si="114"/>
        <v>7.8108842946180893E-5</v>
      </c>
      <c r="AU209">
        <f t="shared" si="115"/>
        <v>6.0244591963614919E-6</v>
      </c>
      <c r="AX209">
        <f t="shared" si="158"/>
        <v>6.259920835126386E-3</v>
      </c>
      <c r="AY209">
        <f t="shared" si="137"/>
        <v>1.0595091976059503E-2</v>
      </c>
      <c r="AZ209">
        <f t="shared" si="138"/>
        <v>1.2008819896314022E-2</v>
      </c>
      <c r="BA209">
        <f t="shared" si="139"/>
        <v>1.3746341878822675E-2</v>
      </c>
      <c r="BB209">
        <f t="shared" si="140"/>
        <v>1.6707132579604683E-2</v>
      </c>
      <c r="BC209">
        <f t="shared" si="141"/>
        <v>1.9640248298859891E-2</v>
      </c>
      <c r="BD209">
        <f t="shared" si="142"/>
        <v>2.3423348566718141E-2</v>
      </c>
      <c r="BE209">
        <f t="shared" si="143"/>
        <v>3.0368960339003076E-2</v>
      </c>
      <c r="BF209">
        <f t="shared" si="144"/>
        <v>3.7904635443481993E-2</v>
      </c>
      <c r="BG209">
        <f t="shared" si="145"/>
        <v>7.1551021909558393E-2</v>
      </c>
      <c r="BJ209">
        <f t="shared" si="159"/>
        <v>-0.1097627632723957</v>
      </c>
      <c r="BK209">
        <f t="shared" si="146"/>
        <v>-2.3779407262206699E-4</v>
      </c>
      <c r="BL209">
        <f t="shared" si="147"/>
        <v>-5.1348768960558027E-5</v>
      </c>
      <c r="BM209">
        <f t="shared" si="148"/>
        <v>-1.0694924474322947E-5</v>
      </c>
      <c r="BN209">
        <f t="shared" si="149"/>
        <v>-1.2919764894089888E-6</v>
      </c>
      <c r="BO209">
        <f t="shared" si="150"/>
        <v>-2.5433960874962151E-7</v>
      </c>
      <c r="BP209">
        <f t="shared" si="151"/>
        <v>-4.8907291050475467E-8</v>
      </c>
      <c r="BQ209">
        <f t="shared" si="152"/>
        <v>-5.3052710245954923E-9</v>
      </c>
      <c r="BR209">
        <f t="shared" si="153"/>
        <v>-9.5367918089319565E-10</v>
      </c>
      <c r="BS209">
        <f t="shared" si="154"/>
        <v>-1.4895861375500071E-11</v>
      </c>
    </row>
    <row r="210" spans="1:71">
      <c r="A210">
        <v>69521136.496654809</v>
      </c>
      <c r="B210">
        <v>6.2194768574177269E-3</v>
      </c>
      <c r="C210">
        <v>1.0582954635292382E-2</v>
      </c>
      <c r="D210">
        <v>1.1996244420751982E-2</v>
      </c>
      <c r="E210">
        <v>1.3732638859416233E-2</v>
      </c>
      <c r="F210">
        <v>1.6690988681987085E-2</v>
      </c>
      <c r="G210">
        <v>1.9621471355309492E-2</v>
      </c>
      <c r="H210">
        <v>2.3401075016278278E-2</v>
      </c>
      <c r="I210">
        <v>3.0340175719794828E-2</v>
      </c>
      <c r="J210">
        <v>3.7868747242375211E-2</v>
      </c>
      <c r="K210">
        <v>7.1483336071428538E-2</v>
      </c>
      <c r="N210">
        <f t="shared" si="155"/>
        <v>-23.657059546618306</v>
      </c>
      <c r="O210">
        <f t="shared" si="128"/>
        <v>-42.370042648418661</v>
      </c>
      <c r="P210">
        <f t="shared" si="129"/>
        <v>-35.547304952115141</v>
      </c>
      <c r="Q210">
        <f t="shared" si="130"/>
        <v>-29.206355135637427</v>
      </c>
      <c r="R210">
        <f t="shared" si="131"/>
        <v>-21.879355144819613</v>
      </c>
      <c r="S210">
        <f t="shared" si="132"/>
        <v>-17.187445288126654</v>
      </c>
      <c r="T210">
        <f t="shared" si="133"/>
        <v>-13.204766261374214</v>
      </c>
      <c r="U210">
        <f t="shared" si="134"/>
        <v>-8.9479345296859574</v>
      </c>
      <c r="V210">
        <f t="shared" si="135"/>
        <v>-6.4177634195835429</v>
      </c>
      <c r="W210">
        <f t="shared" si="136"/>
        <v>-2.4748109801781468</v>
      </c>
      <c r="Z210">
        <f t="shared" si="156"/>
        <v>6.2209204711170182E-3</v>
      </c>
      <c r="AA210">
        <f t="shared" si="116"/>
        <v>1.059272491088629E-2</v>
      </c>
      <c r="AB210">
        <f t="shared" si="117"/>
        <v>1.20074582589852E-2</v>
      </c>
      <c r="AC210">
        <f t="shared" si="118"/>
        <v>1.3745556958883996E-2</v>
      </c>
      <c r="AD210">
        <f t="shared" si="119"/>
        <v>1.6706749440131976E-2</v>
      </c>
      <c r="AE210">
        <f t="shared" si="120"/>
        <v>1.9640022814536896E-2</v>
      </c>
      <c r="AF210">
        <f t="shared" si="121"/>
        <v>2.3423214029337405E-2</v>
      </c>
      <c r="AG210">
        <f t="shared" si="122"/>
        <v>3.0368890543935143E-2</v>
      </c>
      <c r="AH210">
        <f t="shared" si="123"/>
        <v>3.7904591882286905E-2</v>
      </c>
      <c r="AI210">
        <f t="shared" si="124"/>
        <v>7.1551005462684822E-2</v>
      </c>
      <c r="AL210">
        <f t="shared" si="157"/>
        <v>1.6202290065014282</v>
      </c>
      <c r="AM210">
        <f t="shared" si="125"/>
        <v>9.5747747803555328E-2</v>
      </c>
      <c r="AN210">
        <f t="shared" si="126"/>
        <v>4.0710850164134164E-2</v>
      </c>
      <c r="AO210">
        <f t="shared" si="127"/>
        <v>1.6832327516603941E-2</v>
      </c>
      <c r="AP210">
        <f t="shared" ref="AP210:AP217" si="160">100*(-2*LOG((F$3/3.7+2.51/($A210*SQRT(AD210))),10)-1/SQRT(AD210))/AD210</f>
        <v>5.0620977874804079E-3</v>
      </c>
      <c r="AQ210">
        <f t="shared" ref="AQ210:AQ217" si="161">100*(-2*LOG((G$3/3.7+2.51/($A210*SQRT(AE210))),10)-1/SQRT(AE210))/AE210</f>
        <v>1.9904896635912586E-3</v>
      </c>
      <c r="AR210">
        <f t="shared" ref="AR210:AR217" si="162">100*(-2*LOG((H$3/3.7+2.51/($A210*SQRT(AF210))),10)-1/SQRT(AF210))/AF210</f>
        <v>7.6502106432238613E-4</v>
      </c>
      <c r="AS210">
        <f t="shared" ref="AS210:AS217" si="163">100*(-2*LOG((I$3/3.7+2.51/($A210*SQRT(AG210))),10)-1/SQRT(AG210))/AG210</f>
        <v>2.074188651507621E-4</v>
      </c>
      <c r="AT210">
        <f t="shared" ref="AT210:AT217" si="164">100*(-2*LOG((J$3/3.7+2.51/($A210*SQRT(AH210))),10)-1/SQRT(AH210))/AH210</f>
        <v>7.4390229596959267E-5</v>
      </c>
      <c r="AU210">
        <f t="shared" ref="AU210:AU217" si="165">100*(-2*LOG((K$3/3.7+2.51/($A210*SQRT(AI210))),10)-1/SQRT(AI210))/AI210</f>
        <v>5.7375916861139891E-6</v>
      </c>
      <c r="AX210">
        <f t="shared" si="158"/>
        <v>6.2208215616542288E-3</v>
      </c>
      <c r="AY210">
        <f t="shared" si="137"/>
        <v>1.0592702796386638E-2</v>
      </c>
      <c r="AZ210">
        <f t="shared" si="138"/>
        <v>1.2007445395236937E-2</v>
      </c>
      <c r="BA210">
        <f t="shared" si="139"/>
        <v>1.374554950161436E-2</v>
      </c>
      <c r="BB210">
        <f t="shared" si="140"/>
        <v>1.6706745787630893E-2</v>
      </c>
      <c r="BC210">
        <f t="shared" si="141"/>
        <v>1.9640020662524061E-2</v>
      </c>
      <c r="BD210">
        <f t="shared" si="142"/>
        <v>2.3423212744584563E-2</v>
      </c>
      <c r="BE210">
        <f t="shared" si="143"/>
        <v>3.0368889877204281E-2</v>
      </c>
      <c r="BF210">
        <f t="shared" si="144"/>
        <v>3.7904591466112414E-2</v>
      </c>
      <c r="BG210">
        <f t="shared" si="145"/>
        <v>7.1551005305540399E-2</v>
      </c>
      <c r="BJ210">
        <f t="shared" si="159"/>
        <v>-0.11100005995706536</v>
      </c>
      <c r="BK210">
        <f t="shared" si="146"/>
        <v>-2.1657206333823811E-4</v>
      </c>
      <c r="BL210">
        <f t="shared" si="147"/>
        <v>-4.6668224175434673E-5</v>
      </c>
      <c r="BM210">
        <f t="shared" si="148"/>
        <v>-9.7100222089549291E-6</v>
      </c>
      <c r="BN210">
        <f t="shared" si="149"/>
        <v>-1.1722995848269703E-6</v>
      </c>
      <c r="BO210">
        <f t="shared" si="150"/>
        <v>-2.3074073233961381E-7</v>
      </c>
      <c r="BP210">
        <f t="shared" si="151"/>
        <v>-4.436111922551749E-8</v>
      </c>
      <c r="BQ210">
        <f t="shared" si="152"/>
        <v>-4.8110204433366945E-9</v>
      </c>
      <c r="BR210">
        <f t="shared" si="153"/>
        <v>-8.6229568980279677E-10</v>
      </c>
      <c r="BS210">
        <f t="shared" si="154"/>
        <v>-1.3033881728184728E-11</v>
      </c>
    </row>
    <row r="211" spans="1:71">
      <c r="A211">
        <v>72997193.321487546</v>
      </c>
      <c r="B211">
        <v>6.1807325082260372E-3</v>
      </c>
      <c r="C211">
        <v>1.0580666248009685E-2</v>
      </c>
      <c r="D211">
        <v>1.1994928594076065E-2</v>
      </c>
      <c r="E211">
        <v>1.3731880497510552E-2</v>
      </c>
      <c r="F211">
        <v>1.6690618546504575E-2</v>
      </c>
      <c r="G211">
        <v>1.9621253531115494E-2</v>
      </c>
      <c r="H211">
        <v>2.3400945051268635E-2</v>
      </c>
      <c r="I211">
        <v>3.0340108297280906E-2</v>
      </c>
      <c r="J211">
        <v>3.7868705162050098E-2</v>
      </c>
      <c r="K211">
        <v>7.14833201836894E-2</v>
      </c>
      <c r="N211">
        <f t="shared" si="155"/>
        <v>-24.069059695666642</v>
      </c>
      <c r="O211">
        <f t="shared" si="128"/>
        <v>-42.433804656008768</v>
      </c>
      <c r="P211">
        <f t="shared" si="129"/>
        <v>-35.574427182239994</v>
      </c>
      <c r="Q211">
        <f t="shared" si="130"/>
        <v>-29.217568229608499</v>
      </c>
      <c r="R211">
        <f t="shared" si="131"/>
        <v>-21.882726508367789</v>
      </c>
      <c r="S211">
        <f t="shared" si="132"/>
        <v>-17.188770753704055</v>
      </c>
      <c r="T211">
        <f t="shared" si="133"/>
        <v>-13.205275634065014</v>
      </c>
      <c r="U211">
        <f t="shared" si="134"/>
        <v>-8.9480726234336068</v>
      </c>
      <c r="V211">
        <f t="shared" si="135"/>
        <v>-6.4178129447991727</v>
      </c>
      <c r="W211">
        <f t="shared" si="136"/>
        <v>-2.4748147998398897</v>
      </c>
      <c r="Z211">
        <f t="shared" si="156"/>
        <v>6.1821784978795865E-3</v>
      </c>
      <c r="AA211">
        <f t="shared" ref="AA211:AA217" si="166">1/((-2*LOG((C$3/3.7+2.51/($A211*SQRT(C211))),10))^2)</f>
        <v>1.059044594598856E-2</v>
      </c>
      <c r="AB211">
        <f t="shared" ref="AB211:AB217" si="167">1/((-2*LOG((D$3/3.7+2.51/($A211*SQRT(D211))),10))^2)</f>
        <v>1.200614791594763E-2</v>
      </c>
      <c r="AC211">
        <f t="shared" ref="AC211:AC217" si="168">1/((-2*LOG((E$3/3.7+2.51/($A211*SQRT(E211))),10))^2)</f>
        <v>1.3744801775261575E-2</v>
      </c>
      <c r="AD211">
        <f t="shared" ref="AD211:AD217" si="169">1/((-2*LOG((F$3/3.7+2.51/($A211*SQRT(F211))),10))^2)</f>
        <v>1.6706380860666871E-2</v>
      </c>
      <c r="AE211">
        <f t="shared" ref="AE211:AE217" si="170">1/((-2*LOG((G$3/3.7+2.51/($A211*SQRT(G211))),10))^2)</f>
        <v>1.9639805906894615E-2</v>
      </c>
      <c r="AF211">
        <f t="shared" ref="AF211:AF217" si="171">1/((-2*LOG((H$3/3.7+2.51/($A211*SQRT(H211))),10))^2)</f>
        <v>2.3423084611413278E-2</v>
      </c>
      <c r="AG211">
        <f t="shared" ref="AG211:AG217" si="172">1/((-2*LOG((I$3/3.7+2.51/($A211*SQRT(I211))),10))^2)</f>
        <v>3.0368823405295797E-2</v>
      </c>
      <c r="AH211">
        <f t="shared" ref="AH211:AH217" si="173">1/((-2*LOG((J$3/3.7+2.51/($A211*SQRT(J211))),10))^2)</f>
        <v>3.7904549979146648E-2</v>
      </c>
      <c r="AI211">
        <f t="shared" ref="AI211:AI217" si="174">1/((-2*LOG((K$3/3.7+2.51/($A211*SQRT(K211))),10))^2)</f>
        <v>7.15509896418456E-2</v>
      </c>
      <c r="AL211">
        <f t="shared" si="157"/>
        <v>1.6433013465970328</v>
      </c>
      <c r="AM211">
        <f t="shared" ref="AM211:AM217" si="175">100*(-2*LOG((C$3/3.7+2.51/($A211*SQRT(AA211))),10)-1/SQRT(AA211))/AA211</f>
        <v>9.1435413318506603E-2</v>
      </c>
      <c r="AN211">
        <f t="shared" ref="AN211:AN217" si="176">100*(-2*LOG((D$3/3.7+2.51/($A211*SQRT(AB211))),10)-1/SQRT(AB211))/AB211</f>
        <v>3.8824046641019065E-2</v>
      </c>
      <c r="AO211">
        <f t="shared" ref="AO211:AO217" si="177">100*(-2*LOG((E$3/3.7+2.51/($A211*SQRT(AC211))),10)-1/SQRT(AC211))/AC211</f>
        <v>1.6041263961388504E-2</v>
      </c>
      <c r="AP211">
        <f t="shared" si="160"/>
        <v>4.8222614967658546E-3</v>
      </c>
      <c r="AQ211">
        <f t="shared" si="161"/>
        <v>1.8959365156308004E-3</v>
      </c>
      <c r="AR211">
        <f t="shared" si="162"/>
        <v>7.2863471696391969E-4</v>
      </c>
      <c r="AS211">
        <f t="shared" si="163"/>
        <v>1.9754626632546862E-4</v>
      </c>
      <c r="AT211">
        <f t="shared" si="164"/>
        <v>7.0848618211185718E-5</v>
      </c>
      <c r="AU211">
        <f t="shared" si="165"/>
        <v>5.4643841141052044E-6</v>
      </c>
      <c r="AX211">
        <f t="shared" si="158"/>
        <v>6.1820797345201808E-3</v>
      </c>
      <c r="AY211">
        <f t="shared" si="137"/>
        <v>1.0590424838848178E-2</v>
      </c>
      <c r="AZ211">
        <f t="shared" si="138"/>
        <v>1.2006135651734563E-2</v>
      </c>
      <c r="BA211">
        <f t="shared" si="139"/>
        <v>1.3744794669434819E-2</v>
      </c>
      <c r="BB211">
        <f t="shared" si="140"/>
        <v>1.6706377381408909E-2</v>
      </c>
      <c r="BC211">
        <f t="shared" si="141"/>
        <v>1.9639803857164264E-2</v>
      </c>
      <c r="BD211">
        <f t="shared" si="142"/>
        <v>2.3423083387783445E-2</v>
      </c>
      <c r="BE211">
        <f t="shared" si="143"/>
        <v>3.0368822770303099E-2</v>
      </c>
      <c r="BF211">
        <f t="shared" si="144"/>
        <v>3.7904549582786724E-2</v>
      </c>
      <c r="BG211">
        <f t="shared" si="145"/>
        <v>7.1550989492184025E-2</v>
      </c>
      <c r="BJ211">
        <f t="shared" si="159"/>
        <v>-0.1122296198532429</v>
      </c>
      <c r="BK211">
        <f t="shared" si="146"/>
        <v>-1.9720657975880789E-4</v>
      </c>
      <c r="BL211">
        <f t="shared" si="147"/>
        <v>-4.2410284488218114E-5</v>
      </c>
      <c r="BM211">
        <f t="shared" si="148"/>
        <v>-8.8153978168904282E-6</v>
      </c>
      <c r="BN211">
        <f t="shared" si="149"/>
        <v>-1.0636687829308273E-6</v>
      </c>
      <c r="BO211">
        <f t="shared" si="150"/>
        <v>-2.0933000650147758E-7</v>
      </c>
      <c r="BP211">
        <f t="shared" si="151"/>
        <v>-4.0239575780076927E-8</v>
      </c>
      <c r="BQ211">
        <f t="shared" si="152"/>
        <v>-4.3664859538414444E-9</v>
      </c>
      <c r="BR211">
        <f t="shared" si="153"/>
        <v>-7.8497112846490912E-10</v>
      </c>
      <c r="BS211">
        <f t="shared" si="154"/>
        <v>-1.1792562265086346E-11</v>
      </c>
    </row>
    <row r="212" spans="1:71">
      <c r="A212">
        <v>76647052.987561926</v>
      </c>
      <c r="B212">
        <v>6.1423415496333735E-3</v>
      </c>
      <c r="C212">
        <v>1.0578484490855217E-2</v>
      </c>
      <c r="D212">
        <v>1.1993674788354768E-2</v>
      </c>
      <c r="E212">
        <v>1.3731158076425928E-2</v>
      </c>
      <c r="F212">
        <v>1.6690266006355193E-2</v>
      </c>
      <c r="G212">
        <v>1.9621046071392381E-2</v>
      </c>
      <c r="H212">
        <v>2.3400821272880554E-2</v>
      </c>
      <c r="I212">
        <v>3.0340044084972401E-2</v>
      </c>
      <c r="J212">
        <v>3.7868665085443204E-2</v>
      </c>
      <c r="K212">
        <v>7.1483305052503832E-2</v>
      </c>
      <c r="N212">
        <f t="shared" si="155"/>
        <v>-24.483097120843315</v>
      </c>
      <c r="O212">
        <f t="shared" ref="O212:O217" si="178">100*(-2*LOG((C$3/3.7+2.51/($A212*SQRT(C212))),10)-1/SQRT(C212))/C212</f>
        <v>-42.494693777960251</v>
      </c>
      <c r="P212">
        <f t="shared" ref="P212:P217" si="179">100*(-2*LOG((D$3/3.7+2.51/($A212*SQRT(D212))),10)-1/SQRT(D212))/D212</f>
        <v>-35.600291451352952</v>
      </c>
      <c r="Q212">
        <f t="shared" ref="Q212:Q217" si="180">100*(-2*LOG((E$3/3.7+2.51/($A212*SQRT(E212))),10)-1/SQRT(E212))/E212</f>
        <v>-29.228254001978012</v>
      </c>
      <c r="R212">
        <f t="shared" ref="R212:R217" si="181">100*(-2*LOG((F$3/3.7+2.51/($A212*SQRT(F212))),10)-1/SQRT(F212))/F212</f>
        <v>-21.885938075378789</v>
      </c>
      <c r="S212">
        <f t="shared" ref="S212:S217" si="182">100*(-2*LOG((G$3/3.7+2.51/($A212*SQRT(G212))),10)-1/SQRT(G212))/G212</f>
        <v>-17.190033239977737</v>
      </c>
      <c r="T212">
        <f t="shared" ref="T212:T217" si="183">100*(-2*LOG((H$3/3.7+2.51/($A212*SQRT(H212))),10)-1/SQRT(H212))/H212</f>
        <v>-13.205760775842659</v>
      </c>
      <c r="U212">
        <f t="shared" ref="U212:U217" si="184">100*(-2*LOG((I$3/3.7+2.51/($A212*SQRT(I212))),10)-1/SQRT(I212))/I212</f>
        <v>-8.9482041437607052</v>
      </c>
      <c r="V212">
        <f t="shared" ref="V212:V217" si="185">100*(-2*LOG((J$3/3.7+2.51/($A212*SQRT(J212))),10)-1/SQRT(J212))/J212</f>
        <v>-6.4178601120791088</v>
      </c>
      <c r="W212">
        <f t="shared" ref="W212:W217" si="186">100*(-2*LOG((K$3/3.7+2.51/($A212*SQRT(K212))),10)-1/SQRT(K212))/K212</f>
        <v>-2.4748184376177034</v>
      </c>
      <c r="Z212">
        <f t="shared" si="156"/>
        <v>6.1437896812668678E-3</v>
      </c>
      <c r="AA212">
        <f t="shared" si="166"/>
        <v>1.0588273181611391E-2</v>
      </c>
      <c r="AB212">
        <f t="shared" si="167"/>
        <v>1.200489933795134E-2</v>
      </c>
      <c r="AC212">
        <f t="shared" si="168"/>
        <v>1.3744082382510455E-2</v>
      </c>
      <c r="AD212">
        <f t="shared" si="169"/>
        <v>1.6706029802681086E-2</v>
      </c>
      <c r="AE212">
        <f t="shared" si="170"/>
        <v>1.9639599320142073E-2</v>
      </c>
      <c r="AF212">
        <f t="shared" si="171"/>
        <v>2.3422961354076018E-2</v>
      </c>
      <c r="AG212">
        <f t="shared" si="172"/>
        <v>3.0368759463346967E-2</v>
      </c>
      <c r="AH212">
        <f t="shared" si="173"/>
        <v>3.7904510071287978E-2</v>
      </c>
      <c r="AI212">
        <f t="shared" si="174"/>
        <v>7.155097457437426E-2</v>
      </c>
      <c r="AL212">
        <f t="shared" si="157"/>
        <v>1.6663677791641993</v>
      </c>
      <c r="AM212">
        <f t="shared" si="175"/>
        <v>8.7306340249033637E-2</v>
      </c>
      <c r="AN212">
        <f t="shared" si="176"/>
        <v>3.702236391261593E-2</v>
      </c>
      <c r="AO212">
        <f t="shared" si="177"/>
        <v>1.5286904860023919E-2</v>
      </c>
      <c r="AP212">
        <f t="shared" si="160"/>
        <v>4.5937333380671611E-3</v>
      </c>
      <c r="AQ212">
        <f t="shared" si="161"/>
        <v>1.8058643592180801E-3</v>
      </c>
      <c r="AR212">
        <f t="shared" si="162"/>
        <v>6.9397703069161638E-4</v>
      </c>
      <c r="AS212">
        <f t="shared" si="163"/>
        <v>1.8814337227904404E-4</v>
      </c>
      <c r="AT212">
        <f t="shared" si="164"/>
        <v>6.7475576964501349E-5</v>
      </c>
      <c r="AU212">
        <f t="shared" si="165"/>
        <v>5.2041854274927519E-6</v>
      </c>
      <c r="AX212">
        <f t="shared" si="158"/>
        <v>6.1436910790956751E-3</v>
      </c>
      <c r="AY212">
        <f t="shared" ref="AY212:AY217" si="187">1/((-2*LOG((C$3/3.7+2.51/($A212*SQRT(AA212))),10))^2)</f>
        <v>1.0588253037968948E-2</v>
      </c>
      <c r="AZ212">
        <f t="shared" ref="AZ212:AZ217" si="188">1/((-2*LOG((D$3/3.7+2.51/($A212*SQRT(AB212))),10))^2)</f>
        <v>1.200488764591569E-2</v>
      </c>
      <c r="BA212">
        <f t="shared" ref="BA212:BA217" si="189">1/((-2*LOG((E$3/3.7+2.51/($A212*SQRT(AC212))),10))^2)</f>
        <v>1.3744075611729373E-2</v>
      </c>
      <c r="BB212">
        <f t="shared" ref="BB212:BB217" si="190">1/((-2*LOG((F$3/3.7+2.51/($A212*SQRT(AD212))),10))^2)</f>
        <v>1.6706026488480106E-2</v>
      </c>
      <c r="BC212">
        <f t="shared" ref="BC212:BC217" si="191">1/((-2*LOG((G$3/3.7+2.51/($A212*SQRT(AE212))),10))^2)</f>
        <v>1.9639597367841651E-2</v>
      </c>
      <c r="BD212">
        <f t="shared" ref="BD212:BD217" si="192">1/((-2*LOG((H$3/3.7+2.51/($A212*SQRT(AF212))),10))^2)</f>
        <v>2.3422960188663761E-2</v>
      </c>
      <c r="BE212">
        <f t="shared" ref="BE212:BE217" si="193">1/((-2*LOG((I$3/3.7+2.51/($A212*SQRT(AG212))),10))^2)</f>
        <v>3.0368758858582121E-2</v>
      </c>
      <c r="BF212">
        <f t="shared" ref="BF212:BF217" si="194">1/((-2*LOG((J$3/3.7+2.51/($A212*SQRT(AH212))),10))^2)</f>
        <v>3.7904509693799403E-2</v>
      </c>
      <c r="BG212">
        <f t="shared" ref="BG212:BG217" si="195">1/((-2*LOG((K$3/3.7+2.51/($A212*SQRT(AI212))),10))^2)</f>
        <v>7.155097443183922E-2</v>
      </c>
      <c r="BJ212">
        <f t="shared" si="159"/>
        <v>-0.11345106163394693</v>
      </c>
      <c r="BK212">
        <f t="shared" ref="BK212:BK217" si="196">100*(-2*LOG((C$3/3.7+2.51/($A212*SQRT(AY212))),10)-1/SQRT(AY212))/AY212</f>
        <v>-1.7954018826756647E-4</v>
      </c>
      <c r="BL212">
        <f t="shared" ref="BL212:BL217" si="197">100*(-2*LOG((D$3/3.7+2.51/($A212*SQRT(AZ212))),10)-1/SQRT(AZ212))/AZ212</f>
        <v>-3.8537405019508282E-5</v>
      </c>
      <c r="BM212">
        <f t="shared" ref="BM212:BM217" si="198">100*(-2*LOG((E$3/3.7+2.51/($A212*SQRT(BA212))),10)-1/SQRT(BA212))/BA212</f>
        <v>-8.0028674610750027E-6</v>
      </c>
      <c r="BN212">
        <f t="shared" ref="BN212:BN217" si="199">100*(-2*LOG((F$3/3.7+2.51/($A212*SQRT(BB212))),10)-1/SQRT(BB212))/BB212</f>
        <v>-9.6510166831665649E-7</v>
      </c>
      <c r="BO212">
        <f t="shared" ref="BO212:BO217" si="200">100*(-2*LOG((G$3/3.7+2.51/($A212*SQRT(BC212))),10)-1/SQRT(BC212))/BC212</f>
        <v>-1.8989499196289712E-7</v>
      </c>
      <c r="BP212">
        <f t="shared" ref="BP212:BP217" si="201">100*(-2*LOG((H$3/3.7+2.51/($A212*SQRT(BD212))),10)-1/SQRT(BD212))/BD212</f>
        <v>-3.6500960592381668E-8</v>
      </c>
      <c r="BQ212">
        <f t="shared" ref="BQ212:BQ217" si="202">100*(-2*LOG((I$3/3.7+2.51/($A212*SQRT(BE212))),10)-1/SQRT(BE212))/BE212</f>
        <v>-3.9599694734779068E-9</v>
      </c>
      <c r="BR212">
        <f t="shared" ref="BR212:BR217" si="203">100*(-2*LOG((J$3/3.7+2.51/($A212*SQRT(BF212))),10)-1/SQRT(BF212))/BF212</f>
        <v>-7.0998955887605516E-10</v>
      </c>
      <c r="BS212">
        <f t="shared" ref="BS212:BS217" si="204">100*(-2*LOG((K$3/3.7+2.51/($A212*SQRT(BG212))),10)-1/SQRT(BG212))/BG212</f>
        <v>-1.0551242142261631E-11</v>
      </c>
    </row>
    <row r="213" spans="1:71">
      <c r="A213">
        <v>80479405.636940032</v>
      </c>
      <c r="B213">
        <v>6.1042997693495984E-3</v>
      </c>
      <c r="C213">
        <v>1.057640449844547E-2</v>
      </c>
      <c r="D213">
        <v>1.1992480108772373E-2</v>
      </c>
      <c r="E213">
        <v>1.3730469900563563E-2</v>
      </c>
      <c r="F213">
        <v>1.6689930226464696E-2</v>
      </c>
      <c r="G213">
        <v>1.9620848483347164E-2</v>
      </c>
      <c r="H213">
        <v>2.3400703386716373E-2</v>
      </c>
      <c r="I213">
        <v>3.0339982930038693E-2</v>
      </c>
      <c r="J213">
        <v>3.7868626917149283E-2</v>
      </c>
      <c r="K213">
        <v>7.1483290641845984E-2</v>
      </c>
      <c r="N213">
        <f t="shared" si="155"/>
        <v>-24.899068821142862</v>
      </c>
      <c r="O213">
        <f t="shared" si="178"/>
        <v>-42.552832225725339</v>
      </c>
      <c r="P213">
        <f t="shared" si="179"/>
        <v>-35.624954600238851</v>
      </c>
      <c r="Q213">
        <f t="shared" si="180"/>
        <v>-29.238436951953787</v>
      </c>
      <c r="R213">
        <f t="shared" si="181"/>
        <v>-21.888997386183476</v>
      </c>
      <c r="S213">
        <f t="shared" si="182"/>
        <v>-17.191235733138708</v>
      </c>
      <c r="T213">
        <f t="shared" si="183"/>
        <v>-13.206222838248852</v>
      </c>
      <c r="U213">
        <f t="shared" si="184"/>
        <v>-8.9483294034591854</v>
      </c>
      <c r="V213">
        <f t="shared" si="185"/>
        <v>-6.4179050336740397</v>
      </c>
      <c r="W213">
        <f t="shared" si="186"/>
        <v>-2.4748219021732139</v>
      </c>
      <c r="Z213">
        <f t="shared" si="156"/>
        <v>6.105749809734229E-3</v>
      </c>
      <c r="AA213">
        <f t="shared" si="166"/>
        <v>1.0586201771117394E-2</v>
      </c>
      <c r="AB213">
        <f t="shared" si="167"/>
        <v>1.2003709641890474E-2</v>
      </c>
      <c r="AC213">
        <f t="shared" si="168"/>
        <v>1.3743397092043429E-2</v>
      </c>
      <c r="AD213">
        <f t="shared" si="169"/>
        <v>1.6705695434594735E-2</v>
      </c>
      <c r="AE213">
        <f t="shared" si="170"/>
        <v>1.9639402563555602E-2</v>
      </c>
      <c r="AF213">
        <f t="shared" si="171"/>
        <v>2.3422843964166124E-2</v>
      </c>
      <c r="AG213">
        <f t="shared" si="172"/>
        <v>3.0368698565901336E-2</v>
      </c>
      <c r="AH213">
        <f t="shared" si="173"/>
        <v>3.7904472063707381E-2</v>
      </c>
      <c r="AI213">
        <f t="shared" si="174"/>
        <v>7.1550960224396679E-2</v>
      </c>
      <c r="AL213">
        <f t="shared" si="157"/>
        <v>1.6894213365507922</v>
      </c>
      <c r="AM213">
        <f t="shared" si="175"/>
        <v>8.3353739049718489E-2</v>
      </c>
      <c r="AN213">
        <f t="shared" si="176"/>
        <v>3.5302176064959799E-2</v>
      </c>
      <c r="AO213">
        <f t="shared" si="177"/>
        <v>1.456759087210212E-2</v>
      </c>
      <c r="AP213">
        <f t="shared" si="160"/>
        <v>4.3759851971877537E-3</v>
      </c>
      <c r="AQ213">
        <f t="shared" si="161"/>
        <v>1.7200617986203306E-3</v>
      </c>
      <c r="AR213">
        <f t="shared" si="162"/>
        <v>6.60966064084728E-4</v>
      </c>
      <c r="AS213">
        <f t="shared" si="163"/>
        <v>1.7918785721144292E-4</v>
      </c>
      <c r="AT213">
        <f t="shared" si="164"/>
        <v>6.4263095674812519E-5</v>
      </c>
      <c r="AU213">
        <f t="shared" si="165"/>
        <v>4.9563756044350248E-6</v>
      </c>
      <c r="AX213">
        <f t="shared" si="158"/>
        <v>6.1056513836446275E-3</v>
      </c>
      <c r="AY213">
        <f t="shared" si="187"/>
        <v>1.0586182548836977E-2</v>
      </c>
      <c r="AZ213">
        <f t="shared" si="188"/>
        <v>1.2003698495869033E-2</v>
      </c>
      <c r="BA213">
        <f t="shared" si="189"/>
        <v>1.3743390640660569E-2</v>
      </c>
      <c r="BB213">
        <f t="shared" si="190"/>
        <v>1.6705692277648565E-2</v>
      </c>
      <c r="BC213">
        <f t="shared" si="191"/>
        <v>1.9639400704061966E-2</v>
      </c>
      <c r="BD213">
        <f t="shared" si="192"/>
        <v>2.3422842854203877E-2</v>
      </c>
      <c r="BE213">
        <f t="shared" si="193"/>
        <v>3.0368697989925822E-2</v>
      </c>
      <c r="BF213">
        <f t="shared" si="194"/>
        <v>3.7904471704191756E-2</v>
      </c>
      <c r="BG213">
        <f t="shared" si="195"/>
        <v>7.1550960088648849E-2</v>
      </c>
      <c r="BJ213">
        <f t="shared" si="159"/>
        <v>-0.11466398602255173</v>
      </c>
      <c r="BK213">
        <f t="shared" si="196"/>
        <v>-1.6342813580034907E-4</v>
      </c>
      <c r="BL213">
        <f t="shared" si="197"/>
        <v>-3.5015190153344584E-5</v>
      </c>
      <c r="BM213">
        <f t="shared" si="198"/>
        <v>-7.2649158902020846E-6</v>
      </c>
      <c r="BN213">
        <f t="shared" si="199"/>
        <v>-8.7565818674376161E-7</v>
      </c>
      <c r="BO213">
        <f t="shared" si="200"/>
        <v>-1.7225941115087413E-7</v>
      </c>
      <c r="BP213">
        <f t="shared" si="201"/>
        <v>-3.3111155674382802E-8</v>
      </c>
      <c r="BQ213">
        <f t="shared" si="202"/>
        <v>-3.5914713885776894E-9</v>
      </c>
      <c r="BR213">
        <f t="shared" si="203"/>
        <v>-6.4672381071631052E-10</v>
      </c>
      <c r="BS213">
        <f t="shared" si="204"/>
        <v>-9.9305828304716732E-12</v>
      </c>
    </row>
    <row r="214" spans="1:71">
      <c r="A214">
        <v>84503375.918787032</v>
      </c>
      <c r="B214">
        <v>6.0666030170496215E-3</v>
      </c>
      <c r="C214">
        <v>1.057442161806312E-2</v>
      </c>
      <c r="D214">
        <v>1.1991341793011291E-2</v>
      </c>
      <c r="E214">
        <v>1.3729814353604233E-2</v>
      </c>
      <c r="F214">
        <v>1.6689610411264842E-2</v>
      </c>
      <c r="G214">
        <v>1.9620660297583241E-2</v>
      </c>
      <c r="H214">
        <v>2.3400591112378487E-2</v>
      </c>
      <c r="I214">
        <v>3.0339924686923429E-2</v>
      </c>
      <c r="J214">
        <v>3.7868590566305309E-2</v>
      </c>
      <c r="K214">
        <v>7.1483276917405456E-2</v>
      </c>
      <c r="N214">
        <f t="shared" si="155"/>
        <v>-25.316865315358598</v>
      </c>
      <c r="O214">
        <f t="shared" si="178"/>
        <v>-42.608337669200019</v>
      </c>
      <c r="P214">
        <f t="shared" si="179"/>
        <v>-35.648471039668195</v>
      </c>
      <c r="Q214">
        <f t="shared" si="180"/>
        <v>-29.248140468279253</v>
      </c>
      <c r="R214">
        <f t="shared" si="181"/>
        <v>-21.891911628493094</v>
      </c>
      <c r="S214">
        <f t="shared" si="182"/>
        <v>-17.192381078396004</v>
      </c>
      <c r="T214">
        <f t="shared" si="183"/>
        <v>-13.20666291819238</v>
      </c>
      <c r="U214">
        <f t="shared" si="184"/>
        <v>-8.9484487004413928</v>
      </c>
      <c r="V214">
        <f t="shared" si="185"/>
        <v>-6.4179478164834913</v>
      </c>
      <c r="W214">
        <f t="shared" si="186"/>
        <v>-2.4748252017545687</v>
      </c>
      <c r="Z214">
        <f t="shared" si="156"/>
        <v>6.068054733519691E-3</v>
      </c>
      <c r="AA214">
        <f t="shared" si="166"/>
        <v>1.0584227079793599E-2</v>
      </c>
      <c r="AB214">
        <f t="shared" si="167"/>
        <v>1.2002576076642912E-2</v>
      </c>
      <c r="AC214">
        <f t="shared" si="168"/>
        <v>1.3742744294230856E-2</v>
      </c>
      <c r="AD214">
        <f t="shared" si="169"/>
        <v>1.6705376964169669E-2</v>
      </c>
      <c r="AE214">
        <f t="shared" si="170"/>
        <v>1.963921516970998E-2</v>
      </c>
      <c r="AF214">
        <f t="shared" si="171"/>
        <v>2.3422732162465362E-2</v>
      </c>
      <c r="AG214">
        <f t="shared" si="172"/>
        <v>3.036864056801521E-2</v>
      </c>
      <c r="AH214">
        <f t="shared" si="173"/>
        <v>3.7904435865924339E-2</v>
      </c>
      <c r="AI214">
        <f t="shared" si="174"/>
        <v>7.1550946557746908E-2</v>
      </c>
      <c r="AL214">
        <f t="shared" si="157"/>
        <v>1.7124546998174364</v>
      </c>
      <c r="AM214">
        <f t="shared" si="175"/>
        <v>7.9570978558822947E-2</v>
      </c>
      <c r="AN214">
        <f t="shared" si="176"/>
        <v>3.3659991668770053E-2</v>
      </c>
      <c r="AO214">
        <f t="shared" si="177"/>
        <v>1.3881733777057851E-2</v>
      </c>
      <c r="AP214">
        <f t="shared" si="160"/>
        <v>4.1685132333269207E-3</v>
      </c>
      <c r="AQ214">
        <f t="shared" si="161"/>
        <v>1.6383273507763539E-3</v>
      </c>
      <c r="AR214">
        <f t="shared" si="162"/>
        <v>6.2952375624240539E-4</v>
      </c>
      <c r="AS214">
        <f t="shared" si="163"/>
        <v>1.7065844752137303E-4</v>
      </c>
      <c r="AT214">
        <f t="shared" si="164"/>
        <v>6.1203527235129229E-5</v>
      </c>
      <c r="AU214">
        <f t="shared" si="165"/>
        <v>4.7203656542896809E-6</v>
      </c>
      <c r="AX214">
        <f t="shared" si="158"/>
        <v>6.0679564982282514E-3</v>
      </c>
      <c r="AY214">
        <f t="shared" si="187"/>
        <v>1.0584208738413866E-2</v>
      </c>
      <c r="AZ214">
        <f t="shared" si="188"/>
        <v>1.2002565451619885E-2</v>
      </c>
      <c r="BA214">
        <f t="shared" si="189"/>
        <v>1.37427381473156E-2</v>
      </c>
      <c r="BB214">
        <f t="shared" si="190"/>
        <v>1.6705373957042313E-2</v>
      </c>
      <c r="BC214">
        <f t="shared" si="191"/>
        <v>1.9639213398618609E-2</v>
      </c>
      <c r="BD214">
        <f t="shared" si="192"/>
        <v>2.3422731105316889E-2</v>
      </c>
      <c r="BE214">
        <f t="shared" si="193"/>
        <v>3.0368640019458968E-2</v>
      </c>
      <c r="BF214">
        <f t="shared" si="194"/>
        <v>3.7904435523526084E-2</v>
      </c>
      <c r="BG214">
        <f t="shared" si="195"/>
        <v>7.1550946428463116E-2</v>
      </c>
      <c r="BJ214">
        <f t="shared" si="159"/>
        <v>-0.11586797491672626</v>
      </c>
      <c r="BK214">
        <f t="shared" si="196"/>
        <v>-1.4873739629300576E-4</v>
      </c>
      <c r="BL214">
        <f t="shared" si="197"/>
        <v>-3.1812309231192159E-5</v>
      </c>
      <c r="BM214">
        <f t="shared" si="198"/>
        <v>-6.5947615566896058E-6</v>
      </c>
      <c r="BN214">
        <f t="shared" si="199"/>
        <v>-7.9449914926039356E-7</v>
      </c>
      <c r="BO214">
        <f t="shared" si="200"/>
        <v>-1.562650617058678E-7</v>
      </c>
      <c r="BP214">
        <f t="shared" si="201"/>
        <v>-3.0032249665489306E-8</v>
      </c>
      <c r="BQ214">
        <f t="shared" si="202"/>
        <v>-3.2580673975257147E-9</v>
      </c>
      <c r="BR214">
        <f t="shared" si="203"/>
        <v>-5.8345790789594107E-10</v>
      </c>
      <c r="BS214">
        <f t="shared" si="204"/>
        <v>-9.3099231809756252E-12</v>
      </c>
    </row>
    <row r="215" spans="1:71">
      <c r="A215">
        <v>88728544.714726388</v>
      </c>
      <c r="B215">
        <v>6.0292472033028439E-3</v>
      </c>
      <c r="C215">
        <v>1.0572531401204253E-2</v>
      </c>
      <c r="D215">
        <v>1.1990257205427405E-2</v>
      </c>
      <c r="E215">
        <v>1.3729189894867502E-2</v>
      </c>
      <c r="F215">
        <v>1.6689305802836219E-2</v>
      </c>
      <c r="G215">
        <v>1.9620481066992816E-2</v>
      </c>
      <c r="H215">
        <v>2.3400484182804396E-2</v>
      </c>
      <c r="I215">
        <v>3.0339869216998456E-2</v>
      </c>
      <c r="J215">
        <v>3.7868555946374192E-2</v>
      </c>
      <c r="K215">
        <v>7.148326384650569E-2</v>
      </c>
      <c r="N215">
        <f t="shared" si="155"/>
        <v>-25.736370300748629</v>
      </c>
      <c r="O215">
        <f t="shared" si="178"/>
        <v>-42.661323344171386</v>
      </c>
      <c r="P215">
        <f t="shared" si="179"/>
        <v>-35.670892841585449</v>
      </c>
      <c r="Q215">
        <f t="shared" si="180"/>
        <v>-29.257386876842144</v>
      </c>
      <c r="R215">
        <f t="shared" si="181"/>
        <v>-21.894687653491186</v>
      </c>
      <c r="S215">
        <f t="shared" si="182"/>
        <v>-17.193471986509167</v>
      </c>
      <c r="T215">
        <f t="shared" si="183"/>
        <v>-13.207082060559436</v>
      </c>
      <c r="U215">
        <f t="shared" si="184"/>
        <v>-8.9485623184618834</v>
      </c>
      <c r="V215">
        <f t="shared" si="185"/>
        <v>-6.417988562326868</v>
      </c>
      <c r="W215">
        <f t="shared" si="186"/>
        <v>-2.4748283442172774</v>
      </c>
      <c r="Z215">
        <f t="shared" si="156"/>
        <v>6.0307003635707334E-3</v>
      </c>
      <c r="AA215">
        <f t="shared" si="166"/>
        <v>1.0582344676421033E-2</v>
      </c>
      <c r="AB215">
        <f t="shared" si="167"/>
        <v>1.2001496017266225E-2</v>
      </c>
      <c r="AC215">
        <f t="shared" si="168"/>
        <v>1.3742122454774052E-2</v>
      </c>
      <c r="AD215">
        <f t="shared" si="169"/>
        <v>1.6705073636659844E-2</v>
      </c>
      <c r="AE215">
        <f t="shared" si="170"/>
        <v>1.963903669337537E-2</v>
      </c>
      <c r="AF215">
        <f t="shared" si="171"/>
        <v>2.3422625683034545E-2</v>
      </c>
      <c r="AG215">
        <f t="shared" si="172"/>
        <v>3.0368585331644007E-2</v>
      </c>
      <c r="AH215">
        <f t="shared" si="173"/>
        <v>3.7904401391766138E-2</v>
      </c>
      <c r="AI215">
        <f t="shared" si="174"/>
        <v>7.1550933541886005E-2</v>
      </c>
      <c r="AL215">
        <f t="shared" si="157"/>
        <v>1.7354601803953804</v>
      </c>
      <c r="AM215">
        <f t="shared" si="175"/>
        <v>7.5951591816768277E-2</v>
      </c>
      <c r="AN215">
        <f t="shared" si="176"/>
        <v>3.209245082840069E-2</v>
      </c>
      <c r="AO215">
        <f t="shared" si="177"/>
        <v>1.3227813479492152E-2</v>
      </c>
      <c r="AP215">
        <f t="shared" si="160"/>
        <v>3.9708366768804095E-3</v>
      </c>
      <c r="AQ215">
        <f t="shared" si="161"/>
        <v>1.5604689373245873E-3</v>
      </c>
      <c r="AR215">
        <f t="shared" si="162"/>
        <v>5.9957569986107283E-4</v>
      </c>
      <c r="AS215">
        <f t="shared" si="163"/>
        <v>1.6253489847378985E-4</v>
      </c>
      <c r="AT215">
        <f t="shared" si="164"/>
        <v>5.8289599341158683E-5</v>
      </c>
      <c r="AU215">
        <f t="shared" si="165"/>
        <v>4.495595755810025E-6</v>
      </c>
      <c r="AX215">
        <f t="shared" si="158"/>
        <v>6.0306023336318508E-3</v>
      </c>
      <c r="AY215">
        <f t="shared" si="187"/>
        <v>1.0582327177104197E-2</v>
      </c>
      <c r="AZ215">
        <f t="shared" si="188"/>
        <v>1.200148588932742E-2</v>
      </c>
      <c r="BA215">
        <f t="shared" si="189"/>
        <v>1.3742116598081116E-2</v>
      </c>
      <c r="BB215">
        <f t="shared" si="190"/>
        <v>1.6705070772264557E-2</v>
      </c>
      <c r="BC215">
        <f t="shared" si="191"/>
        <v>1.9639035006490085E-2</v>
      </c>
      <c r="BD215">
        <f t="shared" si="192"/>
        <v>2.3422624676188771E-2</v>
      </c>
      <c r="BE215">
        <f t="shared" si="193"/>
        <v>3.0368584809202084E-2</v>
      </c>
      <c r="BF215">
        <f t="shared" si="194"/>
        <v>3.7904401065670355E-2</v>
      </c>
      <c r="BG215">
        <f t="shared" si="195"/>
        <v>7.1550933418758386E-2</v>
      </c>
      <c r="BJ215">
        <f t="shared" si="159"/>
        <v>-0.11706259052140064</v>
      </c>
      <c r="BK215">
        <f t="shared" si="196"/>
        <v>-1.3534589714016325E-4</v>
      </c>
      <c r="BL215">
        <f t="shared" si="197"/>
        <v>-2.8900130522842861E-5</v>
      </c>
      <c r="BM215">
        <f t="shared" si="198"/>
        <v>-5.9861890277097819E-6</v>
      </c>
      <c r="BN215">
        <f t="shared" si="199"/>
        <v>-7.2083308757476459E-7</v>
      </c>
      <c r="BO215">
        <f t="shared" si="200"/>
        <v>-1.4175825113759508E-7</v>
      </c>
      <c r="BP215">
        <f t="shared" si="201"/>
        <v>-2.7245289687935092E-8</v>
      </c>
      <c r="BQ215">
        <f t="shared" si="202"/>
        <v>-2.9568331483287831E-9</v>
      </c>
      <c r="BR215">
        <f t="shared" si="203"/>
        <v>-5.295646869725267E-10</v>
      </c>
      <c r="BS215">
        <f t="shared" si="204"/>
        <v>-9.3099248737467171E-12</v>
      </c>
    </row>
    <row r="216" spans="1:71">
      <c r="A216">
        <v>93164971.950462714</v>
      </c>
      <c r="B216">
        <v>5.9922282985243082E-3</v>
      </c>
      <c r="C216">
        <v>1.0570729595384722E-2</v>
      </c>
      <c r="D216">
        <v>1.1989223831459376E-2</v>
      </c>
      <c r="E216">
        <v>1.3728595055831974E-2</v>
      </c>
      <c r="F216">
        <v>1.6689015679137165E-2</v>
      </c>
      <c r="G216">
        <v>1.962031036570136E-2</v>
      </c>
      <c r="H216">
        <v>2.3400382343633327E-2</v>
      </c>
      <c r="I216">
        <v>3.0339816388234186E-2</v>
      </c>
      <c r="J216">
        <v>3.7868522974938944E-2</v>
      </c>
      <c r="K216">
        <v>7.1483251398026082E-2</v>
      </c>
      <c r="N216">
        <f t="shared" si="155"/>
        <v>-26.157460294218691</v>
      </c>
      <c r="O216">
        <f t="shared" si="178"/>
        <v>-42.711898163888115</v>
      </c>
      <c r="P216">
        <f t="shared" si="179"/>
        <v>-35.692269827792643</v>
      </c>
      <c r="Q216">
        <f t="shared" si="180"/>
        <v>-29.266197486728423</v>
      </c>
      <c r="R216">
        <f t="shared" si="181"/>
        <v>-21.897331991444311</v>
      </c>
      <c r="S216">
        <f t="shared" si="182"/>
        <v>-17.194511040147802</v>
      </c>
      <c r="T216">
        <f t="shared" si="183"/>
        <v>-13.207481260647452</v>
      </c>
      <c r="U216">
        <f t="shared" si="184"/>
        <v>-8.9486705277700551</v>
      </c>
      <c r="V216">
        <f t="shared" si="185"/>
        <v>-6.4180273681658271</v>
      </c>
      <c r="W216">
        <f t="shared" si="186"/>
        <v>-2.4748313370411941</v>
      </c>
      <c r="Z216">
        <f t="shared" si="156"/>
        <v>5.9936826704926251E-3</v>
      </c>
      <c r="AA216">
        <f t="shared" si="166"/>
        <v>1.0580550325103443E-2</v>
      </c>
      <c r="AB216">
        <f t="shared" si="167"/>
        <v>1.2000466959426952E-2</v>
      </c>
      <c r="AC216">
        <f t="shared" si="168"/>
        <v>1.3741530111239264E-2</v>
      </c>
      <c r="AD216">
        <f t="shared" si="169"/>
        <v>1.6704784733047606E-2</v>
      </c>
      <c r="AE216">
        <f t="shared" si="170"/>
        <v>1.9638866710466239E-2</v>
      </c>
      <c r="AF216">
        <f t="shared" si="171"/>
        <v>2.3422524272582856E-2</v>
      </c>
      <c r="AG216">
        <f t="shared" si="172"/>
        <v>3.0368532725313854E-2</v>
      </c>
      <c r="AH216">
        <f t="shared" si="173"/>
        <v>3.7904368559162745E-2</v>
      </c>
      <c r="AI216">
        <f t="shared" si="174"/>
        <v>7.1550921145824328E-2</v>
      </c>
      <c r="AL216">
        <f t="shared" si="157"/>
        <v>1.7584297025903526</v>
      </c>
      <c r="AM216">
        <f t="shared" si="175"/>
        <v>7.2489280635259959E-2</v>
      </c>
      <c r="AN216">
        <f t="shared" si="176"/>
        <v>3.0596321831428776E-2</v>
      </c>
      <c r="AO216">
        <f t="shared" si="177"/>
        <v>1.260437563704549E-2</v>
      </c>
      <c r="AP216">
        <f t="shared" si="160"/>
        <v>3.7824968969689351E-3</v>
      </c>
      <c r="AQ216">
        <f t="shared" si="161"/>
        <v>1.4863034667922722E-3</v>
      </c>
      <c r="AR216">
        <f t="shared" si="162"/>
        <v>5.7105102043023557E-4</v>
      </c>
      <c r="AS216">
        <f t="shared" si="163"/>
        <v>1.5479789482023443E-4</v>
      </c>
      <c r="AT216">
        <f t="shared" si="164"/>
        <v>5.5514384040213859E-5</v>
      </c>
      <c r="AU216">
        <f t="shared" si="165"/>
        <v>4.2815253267208227E-6</v>
      </c>
      <c r="AX216">
        <f t="shared" si="158"/>
        <v>5.9935848603130844E-3</v>
      </c>
      <c r="AY216">
        <f t="shared" si="187"/>
        <v>1.0580533630584293E-2</v>
      </c>
      <c r="AZ216">
        <f t="shared" si="188"/>
        <v>1.2000457305715407E-2</v>
      </c>
      <c r="BA216">
        <f t="shared" si="189"/>
        <v>1.3741524531178405E-2</v>
      </c>
      <c r="BB216">
        <f t="shared" si="190"/>
        <v>1.6704782004630703E-2</v>
      </c>
      <c r="BC216">
        <f t="shared" si="191"/>
        <v>1.9638865103789462E-2</v>
      </c>
      <c r="BD216">
        <f t="shared" si="192"/>
        <v>2.3422523313647924E-2</v>
      </c>
      <c r="BE216">
        <f t="shared" si="193"/>
        <v>3.0368532227743425E-2</v>
      </c>
      <c r="BF216">
        <f t="shared" si="194"/>
        <v>3.7904368248593341E-2</v>
      </c>
      <c r="BG216">
        <f t="shared" si="195"/>
        <v>7.1550921028559825E-2</v>
      </c>
      <c r="BJ216">
        <f t="shared" si="159"/>
        <v>-0.118247374432569</v>
      </c>
      <c r="BK216">
        <f t="shared" si="196"/>
        <v>-1.2314154021295459E-4</v>
      </c>
      <c r="BL216">
        <f t="shared" si="197"/>
        <v>-2.6252606240448181E-5</v>
      </c>
      <c r="BM216">
        <f t="shared" si="198"/>
        <v>-5.4335881362205522E-6</v>
      </c>
      <c r="BN216">
        <f t="shared" si="199"/>
        <v>-6.5400134109208572E-7</v>
      </c>
      <c r="BO216">
        <f t="shared" si="200"/>
        <v>-1.2859884331757977E-7</v>
      </c>
      <c r="BP216">
        <f t="shared" si="201"/>
        <v>-2.4712362044327613E-8</v>
      </c>
      <c r="BQ216">
        <f t="shared" si="202"/>
        <v>-2.6789949094150483E-9</v>
      </c>
      <c r="BR216">
        <f t="shared" si="203"/>
        <v>-4.8035776468925229E-10</v>
      </c>
      <c r="BS216">
        <f t="shared" si="204"/>
        <v>-7.4479411887285588E-12</v>
      </c>
    </row>
    <row r="217" spans="1:71">
      <c r="A217">
        <v>97823220.547985852</v>
      </c>
      <c r="B217">
        <v>5.9555423319470517E-3</v>
      </c>
      <c r="C217">
        <v>1.0569012136205027E-2</v>
      </c>
      <c r="D217">
        <v>1.198823927226457E-2</v>
      </c>
      <c r="E217">
        <v>1.3728028436810103E-2</v>
      </c>
      <c r="F217">
        <v>1.6688739352315161E-2</v>
      </c>
      <c r="G217">
        <v>1.9620147788061891E-2</v>
      </c>
      <c r="H217">
        <v>2.3400285352602822E-2</v>
      </c>
      <c r="I217">
        <v>3.0339766074885609E-2</v>
      </c>
      <c r="J217">
        <v>3.7868491573506476E-2</v>
      </c>
      <c r="K217">
        <v>7.1483239542327867E-2</v>
      </c>
      <c r="N217">
        <f t="shared" si="155"/>
        <v>-26.580004254329346</v>
      </c>
      <c r="O217">
        <f t="shared" si="178"/>
        <v>-42.760166833120849</v>
      </c>
      <c r="P217">
        <f t="shared" si="179"/>
        <v>-35.712649656755914</v>
      </c>
      <c r="Q217">
        <f t="shared" si="180"/>
        <v>-29.274592634423257</v>
      </c>
      <c r="R217">
        <f t="shared" si="181"/>
        <v>-21.899850866355351</v>
      </c>
      <c r="S217">
        <f t="shared" si="182"/>
        <v>-17.195500699889799</v>
      </c>
      <c r="T217">
        <f t="shared" si="183"/>
        <v>-13.207861466506852</v>
      </c>
      <c r="U217">
        <f t="shared" si="184"/>
        <v>-8.9487735857758057</v>
      </c>
      <c r="V217">
        <f t="shared" si="185"/>
        <v>-6.4180643263649086</v>
      </c>
      <c r="W217">
        <f t="shared" si="186"/>
        <v>-2.4748341873529602</v>
      </c>
      <c r="Z217">
        <f t="shared" si="156"/>
        <v>5.9569976835176994E-3</v>
      </c>
      <c r="AA217">
        <f t="shared" si="166"/>
        <v>1.0578839977354482E-2</v>
      </c>
      <c r="AB217">
        <f t="shared" si="167"/>
        <v>1.1999486514055921E-2</v>
      </c>
      <c r="AC217">
        <f t="shared" si="168"/>
        <v>1.3740965869745603E-2</v>
      </c>
      <c r="AD217">
        <f t="shared" si="169"/>
        <v>1.6704509568361964E-2</v>
      </c>
      <c r="AE217">
        <f t="shared" si="170"/>
        <v>1.9638704817039832E-2</v>
      </c>
      <c r="AF217">
        <f t="shared" si="171"/>
        <v>2.3422427689866954E-2</v>
      </c>
      <c r="AG217">
        <f t="shared" si="172"/>
        <v>3.0368482623809121E-2</v>
      </c>
      <c r="AH217">
        <f t="shared" si="173"/>
        <v>3.790433728995158E-2</v>
      </c>
      <c r="AI217">
        <f t="shared" si="174"/>
        <v>7.1550909340048E-2</v>
      </c>
      <c r="AL217">
        <f t="shared" si="157"/>
        <v>1.7813547835250845</v>
      </c>
      <c r="AM217">
        <f t="shared" si="175"/>
        <v>6.9177919042168357E-2</v>
      </c>
      <c r="AN217">
        <f t="shared" si="176"/>
        <v>2.9168497920255589E-2</v>
      </c>
      <c r="AO217">
        <f t="shared" si="177"/>
        <v>1.2010029097496822E-2</v>
      </c>
      <c r="AP217">
        <f t="shared" si="160"/>
        <v>3.6030563507114559E-3</v>
      </c>
      <c r="AQ217">
        <f t="shared" si="161"/>
        <v>1.415656452705665E-3</v>
      </c>
      <c r="AR217">
        <f t="shared" si="162"/>
        <v>5.4388219470695703E-4</v>
      </c>
      <c r="AS217">
        <f t="shared" si="163"/>
        <v>1.4742906547529004E-4</v>
      </c>
      <c r="AT217">
        <f t="shared" si="164"/>
        <v>5.2871274308684859E-5</v>
      </c>
      <c r="AU217">
        <f t="shared" si="165"/>
        <v>4.0776497817303463E-6</v>
      </c>
      <c r="AX217">
        <f t="shared" si="158"/>
        <v>5.9569001073712423E-3</v>
      </c>
      <c r="AY217">
        <f t="shared" si="187"/>
        <v>1.0578824051889611E-2</v>
      </c>
      <c r="AZ217">
        <f t="shared" si="188"/>
        <v>1.1999477312728905E-2</v>
      </c>
      <c r="BA217">
        <f t="shared" si="189"/>
        <v>1.3740960553352555E-2</v>
      </c>
      <c r="BB217">
        <f t="shared" si="190"/>
        <v>1.6704506969487373E-2</v>
      </c>
      <c r="BC217">
        <f t="shared" si="191"/>
        <v>1.9638703286763193E-2</v>
      </c>
      <c r="BD217">
        <f t="shared" si="192"/>
        <v>2.3422426776564576E-2</v>
      </c>
      <c r="BE217">
        <f t="shared" si="193"/>
        <v>3.0368482149926442E-2</v>
      </c>
      <c r="BF217">
        <f t="shared" si="194"/>
        <v>3.7904336994169369E-2</v>
      </c>
      <c r="BG217">
        <f t="shared" si="195"/>
        <v>7.1550909228367376E-2</v>
      </c>
      <c r="BJ217">
        <f t="shared" si="159"/>
        <v>-0.11942184658101256</v>
      </c>
      <c r="BK217">
        <f t="shared" si="196"/>
        <v>-1.1202158852438777E-4</v>
      </c>
      <c r="BL217">
        <f t="shared" si="197"/>
        <v>-2.3845949895255386E-5</v>
      </c>
      <c r="BM217">
        <f t="shared" si="198"/>
        <v>-4.9318250467275627E-6</v>
      </c>
      <c r="BN217">
        <f t="shared" si="199"/>
        <v>-5.9335578778771272E-7</v>
      </c>
      <c r="BO217">
        <f t="shared" si="200"/>
        <v>-1.1665121492398241E-7</v>
      </c>
      <c r="BP217">
        <f t="shared" si="201"/>
        <v>-2.2418303907436974E-8</v>
      </c>
      <c r="BQ217">
        <f t="shared" si="202"/>
        <v>-2.4304022279644682E-9</v>
      </c>
      <c r="BR217">
        <f t="shared" si="203"/>
        <v>-4.3349394996619673E-10</v>
      </c>
      <c r="BS217">
        <f t="shared" si="204"/>
        <v>-7.4479424170447371E-12</v>
      </c>
    </row>
    <row r="219" spans="1:71">
      <c r="A219" s="161" t="s">
        <v>236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M219" s="3" t="s">
        <v>6</v>
      </c>
    </row>
    <row r="220" spans="1:71">
      <c r="A220" t="s">
        <v>0</v>
      </c>
      <c r="B220">
        <v>0</v>
      </c>
      <c r="C220">
        <v>5.0000000000000002E-5</v>
      </c>
      <c r="D220">
        <v>1E-4</v>
      </c>
      <c r="E220">
        <v>2.0000000000000001E-4</v>
      </c>
      <c r="F220">
        <v>5.0000000000000001E-4</v>
      </c>
      <c r="G220">
        <v>1E-3</v>
      </c>
      <c r="H220">
        <v>2E-3</v>
      </c>
      <c r="I220">
        <v>5.0000000000000001E-3</v>
      </c>
      <c r="J220">
        <v>0.01</v>
      </c>
      <c r="K220">
        <v>0.05</v>
      </c>
      <c r="M220" t="s">
        <v>0</v>
      </c>
    </row>
    <row r="221" spans="1:71">
      <c r="A221" s="1">
        <v>3000</v>
      </c>
      <c r="B221">
        <f>AX4/4</f>
        <v>1.0880133662560704E-2</v>
      </c>
      <c r="C221">
        <f t="shared" ref="C221:K221" si="205">AY4/4</f>
        <v>1.0891372125301942E-2</v>
      </c>
      <c r="D221">
        <f t="shared" si="205"/>
        <v>1.0902600944398747E-2</v>
      </c>
      <c r="E221">
        <f t="shared" si="205"/>
        <v>1.0925029761700591E-2</v>
      </c>
      <c r="F221">
        <f t="shared" si="205"/>
        <v>1.0992087649782364E-2</v>
      </c>
      <c r="G221">
        <f t="shared" si="205"/>
        <v>1.1103102056824247E-2</v>
      </c>
      <c r="H221">
        <f t="shared" si="205"/>
        <v>1.1322418439476395E-2</v>
      </c>
      <c r="I221">
        <f t="shared" si="205"/>
        <v>1.1960419806368699E-2</v>
      </c>
      <c r="J221">
        <f t="shared" si="205"/>
        <v>1.2967128910956709E-2</v>
      </c>
      <c r="K221">
        <f t="shared" si="205"/>
        <v>1.9668296054700968E-2</v>
      </c>
      <c r="M221">
        <v>1</v>
      </c>
      <c r="N221">
        <f>16/M221</f>
        <v>16</v>
      </c>
    </row>
    <row r="222" spans="1:71">
      <c r="A222" s="1">
        <v>3150</v>
      </c>
      <c r="B222">
        <f>AX5/4</f>
        <v>1.0718976014586053E-2</v>
      </c>
      <c r="C222">
        <f t="shared" ref="C222:K237" si="206">AY5/4</f>
        <v>1.073044231949816E-2</v>
      </c>
      <c r="D222">
        <f t="shared" si="206"/>
        <v>1.0741898187499455E-2</v>
      </c>
      <c r="E222">
        <f t="shared" si="206"/>
        <v>1.0764778738062454E-2</v>
      </c>
      <c r="F222">
        <f t="shared" si="206"/>
        <v>1.0833173180644785E-2</v>
      </c>
      <c r="G222">
        <f t="shared" si="206"/>
        <v>1.0946354789529348E-2</v>
      </c>
      <c r="H222">
        <f t="shared" si="206"/>
        <v>1.1169791671248366E-2</v>
      </c>
      <c r="I222">
        <f t="shared" si="206"/>
        <v>1.181866386608516E-2</v>
      </c>
      <c r="J222">
        <f t="shared" si="206"/>
        <v>1.2839664658245395E-2</v>
      </c>
      <c r="K222">
        <f t="shared" si="206"/>
        <v>1.9589025131727545E-2</v>
      </c>
      <c r="M222">
        <v>2</v>
      </c>
      <c r="N222">
        <f t="shared" ref="N222:N238" si="207">16/M222</f>
        <v>8</v>
      </c>
    </row>
    <row r="223" spans="1:71">
      <c r="A223" s="1">
        <v>3307.5</v>
      </c>
      <c r="B223">
        <f t="shared" ref="B223:B286" si="208">AX6/4</f>
        <v>1.0561196197005568E-2</v>
      </c>
      <c r="C223">
        <f t="shared" si="206"/>
        <v>1.0572896969271533E-2</v>
      </c>
      <c r="D223">
        <f t="shared" si="206"/>
        <v>1.0584586449428347E-2</v>
      </c>
      <c r="E223">
        <f t="shared" si="206"/>
        <v>1.0607931675976035E-2</v>
      </c>
      <c r="F223">
        <f t="shared" si="206"/>
        <v>1.0677700066605728E-2</v>
      </c>
      <c r="G223">
        <f t="shared" si="206"/>
        <v>1.0793106646288219E-2</v>
      </c>
      <c r="H223">
        <f t="shared" si="206"/>
        <v>1.1020764075460859E-2</v>
      </c>
      <c r="I223">
        <f t="shared" si="206"/>
        <v>1.1680709492623471E-2</v>
      </c>
      <c r="J223">
        <f t="shared" si="206"/>
        <v>1.2716133543927926E-2</v>
      </c>
      <c r="K223">
        <f t="shared" si="206"/>
        <v>1.951308725895114E-2</v>
      </c>
      <c r="M223">
        <v>4</v>
      </c>
      <c r="N223">
        <f t="shared" si="207"/>
        <v>4</v>
      </c>
    </row>
    <row r="224" spans="1:71">
      <c r="A224" s="1">
        <v>3472.875</v>
      </c>
      <c r="B224">
        <f t="shared" si="208"/>
        <v>1.0406703966307579E-2</v>
      </c>
      <c r="C224">
        <f t="shared" si="206"/>
        <v>1.0418646024795858E-2</v>
      </c>
      <c r="D224">
        <f t="shared" si="206"/>
        <v>1.0430575869235559E-2</v>
      </c>
      <c r="E224">
        <f t="shared" si="206"/>
        <v>1.0454399078079914E-2</v>
      </c>
      <c r="F224">
        <f t="shared" si="206"/>
        <v>1.0525579792352906E-2</v>
      </c>
      <c r="G224">
        <f t="shared" si="206"/>
        <v>1.0643270415118793E-2</v>
      </c>
      <c r="H224">
        <f t="shared" si="206"/>
        <v>1.0875249990369498E-2</v>
      </c>
      <c r="I224">
        <f t="shared" si="206"/>
        <v>1.1546470139167509E-2</v>
      </c>
      <c r="J224">
        <f t="shared" si="206"/>
        <v>1.2596440209261185E-2</v>
      </c>
      <c r="K224">
        <f t="shared" si="206"/>
        <v>1.9440356635656533E-2</v>
      </c>
      <c r="M224">
        <v>6</v>
      </c>
      <c r="N224">
        <f t="shared" si="207"/>
        <v>2.6666666666666665</v>
      </c>
    </row>
    <row r="225" spans="1:14">
      <c r="A225" s="1">
        <v>3646.5187500000002</v>
      </c>
      <c r="B225">
        <f t="shared" si="208"/>
        <v>1.0255411982860892E-2</v>
      </c>
      <c r="C225">
        <f t="shared" si="206"/>
        <v>1.0267602346497968E-2</v>
      </c>
      <c r="D225">
        <f t="shared" si="206"/>
        <v>1.0279779502222589E-2</v>
      </c>
      <c r="E225">
        <f t="shared" si="206"/>
        <v>1.0304094374171983E-2</v>
      </c>
      <c r="F225">
        <f t="shared" si="206"/>
        <v>1.0376726794334453E-2</v>
      </c>
      <c r="G225">
        <f t="shared" si="206"/>
        <v>1.0496761853325622E-2</v>
      </c>
      <c r="H225">
        <f t="shared" si="206"/>
        <v>1.0733166693368899E-2</v>
      </c>
      <c r="I225">
        <f t="shared" si="206"/>
        <v>1.1415861884513188E-2</v>
      </c>
      <c r="J225">
        <f t="shared" si="206"/>
        <v>1.2480491483935511E-2</v>
      </c>
      <c r="K225">
        <f t="shared" si="206"/>
        <v>1.9370711269549118E-2</v>
      </c>
      <c r="M225">
        <v>8</v>
      </c>
      <c r="N225">
        <f t="shared" si="207"/>
        <v>2</v>
      </c>
    </row>
    <row r="226" spans="1:14">
      <c r="A226" s="1">
        <v>3828.8446875000004</v>
      </c>
      <c r="B226">
        <f t="shared" si="208"/>
        <v>1.0107235702274382E-2</v>
      </c>
      <c r="C226">
        <f t="shared" si="206"/>
        <v>1.0119681596620866E-2</v>
      </c>
      <c r="D226">
        <f t="shared" si="206"/>
        <v>1.0132113211679764E-2</v>
      </c>
      <c r="E226">
        <f t="shared" si="206"/>
        <v>1.0156933813212293E-2</v>
      </c>
      <c r="F226">
        <f t="shared" si="206"/>
        <v>1.0231058352965337E-2</v>
      </c>
      <c r="G226">
        <f t="shared" si="206"/>
        <v>1.0353499578507973E-2</v>
      </c>
      <c r="H226">
        <f t="shared" si="206"/>
        <v>1.0594434286396422E-2</v>
      </c>
      <c r="I226">
        <f t="shared" si="206"/>
        <v>1.1288803302636713E-2</v>
      </c>
      <c r="J226">
        <f t="shared" si="206"/>
        <v>1.2368196267711868E-2</v>
      </c>
      <c r="K226">
        <f t="shared" si="206"/>
        <v>1.9304032911196943E-2</v>
      </c>
      <c r="M226">
        <v>10</v>
      </c>
      <c r="N226">
        <f t="shared" si="207"/>
        <v>1.6</v>
      </c>
    </row>
    <row r="227" spans="1:14">
      <c r="A227" s="1">
        <v>4020.2869218750006</v>
      </c>
      <c r="B227">
        <f t="shared" si="208"/>
        <v>9.9620932713721452E-3</v>
      </c>
      <c r="C227">
        <f t="shared" si="206"/>
        <v>9.9748021354092078E-3</v>
      </c>
      <c r="D227">
        <f t="shared" si="206"/>
        <v>9.987495565250493E-3</v>
      </c>
      <c r="E227">
        <f t="shared" si="206"/>
        <v>1.0012836359955257E-2</v>
      </c>
      <c r="F227">
        <f t="shared" si="206"/>
        <v>1.008849448942983E-2</v>
      </c>
      <c r="G227">
        <f t="shared" si="206"/>
        <v>1.0213404964022859E-2</v>
      </c>
      <c r="H227">
        <f t="shared" si="206"/>
        <v>1.0458975585452652E-2</v>
      </c>
      <c r="I227">
        <f t="shared" si="206"/>
        <v>1.1165215336704008E-2</v>
      </c>
      <c r="J227">
        <f t="shared" si="206"/>
        <v>1.2259465419345101E-2</v>
      </c>
      <c r="K227">
        <f t="shared" si="206"/>
        <v>1.9240206988410592E-2</v>
      </c>
      <c r="M227">
        <v>20</v>
      </c>
      <c r="N227">
        <f t="shared" si="207"/>
        <v>0.8</v>
      </c>
    </row>
    <row r="228" spans="1:14">
      <c r="A228" s="1">
        <v>4221.3012679687508</v>
      </c>
      <c r="B228">
        <f t="shared" si="208"/>
        <v>9.8199054285651385E-3</v>
      </c>
      <c r="C228">
        <f t="shared" si="206"/>
        <v>9.8328849216981398E-3</v>
      </c>
      <c r="D228">
        <f t="shared" si="206"/>
        <v>9.8458477357033555E-3</v>
      </c>
      <c r="E228">
        <f t="shared" si="206"/>
        <v>9.8717235959918416E-3</v>
      </c>
      <c r="F228">
        <f t="shared" si="206"/>
        <v>9.9489578668567266E-3</v>
      </c>
      <c r="G228">
        <f t="shared" si="206"/>
        <v>1.0076402038670327E-2</v>
      </c>
      <c r="H228">
        <f t="shared" si="206"/>
        <v>1.0326716014001184E-2</v>
      </c>
      <c r="I228">
        <f t="shared" si="206"/>
        <v>1.1045021177405648E-2</v>
      </c>
      <c r="J228">
        <f t="shared" si="206"/>
        <v>1.2154211652720829E-2</v>
      </c>
      <c r="K228">
        <f t="shared" si="206"/>
        <v>1.9179122540342802E-2</v>
      </c>
      <c r="M228">
        <v>40</v>
      </c>
      <c r="N228">
        <f t="shared" si="207"/>
        <v>0.4</v>
      </c>
    </row>
    <row r="229" spans="1:14">
      <c r="A229" s="1">
        <v>4432.3663313671886</v>
      </c>
      <c r="B229">
        <f t="shared" si="208"/>
        <v>9.6805954084115253E-3</v>
      </c>
      <c r="C229">
        <f t="shared" si="206"/>
        <v>9.6938534176979601E-3</v>
      </c>
      <c r="D229">
        <f t="shared" si="206"/>
        <v>9.7070934059044524E-3</v>
      </c>
      <c r="E229">
        <f t="shared" si="206"/>
        <v>9.7335196249937073E-3</v>
      </c>
      <c r="F229">
        <f t="shared" si="206"/>
        <v>9.8123736956551751E-3</v>
      </c>
      <c r="G229">
        <f t="shared" si="206"/>
        <v>9.9424173903794235E-3</v>
      </c>
      <c r="H229">
        <f t="shared" si="206"/>
        <v>1.0197583500022783E-2</v>
      </c>
      <c r="I229">
        <f t="shared" si="206"/>
        <v>1.0928146145522545E-2</v>
      </c>
      <c r="J229">
        <f t="shared" si="206"/>
        <v>1.2052349440127516E-2</v>
      </c>
      <c r="K229">
        <f t="shared" si="206"/>
        <v>1.9120672151136674E-2</v>
      </c>
      <c r="M229">
        <v>60</v>
      </c>
      <c r="N229">
        <f t="shared" si="207"/>
        <v>0.26666666666666666</v>
      </c>
    </row>
    <row r="230" spans="1:14">
      <c r="A230" s="1">
        <v>4653.9846479355483</v>
      </c>
      <c r="B230">
        <f t="shared" si="208"/>
        <v>9.5440888501689743E-3</v>
      </c>
      <c r="C230">
        <f t="shared" si="206"/>
        <v>9.5576334977780612E-3</v>
      </c>
      <c r="D230">
        <f t="shared" si="206"/>
        <v>9.5711586777934808E-3</v>
      </c>
      <c r="E230">
        <f t="shared" si="206"/>
        <v>9.598150981962204E-3</v>
      </c>
      <c r="F230">
        <f t="shared" si="206"/>
        <v>9.6786696428094419E-3</v>
      </c>
      <c r="G230">
        <f t="shared" si="206"/>
        <v>9.8113800736833023E-3</v>
      </c>
      <c r="H230">
        <f t="shared" si="206"/>
        <v>1.0071508376511485E-2</v>
      </c>
      <c r="I230">
        <f t="shared" si="206"/>
        <v>1.081451757864707E-2</v>
      </c>
      <c r="J230">
        <f t="shared" si="206"/>
        <v>1.1953794922576295E-2</v>
      </c>
      <c r="K230">
        <f t="shared" si="206"/>
        <v>1.9064751882995497E-2</v>
      </c>
      <c r="M230">
        <v>80</v>
      </c>
      <c r="N230">
        <f t="shared" si="207"/>
        <v>0.2</v>
      </c>
    </row>
    <row r="231" spans="1:14">
      <c r="A231" s="1">
        <v>4886.6838803323262</v>
      </c>
      <c r="B231">
        <f t="shared" si="208"/>
        <v>9.4103137101522599E-3</v>
      </c>
      <c r="C231">
        <f t="shared" si="206"/>
        <v>9.424153361063687E-3</v>
      </c>
      <c r="D231">
        <f t="shared" si="206"/>
        <v>9.4379719851770752E-3</v>
      </c>
      <c r="E231">
        <f t="shared" si="206"/>
        <v>9.4655465462950821E-3</v>
      </c>
      <c r="F231">
        <f t="shared" si="206"/>
        <v>9.5477757449408344E-3</v>
      </c>
      <c r="G231">
        <f t="shared" si="206"/>
        <v>9.6832215207819164E-3</v>
      </c>
      <c r="H231">
        <f t="shared" si="206"/>
        <v>9.9484232852120168E-3</v>
      </c>
      <c r="I231">
        <f t="shared" si="206"/>
        <v>1.0704064722002941E-2</v>
      </c>
      <c r="J231">
        <f t="shared" si="206"/>
        <v>1.1858465827068761E-2</v>
      </c>
      <c r="K231">
        <f t="shared" si="206"/>
        <v>1.9011261208586649E-2</v>
      </c>
      <c r="M231">
        <v>100</v>
      </c>
      <c r="N231">
        <f t="shared" si="207"/>
        <v>0.16</v>
      </c>
    </row>
    <row r="232" spans="1:14">
      <c r="A232" s="1">
        <v>5131.0180743489427</v>
      </c>
      <c r="B232">
        <f t="shared" si="208"/>
        <v>9.2792001777193441E-3</v>
      </c>
      <c r="C232">
        <f t="shared" si="206"/>
        <v>9.2933434476687986E-3</v>
      </c>
      <c r="D232">
        <f t="shared" si="206"/>
        <v>9.3074640101626221E-3</v>
      </c>
      <c r="E232">
        <f t="shared" si="206"/>
        <v>9.3356374584935807E-3</v>
      </c>
      <c r="F232">
        <f t="shared" si="206"/>
        <v>9.419624324954275E-3</v>
      </c>
      <c r="G232">
        <f t="shared" si="206"/>
        <v>9.5578754559994296E-3</v>
      </c>
      <c r="H232">
        <f t="shared" si="206"/>
        <v>9.8282630834098782E-3</v>
      </c>
      <c r="I232">
        <f t="shared" si="206"/>
        <v>1.0596718623324404E-2</v>
      </c>
      <c r="J232">
        <f t="shared" si="206"/>
        <v>1.1766281390698638E-2</v>
      </c>
      <c r="K232">
        <f t="shared" si="206"/>
        <v>1.896010294272904E-2</v>
      </c>
      <c r="M232">
        <v>200</v>
      </c>
      <c r="N232">
        <f t="shared" si="207"/>
        <v>0.08</v>
      </c>
    </row>
    <row r="233" spans="1:14">
      <c r="A233" s="1">
        <v>5387.5689780663897</v>
      </c>
      <c r="B233">
        <f t="shared" si="208"/>
        <v>9.1506805947179394E-3</v>
      </c>
      <c r="C233">
        <f t="shared" si="206"/>
        <v>9.1651363583974532E-3</v>
      </c>
      <c r="D233">
        <f t="shared" si="206"/>
        <v>9.1795676030648841E-3</v>
      </c>
      <c r="E233">
        <f t="shared" si="206"/>
        <v>9.2083570403413226E-3</v>
      </c>
      <c r="F233">
        <f t="shared" si="206"/>
        <v>9.2941499120955968E-3</v>
      </c>
      <c r="G233">
        <f t="shared" si="206"/>
        <v>9.4352778134524605E-3</v>
      </c>
      <c r="H233">
        <f t="shared" si="206"/>
        <v>9.710964753596639E-3</v>
      </c>
      <c r="I233">
        <f t="shared" si="206"/>
        <v>1.0492412031771392E-2</v>
      </c>
      <c r="J233">
        <f t="shared" si="206"/>
        <v>1.1677162291456393E-2</v>
      </c>
      <c r="K233">
        <f t="shared" si="206"/>
        <v>1.8911183173345589E-2</v>
      </c>
      <c r="M233">
        <v>400</v>
      </c>
      <c r="N233">
        <f t="shared" si="207"/>
        <v>0.04</v>
      </c>
    </row>
    <row r="234" spans="1:14">
      <c r="A234" s="1">
        <v>5656.9474269697093</v>
      </c>
      <c r="B234">
        <f t="shared" si="208"/>
        <v>9.0246893782334331E-3</v>
      </c>
      <c r="C234">
        <f t="shared" si="206"/>
        <v>9.0394667777545044E-3</v>
      </c>
      <c r="D234">
        <f t="shared" si="206"/>
        <v>9.0542177056262864E-3</v>
      </c>
      <c r="E234">
        <f t="shared" si="206"/>
        <v>9.0836407183951702E-3</v>
      </c>
      <c r="F234">
        <f t="shared" si="206"/>
        <v>9.171289165253926E-3</v>
      </c>
      <c r="G234">
        <f t="shared" si="206"/>
        <v>9.3153666577531873E-3</v>
      </c>
      <c r="H234">
        <f t="shared" si="206"/>
        <v>9.5964673158446499E-3</v>
      </c>
      <c r="I234">
        <f t="shared" si="206"/>
        <v>1.0391079300871443E-2</v>
      </c>
      <c r="J234">
        <f t="shared" si="206"/>
        <v>1.1591030585586637E-2</v>
      </c>
      <c r="K234">
        <f t="shared" si="206"/>
        <v>1.8864411191691254E-2</v>
      </c>
      <c r="M234">
        <v>600</v>
      </c>
      <c r="N234">
        <f t="shared" si="207"/>
        <v>2.6666666666666668E-2</v>
      </c>
    </row>
    <row r="235" spans="1:14">
      <c r="A235" s="1">
        <v>5939.7947983181948</v>
      </c>
      <c r="B235">
        <f t="shared" si="208"/>
        <v>8.9011629464869294E-3</v>
      </c>
      <c r="C235">
        <f t="shared" si="206"/>
        <v>8.9162714001148682E-3</v>
      </c>
      <c r="D235">
        <f t="shared" si="206"/>
        <v>8.9313512773998033E-3</v>
      </c>
      <c r="E235">
        <f t="shared" si="206"/>
        <v>8.9614259506359938E-3</v>
      </c>
      <c r="F235">
        <f t="shared" si="206"/>
        <v>9.0509807993510299E-3</v>
      </c>
      <c r="G235">
        <f t="shared" si="206"/>
        <v>9.1980821075790097E-3</v>
      </c>
      <c r="H235">
        <f t="shared" si="206"/>
        <v>9.4847117427365422E-3</v>
      </c>
      <c r="I235">
        <f t="shared" si="206"/>
        <v>1.0292656295492255E-2</v>
      </c>
      <c r="J235">
        <f t="shared" si="206"/>
        <v>1.150780965132852E-2</v>
      </c>
      <c r="K235">
        <f t="shared" si="206"/>
        <v>1.8819699421892187E-2</v>
      </c>
      <c r="M235">
        <v>800</v>
      </c>
      <c r="N235">
        <f t="shared" si="207"/>
        <v>0.02</v>
      </c>
    </row>
    <row r="236" spans="1:14">
      <c r="A236" s="1">
        <v>6236.7845382341047</v>
      </c>
      <c r="B236">
        <f t="shared" si="208"/>
        <v>8.7800396477399015E-3</v>
      </c>
      <c r="C236">
        <f t="shared" si="206"/>
        <v>8.7954888589078153E-3</v>
      </c>
      <c r="D236">
        <f t="shared" si="206"/>
        <v>8.8109072251510573E-3</v>
      </c>
      <c r="E236">
        <f t="shared" si="206"/>
        <v>8.8416521561350166E-3</v>
      </c>
      <c r="F236">
        <f t="shared" si="206"/>
        <v>8.9331655146667934E-3</v>
      </c>
      <c r="G236">
        <f t="shared" si="206"/>
        <v>9.0833662619479571E-3</v>
      </c>
      <c r="H236">
        <f t="shared" si="206"/>
        <v>9.3756408767059572E-3</v>
      </c>
      <c r="I236">
        <f t="shared" si="206"/>
        <v>1.0197080302859565E-2</v>
      </c>
      <c r="J236">
        <f t="shared" si="206"/>
        <v>1.1427424138847189E-2</v>
      </c>
      <c r="K236">
        <f t="shared" si="206"/>
        <v>1.877696334985304E-2</v>
      </c>
      <c r="M236">
        <v>1000</v>
      </c>
      <c r="N236">
        <f t="shared" si="207"/>
        <v>1.6E-2</v>
      </c>
    </row>
    <row r="237" spans="1:14">
      <c r="A237" s="1">
        <v>6548.6237651458105</v>
      </c>
      <c r="B237">
        <f t="shared" si="208"/>
        <v>8.6612596920692172E-3</v>
      </c>
      <c r="C237">
        <f t="shared" si="206"/>
        <v>8.6770596586804062E-3</v>
      </c>
      <c r="D237">
        <f t="shared" si="206"/>
        <v>8.6928263351433877E-3</v>
      </c>
      <c r="E237">
        <f t="shared" si="206"/>
        <v>8.7242606475982989E-3</v>
      </c>
      <c r="F237">
        <f t="shared" si="206"/>
        <v>8.8177859289566875E-3</v>
      </c>
      <c r="G237">
        <f t="shared" si="206"/>
        <v>8.9711631290458945E-3</v>
      </c>
      <c r="H237">
        <f t="shared" si="206"/>
        <v>9.2691993496574077E-3</v>
      </c>
      <c r="I237">
        <f t="shared" si="206"/>
        <v>1.0104289947644157E-2</v>
      </c>
      <c r="J237">
        <f t="shared" si="206"/>
        <v>1.1349799926142967E-2</v>
      </c>
      <c r="K237">
        <f t="shared" si="206"/>
        <v>1.873612145160761E-2</v>
      </c>
      <c r="M237">
        <v>2000</v>
      </c>
      <c r="N237">
        <f t="shared" si="207"/>
        <v>8.0000000000000002E-3</v>
      </c>
    </row>
    <row r="238" spans="1:14">
      <c r="A238" s="1">
        <v>6876.0549534031015</v>
      </c>
      <c r="B238">
        <f t="shared" si="208"/>
        <v>8.5447650858829858E-3</v>
      </c>
      <c r="C238">
        <f t="shared" ref="C238:C301" si="209">AY21/4</f>
        <v>8.5609261099106881E-3</v>
      </c>
      <c r="D238">
        <f t="shared" ref="D238:D301" si="210">AZ21/4</f>
        <v>8.5770512081764332E-3</v>
      </c>
      <c r="E238">
        <f t="shared" ref="E238:E301" si="211">BA21/4</f>
        <v>8.6091945666588836E-3</v>
      </c>
      <c r="F238">
        <f t="shared" ref="F238:F301" si="212">BB21/4</f>
        <v>8.7047865122233167E-3</v>
      </c>
      <c r="G238">
        <f t="shared" ref="G238:G301" si="213">BC21/4</f>
        <v>8.8614185574581589E-3</v>
      </c>
      <c r="H238">
        <f t="shared" ref="H238:H301" si="214">BD21/4</f>
        <v>9.1653335047441643E-3</v>
      </c>
      <c r="I238">
        <f t="shared" ref="I238:I301" si="215">BE21/4</f>
        <v>1.0014225111148731E-2</v>
      </c>
      <c r="J238">
        <f t="shared" ref="J238:J301" si="216">BF21/4</f>
        <v>1.1274864080702352E-2</v>
      </c>
      <c r="K238">
        <f t="shared" ref="K238:K301" si="217">BG21/4</f>
        <v>1.8697095121202743E-2</v>
      </c>
      <c r="M238">
        <v>4000</v>
      </c>
      <c r="N238">
        <f t="shared" si="207"/>
        <v>4.0000000000000001E-3</v>
      </c>
    </row>
    <row r="239" spans="1:14">
      <c r="A239" s="1">
        <v>7219.857701073257</v>
      </c>
      <c r="B239">
        <f t="shared" si="208"/>
        <v>8.430499569054296E-3</v>
      </c>
      <c r="C239">
        <f t="shared" si="209"/>
        <v>8.4470322664478691E-3</v>
      </c>
      <c r="D239">
        <f t="shared" si="210"/>
        <v>8.4635261972552962E-3</v>
      </c>
      <c r="E239">
        <f t="shared" si="211"/>
        <v>8.4963988217921713E-3</v>
      </c>
      <c r="F239">
        <f t="shared" si="212"/>
        <v>8.5941135240103703E-3</v>
      </c>
      <c r="G239">
        <f t="shared" si="213"/>
        <v>8.7540801696648941E-3</v>
      </c>
      <c r="H239">
        <f t="shared" si="214"/>
        <v>9.0639913201943489E-3</v>
      </c>
      <c r="I239">
        <f t="shared" si="215"/>
        <v>9.9268268546303003E-3</v>
      </c>
      <c r="J239">
        <f t="shared" si="216"/>
        <v>1.1202544826633187E-2</v>
      </c>
      <c r="K239">
        <f t="shared" si="217"/>
        <v>1.8659808598217441E-2</v>
      </c>
    </row>
    <row r="240" spans="1:14">
      <c r="A240" s="1">
        <v>7580.8505861269205</v>
      </c>
      <c r="B240">
        <f t="shared" si="208"/>
        <v>8.3184085545558329E-3</v>
      </c>
      <c r="C240">
        <f t="shared" si="209"/>
        <v>8.3353238654627557E-3</v>
      </c>
      <c r="D240">
        <f t="shared" si="210"/>
        <v>8.3521973477732794E-3</v>
      </c>
      <c r="E240">
        <f t="shared" si="211"/>
        <v>8.38582002873621E-3</v>
      </c>
      <c r="F240">
        <f t="shared" si="212"/>
        <v>8.4857149530924124E-3</v>
      </c>
      <c r="G240">
        <f t="shared" si="213"/>
        <v>8.649097297665366E-3</v>
      </c>
      <c r="H240">
        <f t="shared" si="214"/>
        <v>8.9651223350868166E-3</v>
      </c>
      <c r="I240">
        <f t="shared" si="215"/>
        <v>9.8420373467961921E-3</v>
      </c>
      <c r="J240">
        <f t="shared" si="216"/>
        <v>1.1132771517005433E-2</v>
      </c>
      <c r="K240">
        <f t="shared" si="217"/>
        <v>1.8624188895027798E-2</v>
      </c>
    </row>
    <row r="241" spans="1:11">
      <c r="A241" s="1">
        <v>7959.8931154332668</v>
      </c>
      <c r="B241">
        <f t="shared" si="208"/>
        <v>8.208439070484309E-3</v>
      </c>
      <c r="C241">
        <f t="shared" si="209"/>
        <v>8.2257482697975105E-3</v>
      </c>
      <c r="D241">
        <f t="shared" si="210"/>
        <v>8.2430123400970175E-3</v>
      </c>
      <c r="E241">
        <f t="shared" si="211"/>
        <v>8.2774064533041834E-3</v>
      </c>
      <c r="F241">
        <f t="shared" si="212"/>
        <v>8.3795404594396612E-3</v>
      </c>
      <c r="G241">
        <f t="shared" si="213"/>
        <v>8.5464209206025567E-3</v>
      </c>
      <c r="H241">
        <f t="shared" si="214"/>
        <v>8.8686775769896264E-3</v>
      </c>
      <c r="I241">
        <f t="shared" si="215"/>
        <v>9.7597997955120343E-3</v>
      </c>
      <c r="J241">
        <f t="shared" si="216"/>
        <v>1.1065474611099026E-2</v>
      </c>
      <c r="K241">
        <f t="shared" si="217"/>
        <v>1.859016572393505E-2</v>
      </c>
    </row>
    <row r="242" spans="1:11">
      <c r="A242" s="1">
        <v>8357.8877712049307</v>
      </c>
      <c r="B242">
        <f t="shared" si="208"/>
        <v>8.1005397043688917E-3</v>
      </c>
      <c r="C242">
        <f t="shared" si="209"/>
        <v>8.1182544126091848E-3</v>
      </c>
      <c r="D242">
        <f t="shared" si="210"/>
        <v>8.1359204344481992E-3</v>
      </c>
      <c r="E242">
        <f t="shared" si="211"/>
        <v>8.1711079564815055E-3</v>
      </c>
      <c r="F242">
        <f t="shared" si="212"/>
        <v>8.275541318341486E-3</v>
      </c>
      <c r="G242">
        <f t="shared" si="213"/>
        <v>8.4460036042652582E-3</v>
      </c>
      <c r="H242">
        <f t="shared" si="214"/>
        <v>8.7746094913854298E-3</v>
      </c>
      <c r="I242">
        <f t="shared" si="215"/>
        <v>9.6800583837578606E-3</v>
      </c>
      <c r="J242">
        <f t="shared" si="216"/>
        <v>1.1000585656242332E-2</v>
      </c>
      <c r="K242">
        <f t="shared" si="217"/>
        <v>1.8557671424277954E-2</v>
      </c>
    </row>
    <row r="243" spans="1:11">
      <c r="A243" s="1">
        <v>8775.7821597651782</v>
      </c>
      <c r="B243">
        <f t="shared" si="208"/>
        <v>7.9946605496632184E-3</v>
      </c>
      <c r="C243">
        <f t="shared" si="209"/>
        <v>8.0127927442067148E-3</v>
      </c>
      <c r="D243">
        <f t="shared" si="210"/>
        <v>8.0308724179812239E-3</v>
      </c>
      <c r="E243">
        <f t="shared" si="211"/>
        <v>8.0668759417051646E-3</v>
      </c>
      <c r="F243">
        <f t="shared" si="212"/>
        <v>8.1736703665771133E-3</v>
      </c>
      <c r="G243">
        <f t="shared" si="213"/>
        <v>8.347799442350529E-3</v>
      </c>
      <c r="H243">
        <f t="shared" si="214"/>
        <v>8.6828718728195423E-3</v>
      </c>
      <c r="I243">
        <f t="shared" si="215"/>
        <v>9.6027582098639434E-3</v>
      </c>
      <c r="J243">
        <f t="shared" si="216"/>
        <v>1.0938037273908822E-2</v>
      </c>
      <c r="K243">
        <f t="shared" si="217"/>
        <v>1.85266408896528E-2</v>
      </c>
    </row>
    <row r="244" spans="1:11">
      <c r="A244" s="1">
        <v>9214.5712677534375</v>
      </c>
      <c r="B244">
        <f t="shared" si="208"/>
        <v>7.89075315432523E-3</v>
      </c>
      <c r="C244">
        <f t="shared" si="209"/>
        <v>7.9093151809858982E-3</v>
      </c>
      <c r="D244">
        <f t="shared" si="210"/>
        <v>7.927820553960881E-3</v>
      </c>
      <c r="E244">
        <f t="shared" si="211"/>
        <v>7.9646633042273918E-3</v>
      </c>
      <c r="F244">
        <f t="shared" si="212"/>
        <v>8.0738819505263727E-3</v>
      </c>
      <c r="G244">
        <f t="shared" si="213"/>
        <v>8.2517639993751474E-3</v>
      </c>
      <c r="H244">
        <f t="shared" si="214"/>
        <v>8.5934197977180164E-3</v>
      </c>
      <c r="I244">
        <f t="shared" si="215"/>
        <v>9.5278452320509861E-3</v>
      </c>
      <c r="J244">
        <f t="shared" si="216"/>
        <v>1.087776314972589E-2</v>
      </c>
      <c r="K244">
        <f t="shared" si="217"/>
        <v>1.8497011495364171E-2</v>
      </c>
    </row>
    <row r="245" spans="1:11">
      <c r="A245" s="1">
        <v>9675.2998311411102</v>
      </c>
      <c r="B245">
        <f t="shared" si="208"/>
        <v>7.7887704713938298E-3</v>
      </c>
      <c r="C245">
        <f t="shared" si="209"/>
        <v>7.8077750563714998E-3</v>
      </c>
      <c r="D245">
        <f t="shared" si="210"/>
        <v>7.8267185329488863E-3</v>
      </c>
      <c r="E245">
        <f t="shared" si="211"/>
        <v>7.864424382470335E-3</v>
      </c>
      <c r="F245">
        <f t="shared" si="212"/>
        <v>7.976131876117374E-3</v>
      </c>
      <c r="G245">
        <f t="shared" si="213"/>
        <v>8.1578542551301557E-3</v>
      </c>
      <c r="H245">
        <f t="shared" si="214"/>
        <v>8.5062095588345592E-3</v>
      </c>
      <c r="I245">
        <f t="shared" si="215"/>
        <v>9.4552662172900891E-3</v>
      </c>
      <c r="J245">
        <f t="shared" si="216"/>
        <v>1.0819698027039238E-2</v>
      </c>
      <c r="K245">
        <f t="shared" si="217"/>
        <v>1.8468723026228522E-2</v>
      </c>
    </row>
    <row r="246" spans="1:11">
      <c r="A246" s="1">
        <v>10159.064822698167</v>
      </c>
      <c r="B246">
        <f t="shared" si="208"/>
        <v>7.6886668114757245E-3</v>
      </c>
      <c r="C246">
        <f t="shared" si="209"/>
        <v>7.7081270736800061E-3</v>
      </c>
      <c r="D246">
        <f t="shared" si="210"/>
        <v>7.727521425912218E-3</v>
      </c>
      <c r="E246">
        <f t="shared" si="211"/>
        <v>7.7661149112824403E-3</v>
      </c>
      <c r="F246">
        <f t="shared" si="212"/>
        <v>7.8803773605118869E-3</v>
      </c>
      <c r="G246">
        <f t="shared" si="213"/>
        <v>8.0660285505783583E-3</v>
      </c>
      <c r="H246">
        <f t="shared" si="214"/>
        <v>8.4211986012965867E-3</v>
      </c>
      <c r="I246">
        <f t="shared" si="215"/>
        <v>9.384968694486507E-3</v>
      </c>
      <c r="J246">
        <f t="shared" si="216"/>
        <v>1.076377770366832E-2</v>
      </c>
      <c r="K246">
        <f t="shared" si="217"/>
        <v>1.8441717604849188E-2</v>
      </c>
    </row>
    <row r="247" spans="1:11">
      <c r="A247" s="1">
        <v>10667.018063833075</v>
      </c>
      <c r="B247">
        <f t="shared" si="208"/>
        <v>7.5903977970599385E-3</v>
      </c>
      <c r="C247">
        <f t="shared" si="209"/>
        <v>7.6103272608206976E-3</v>
      </c>
      <c r="D247">
        <f t="shared" si="210"/>
        <v>7.6301856391705024E-3</v>
      </c>
      <c r="E247">
        <f t="shared" si="211"/>
        <v>7.6696919770112585E-3</v>
      </c>
      <c r="F247">
        <f t="shared" si="212"/>
        <v>7.7865769854328689E-3</v>
      </c>
      <c r="G247">
        <f t="shared" si="213"/>
        <v>7.9762465351002117E-3</v>
      </c>
      <c r="H247">
        <f t="shared" si="214"/>
        <v>8.3383454602321428E-3</v>
      </c>
      <c r="I247">
        <f t="shared" si="215"/>
        <v>9.3169009119776752E-3</v>
      </c>
      <c r="J247">
        <f t="shared" si="216"/>
        <v>1.0709939031483784E-2</v>
      </c>
      <c r="K247">
        <f t="shared" si="217"/>
        <v>1.8415939620477748E-2</v>
      </c>
    </row>
    <row r="248" spans="1:11">
      <c r="A248" s="1">
        <v>11200.368967024729</v>
      </c>
      <c r="B248">
        <f t="shared" si="208"/>
        <v>7.4939203185813985E-3</v>
      </c>
      <c r="C248">
        <f t="shared" si="209"/>
        <v>7.5143329267566214E-3</v>
      </c>
      <c r="D248">
        <f t="shared" si="210"/>
        <v>7.5346688711033375E-3</v>
      </c>
      <c r="E248">
        <f t="shared" si="211"/>
        <v>7.5751139743110213E-3</v>
      </c>
      <c r="F248">
        <f t="shared" si="212"/>
        <v>7.69469065204196E-3</v>
      </c>
      <c r="G248">
        <f t="shared" si="213"/>
        <v>7.8884691149991564E-3</v>
      </c>
      <c r="H248">
        <f t="shared" si="214"/>
        <v>8.2576096999706482E-3</v>
      </c>
      <c r="I248">
        <f t="shared" si="215"/>
        <v>9.2510117993208213E-3</v>
      </c>
      <c r="J248">
        <f t="shared" si="216"/>
        <v>1.0658119918436643E-2</v>
      </c>
      <c r="K248">
        <f t="shared" si="217"/>
        <v>1.8391335658571355E-2</v>
      </c>
    </row>
    <row r="249" spans="1:11">
      <c r="A249" s="1">
        <v>11760.387415375966</v>
      </c>
      <c r="B249">
        <f t="shared" si="208"/>
        <v>7.3991924921588082E-3</v>
      </c>
      <c r="C249">
        <f t="shared" si="209"/>
        <v>7.420102619650773E-3</v>
      </c>
      <c r="D249">
        <f t="shared" si="210"/>
        <v>7.4409300705423082E-3</v>
      </c>
      <c r="E249">
        <f t="shared" si="211"/>
        <v>7.4823405646067577E-3</v>
      </c>
      <c r="F249">
        <f t="shared" si="212"/>
        <v>7.6046795372781851E-3</v>
      </c>
      <c r="G249">
        <f t="shared" si="213"/>
        <v>7.8026584031834169E-3</v>
      </c>
      <c r="H249">
        <f t="shared" si="214"/>
        <v>8.1789518548214622E-3</v>
      </c>
      <c r="I249">
        <f t="shared" si="215"/>
        <v>9.1872509333283947E-3</v>
      </c>
      <c r="J249">
        <f t="shared" si="216"/>
        <v>1.0608259332670743E-2</v>
      </c>
      <c r="K249">
        <f t="shared" si="217"/>
        <v>1.8367854431149785E-2</v>
      </c>
    </row>
    <row r="250" spans="1:11">
      <c r="A250" s="1">
        <v>12348.406786144766</v>
      </c>
      <c r="B250">
        <f t="shared" si="208"/>
        <v>7.3061736189354142E-3</v>
      </c>
      <c r="C250">
        <f t="shared" si="209"/>
        <v>7.3275960866262856E-3</v>
      </c>
      <c r="D250">
        <f t="shared" si="210"/>
        <v>7.3489293967757248E-3</v>
      </c>
      <c r="E250">
        <f t="shared" si="211"/>
        <v>7.3913326361400595E-3</v>
      </c>
      <c r="F250">
        <f t="shared" si="212"/>
        <v>7.5165060515720626E-3</v>
      </c>
      <c r="G250">
        <f t="shared" si="213"/>
        <v>7.7187776699470089E-3</v>
      </c>
      <c r="H250">
        <f t="shared" si="214"/>
        <v>8.1023333714448208E-3</v>
      </c>
      <c r="I250">
        <f t="shared" si="215"/>
        <v>9.1255685082914702E-3</v>
      </c>
      <c r="J250">
        <f t="shared" si="216"/>
        <v>1.0560297308355426E-2</v>
      </c>
      <c r="K250">
        <f t="shared" si="217"/>
        <v>1.8345446708049527E-2</v>
      </c>
    </row>
    <row r="251" spans="1:11">
      <c r="A251" s="1">
        <v>12965.827125452004</v>
      </c>
      <c r="B251">
        <f t="shared" si="208"/>
        <v>7.2148241459547907E-3</v>
      </c>
      <c r="C251">
        <f t="shared" si="209"/>
        <v>7.2367742350728003E-3</v>
      </c>
      <c r="D251">
        <f t="shared" si="210"/>
        <v>7.2586281810975107E-3</v>
      </c>
      <c r="E251">
        <f t="shared" si="211"/>
        <v>7.3020522655245796E-3</v>
      </c>
      <c r="F251">
        <f t="shared" si="212"/>
        <v>7.4301337978525056E-3</v>
      </c>
      <c r="G251">
        <f t="shared" si="213"/>
        <v>7.6367912947788328E-3</v>
      </c>
      <c r="H251">
        <f t="shared" si="214"/>
        <v>8.0277165528401442E-3</v>
      </c>
      <c r="I251">
        <f t="shared" si="215"/>
        <v>9.0659153103119141E-3</v>
      </c>
      <c r="J251">
        <f t="shared" si="216"/>
        <v>1.0514174952883783E-2</v>
      </c>
      <c r="K251">
        <f t="shared" si="217"/>
        <v>1.8324065249165196E-2</v>
      </c>
    </row>
    <row r="252" spans="1:11">
      <c r="A252" s="1">
        <v>13614.118481724605</v>
      </c>
      <c r="B252">
        <f t="shared" si="208"/>
        <v>7.1251056285068113E-3</v>
      </c>
      <c r="C252">
        <f t="shared" si="209"/>
        <v>7.1475990954343567E-3</v>
      </c>
      <c r="D252">
        <f t="shared" si="210"/>
        <v>7.1699888898346326E-3</v>
      </c>
      <c r="E252">
        <f t="shared" si="211"/>
        <v>7.2144626807422486E-3</v>
      </c>
      <c r="F252">
        <f t="shared" si="212"/>
        <v>7.3455275317665996E-3</v>
      </c>
      <c r="G252">
        <f t="shared" si="213"/>
        <v>7.5566647191349264E-3</v>
      </c>
      <c r="H252">
        <f t="shared" si="214"/>
        <v>7.9550645039862256E-3</v>
      </c>
      <c r="I252">
        <f t="shared" si="215"/>
        <v>9.0082426956441305E-3</v>
      </c>
      <c r="J252">
        <f t="shared" si="216"/>
        <v>1.0469834455093188E-2</v>
      </c>
      <c r="K252">
        <f t="shared" si="217"/>
        <v>1.8303664737761221E-2</v>
      </c>
    </row>
    <row r="253" spans="1:11">
      <c r="A253" s="1">
        <v>14294.824405810836</v>
      </c>
      <c r="B253">
        <f t="shared" si="208"/>
        <v>7.0369806938820473E-3</v>
      </c>
      <c r="C253">
        <f t="shared" si="209"/>
        <v>7.0600337854170485E-3</v>
      </c>
      <c r="D253">
        <f t="shared" si="210"/>
        <v>7.0829750887904993E-3</v>
      </c>
      <c r="E253">
        <f t="shared" si="211"/>
        <v>7.1285282255138622E-3</v>
      </c>
      <c r="F253">
        <f t="shared" si="212"/>
        <v>7.2626531230353284E-3</v>
      </c>
      <c r="G253">
        <f t="shared" si="213"/>
        <v>7.4783644001153882E-3</v>
      </c>
      <c r="H253">
        <f t="shared" si="214"/>
        <v>7.8843410791770221E-3</v>
      </c>
      <c r="I253">
        <f t="shared" si="215"/>
        <v>8.9525025729269431E-3</v>
      </c>
      <c r="J253">
        <f t="shared" si="216"/>
        <v>1.0427219094179103E-2</v>
      </c>
      <c r="K253">
        <f t="shared" si="217"/>
        <v>1.8284201714929373E-2</v>
      </c>
    </row>
    <row r="254" spans="1:11">
      <c r="A254" s="1">
        <v>15009.565626101377</v>
      </c>
      <c r="B254">
        <f t="shared" si="208"/>
        <v>6.9504130064757062E-3</v>
      </c>
      <c r="C254">
        <f t="shared" si="209"/>
        <v>6.9740424755576754E-3</v>
      </c>
      <c r="D254">
        <f t="shared" si="210"/>
        <v>6.9975514090443846E-3</v>
      </c>
      <c r="E254">
        <f t="shared" si="211"/>
        <v>7.0442143249802042E-3</v>
      </c>
      <c r="F254">
        <f t="shared" si="212"/>
        <v>7.1814775178708698E-3</v>
      </c>
      <c r="G254">
        <f t="shared" si="213"/>
        <v>7.4018577649939262E-3</v>
      </c>
      <c r="H254">
        <f t="shared" si="214"/>
        <v>7.8155108311050141E-3</v>
      </c>
      <c r="I254">
        <f t="shared" si="215"/>
        <v>8.8986473891658167E-3</v>
      </c>
      <c r="J254">
        <f t="shared" si="216"/>
        <v>1.0386273248989992E-2</v>
      </c>
      <c r="K254">
        <f t="shared" si="217"/>
        <v>1.8265634515259952E-2</v>
      </c>
    </row>
    <row r="255" spans="1:11">
      <c r="A255" s="1">
        <v>15760.043907406447</v>
      </c>
      <c r="B255">
        <f t="shared" si="208"/>
        <v>6.865367234184936E-3</v>
      </c>
      <c r="C255">
        <f t="shared" si="209"/>
        <v>6.8895903560972074E-3</v>
      </c>
      <c r="D255">
        <f t="shared" si="210"/>
        <v>6.9136835140496001E-3</v>
      </c>
      <c r="E255">
        <f t="shared" si="211"/>
        <v>6.9614874526322422E-3</v>
      </c>
      <c r="F255">
        <f t="shared" si="212"/>
        <v>7.101968702383929E-3</v>
      </c>
      <c r="G255">
        <f t="shared" si="213"/>
        <v>7.3271131665549544E-3</v>
      </c>
      <c r="H255">
        <f t="shared" si="214"/>
        <v>7.7485389617514529E-3</v>
      </c>
      <c r="I255">
        <f t="shared" si="215"/>
        <v>8.8466301193057904E-3</v>
      </c>
      <c r="J255">
        <f t="shared" si="216"/>
        <v>1.0346942407409987E-2</v>
      </c>
      <c r="K255">
        <f t="shared" si="217"/>
        <v>1.8247923203787153E-2</v>
      </c>
    </row>
    <row r="256" spans="1:11">
      <c r="A256" s="1">
        <v>16548.046102776771</v>
      </c>
      <c r="B256">
        <f t="shared" si="208"/>
        <v>6.7818090160458389E-3</v>
      </c>
      <c r="C256">
        <f t="shared" si="209"/>
        <v>6.8066436051054391E-3</v>
      </c>
      <c r="D256">
        <f t="shared" si="210"/>
        <v>6.8313380679756236E-3</v>
      </c>
      <c r="E256">
        <f t="shared" si="211"/>
        <v>6.8803150984311501E-3</v>
      </c>
      <c r="F256">
        <f t="shared" si="212"/>
        <v>7.0240956669120769E-3</v>
      </c>
      <c r="G256">
        <f t="shared" si="213"/>
        <v>7.2540998392000783E-3</v>
      </c>
      <c r="H256">
        <f t="shared" si="214"/>
        <v>7.6833912751491564E-3</v>
      </c>
      <c r="I256">
        <f t="shared" si="215"/>
        <v>8.7964042592163175E-3</v>
      </c>
      <c r="J256">
        <f t="shared" si="216"/>
        <v>1.0309173175557084E-2</v>
      </c>
      <c r="K256">
        <f t="shared" si="217"/>
        <v>1.8231029514261247E-2</v>
      </c>
    </row>
    <row r="257" spans="1:11">
      <c r="A257" s="1">
        <v>17375.44840791561</v>
      </c>
      <c r="B257">
        <f t="shared" si="208"/>
        <v>6.6997049310591307E-3</v>
      </c>
      <c r="C257">
        <f t="shared" si="209"/>
        <v>6.7251693578056927E-3</v>
      </c>
      <c r="D257">
        <f t="shared" si="210"/>
        <v>6.7504827052415383E-3</v>
      </c>
      <c r="E257">
        <f t="shared" si="211"/>
        <v>6.8006657380608668E-3</v>
      </c>
      <c r="F257">
        <f t="shared" si="212"/>
        <v>6.9478283712028502E-3</v>
      </c>
      <c r="G257">
        <f t="shared" si="213"/>
        <v>7.1827878557929638E-3</v>
      </c>
      <c r="H257">
        <f t="shared" si="214"/>
        <v>7.6200341320888584E-3</v>
      </c>
      <c r="I257">
        <f t="shared" si="215"/>
        <v>8.7479238218912386E-3</v>
      </c>
      <c r="J257">
        <f t="shared" si="216"/>
        <v>1.0272913286546793E-2</v>
      </c>
      <c r="K257">
        <f t="shared" si="217"/>
        <v>1.8214916788793348E-2</v>
      </c>
    </row>
    <row r="258" spans="1:11">
      <c r="A258" s="1">
        <v>18244.220828311391</v>
      </c>
      <c r="B258">
        <f t="shared" si="208"/>
        <v>6.6190224681555426E-3</v>
      </c>
      <c r="C258">
        <f t="shared" si="209"/>
        <v>6.6451356770506559E-3</v>
      </c>
      <c r="D258">
        <f t="shared" si="210"/>
        <v>6.6710860011905604E-3</v>
      </c>
      <c r="E258">
        <f t="shared" si="211"/>
        <v>6.7225088032579891E-3</v>
      </c>
      <c r="F258">
        <f t="shared" si="212"/>
        <v>6.8731377103879391E-3</v>
      </c>
      <c r="G258">
        <f t="shared" si="213"/>
        <v>7.1131480852191301E-3</v>
      </c>
      <c r="H258">
        <f t="shared" si="214"/>
        <v>7.5584344068437637E-3</v>
      </c>
      <c r="I258">
        <f t="shared" si="215"/>
        <v>8.701143336650596E-3</v>
      </c>
      <c r="J258">
        <f t="shared" si="216"/>
        <v>1.0238111608595085E-2</v>
      </c>
      <c r="K258">
        <f t="shared" si="217"/>
        <v>1.8199549918911134E-2</v>
      </c>
    </row>
    <row r="259" spans="1:11">
      <c r="A259" s="1">
        <v>19156.431869726959</v>
      </c>
      <c r="B259">
        <f t="shared" si="208"/>
        <v>6.5397299972543956E-3</v>
      </c>
      <c r="C259">
        <f t="shared" si="209"/>
        <v>6.5665115249026644E-3</v>
      </c>
      <c r="D259">
        <f t="shared" si="210"/>
        <v>6.5931174438572443E-3</v>
      </c>
      <c r="E259">
        <f t="shared" si="211"/>
        <v>6.6458146531654331E-3</v>
      </c>
      <c r="F259">
        <f t="shared" si="212"/>
        <v>6.7999954816875905E-3</v>
      </c>
      <c r="G259">
        <f t="shared" si="213"/>
        <v>7.0451521506446416E-3</v>
      </c>
      <c r="H259">
        <f t="shared" si="214"/>
        <v>7.4985594459897296E-3</v>
      </c>
      <c r="I259">
        <f t="shared" si="215"/>
        <v>8.6560178511162593E-3</v>
      </c>
      <c r="J259">
        <f t="shared" si="216"/>
        <v>1.0204718152258683E-2</v>
      </c>
      <c r="K259">
        <f t="shared" si="217"/>
        <v>1.8184895288057199E-2</v>
      </c>
    </row>
    <row r="260" spans="1:11">
      <c r="A260" s="1">
        <v>20114.253463213307</v>
      </c>
      <c r="B260">
        <f t="shared" si="208"/>
        <v>6.4617967413708489E-3</v>
      </c>
      <c r="C260">
        <f t="shared" si="209"/>
        <v>6.4892667352737564E-3</v>
      </c>
      <c r="D260">
        <f t="shared" si="210"/>
        <v>6.5165474067810465E-3</v>
      </c>
      <c r="E260">
        <f t="shared" si="211"/>
        <v>6.5705545466580488E-3</v>
      </c>
      <c r="F260">
        <f t="shared" si="212"/>
        <v>6.7283743517870184E-3</v>
      </c>
      <c r="G260">
        <f t="shared" si="213"/>
        <v>6.9787723884654814E-3</v>
      </c>
      <c r="H260">
        <f t="shared" si="214"/>
        <v>7.4403770293993976E-3</v>
      </c>
      <c r="I260">
        <f t="shared" si="215"/>
        <v>8.612502935720568E-3</v>
      </c>
      <c r="J260">
        <f t="shared" si="216"/>
        <v>1.0172684076635763E-2</v>
      </c>
      <c r="K260">
        <f t="shared" si="217"/>
        <v>1.8170920715555171E-2</v>
      </c>
    </row>
    <row r="261" spans="1:11">
      <c r="A261" s="1">
        <v>21119.966136373972</v>
      </c>
      <c r="B261">
        <f t="shared" si="208"/>
        <v>6.3851927497292852E-3</v>
      </c>
      <c r="C261">
        <f t="shared" si="209"/>
        <v>6.41337198758281E-3</v>
      </c>
      <c r="D261">
        <f t="shared" si="210"/>
        <v>6.4413471228216366E-3</v>
      </c>
      <c r="E261">
        <f t="shared" si="211"/>
        <v>6.4967006155899265E-3</v>
      </c>
      <c r="F261">
        <f t="shared" si="212"/>
        <v>6.6582478248296117E-3</v>
      </c>
      <c r="G261">
        <f t="shared" si="213"/>
        <v>6.9139818079472183E-3</v>
      </c>
      <c r="H261">
        <f t="shared" si="214"/>
        <v>7.3838553334879898E-3</v>
      </c>
      <c r="I261">
        <f t="shared" si="215"/>
        <v>8.5705546904968569E-3</v>
      </c>
      <c r="J261">
        <f t="shared" si="216"/>
        <v>1.0141961694375066E-2</v>
      </c>
      <c r="K261">
        <f t="shared" si="217"/>
        <v>1.8157595402062653E-2</v>
      </c>
    </row>
    <row r="262" spans="1:11">
      <c r="A262" s="1">
        <v>22175.964443192672</v>
      </c>
      <c r="B262">
        <f t="shared" si="208"/>
        <v>6.3098888718422516E-3</v>
      </c>
      <c r="C262">
        <f t="shared" si="209"/>
        <v>6.3387987813889367E-3</v>
      </c>
      <c r="D262">
        <f t="shared" si="210"/>
        <v>6.3674886589331478E-3</v>
      </c>
      <c r="E262">
        <f t="shared" si="211"/>
        <v>6.4242258389145554E-3</v>
      </c>
      <c r="F262">
        <f t="shared" si="212"/>
        <v>6.5895902109745896E-3</v>
      </c>
      <c r="G262">
        <f t="shared" si="213"/>
        <v>6.850754051562491E-3</v>
      </c>
      <c r="H262">
        <f t="shared" si="214"/>
        <v>7.3289628967864425E-3</v>
      </c>
      <c r="I262">
        <f t="shared" si="215"/>
        <v>8.5301297538927495E-3</v>
      </c>
      <c r="J262">
        <f t="shared" si="216"/>
        <v>1.011250447536619E-2</v>
      </c>
      <c r="K262">
        <f t="shared" si="217"/>
        <v>1.8144889876524056E-2</v>
      </c>
    </row>
    <row r="263" spans="1:11">
      <c r="A263" s="1">
        <v>23284.762665352308</v>
      </c>
      <c r="B263">
        <f t="shared" si="208"/>
        <v>6.2358567325161663E-3</v>
      </c>
      <c r="C263">
        <f t="shared" si="209"/>
        <v>6.2655194119619903E-3</v>
      </c>
      <c r="D263">
        <f t="shared" si="210"/>
        <v>6.2949448918560467E-3</v>
      </c>
      <c r="E263">
        <f t="shared" si="211"/>
        <v>6.3531040176303729E-3</v>
      </c>
      <c r="F263">
        <f t="shared" si="212"/>
        <v>6.5223765954699397E-3</v>
      </c>
      <c r="G263">
        <f t="shared" si="213"/>
        <v>6.7890633560417479E-3</v>
      </c>
      <c r="H263">
        <f t="shared" si="214"/>
        <v>7.27566858791346E-3</v>
      </c>
      <c r="I263">
        <f t="shared" si="215"/>
        <v>8.4911853133417918E-3</v>
      </c>
      <c r="J263">
        <f t="shared" si="216"/>
        <v>1.0084267049008153E-2</v>
      </c>
      <c r="K263">
        <f t="shared" si="217"/>
        <v>1.8132775944631148E-2</v>
      </c>
    </row>
    <row r="264" spans="1:11">
      <c r="A264" s="1">
        <v>24449.000798619923</v>
      </c>
      <c r="B264">
        <f t="shared" si="208"/>
        <v>6.1630687077466736E-3</v>
      </c>
      <c r="C264">
        <f t="shared" si="209"/>
        <v>6.1935069467528017E-3</v>
      </c>
      <c r="D264">
        <f t="shared" si="210"/>
        <v>6.2236894846868741E-3</v>
      </c>
      <c r="E264">
        <f t="shared" si="211"/>
        <v>6.2833097505055014E-3</v>
      </c>
      <c r="F264">
        <f t="shared" si="212"/>
        <v>6.4565828081946932E-3</v>
      </c>
      <c r="G264">
        <f t="shared" si="213"/>
        <v>6.7288845141605805E-3</v>
      </c>
      <c r="H264">
        <f t="shared" si="214"/>
        <v>7.2239415760126493E-3</v>
      </c>
      <c r="I264">
        <f t="shared" si="215"/>
        <v>8.4536791173261596E-3</v>
      </c>
      <c r="J264">
        <f t="shared" si="216"/>
        <v>1.0057205204976672E-2</v>
      </c>
      <c r="K264">
        <f t="shared" si="217"/>
        <v>1.812122663879398E-2</v>
      </c>
    </row>
    <row r="265" spans="1:11">
      <c r="A265" s="1">
        <v>25671.450838550922</v>
      </c>
      <c r="B265">
        <f t="shared" si="208"/>
        <v>6.0914979014682702E-3</v>
      </c>
      <c r="C265">
        <f t="shared" si="209"/>
        <v>6.1227352027272437E-3</v>
      </c>
      <c r="D265">
        <f t="shared" si="210"/>
        <v>6.1536968642874924E-3</v>
      </c>
      <c r="E265">
        <f t="shared" si="211"/>
        <v>6.2148184105366329E-3</v>
      </c>
      <c r="F265">
        <f t="shared" si="212"/>
        <v>6.3921853936280137E-3</v>
      </c>
      <c r="G265">
        <f t="shared" si="213"/>
        <v>6.6701928372947345E-3</v>
      </c>
      <c r="H265">
        <f t="shared" si="214"/>
        <v>7.1737513037134406E-3</v>
      </c>
      <c r="I265">
        <f t="shared" si="215"/>
        <v>8.4175694886635087E-3</v>
      </c>
      <c r="J265">
        <f t="shared" si="216"/>
        <v>1.003127589243313E-2</v>
      </c>
      <c r="K265">
        <f t="shared" si="217"/>
        <v>1.8110216169620167E-2</v>
      </c>
    </row>
    <row r="266" spans="1:11">
      <c r="A266" s="1">
        <v>26955.023380478469</v>
      </c>
      <c r="B266">
        <f t="shared" si="208"/>
        <v>6.0211181231242744E-3</v>
      </c>
      <c r="C266">
        <f t="shared" si="209"/>
        <v>6.0531787245297515E-3</v>
      </c>
      <c r="D266">
        <f t="shared" si="210"/>
        <v>6.0849421994967458E-3</v>
      </c>
      <c r="E266">
        <f t="shared" si="211"/>
        <v>6.1476061220981666E-3</v>
      </c>
      <c r="F266">
        <f t="shared" si="212"/>
        <v>6.3291615812062444E-3</v>
      </c>
      <c r="G266">
        <f t="shared" si="213"/>
        <v>6.6129641187814541E-3</v>
      </c>
      <c r="H266">
        <f t="shared" si="214"/>
        <v>7.1250674626657188E-3</v>
      </c>
      <c r="I266">
        <f t="shared" si="215"/>
        <v>8.3828153387533622E-3</v>
      </c>
      <c r="J266">
        <f t="shared" si="216"/>
        <v>1.0006437217639276E-2</v>
      </c>
      <c r="K266">
        <f t="shared" si="217"/>
        <v>1.8099719878896234E-2</v>
      </c>
    </row>
    <row r="267" spans="1:11">
      <c r="A267" s="1">
        <v>28302.774549502396</v>
      </c>
      <c r="B267">
        <f t="shared" si="208"/>
        <v>5.9519038660247455E-3</v>
      </c>
      <c r="C267">
        <f t="shared" si="209"/>
        <v>5.9848127634433319E-3</v>
      </c>
      <c r="D267">
        <f t="shared" si="210"/>
        <v>6.0174013801086923E-3</v>
      </c>
      <c r="E267">
        <f t="shared" si="211"/>
        <v>6.0816497387387019E-3</v>
      </c>
      <c r="F267">
        <f t="shared" si="212"/>
        <v>6.2674892560328436E-3</v>
      </c>
      <c r="G267">
        <f t="shared" si="213"/>
        <v>6.5571745981330152E-3</v>
      </c>
      <c r="H267">
        <f t="shared" si="214"/>
        <v>7.0778599716874507E-3</v>
      </c>
      <c r="I267">
        <f t="shared" si="215"/>
        <v>8.349376182524005E-3</v>
      </c>
      <c r="J267">
        <f t="shared" si="216"/>
        <v>9.9826484399616645E-3</v>
      </c>
      <c r="K267">
        <f t="shared" si="217"/>
        <v>1.8089714194060927E-2</v>
      </c>
    </row>
    <row r="268" spans="1:11">
      <c r="A268" s="1">
        <v>29717.913276977517</v>
      </c>
      <c r="B268">
        <f t="shared" si="208"/>
        <v>5.8838302864614106E-3</v>
      </c>
      <c r="C268">
        <f t="shared" si="209"/>
        <v>5.9176132571143857E-3</v>
      </c>
      <c r="D268">
        <f t="shared" si="210"/>
        <v>5.9510509965826856E-3</v>
      </c>
      <c r="E268">
        <f t="shared" si="211"/>
        <v>6.0169268215830218E-3</v>
      </c>
      <c r="F268">
        <f t="shared" si="212"/>
        <v>6.2071469299101768E-3</v>
      </c>
      <c r="G268">
        <f t="shared" si="213"/>
        <v>6.5028009261552926E-3</v>
      </c>
      <c r="H268">
        <f t="shared" si="214"/>
        <v>7.0320989575526792E-3</v>
      </c>
      <c r="I268">
        <f t="shared" si="215"/>
        <v>8.3172121538283555E-3</v>
      </c>
      <c r="J268">
        <f t="shared" si="216"/>
        <v>9.9598699662678675E-3</v>
      </c>
      <c r="K268">
        <f t="shared" si="217"/>
        <v>1.8080176584156595E-2</v>
      </c>
    </row>
    <row r="269" spans="1:11">
      <c r="A269" s="1">
        <v>31203.808940826395</v>
      </c>
      <c r="B269">
        <f t="shared" si="208"/>
        <v>5.8168731835499064E-3</v>
      </c>
      <c r="C269">
        <f t="shared" si="209"/>
        <v>5.851556810011975E-3</v>
      </c>
      <c r="D269">
        <f t="shared" si="210"/>
        <v>5.8858683204516156E-3</v>
      </c>
      <c r="E269">
        <f t="shared" si="211"/>
        <v>5.9534156182986164E-3</v>
      </c>
      <c r="F269">
        <f t="shared" si="212"/>
        <v>6.1481137126664955E-3</v>
      </c>
      <c r="G269">
        <f t="shared" si="213"/>
        <v>6.449820131030402E-3</v>
      </c>
      <c r="H269">
        <f t="shared" si="214"/>
        <v>6.9877547384340002E-3</v>
      </c>
      <c r="I269">
        <f t="shared" si="215"/>
        <v>8.2862840210474534E-3</v>
      </c>
      <c r="J269">
        <f t="shared" si="216"/>
        <v>9.938063343733379E-3</v>
      </c>
      <c r="K269">
        <f t="shared" si="217"/>
        <v>1.8071085517241729E-2</v>
      </c>
    </row>
    <row r="270" spans="1:11">
      <c r="A270" s="1">
        <v>32763.999387867716</v>
      </c>
      <c r="B270">
        <f t="shared" si="208"/>
        <v>5.751008979770998E-3</v>
      </c>
      <c r="C270">
        <f t="shared" si="209"/>
        <v>5.7866206745922849E-3</v>
      </c>
      <c r="D270">
        <f t="shared" si="210"/>
        <v>5.821831285395632E-3</v>
      </c>
      <c r="E270">
        <f t="shared" si="211"/>
        <v>5.8910950425866571E-3</v>
      </c>
      <c r="F270">
        <f t="shared" si="212"/>
        <v>6.0903692837558079E-3</v>
      </c>
      <c r="G270">
        <f t="shared" si="213"/>
        <v>6.3982095854283787E-3</v>
      </c>
      <c r="H270">
        <f t="shared" si="214"/>
        <v>6.944797809999099E-3</v>
      </c>
      <c r="I270">
        <f t="shared" si="215"/>
        <v>8.2565532026721983E-3</v>
      </c>
      <c r="J270">
        <f t="shared" si="216"/>
        <v>9.9171912510928606E-3</v>
      </c>
      <c r="K270">
        <f t="shared" si="217"/>
        <v>1.8062420419244957E-2</v>
      </c>
    </row>
    <row r="271" spans="1:11">
      <c r="A271" s="1">
        <v>34402.199357261103</v>
      </c>
      <c r="B271">
        <f t="shared" si="208"/>
        <v>5.6862147021836656E-3</v>
      </c>
      <c r="C271">
        <f t="shared" si="209"/>
        <v>5.7227827331401797E-3</v>
      </c>
      <c r="D271">
        <f t="shared" si="210"/>
        <v>5.7589184689495121E-3</v>
      </c>
      <c r="E271">
        <f t="shared" si="211"/>
        <v>5.8299446541583595E-3</v>
      </c>
      <c r="F271">
        <f t="shared" si="212"/>
        <v>6.0338938641132447E-3</v>
      </c>
      <c r="G271">
        <f t="shared" si="213"/>
        <v>6.3479469747178075E-3</v>
      </c>
      <c r="H271">
        <f t="shared" si="214"/>
        <v>6.9031988341456798E-3</v>
      </c>
      <c r="I271">
        <f t="shared" si="215"/>
        <v>8.2279817826478533E-3</v>
      </c>
      <c r="J271">
        <f t="shared" si="216"/>
        <v>9.8972174883827421E-3</v>
      </c>
      <c r="K271">
        <f t="shared" si="217"/>
        <v>1.8054161634237953E-2</v>
      </c>
    </row>
    <row r="272" spans="1:11">
      <c r="A272" s="1">
        <v>36122.309325124159</v>
      </c>
      <c r="B272">
        <f t="shared" si="208"/>
        <v>5.6224679642840232E-3</v>
      </c>
      <c r="C272">
        <f t="shared" si="209"/>
        <v>5.6600214802608141E-3</v>
      </c>
      <c r="D272">
        <f t="shared" si="210"/>
        <v>5.6971090748126956E-3</v>
      </c>
      <c r="E272">
        <f t="shared" si="211"/>
        <v>5.7699446391583217E-3</v>
      </c>
      <c r="F272">
        <f t="shared" si="212"/>
        <v>5.9786681882534245E-3</v>
      </c>
      <c r="G272">
        <f t="shared" si="213"/>
        <v>6.2990102663495239E-3</v>
      </c>
      <c r="H272">
        <f t="shared" si="214"/>
        <v>6.8629286303429488E-3</v>
      </c>
      <c r="I272">
        <f t="shared" si="215"/>
        <v>8.2005325252813271E-3</v>
      </c>
      <c r="J272">
        <f t="shared" si="216"/>
        <v>9.8781069652336875E-3</v>
      </c>
      <c r="K272">
        <f t="shared" si="217"/>
        <v>1.8046290386102837E-2</v>
      </c>
    </row>
    <row r="273" spans="1:11">
      <c r="A273" s="1">
        <v>37928.42479138037</v>
      </c>
      <c r="B273">
        <f t="shared" si="208"/>
        <v>5.5597469484852825E-3</v>
      </c>
      <c r="C273">
        <f t="shared" si="209"/>
        <v>5.5983160059951634E-3</v>
      </c>
      <c r="D273">
        <f t="shared" si="210"/>
        <v>5.6363829157317696E-3</v>
      </c>
      <c r="E273">
        <f t="shared" si="211"/>
        <v>5.7110757909974849E-3</v>
      </c>
      <c r="F273">
        <f t="shared" si="212"/>
        <v>5.9246734766045623E-3</v>
      </c>
      <c r="G273">
        <f t="shared" si="213"/>
        <v>6.251377680490877E-3</v>
      </c>
      <c r="H273">
        <f t="shared" si="214"/>
        <v>6.8239581695312638E-3</v>
      </c>
      <c r="I273">
        <f t="shared" si="215"/>
        <v>8.1741688895280232E-3</v>
      </c>
      <c r="J273">
        <f t="shared" si="216"/>
        <v>9.8598256877811784E-3</v>
      </c>
      <c r="K273">
        <f t="shared" si="217"/>
        <v>1.803878874156754E-2</v>
      </c>
    </row>
    <row r="274" spans="1:11">
      <c r="A274" s="1">
        <v>39824.846030949389</v>
      </c>
      <c r="B274">
        <f t="shared" si="208"/>
        <v>5.4980303891948761E-3</v>
      </c>
      <c r="C274">
        <f t="shared" si="209"/>
        <v>5.5376459795343624E-3</v>
      </c>
      <c r="D274">
        <f t="shared" si="210"/>
        <v>5.5767203969258666E-3</v>
      </c>
      <c r="E274">
        <f t="shared" si="211"/>
        <v>5.6533194915591002E-3</v>
      </c>
      <c r="F274">
        <f t="shared" si="212"/>
        <v>5.8718914080765515E-3</v>
      </c>
      <c r="G274">
        <f t="shared" si="213"/>
        <v>6.2050276619901321E-3</v>
      </c>
      <c r="H274">
        <f t="shared" si="214"/>
        <v>6.7862585705148904E-3</v>
      </c>
      <c r="I274">
        <f t="shared" si="215"/>
        <v>8.1488550424926587E-3</v>
      </c>
      <c r="J274">
        <f t="shared" si="216"/>
        <v>9.8423407442708392E-3</v>
      </c>
      <c r="K274">
        <f t="shared" si="217"/>
        <v>1.8031639574580875E-2</v>
      </c>
    </row>
    <row r="275" spans="1:11">
      <c r="A275" s="1">
        <v>41816.08833249686</v>
      </c>
      <c r="B275">
        <f t="shared" si="208"/>
        <v>5.437297556465992E-3</v>
      </c>
      <c r="C275">
        <f t="shared" si="209"/>
        <v>5.477991633508531E-3</v>
      </c>
      <c r="D275">
        <f t="shared" si="210"/>
        <v>5.518102500026054E-3</v>
      </c>
      <c r="E275">
        <f t="shared" si="211"/>
        <v>5.5966576927420604E-3</v>
      </c>
      <c r="F275">
        <f t="shared" si="212"/>
        <v>5.8203040928668185E-3</v>
      </c>
      <c r="G275">
        <f t="shared" si="213"/>
        <v>6.1599388537518368E-3</v>
      </c>
      <c r="H275">
        <f t="shared" si="214"/>
        <v>6.749801098766074E-3</v>
      </c>
      <c r="I275">
        <f t="shared" si="215"/>
        <v>8.1245558719969871E-3</v>
      </c>
      <c r="J275">
        <f t="shared" si="216"/>
        <v>9.82562028944153E-3</v>
      </c>
      <c r="K275">
        <f t="shared" si="217"/>
        <v>1.8024826531997877E-2</v>
      </c>
    </row>
    <row r="276" spans="1:11">
      <c r="A276" s="1">
        <v>43906.892749121704</v>
      </c>
      <c r="B276">
        <f t="shared" si="208"/>
        <v>5.3775282402016792E-3</v>
      </c>
      <c r="C276">
        <f t="shared" si="209"/>
        <v>5.4193337488265738E-3</v>
      </c>
      <c r="D276">
        <f t="shared" si="210"/>
        <v>5.4605107675004157E-3</v>
      </c>
      <c r="E276">
        <f t="shared" si="211"/>
        <v>5.541072898306818E-3</v>
      </c>
      <c r="F276">
        <f t="shared" si="212"/>
        <v>5.7698940455135836E-3</v>
      </c>
      <c r="G276">
        <f t="shared" si="213"/>
        <v>6.1160900716037093E-3</v>
      </c>
      <c r="H276">
        <f t="shared" si="214"/>
        <v>6.7145571675423987E-3</v>
      </c>
      <c r="I276">
        <f t="shared" si="215"/>
        <v>8.1012369980861861E-3</v>
      </c>
      <c r="J276">
        <f t="shared" si="216"/>
        <v>9.8096335277745236E-3</v>
      </c>
      <c r="K276">
        <f t="shared" si="217"/>
        <v>1.8018334000544565E-2</v>
      </c>
    </row>
    <row r="277" spans="1:11">
      <c r="A277" s="1">
        <v>46102.237386577792</v>
      </c>
      <c r="B277">
        <f t="shared" si="208"/>
        <v>5.3187027348905588E-3</v>
      </c>
      <c r="C277">
        <f t="shared" si="209"/>
        <v>5.3616536400442425E-3</v>
      </c>
      <c r="D277">
        <f t="shared" si="210"/>
        <v>5.4039272875369996E-3</v>
      </c>
      <c r="E277">
        <f t="shared" si="211"/>
        <v>5.4865481459901652E-3</v>
      </c>
      <c r="F277">
        <f t="shared" si="212"/>
        <v>5.7206441582121174E-3</v>
      </c>
      <c r="G277">
        <f t="shared" si="213"/>
        <v>6.0734602807342936E-3</v>
      </c>
      <c r="H277">
        <f t="shared" si="214"/>
        <v>6.680498341203679E-3</v>
      </c>
      <c r="I277">
        <f t="shared" si="215"/>
        <v>8.0788647833645328E-3</v>
      </c>
      <c r="J277">
        <f t="shared" si="216"/>
        <v>9.7943506957007508E-3</v>
      </c>
      <c r="K277">
        <f t="shared" si="217"/>
        <v>1.8012147075030502E-2</v>
      </c>
    </row>
    <row r="278" spans="1:11">
      <c r="A278" s="1">
        <v>48407.34925590668</v>
      </c>
      <c r="B278">
        <f t="shared" si="208"/>
        <v>5.2608018248541544E-3</v>
      </c>
      <c r="C278">
        <f t="shared" si="209"/>
        <v>5.3049331412383669E-3</v>
      </c>
      <c r="D278">
        <f t="shared" si="210"/>
        <v>5.3483346793573097E-3</v>
      </c>
      <c r="E278">
        <f t="shared" si="211"/>
        <v>5.4330669898561166E-3</v>
      </c>
      <c r="F278">
        <f t="shared" si="212"/>
        <v>5.672537674415553E-3</v>
      </c>
      <c r="G278">
        <f t="shared" si="213"/>
        <v>6.0320285737777866E-3</v>
      </c>
      <c r="H278">
        <f t="shared" si="214"/>
        <v>6.6475963406000321E-3</v>
      </c>
      <c r="I278">
        <f t="shared" si="215"/>
        <v>8.0574063420700021E-3</v>
      </c>
      <c r="J278">
        <f t="shared" si="216"/>
        <v>9.7797430428605957E-3</v>
      </c>
      <c r="K278">
        <f t="shared" si="217"/>
        <v>1.8006251527776782E-2</v>
      </c>
    </row>
    <row r="279" spans="1:11">
      <c r="A279" s="1">
        <v>50827.716718702017</v>
      </c>
      <c r="B279">
        <f t="shared" si="208"/>
        <v>5.203806769986585E-3</v>
      </c>
      <c r="C279">
        <f t="shared" si="209"/>
        <v>5.2491545923658766E-3</v>
      </c>
      <c r="D279">
        <f t="shared" si="210"/>
        <v>5.293716078933453E-3</v>
      </c>
      <c r="E279">
        <f t="shared" si="211"/>
        <v>5.3806134828513381E-3</v>
      </c>
      <c r="F279">
        <f t="shared" si="212"/>
        <v>5.625558162747955E-3</v>
      </c>
      <c r="G279">
        <f t="shared" si="213"/>
        <v>5.9917741506183148E-3</v>
      </c>
      <c r="H279">
        <f t="shared" si="214"/>
        <v>6.6158230503890261E-3</v>
      </c>
      <c r="I279">
        <f t="shared" si="215"/>
        <v>8.0368295478157204E-3</v>
      </c>
      <c r="J279">
        <f t="shared" si="216"/>
        <v>9.7657828125118223E-3</v>
      </c>
      <c r="K279">
        <f t="shared" si="217"/>
        <v>1.8000633779226286E-2</v>
      </c>
    </row>
    <row r="280" spans="1:11">
      <c r="A280" s="1">
        <v>53369.102554637117</v>
      </c>
      <c r="B280">
        <f t="shared" si="208"/>
        <v>5.1476992919682312E-3</v>
      </c>
      <c r="C280">
        <f t="shared" si="209"/>
        <v>5.1943008260867916E-3</v>
      </c>
      <c r="D280">
        <f t="shared" si="210"/>
        <v>5.2400551250824171E-3</v>
      </c>
      <c r="E280">
        <f t="shared" si="211"/>
        <v>5.3291721595346998E-3</v>
      </c>
      <c r="F280">
        <f t="shared" si="212"/>
        <v>5.5796894912633153E-3</v>
      </c>
      <c r="G280">
        <f t="shared" si="213"/>
        <v>5.9526762999804394E-3</v>
      </c>
      <c r="H280">
        <f t="shared" si="214"/>
        <v>6.5851505281278077E-3</v>
      </c>
      <c r="I280">
        <f t="shared" si="215"/>
        <v>8.0171030399442886E-3</v>
      </c>
      <c r="J280">
        <f t="shared" si="216"/>
        <v>9.752443221181727E-3</v>
      </c>
      <c r="K280">
        <f t="shared" si="217"/>
        <v>1.7995280869703135E-2</v>
      </c>
    </row>
    <row r="281" spans="1:11">
      <c r="A281" s="1">
        <v>56037.557682368977</v>
      </c>
      <c r="B281">
        <f t="shared" si="208"/>
        <v>5.0924615609357089E-3</v>
      </c>
      <c r="C281">
        <f t="shared" si="209"/>
        <v>5.1403551550308919E-3</v>
      </c>
      <c r="D281">
        <f t="shared" si="210"/>
        <v>5.1873359459113271E-3</v>
      </c>
      <c r="E281">
        <f t="shared" si="211"/>
        <v>5.2787280189519718E-3</v>
      </c>
      <c r="F281">
        <f t="shared" si="212"/>
        <v>5.5349158020901387E-3</v>
      </c>
      <c r="G281">
        <f t="shared" si="213"/>
        <v>5.9147143828656651E-3</v>
      </c>
      <c r="H281">
        <f t="shared" si="214"/>
        <v>6.5555510149754252E-3</v>
      </c>
      <c r="I281">
        <f t="shared" si="215"/>
        <v>7.9981962284578958E-3</v>
      </c>
      <c r="J281">
        <f t="shared" si="216"/>
        <v>9.7396984376585411E-3</v>
      </c>
      <c r="K281">
        <f t="shared" si="217"/>
        <v>1.7990180432287447E-2</v>
      </c>
    </row>
    <row r="282" spans="1:11">
      <c r="A282" s="1">
        <v>58839.435566487431</v>
      </c>
      <c r="B282">
        <f t="shared" si="208"/>
        <v>5.0380761825912258E-3</v>
      </c>
      <c r="C282">
        <f t="shared" si="209"/>
        <v>5.0873013594883139E-3</v>
      </c>
      <c r="D282">
        <f t="shared" si="210"/>
        <v>5.1355431455878788E-3</v>
      </c>
      <c r="E282">
        <f t="shared" si="211"/>
        <v>5.2292665076280219E-3</v>
      </c>
      <c r="F282">
        <f t="shared" si="212"/>
        <v>5.4912214865071272E-3</v>
      </c>
      <c r="G282">
        <f t="shared" si="213"/>
        <v>5.877867817886624E-3</v>
      </c>
      <c r="H282">
        <f t="shared" si="214"/>
        <v>6.5269969478318609E-3</v>
      </c>
      <c r="I282">
        <f t="shared" si="215"/>
        <v>7.9800792975035471E-3</v>
      </c>
      <c r="J282">
        <f t="shared" si="216"/>
        <v>9.7275235614157195E-3</v>
      </c>
      <c r="K282">
        <f t="shared" si="217"/>
        <v>1.7985320666771925E-2</v>
      </c>
    </row>
    <row r="283" spans="1:11">
      <c r="A283" s="1">
        <v>61781.407344811807</v>
      </c>
      <c r="B283">
        <f t="shared" si="208"/>
        <v>4.9845261857350987E-3</v>
      </c>
      <c r="C283">
        <f t="shared" si="209"/>
        <v>5.0351236755047657E-3</v>
      </c>
      <c r="D283">
        <f t="shared" si="210"/>
        <v>5.084661791410405E-3</v>
      </c>
      <c r="E283">
        <f t="shared" si="211"/>
        <v>5.1807735026505675E-3</v>
      </c>
      <c r="F283">
        <f t="shared" si="212"/>
        <v>5.4485911605009017E-3</v>
      </c>
      <c r="G283">
        <f t="shared" si="213"/>
        <v>5.8421160685409434E-3</v>
      </c>
      <c r="H283">
        <f t="shared" si="214"/>
        <v>6.499460972733343E-3</v>
      </c>
      <c r="I283">
        <f t="shared" si="215"/>
        <v>7.962723207407681E-3</v>
      </c>
      <c r="J283">
        <f t="shared" si="216"/>
        <v>9.7158946005604235E-3</v>
      </c>
      <c r="K283">
        <f t="shared" si="217"/>
        <v>1.7980690314666602E-2</v>
      </c>
    </row>
    <row r="284" spans="1:11">
      <c r="A284" s="1">
        <v>64870.477712052401</v>
      </c>
      <c r="B284">
        <f t="shared" si="208"/>
        <v>4.9317950102058389E-3</v>
      </c>
      <c r="C284">
        <f t="shared" si="209"/>
        <v>4.9838067833624239E-3</v>
      </c>
      <c r="D284">
        <f t="shared" si="210"/>
        <v>5.0346774011523392E-3</v>
      </c>
      <c r="E284">
        <f t="shared" si="211"/>
        <v>5.1332352948212472E-3</v>
      </c>
      <c r="F284">
        <f t="shared" si="212"/>
        <v>5.4070096408620734E-3</v>
      </c>
      <c r="G284">
        <f t="shared" si="213"/>
        <v>5.8074386324562834E-3</v>
      </c>
      <c r="H284">
        <f t="shared" si="214"/>
        <v>6.4729159593187018E-3</v>
      </c>
      <c r="I284">
        <f t="shared" si="215"/>
        <v>7.9460996952685041E-3</v>
      </c>
      <c r="J284">
        <f t="shared" si="216"/>
        <v>9.7047884493945448E-3</v>
      </c>
      <c r="K284">
        <f t="shared" si="217"/>
        <v>1.7976278635218178E-2</v>
      </c>
    </row>
    <row r="285" spans="1:11">
      <c r="A285" s="1">
        <v>68114.00159765502</v>
      </c>
      <c r="B285">
        <f t="shared" si="208"/>
        <v>4.8798664952129072E-3</v>
      </c>
      <c r="C285">
        <f t="shared" si="209"/>
        <v>4.9333357964279553E-3</v>
      </c>
      <c r="D285">
        <f t="shared" si="210"/>
        <v>4.9855759306561692E-3</v>
      </c>
      <c r="E285">
        <f t="shared" si="211"/>
        <v>5.0866385718517379E-3</v>
      </c>
      <c r="F285">
        <f t="shared" si="212"/>
        <v>5.3664619218806607E-3</v>
      </c>
      <c r="G285">
        <f t="shared" si="213"/>
        <v>5.7738150326262288E-3</v>
      </c>
      <c r="H285">
        <f t="shared" si="214"/>
        <v>6.4473350161787062E-3</v>
      </c>
      <c r="I285">
        <f t="shared" si="215"/>
        <v>7.9301812741270298E-3</v>
      </c>
      <c r="J285">
        <f t="shared" si="216"/>
        <v>9.6941828656731937E-3</v>
      </c>
      <c r="K285">
        <f t="shared" si="217"/>
        <v>1.7972075382410798E-2</v>
      </c>
    </row>
    <row r="286" spans="1:11">
      <c r="A286" s="1">
        <v>71519.701677537771</v>
      </c>
      <c r="B286">
        <f t="shared" si="208"/>
        <v>4.8287248680477443E-3</v>
      </c>
      <c r="C286">
        <f t="shared" si="209"/>
        <v>4.8836962503495075E-3</v>
      </c>
      <c r="D286">
        <f t="shared" si="210"/>
        <v>4.9373437616521271E-3</v>
      </c>
      <c r="E286">
        <f t="shared" si="211"/>
        <v>5.0409704015847469E-3</v>
      </c>
      <c r="F286">
        <f t="shared" si="212"/>
        <v>5.3269331527062112E-3</v>
      </c>
      <c r="G286">
        <f t="shared" si="213"/>
        <v>5.7412248106441304E-3</v>
      </c>
      <c r="H286">
        <f t="shared" si="214"/>
        <v>6.4226915068995843E-3</v>
      </c>
      <c r="I286">
        <f t="shared" si="215"/>
        <v>7.9149412307492235E-3</v>
      </c>
      <c r="J286">
        <f t="shared" si="216"/>
        <v>9.6840564476418003E-3</v>
      </c>
      <c r="K286">
        <f t="shared" si="217"/>
        <v>1.7968070782915339E-2</v>
      </c>
    </row>
    <row r="287" spans="1:11">
      <c r="A287" s="1">
        <v>75095.686761414661</v>
      </c>
      <c r="B287">
        <f t="shared" ref="B287:B350" si="218">AX70/4</f>
        <v>4.778354733159405E-3</v>
      </c>
      <c r="C287">
        <f t="shared" si="209"/>
        <v>4.8348740925846555E-3</v>
      </c>
      <c r="D287">
        <f t="shared" si="210"/>
        <v>4.8899676897773085E-3</v>
      </c>
      <c r="E287">
        <f t="shared" si="211"/>
        <v>4.9962182152220053E-3</v>
      </c>
      <c r="F287">
        <f t="shared" si="212"/>
        <v>5.2884086154416244E-3</v>
      </c>
      <c r="G287">
        <f t="shared" si="213"/>
        <v>5.709647521928745E-3</v>
      </c>
      <c r="H287">
        <f t="shared" si="214"/>
        <v>6.3989590666132705E-3</v>
      </c>
      <c r="I287">
        <f t="shared" si="215"/>
        <v>7.9003536220617464E-3</v>
      </c>
      <c r="J287">
        <f t="shared" si="216"/>
        <v>9.6743886109287268E-3</v>
      </c>
      <c r="K287">
        <f t="shared" si="217"/>
        <v>1.7964255514954713E-2</v>
      </c>
    </row>
    <row r="288" spans="1:11">
      <c r="A288" s="1">
        <v>78850.471099485396</v>
      </c>
      <c r="B288">
        <f t="shared" si="218"/>
        <v>4.7287410615815088E-3</v>
      </c>
      <c r="C288">
        <f t="shared" si="209"/>
        <v>4.7868556722416786E-3</v>
      </c>
      <c r="D288">
        <f t="shared" si="210"/>
        <v>4.8434349127710252E-3</v>
      </c>
      <c r="E288">
        <f t="shared" si="211"/>
        <v>4.9523697905440069E-3</v>
      </c>
      <c r="F288">
        <f t="shared" si="212"/>
        <v>5.2508737040426563E-3</v>
      </c>
      <c r="G288">
        <f t="shared" si="213"/>
        <v>5.6790627329215389E-3</v>
      </c>
      <c r="H288">
        <f t="shared" si="214"/>
        <v>6.3761116188702392E-3</v>
      </c>
      <c r="I288">
        <f t="shared" si="215"/>
        <v>7.8863932702925871E-3</v>
      </c>
      <c r="J288">
        <f t="shared" si="216"/>
        <v>9.665159565365922E-3</v>
      </c>
      <c r="K288">
        <f t="shared" si="217"/>
        <v>1.7960620688053298E-2</v>
      </c>
    </row>
    <row r="289" spans="1:11">
      <c r="A289" s="1">
        <v>82792.994654459675</v>
      </c>
      <c r="B289">
        <f t="shared" si="218"/>
        <v>4.6798691806979095E-3</v>
      </c>
      <c r="C289">
        <f t="shared" si="209"/>
        <v>4.7396277302166534E-3</v>
      </c>
      <c r="D289">
        <f t="shared" si="210"/>
        <v>4.797733018822711E-3</v>
      </c>
      <c r="E289">
        <f t="shared" si="211"/>
        <v>4.9094132351088643E-3</v>
      </c>
      <c r="F289">
        <f t="shared" si="212"/>
        <v>5.214313904097251E-3</v>
      </c>
      <c r="G289">
        <f t="shared" si="213"/>
        <v>5.6494500202215426E-3</v>
      </c>
      <c r="H289">
        <f t="shared" si="214"/>
        <v>6.3541233926559543E-3</v>
      </c>
      <c r="I289">
        <f t="shared" si="215"/>
        <v>7.8730357568752504E-3</v>
      </c>
      <c r="J289">
        <f t="shared" si="216"/>
        <v>9.6563502918055062E-3</v>
      </c>
      <c r="K289">
        <f t="shared" si="217"/>
        <v>1.7957157823638919E-2</v>
      </c>
    </row>
    <row r="290" spans="1:11">
      <c r="A290" s="1">
        <v>86932.644387182663</v>
      </c>
      <c r="B290">
        <f t="shared" si="218"/>
        <v>4.6317247643348639E-3</v>
      </c>
      <c r="C290">
        <f t="shared" si="209"/>
        <v>4.69317738960908E-3</v>
      </c>
      <c r="D290">
        <f t="shared" si="210"/>
        <v>4.7528499750488663E-3</v>
      </c>
      <c r="E290">
        <f t="shared" si="211"/>
        <v>4.8673369694207085E-3</v>
      </c>
      <c r="F290">
        <f t="shared" si="212"/>
        <v>5.1787147735601093E-3</v>
      </c>
      <c r="G290">
        <f t="shared" si="213"/>
        <v>5.6207889716092703E-3</v>
      </c>
      <c r="H290">
        <f t="shared" si="214"/>
        <v>6.3329689393788954E-3</v>
      </c>
      <c r="I290">
        <f t="shared" si="215"/>
        <v>7.8602574151814854E-3</v>
      </c>
      <c r="J290">
        <f t="shared" si="216"/>
        <v>9.6479425189956447E-3</v>
      </c>
      <c r="K290">
        <f t="shared" si="217"/>
        <v>1.7953858836466628E-2</v>
      </c>
    </row>
    <row r="291" spans="1:11">
      <c r="A291" s="1">
        <v>91279.276606541796</v>
      </c>
      <c r="B291">
        <f t="shared" si="218"/>
        <v>4.5842938231680464E-3</v>
      </c>
      <c r="C291">
        <f t="shared" si="209"/>
        <v>4.6474921463989082E-3</v>
      </c>
      <c r="D291">
        <f t="shared" si="210"/>
        <v>4.70877411607606E-3</v>
      </c>
      <c r="E291">
        <f t="shared" si="211"/>
        <v>4.8261297100612747E-3</v>
      </c>
      <c r="F291">
        <f t="shared" si="212"/>
        <v>5.1440619245182399E-3</v>
      </c>
      <c r="G291">
        <f t="shared" si="213"/>
        <v>5.5930591888971402E-3</v>
      </c>
      <c r="H291">
        <f t="shared" si="214"/>
        <v>6.3126231496666929E-3</v>
      </c>
      <c r="I291">
        <f t="shared" si="215"/>
        <v>7.8480353221523809E-3</v>
      </c>
      <c r="J291">
        <f t="shared" si="216"/>
        <v>9.6399187005740856E-3</v>
      </c>
      <c r="K291">
        <f t="shared" si="217"/>
        <v>1.795071601683413E-2</v>
      </c>
    </row>
    <row r="292" spans="1:11">
      <c r="A292" s="1">
        <v>95843.240436868888</v>
      </c>
      <c r="B292">
        <f t="shared" si="218"/>
        <v>4.5375626954331644E-3</v>
      </c>
      <c r="C292">
        <f t="shared" si="209"/>
        <v>4.6025598603678785E-3</v>
      </c>
      <c r="D292">
        <f t="shared" si="210"/>
        <v>4.6654941327073981E-3</v>
      </c>
      <c r="E292">
        <f t="shared" si="211"/>
        <v>4.7857804527816281E-3</v>
      </c>
      <c r="F292">
        <f t="shared" si="212"/>
        <v>5.110341006062496E-3</v>
      </c>
      <c r="G292">
        <f t="shared" si="213"/>
        <v>5.5662402925301876E-3</v>
      </c>
      <c r="H292">
        <f t="shared" si="214"/>
        <v>6.2930612698167731E-3</v>
      </c>
      <c r="I292">
        <f t="shared" si="215"/>
        <v>7.8363472889016669E-3</v>
      </c>
      <c r="J292">
        <f t="shared" si="216"/>
        <v>9.6322619922332518E-3</v>
      </c>
      <c r="K292">
        <f t="shared" si="217"/>
        <v>1.7947722013559181E-2</v>
      </c>
    </row>
    <row r="293" spans="1:11">
      <c r="A293" s="1">
        <v>100635.40245871234</v>
      </c>
      <c r="B293">
        <f t="shared" si="218"/>
        <v>4.4915180379294269E-3</v>
      </c>
      <c r="C293">
        <f t="shared" si="209"/>
        <v>4.5583687462482933E-3</v>
      </c>
      <c r="D293">
        <f t="shared" si="210"/>
        <v>4.6229990606503858E-3</v>
      </c>
      <c r="E293">
        <f t="shared" si="211"/>
        <v>4.7462784555548192E-3</v>
      </c>
      <c r="F293">
        <f t="shared" si="212"/>
        <v>5.077537688338271E-3</v>
      </c>
      <c r="G293">
        <f t="shared" si="213"/>
        <v>5.5403119278476512E-3</v>
      </c>
      <c r="H293">
        <f t="shared" si="214"/>
        <v>6.2742589177590376E-3</v>
      </c>
      <c r="I293">
        <f t="shared" si="215"/>
        <v>7.8251718503676137E-3</v>
      </c>
      <c r="J293">
        <f t="shared" si="216"/>
        <v>9.6249562291060315E-3</v>
      </c>
      <c r="K293">
        <f t="shared" si="217"/>
        <v>1.7944869817690379E-2</v>
      </c>
    </row>
    <row r="294" spans="1:11">
      <c r="A294" s="1">
        <v>105667.17258164796</v>
      </c>
      <c r="B294">
        <f t="shared" si="218"/>
        <v>4.4461468173054792E-3</v>
      </c>
      <c r="C294">
        <f t="shared" si="209"/>
        <v>4.5149073650822815E-3</v>
      </c>
      <c r="D294">
        <f t="shared" si="210"/>
        <v>4.5812782692847501E-3</v>
      </c>
      <c r="E294">
        <f t="shared" si="211"/>
        <v>4.7076132215939214E-3</v>
      </c>
      <c r="F294">
        <f t="shared" si="212"/>
        <v>5.0456376478456126E-3</v>
      </c>
      <c r="G294">
        <f t="shared" si="213"/>
        <v>5.5152537729037361E-3</v>
      </c>
      <c r="H294">
        <f t="shared" si="214"/>
        <v>6.2561920984002678E-3</v>
      </c>
      <c r="I294">
        <f t="shared" si="215"/>
        <v>7.8144882540918201E-3</v>
      </c>
      <c r="J294">
        <f t="shared" si="216"/>
        <v>9.6179859034167155E-3</v>
      </c>
      <c r="K294">
        <f t="shared" si="217"/>
        <v>1.7942152746922999E-2</v>
      </c>
    </row>
    <row r="295" spans="1:11">
      <c r="A295" s="1">
        <v>110950.53121073036</v>
      </c>
      <c r="B295">
        <f t="shared" si="218"/>
        <v>4.4014363016178521E-3</v>
      </c>
      <c r="C295">
        <f t="shared" si="209"/>
        <v>4.4721646157747574E-3</v>
      </c>
      <c r="D295">
        <f t="shared" si="210"/>
        <v>4.5403214504493852E-3</v>
      </c>
      <c r="E295">
        <f t="shared" si="211"/>
        <v>4.6697744823441332E-3</v>
      </c>
      <c r="F295">
        <f t="shared" si="212"/>
        <v>5.0146265540548466E-3</v>
      </c>
      <c r="G295">
        <f t="shared" si="213"/>
        <v>5.4910455477346406E-3</v>
      </c>
      <c r="H295">
        <f t="shared" si="214"/>
        <v>6.2388372182327198E-3</v>
      </c>
      <c r="I295">
        <f t="shared" si="215"/>
        <v>7.8042764482039867E-3</v>
      </c>
      <c r="J295">
        <f t="shared" si="216"/>
        <v>9.6113361424373239E-3</v>
      </c>
      <c r="K295">
        <f t="shared" si="217"/>
        <v>1.7939564430692764E-2</v>
      </c>
    </row>
    <row r="296" spans="1:11">
      <c r="A296" s="1">
        <v>116498.05777126689</v>
      </c>
      <c r="B296">
        <f t="shared" si="218"/>
        <v>4.3573740521524046E-3</v>
      </c>
      <c r="C296">
        <f t="shared" si="209"/>
        <v>4.4301297268232306E-3</v>
      </c>
      <c r="D296">
        <f t="shared" si="210"/>
        <v>4.5001186072285123E-3</v>
      </c>
      <c r="E296">
        <f t="shared" si="211"/>
        <v>4.6327521804617579E-3</v>
      </c>
      <c r="F296">
        <f t="shared" si="212"/>
        <v>4.9844900573986122E-3</v>
      </c>
      <c r="G296">
        <f t="shared" si="213"/>
        <v>5.467667024948831E-3</v>
      </c>
      <c r="H296">
        <f t="shared" si="214"/>
        <v>6.2221710991028668E-3</v>
      </c>
      <c r="I296">
        <f t="shared" si="215"/>
        <v>7.7945170686917684E-3</v>
      </c>
      <c r="J296">
        <f t="shared" si="216"/>
        <v>9.6049926867850279E-3</v>
      </c>
      <c r="K296">
        <f t="shared" si="217"/>
        <v>1.7937098795920866E-2</v>
      </c>
    </row>
    <row r="297" spans="1:11">
      <c r="A297" s="1">
        <v>122322.96065983023</v>
      </c>
      <c r="B297">
        <f t="shared" si="218"/>
        <v>4.3139479154995124E-3</v>
      </c>
      <c r="C297">
        <f t="shared" si="209"/>
        <v>4.3887922482076965E-3</v>
      </c>
      <c r="D297">
        <f t="shared" si="210"/>
        <v>4.4606600427179264E-3</v>
      </c>
      <c r="E297">
        <f t="shared" si="211"/>
        <v>4.5965364527973214E-3</v>
      </c>
      <c r="F297">
        <f t="shared" si="212"/>
        <v>4.9552137786947562E-3</v>
      </c>
      <c r="G297">
        <f t="shared" si="213"/>
        <v>5.4450980415088907E-3</v>
      </c>
      <c r="H297">
        <f t="shared" si="214"/>
        <v>6.2061709910499474E-3</v>
      </c>
      <c r="I297">
        <f t="shared" si="215"/>
        <v>7.7851914260341432E-3</v>
      </c>
      <c r="J297">
        <f t="shared" si="216"/>
        <v>9.5989418690923985E-3</v>
      </c>
      <c r="K297">
        <f t="shared" si="217"/>
        <v>1.7934750053384473E-2</v>
      </c>
    </row>
    <row r="298" spans="1:11">
      <c r="A298" s="1">
        <v>128439.10869282176</v>
      </c>
      <c r="B298">
        <f t="shared" si="218"/>
        <v>4.2711460158742073E-3</v>
      </c>
      <c r="C298">
        <f t="shared" si="209"/>
        <v>4.3481420434237552E-3</v>
      </c>
      <c r="D298">
        <f t="shared" si="210"/>
        <v>4.421936348753301E-3</v>
      </c>
      <c r="E298">
        <f t="shared" si="211"/>
        <v>4.5611176134045962E-3</v>
      </c>
      <c r="F298">
        <f t="shared" si="212"/>
        <v>4.9267833000470225E-3</v>
      </c>
      <c r="G298">
        <f t="shared" si="213"/>
        <v>5.4233185115660975E-3</v>
      </c>
      <c r="H298">
        <f t="shared" si="214"/>
        <v>6.1908145841378069E-3</v>
      </c>
      <c r="I298">
        <f t="shared" si="215"/>
        <v>7.7762814912752899E-3</v>
      </c>
      <c r="J298">
        <f t="shared" si="216"/>
        <v>9.593170593078194E-3</v>
      </c>
      <c r="K298">
        <f t="shared" si="217"/>
        <v>1.7932512684687669E-2</v>
      </c>
    </row>
    <row r="299" spans="1:11">
      <c r="A299" s="1">
        <v>134861.06412746286</v>
      </c>
      <c r="B299">
        <f t="shared" si="218"/>
        <v>4.2289567476727465E-3</v>
      </c>
      <c r="C299">
        <f t="shared" si="209"/>
        <v>4.3081692816422188E-3</v>
      </c>
      <c r="D299">
        <f t="shared" si="210"/>
        <v>4.3839383945837368E-3</v>
      </c>
      <c r="E299">
        <f t="shared" si="211"/>
        <v>4.5264861366018771E-3</v>
      </c>
      <c r="F299">
        <f t="shared" si="212"/>
        <v>4.8991841572620359E-3</v>
      </c>
      <c r="G299">
        <f t="shared" si="213"/>
        <v>5.4023084402033718E-3</v>
      </c>
      <c r="H299">
        <f t="shared" si="214"/>
        <v>6.1760800192173929E-3</v>
      </c>
      <c r="I299">
        <f t="shared" si="215"/>
        <v>7.7677698816141817E-3</v>
      </c>
      <c r="J299">
        <f t="shared" si="216"/>
        <v>9.5876663130427548E-3</v>
      </c>
      <c r="K299">
        <f t="shared" si="217"/>
        <v>1.7930381429808618E-2</v>
      </c>
    </row>
    <row r="300" spans="1:11">
      <c r="A300" s="1">
        <v>141604.11733383601</v>
      </c>
      <c r="B300">
        <f t="shared" si="218"/>
        <v>4.1873687682574511E-3</v>
      </c>
      <c r="C300">
        <f t="shared" si="209"/>
        <v>4.2688644299783548E-3</v>
      </c>
      <c r="D300">
        <f t="shared" si="210"/>
        <v>4.3466573154749884E-3</v>
      </c>
      <c r="E300">
        <f t="shared" si="211"/>
        <v>4.4926326401164788E-3</v>
      </c>
      <c r="F300">
        <f t="shared" si="212"/>
        <v>4.8724018338115026E-3</v>
      </c>
      <c r="G300">
        <f t="shared" si="213"/>
        <v>5.3820479379383069E-3</v>
      </c>
      <c r="H300">
        <f t="shared" si="214"/>
        <v>6.1619458975706492E-3</v>
      </c>
      <c r="I300">
        <f t="shared" si="215"/>
        <v>7.7596398455826079E-3</v>
      </c>
      <c r="J300">
        <f t="shared" si="216"/>
        <v>9.5824170138084207E-3</v>
      </c>
      <c r="K300">
        <f t="shared" si="217"/>
        <v>1.7928351275199386E-2</v>
      </c>
    </row>
    <row r="301" spans="1:11">
      <c r="A301" s="1">
        <v>148684.32320052781</v>
      </c>
      <c r="B301">
        <f t="shared" si="218"/>
        <v>4.1463709909619669E-3</v>
      </c>
      <c r="C301">
        <f t="shared" si="209"/>
        <v>4.2302182458539466E-3</v>
      </c>
      <c r="D301">
        <f t="shared" si="210"/>
        <v>4.3100845012284134E-3</v>
      </c>
      <c r="E301">
        <f t="shared" si="211"/>
        <v>4.4595478683481116E-3</v>
      </c>
      <c r="F301">
        <f t="shared" si="212"/>
        <v>4.8464217563583389E-3</v>
      </c>
      <c r="G301">
        <f t="shared" si="213"/>
        <v>5.3625172358359001E-3</v>
      </c>
      <c r="H301">
        <f t="shared" si="214"/>
        <v>6.1483912893997711E-3</v>
      </c>
      <c r="I301">
        <f t="shared" si="215"/>
        <v>7.7518752478815739E-3</v>
      </c>
      <c r="J301">
        <f t="shared" si="216"/>
        <v>9.5774111911221919E-3</v>
      </c>
      <c r="K301">
        <f t="shared" si="217"/>
        <v>1.7926417442415899E-2</v>
      </c>
    </row>
    <row r="302" spans="1:11">
      <c r="A302" s="1">
        <v>156118.53936055422</v>
      </c>
      <c r="B302">
        <f t="shared" si="218"/>
        <v>4.105952578309353E-3</v>
      </c>
      <c r="C302">
        <f t="shared" ref="C302:C365" si="219">AY85/4</f>
        <v>4.1922217694354402E-3</v>
      </c>
      <c r="D302">
        <f t="shared" ref="D302:D365" si="220">AZ85/4</f>
        <v>4.2742115846033145E-3</v>
      </c>
      <c r="E302">
        <f t="shared" ref="E302:E365" si="221">BA85/4</f>
        <v>4.4272226757912023E-3</v>
      </c>
      <c r="F302">
        <f t="shared" ref="F302:F365" si="222">BB85/4</f>
        <v>4.8212292918544163E-3</v>
      </c>
      <c r="G302">
        <f t="shared" ref="G302:G365" si="223">BC85/4</f>
        <v>5.3436967010801351E-3</v>
      </c>
      <c r="H302">
        <f t="shared" ref="H302:H365" si="224">BD85/4</f>
        <v>6.1353957411382377E-3</v>
      </c>
      <c r="I302">
        <f t="shared" ref="I302:I365" si="225">BE85/4</f>
        <v>7.7444605539430137E-3</v>
      </c>
      <c r="J302">
        <f t="shared" ref="J302:J365" si="226">BF85/4</f>
        <v>9.5726378325346889E-3</v>
      </c>
      <c r="K302">
        <f t="shared" ref="K302:K365" si="227">BG85/4</f>
        <v>1.7924575377255843E-2</v>
      </c>
    </row>
    <row r="303" spans="1:11">
      <c r="A303" s="1">
        <v>163924.46632858194</v>
      </c>
      <c r="B303">
        <f t="shared" si="218"/>
        <v>4.0661029354357803E-3</v>
      </c>
      <c r="C303">
        <f t="shared" si="219"/>
        <v>4.1548663161313365E-3</v>
      </c>
      <c r="D303">
        <f t="shared" si="220"/>
        <v>4.2390304296322113E-3</v>
      </c>
      <c r="E303">
        <f t="shared" si="221"/>
        <v>4.3956480106607868E-3</v>
      </c>
      <c r="F303">
        <f t="shared" si="222"/>
        <v>4.7968097462061056E-3</v>
      </c>
      <c r="G303">
        <f t="shared" si="223"/>
        <v>5.32556685285484E-3</v>
      </c>
      <c r="H303">
        <f t="shared" si="224"/>
        <v>6.1229392815719628E-3</v>
      </c>
      <c r="I303">
        <f t="shared" si="225"/>
        <v>7.7373808142802503E-3</v>
      </c>
      <c r="J303">
        <f t="shared" si="226"/>
        <v>9.5680863987666186E-3</v>
      </c>
      <c r="K303">
        <f t="shared" si="227"/>
        <v>1.7922820739383515E-2</v>
      </c>
    </row>
    <row r="304" spans="1:11">
      <c r="A304" s="1">
        <v>172120.68964501104</v>
      </c>
      <c r="B304">
        <f t="shared" si="218"/>
        <v>4.0268117037127954E-3</v>
      </c>
      <c r="C304">
        <f t="shared" si="219"/>
        <v>4.1181434691321865E-3</v>
      </c>
      <c r="D304">
        <f t="shared" si="220"/>
        <v>4.2045331198207166E-3</v>
      </c>
      <c r="E304">
        <f t="shared" si="221"/>
        <v>4.3648148987706532E-3</v>
      </c>
      <c r="F304">
        <f t="shared" si="222"/>
        <v>4.7731483644918721E-3</v>
      </c>
      <c r="G304">
        <f t="shared" si="223"/>
        <v>5.3081083783871408E-3</v>
      </c>
      <c r="H304">
        <f t="shared" si="224"/>
        <v>6.1110024267698798E-3</v>
      </c>
      <c r="I304">
        <f t="shared" si="225"/>
        <v>7.7306216486872368E-3</v>
      </c>
      <c r="J304">
        <f t="shared" si="226"/>
        <v>9.5637468055713281E-3</v>
      </c>
      <c r="K304">
        <f t="shared" si="227"/>
        <v>1.7921149392421103E-2</v>
      </c>
    </row>
    <row r="305" spans="1:11">
      <c r="A305" s="1">
        <v>180726.72412726161</v>
      </c>
      <c r="B305">
        <f t="shared" si="218"/>
        <v>3.9880687545614368E-3</v>
      </c>
      <c r="C305">
        <f t="shared" si="219"/>
        <v>4.0820450719765431E-3</v>
      </c>
      <c r="D305">
        <f t="shared" si="220"/>
        <v>4.1707119462258985E-3</v>
      </c>
      <c r="E305">
        <f t="shared" si="221"/>
        <v>4.334714427716423E-3</v>
      </c>
      <c r="F305">
        <f t="shared" si="222"/>
        <v>4.7502303327041154E-3</v>
      </c>
      <c r="G305">
        <f t="shared" si="223"/>
        <v>5.2913021490111787E-3</v>
      </c>
      <c r="H305">
        <f t="shared" si="224"/>
        <v>6.0995661838335914E-3</v>
      </c>
      <c r="I305">
        <f t="shared" si="225"/>
        <v>7.7241692303428536E-3</v>
      </c>
      <c r="J305">
        <f t="shared" si="226"/>
        <v>9.5596094060994476E-3</v>
      </c>
      <c r="K305">
        <f t="shared" si="227"/>
        <v>1.7919557394486672E-2</v>
      </c>
    </row>
    <row r="306" spans="1:11">
      <c r="A306" s="1">
        <v>189763.06033362469</v>
      </c>
      <c r="B306">
        <f t="shared" si="218"/>
        <v>3.9498641834517303E-3</v>
      </c>
      <c r="C306">
        <f t="shared" si="219"/>
        <v>4.0465632211263997E-3</v>
      </c>
      <c r="D306">
        <f t="shared" si="220"/>
        <v>4.1375593954095444E-3</v>
      </c>
      <c r="E306">
        <f t="shared" si="221"/>
        <v>4.3053377314197913E-3</v>
      </c>
      <c r="F306">
        <f t="shared" si="222"/>
        <v>4.7280407809753219E-3</v>
      </c>
      <c r="G306">
        <f t="shared" si="223"/>
        <v>5.2751292361156998E-3</v>
      </c>
      <c r="H306">
        <f t="shared" si="224"/>
        <v>6.0886120534849111E-3</v>
      </c>
      <c r="I306">
        <f t="shared" si="225"/>
        <v>7.7180102698728393E-3</v>
      </c>
      <c r="J306">
        <f t="shared" si="226"/>
        <v>9.5556649737695287E-3</v>
      </c>
      <c r="K306">
        <f t="shared" si="227"/>
        <v>1.7918040989159841E-2</v>
      </c>
    </row>
    <row r="307" spans="1:11">
      <c r="A307" s="1">
        <v>199251.21335030592</v>
      </c>
      <c r="B307">
        <f t="shared" si="218"/>
        <v>3.9121883040813049E-3</v>
      </c>
      <c r="C307">
        <f t="shared" si="219"/>
        <v>4.0116902585358204E-3</v>
      </c>
      <c r="D307">
        <f t="shared" si="220"/>
        <v>4.105068137265396E-3</v>
      </c>
      <c r="E307">
        <f t="shared" si="221"/>
        <v>4.276675975093229E-3</v>
      </c>
      <c r="F307">
        <f t="shared" si="222"/>
        <v>4.7065647882367214E-3</v>
      </c>
      <c r="G307">
        <f t="shared" si="223"/>
        <v>5.2595709268460781E-3</v>
      </c>
      <c r="H307">
        <f t="shared" si="224"/>
        <v>6.0781220315185144E-3</v>
      </c>
      <c r="I307">
        <f t="shared" si="225"/>
        <v>7.7121319994181035E-3</v>
      </c>
      <c r="J307">
        <f t="shared" si="226"/>
        <v>9.5519046856464632E-3</v>
      </c>
      <c r="K307">
        <f t="shared" si="227"/>
        <v>1.7916596596856939E-2</v>
      </c>
    </row>
    <row r="308" spans="1:11">
      <c r="A308" s="1">
        <v>209213.77401782121</v>
      </c>
      <c r="B308">
        <f t="shared" si="218"/>
        <v>3.8750316427271485E-3</v>
      </c>
      <c r="C308">
        <f t="shared" si="219"/>
        <v>3.9774187641967206E-3</v>
      </c>
      <c r="D308">
        <f t="shared" si="220"/>
        <v>4.0732310127223675E-3</v>
      </c>
      <c r="E308">
        <f t="shared" si="221"/>
        <v>4.2487203406870976E-3</v>
      </c>
      <c r="F308">
        <f t="shared" si="222"/>
        <v>4.685787388246097E-3</v>
      </c>
      <c r="G308">
        <f t="shared" si="223"/>
        <v>5.2446087394396922E-3</v>
      </c>
      <c r="H308">
        <f t="shared" si="224"/>
        <v>6.0680786091542706E-3</v>
      </c>
      <c r="I308">
        <f t="shared" si="225"/>
        <v>7.7065221567544891E-3</v>
      </c>
      <c r="J308">
        <f t="shared" si="226"/>
        <v>9.5483201063275569E-3</v>
      </c>
      <c r="K308">
        <f t="shared" si="227"/>
        <v>1.7915220806597933E-2</v>
      </c>
    </row>
    <row r="309" spans="1:11">
      <c r="A309" s="1">
        <v>219674.46271871228</v>
      </c>
      <c r="B309">
        <f t="shared" si="218"/>
        <v>3.838384932764686E-3</v>
      </c>
      <c r="C309">
        <f t="shared" si="219"/>
        <v>3.9437415486460407E-3</v>
      </c>
      <c r="D309">
        <f t="shared" si="220"/>
        <v>4.0420410213287891E-3</v>
      </c>
      <c r="E309">
        <f t="shared" si="221"/>
        <v>4.2214620128831256E-3</v>
      </c>
      <c r="F309">
        <f t="shared" si="222"/>
        <v>4.6656935769105127E-3</v>
      </c>
      <c r="G309">
        <f t="shared" si="223"/>
        <v>5.2302244380826443E-3</v>
      </c>
      <c r="H309">
        <f t="shared" si="224"/>
        <v>6.058464772330188E-3</v>
      </c>
      <c r="I309">
        <f t="shared" si="225"/>
        <v>7.7011689695051918E-3</v>
      </c>
      <c r="J309">
        <f t="shared" si="226"/>
        <v>9.5449031723345203E-3</v>
      </c>
      <c r="K309">
        <f t="shared" si="227"/>
        <v>1.7913910368148201E-2</v>
      </c>
    </row>
    <row r="310" spans="1:11">
      <c r="A310" s="1">
        <v>230658.18585464792</v>
      </c>
      <c r="B310">
        <f t="shared" si="218"/>
        <v>3.8022391093486606E-3</v>
      </c>
      <c r="C310">
        <f t="shared" si="219"/>
        <v>3.9106516454190231E-3</v>
      </c>
      <c r="D310">
        <f t="shared" si="220"/>
        <v>4.0114913087260992E-3</v>
      </c>
      <c r="E310">
        <f t="shared" si="221"/>
        <v>4.1948921656994745E-3</v>
      </c>
      <c r="F310">
        <f t="shared" si="222"/>
        <v>4.6462683208194607E-3</v>
      </c>
      <c r="G310">
        <f t="shared" si="223"/>
        <v>5.2164000471857539E-3</v>
      </c>
      <c r="H310">
        <f t="shared" si="224"/>
        <v>6.049263999982373E-3</v>
      </c>
      <c r="I310">
        <f t="shared" si="225"/>
        <v>7.6960611394835451E-3</v>
      </c>
      <c r="J310">
        <f t="shared" si="226"/>
        <v>9.5416461770081555E-3</v>
      </c>
      <c r="K310">
        <f t="shared" si="227"/>
        <v>1.7912662184518906E-2</v>
      </c>
    </row>
    <row r="311" spans="1:11">
      <c r="A311" s="1">
        <v>242191.09514738031</v>
      </c>
      <c r="B311">
        <f t="shared" si="218"/>
        <v>3.766585304250396E-3</v>
      </c>
      <c r="C311">
        <f t="shared" si="219"/>
        <v>3.878142303433692E-3</v>
      </c>
      <c r="D311">
        <f t="shared" si="220"/>
        <v>3.9815751540237627E-3</v>
      </c>
      <c r="E311">
        <f t="shared" si="221"/>
        <v>4.1690019497733453E-3</v>
      </c>
      <c r="F311">
        <f t="shared" si="222"/>
        <v>4.6274965668947525E-3</v>
      </c>
      <c r="G311">
        <f t="shared" si="223"/>
        <v>5.2031178649883563E-3</v>
      </c>
      <c r="H311">
        <f t="shared" si="224"/>
        <v>6.0404602613628629E-3</v>
      </c>
      <c r="I311">
        <f t="shared" si="225"/>
        <v>7.691187827200195E-3</v>
      </c>
      <c r="J311">
        <f t="shared" si="226"/>
        <v>9.5385417559009991E-3</v>
      </c>
      <c r="K311">
        <f t="shared" si="227"/>
        <v>1.7911473304810296E-2</v>
      </c>
    </row>
    <row r="312" spans="1:11">
      <c r="A312" s="1">
        <v>254300.64990474933</v>
      </c>
      <c r="B312">
        <f t="shared" si="218"/>
        <v>3.7314148408463246E-3</v>
      </c>
      <c r="C312">
        <f t="shared" si="219"/>
        <v>3.846206979292336E-3</v>
      </c>
      <c r="D312">
        <f t="shared" si="220"/>
        <v>3.9522859570908847E-3</v>
      </c>
      <c r="E312">
        <f t="shared" si="221"/>
        <v>4.1437824803867013E-3</v>
      </c>
      <c r="F312">
        <f t="shared" si="222"/>
        <v>4.6093632530552755E-3</v>
      </c>
      <c r="G312">
        <f t="shared" si="223"/>
        <v>5.1903604764092321E-3</v>
      </c>
      <c r="H312">
        <f t="shared" si="224"/>
        <v>6.0320380124498207E-3</v>
      </c>
      <c r="I312">
        <f t="shared" si="225"/>
        <v>7.6865386365653574E-3</v>
      </c>
      <c r="J312">
        <f t="shared" si="226"/>
        <v>9.5355828726622523E-3</v>
      </c>
      <c r="K312">
        <f t="shared" si="227"/>
        <v>1.7910340917382889E-2</v>
      </c>
    </row>
    <row r="313" spans="1:11">
      <c r="A313" s="1">
        <v>267015.68239998678</v>
      </c>
      <c r="B313">
        <f t="shared" si="218"/>
        <v>3.6967192292527659E-3</v>
      </c>
      <c r="C313">
        <f t="shared" si="219"/>
        <v>3.8148393294864355E-3</v>
      </c>
      <c r="D313">
        <f t="shared" si="220"/>
        <v>3.9236172257837024E-3</v>
      </c>
      <c r="E313">
        <f t="shared" si="221"/>
        <v>4.1192248262997841E-3</v>
      </c>
      <c r="F313">
        <f t="shared" si="222"/>
        <v>4.5918533197876988E-3</v>
      </c>
      <c r="G313">
        <f t="shared" si="223"/>
        <v>5.1781107650752814E-3</v>
      </c>
      <c r="H313">
        <f t="shared" si="224"/>
        <v>6.0239821915073072E-3</v>
      </c>
      <c r="I313">
        <f t="shared" si="225"/>
        <v>7.6821035998134776E-3</v>
      </c>
      <c r="J313">
        <f t="shared" si="226"/>
        <v>9.5327628054080096E-3</v>
      </c>
      <c r="K313">
        <f t="shared" si="227"/>
        <v>1.7909262343342093E-2</v>
      </c>
    </row>
    <row r="314" spans="1:11">
      <c r="A314" s="1">
        <v>280366.4665199861</v>
      </c>
      <c r="B314">
        <f t="shared" si="218"/>
        <v>3.6624901616021882E-3</v>
      </c>
      <c r="C314">
        <f t="shared" si="219"/>
        <v>3.784033202492322E-3</v>
      </c>
      <c r="D314">
        <f t="shared" si="220"/>
        <v>3.8955625631319577E-3</v>
      </c>
      <c r="E314">
        <f t="shared" si="221"/>
        <v>4.0953199994550301E-3</v>
      </c>
      <c r="F314">
        <f t="shared" si="222"/>
        <v>4.5749517225086318E-3</v>
      </c>
      <c r="G314">
        <f t="shared" si="223"/>
        <v>5.1663519244696775E-3</v>
      </c>
      <c r="H314">
        <f t="shared" si="224"/>
        <v>6.0162782138538425E-3</v>
      </c>
      <c r="I314">
        <f t="shared" si="225"/>
        <v>7.6778731626744859E-3</v>
      </c>
      <c r="J314">
        <f t="shared" si="226"/>
        <v>9.5300751335690385E-3</v>
      </c>
      <c r="K314">
        <f t="shared" si="227"/>
        <v>1.7908235030322447E-2</v>
      </c>
    </row>
    <row r="315" spans="1:11">
      <c r="A315" s="1">
        <v>294384.78984598542</v>
      </c>
      <c r="B315">
        <f t="shared" si="218"/>
        <v>3.6287195074562991E-3</v>
      </c>
      <c r="C315">
        <f t="shared" si="219"/>
        <v>3.7537826307458477E-3</v>
      </c>
      <c r="D315">
        <f t="shared" si="220"/>
        <v>3.8681156545110826E-3</v>
      </c>
      <c r="E315">
        <f t="shared" si="221"/>
        <v>4.0720589456111822E-3</v>
      </c>
      <c r="F315">
        <f t="shared" si="222"/>
        <v>4.5586434445993159E-3</v>
      </c>
      <c r="G315">
        <f t="shared" si="223"/>
        <v>5.155067468152405E-3</v>
      </c>
      <c r="H315">
        <f t="shared" si="224"/>
        <v>6.0089119659001364E-3</v>
      </c>
      <c r="I315">
        <f t="shared" si="225"/>
        <v>7.6738381698129203E-3</v>
      </c>
      <c r="J315">
        <f t="shared" si="226"/>
        <v>9.5275137252075551E-3</v>
      </c>
      <c r="K315">
        <f t="shared" si="227"/>
        <v>1.7907256546558118E-2</v>
      </c>
    </row>
    <row r="316" spans="1:11">
      <c r="A316" s="1">
        <v>309104.02933828469</v>
      </c>
      <c r="B316">
        <f t="shared" si="218"/>
        <v>3.59539930935155E-3</v>
      </c>
      <c r="C316">
        <f t="shared" si="219"/>
        <v>3.7240818224854688E-3</v>
      </c>
      <c r="D316">
        <f t="shared" si="220"/>
        <v>3.841270254831023E-3</v>
      </c>
      <c r="E316">
        <f t="shared" si="221"/>
        <v>4.0494325359635586E-3</v>
      </c>
      <c r="F316">
        <f t="shared" si="222"/>
        <v>4.5429135109911574E-3</v>
      </c>
      <c r="G316">
        <f t="shared" si="223"/>
        <v>5.1442412390169424E-3</v>
      </c>
      <c r="H316">
        <f t="shared" si="224"/>
        <v>6.0018697985169791E-3</v>
      </c>
      <c r="I316">
        <f t="shared" si="225"/>
        <v>7.6699898505532453E-3</v>
      </c>
      <c r="J316">
        <f t="shared" si="226"/>
        <v>9.5250727247936755E-3</v>
      </c>
      <c r="K316">
        <f t="shared" si="227"/>
        <v>1.7906324575227003E-2</v>
      </c>
    </row>
    <row r="317" spans="1:11">
      <c r="A317" s="1">
        <v>324559.23080519895</v>
      </c>
      <c r="B317">
        <f t="shared" si="218"/>
        <v>3.5625217784727098E-3</v>
      </c>
      <c r="C317">
        <f t="shared" si="219"/>
        <v>3.6949251534543815E-3</v>
      </c>
      <c r="D317">
        <f t="shared" si="220"/>
        <v>3.8150201757764322E-3</v>
      </c>
      <c r="E317">
        <f t="shared" si="221"/>
        <v>4.0274315598016761E-3</v>
      </c>
      <c r="F317">
        <f t="shared" si="222"/>
        <v>4.5277470021788694E-3</v>
      </c>
      <c r="G317">
        <f t="shared" si="223"/>
        <v>5.1338574175573814E-3</v>
      </c>
      <c r="H317">
        <f t="shared" si="224"/>
        <v>5.9951385197942212E-3</v>
      </c>
      <c r="I317">
        <f t="shared" si="225"/>
        <v>7.6663198049071258E-3</v>
      </c>
      <c r="J317">
        <f t="shared" si="226"/>
        <v>9.5227465414317279E-3</v>
      </c>
      <c r="K317">
        <f t="shared" si="227"/>
        <v>1.7905436909056126E-2</v>
      </c>
    </row>
    <row r="318" spans="1:11">
      <c r="A318" s="1">
        <v>340787.1923454589</v>
      </c>
      <c r="B318">
        <f t="shared" si="218"/>
        <v>3.5300792904504317E-3</v>
      </c>
      <c r="C318">
        <f t="shared" si="219"/>
        <v>3.6663071584538513E-3</v>
      </c>
      <c r="D318">
        <f t="shared" si="220"/>
        <v>3.789359273136715E-3</v>
      </c>
      <c r="E318">
        <f t="shared" si="221"/>
        <v>4.0060467182498347E-3</v>
      </c>
      <c r="F318">
        <f t="shared" si="222"/>
        <v>4.5131290685381104E-3</v>
      </c>
      <c r="G318">
        <f t="shared" si="223"/>
        <v>5.1239005291302767E-3</v>
      </c>
      <c r="H318">
        <f t="shared" si="224"/>
        <v>5.9887053872511257E-3</v>
      </c>
      <c r="I318">
        <f t="shared" si="225"/>
        <v>7.6628199899158901E-3</v>
      </c>
      <c r="J318">
        <f t="shared" si="226"/>
        <v>9.5205298375261194E-3</v>
      </c>
      <c r="K318">
        <f t="shared" si="227"/>
        <v>1.7904591445176692E-2</v>
      </c>
    </row>
    <row r="319" spans="1:11">
      <c r="A319" s="1">
        <v>357826.55196273187</v>
      </c>
      <c r="B319">
        <f t="shared" si="218"/>
        <v>3.4980643812787481E-3</v>
      </c>
      <c r="C319">
        <f t="shared" si="219"/>
        <v>3.6382225227414877E-3</v>
      </c>
      <c r="D319">
        <f t="shared" si="220"/>
        <v>3.7642814342681596E-3</v>
      </c>
      <c r="E319">
        <f t="shared" si="221"/>
        <v>3.9852686191297355E-3</v>
      </c>
      <c r="F319">
        <f t="shared" si="222"/>
        <v>4.499044944825707E-3</v>
      </c>
      <c r="G319">
        <f t="shared" si="223"/>
        <v>5.1143554502049784E-3</v>
      </c>
      <c r="H319">
        <f t="shared" si="224"/>
        <v>5.9825580995574289E-3</v>
      </c>
      <c r="I319">
        <f t="shared" si="225"/>
        <v>7.659482706319159E-3</v>
      </c>
      <c r="J319">
        <f t="shared" si="226"/>
        <v>9.5184175178760124E-3</v>
      </c>
      <c r="K319">
        <f t="shared" si="227"/>
        <v>1.7903786180217474E-2</v>
      </c>
    </row>
    <row r="320" spans="1:11">
      <c r="A320" s="1">
        <v>375717.87956086849</v>
      </c>
      <c r="B320">
        <f t="shared" si="218"/>
        <v>3.4664697433487122E-3</v>
      </c>
      <c r="C320">
        <f t="shared" si="219"/>
        <v>3.6106660732699481E-3</v>
      </c>
      <c r="D320">
        <f t="shared" si="220"/>
        <v>3.7397805657337253E-3</v>
      </c>
      <c r="E320">
        <f t="shared" si="221"/>
        <v>3.9650877729768431E-3</v>
      </c>
      <c r="F320">
        <f t="shared" si="222"/>
        <v>4.4854799647435183E-3</v>
      </c>
      <c r="G320">
        <f t="shared" si="223"/>
        <v>5.1052074136050188E-3</v>
      </c>
      <c r="H320">
        <f t="shared" si="224"/>
        <v>5.9766847878228368E-3</v>
      </c>
      <c r="I320">
        <f t="shared" si="225"/>
        <v>7.6563005855583453E-3</v>
      </c>
      <c r="J320">
        <f t="shared" si="226"/>
        <v>9.5164047191878143E-3</v>
      </c>
      <c r="K320">
        <f t="shared" si="227"/>
        <v>1.7903019205625946E-2</v>
      </c>
    </row>
    <row r="321" spans="1:11">
      <c r="A321" s="1">
        <v>394503.77353891195</v>
      </c>
      <c r="B321">
        <f t="shared" si="218"/>
        <v>3.4352882215944228E-3</v>
      </c>
      <c r="C321">
        <f t="shared" si="219"/>
        <v>3.5836327697636641E-3</v>
      </c>
      <c r="D321">
        <f t="shared" si="220"/>
        <v>3.7158505811693194E-3</v>
      </c>
      <c r="E321">
        <f t="shared" si="221"/>
        <v>3.945494590234311E-3</v>
      </c>
      <c r="F321">
        <f t="shared" si="222"/>
        <v>4.4724195754507305E-3</v>
      </c>
      <c r="G321">
        <f t="shared" si="223"/>
        <v>5.0964420127511938E-3</v>
      </c>
      <c r="H321">
        <f t="shared" si="224"/>
        <v>5.9710740065110042E-3</v>
      </c>
      <c r="I321">
        <f t="shared" si="225"/>
        <v>7.6532665771219064E-3</v>
      </c>
      <c r="J321">
        <f t="shared" si="226"/>
        <v>9.5144867999942505E-3</v>
      </c>
      <c r="K321">
        <f t="shared" si="227"/>
        <v>1.790228870320671E-2</v>
      </c>
    </row>
    <row r="322" spans="1:11">
      <c r="A322" s="1">
        <v>414228.96221585758</v>
      </c>
      <c r="B322">
        <f t="shared" si="218"/>
        <v>3.4045128097478792E-3</v>
      </c>
      <c r="C322">
        <f t="shared" si="219"/>
        <v>3.5571176956332557E-3</v>
      </c>
      <c r="D322">
        <f t="shared" si="220"/>
        <v>3.6924853894282541E-3</v>
      </c>
      <c r="E322">
        <f t="shared" si="221"/>
        <v>3.9264793796394745E-3</v>
      </c>
      <c r="F322">
        <f t="shared" si="222"/>
        <v>4.4598493519146677E-3</v>
      </c>
      <c r="G322">
        <f t="shared" si="223"/>
        <v>5.088045204924287E-3</v>
      </c>
      <c r="H322">
        <f t="shared" si="224"/>
        <v>5.965714724031782E-3</v>
      </c>
      <c r="I322">
        <f t="shared" si="225"/>
        <v>7.6503739362373162E-3</v>
      </c>
      <c r="J322">
        <f t="shared" si="226"/>
        <v>9.5126593309685804E-3</v>
      </c>
      <c r="K322">
        <f t="shared" si="227"/>
        <v>1.7901592940867416E-2</v>
      </c>
    </row>
    <row r="323" spans="1:11">
      <c r="A323" s="1">
        <v>434940.41032665048</v>
      </c>
      <c r="B323">
        <f t="shared" si="218"/>
        <v>3.3741366466992057E-3</v>
      </c>
      <c r="C323">
        <f t="shared" si="219"/>
        <v>3.531116048729712E-3</v>
      </c>
      <c r="D323">
        <f t="shared" si="220"/>
        <v>3.6696788830579046E-3</v>
      </c>
      <c r="E323">
        <f t="shared" si="221"/>
        <v>3.9080323478088994E-3</v>
      </c>
      <c r="F323">
        <f t="shared" si="222"/>
        <v>4.4477550109961973E-3</v>
      </c>
      <c r="G323">
        <f t="shared" si="223"/>
        <v>5.0800033135719996E-3</v>
      </c>
      <c r="H323">
        <f t="shared" si="224"/>
        <v>5.9605963130633507E-3</v>
      </c>
      <c r="I323">
        <f t="shared" si="225"/>
        <v>7.6476162119129953E-3</v>
      </c>
      <c r="J323">
        <f t="shared" si="226"/>
        <v>9.5109180856223895E-3</v>
      </c>
      <c r="K323">
        <f t="shared" si="227"/>
        <v>1.7900930268562858E-2</v>
      </c>
    </row>
    <row r="324" spans="1:11">
      <c r="A324" s="1">
        <v>456687.43084298301</v>
      </c>
      <c r="B324">
        <f t="shared" si="218"/>
        <v>3.3441530129589103E-3</v>
      </c>
      <c r="C324">
        <f t="shared" si="219"/>
        <v>3.505623131942936E-3</v>
      </c>
      <c r="D324">
        <f t="shared" si="220"/>
        <v>3.6474249271646673E-3</v>
      </c>
      <c r="E324">
        <f t="shared" si="221"/>
        <v>3.8901436000183536E-3</v>
      </c>
      <c r="F324">
        <f t="shared" si="222"/>
        <v>4.4361224251729678E-3</v>
      </c>
      <c r="G324">
        <f t="shared" si="223"/>
        <v>5.0723030296903589E-3</v>
      </c>
      <c r="H324">
        <f t="shared" si="224"/>
        <v>5.9557085406531582E-3</v>
      </c>
      <c r="I324">
        <f t="shared" si="225"/>
        <v>7.6449872353321286E-3</v>
      </c>
      <c r="J324">
        <f t="shared" si="226"/>
        <v>9.5092590313755332E-3</v>
      </c>
      <c r="K324">
        <f t="shared" si="227"/>
        <v>1.7900299114428038E-2</v>
      </c>
    </row>
    <row r="325" spans="1:11">
      <c r="A325" s="1">
        <v>479521.80238513218</v>
      </c>
      <c r="B325">
        <f t="shared" si="218"/>
        <v>3.3145553272189501E-3</v>
      </c>
      <c r="C325">
        <f t="shared" si="219"/>
        <v>3.4806343436519964E-3</v>
      </c>
      <c r="D325">
        <f t="shared" si="220"/>
        <v>3.6257173487246751E-3</v>
      </c>
      <c r="E325">
        <f t="shared" si="221"/>
        <v>3.8728031421643347E-3</v>
      </c>
      <c r="F325">
        <f t="shared" si="222"/>
        <v>4.424937635811305E-3</v>
      </c>
      <c r="G325">
        <f t="shared" si="223"/>
        <v>5.0649314123148723E-3</v>
      </c>
      <c r="H325">
        <f t="shared" si="224"/>
        <v>5.951041558144049E-3</v>
      </c>
      <c r="I325">
        <f t="shared" si="225"/>
        <v>7.6424811085986722E-3</v>
      </c>
      <c r="J325">
        <f t="shared" si="226"/>
        <v>9.5076783209864461E-3</v>
      </c>
      <c r="K325">
        <f t="shared" si="227"/>
        <v>1.7899697981091697E-2</v>
      </c>
    </row>
    <row r="326" spans="1:11">
      <c r="A326" s="1">
        <v>503497.89250438882</v>
      </c>
      <c r="B326">
        <f t="shared" si="218"/>
        <v>3.2853371430095341E-3</v>
      </c>
      <c r="C326">
        <f t="shared" si="219"/>
        <v>3.456145168037278E-3</v>
      </c>
      <c r="D326">
        <f t="shared" si="220"/>
        <v>3.6045499263985072E-3</v>
      </c>
      <c r="E326">
        <f t="shared" si="221"/>
        <v>3.8560008838839448E-3</v>
      </c>
      <c r="F326">
        <f t="shared" si="222"/>
        <v>4.414186865906119E-3</v>
      </c>
      <c r="G326">
        <f t="shared" si="223"/>
        <v>5.0578758881608867E-3</v>
      </c>
      <c r="H326">
        <f t="shared" si="224"/>
        <v>5.9465858909691412E-3</v>
      </c>
      <c r="I326">
        <f t="shared" si="225"/>
        <v>7.6400921938348061E-3</v>
      </c>
      <c r="J326">
        <f t="shared" si="226"/>
        <v>9.5061722843314701E-3</v>
      </c>
      <c r="K326">
        <f t="shared" si="227"/>
        <v>1.7899125442162073E-2</v>
      </c>
    </row>
    <row r="327" spans="1:11">
      <c r="A327" s="1">
        <v>528672.78712960833</v>
      </c>
      <c r="B327">
        <f t="shared" si="218"/>
        <v>3.2564921454486234E-3</v>
      </c>
      <c r="C327">
        <f t="shared" si="219"/>
        <v>3.4321511652677882E-3</v>
      </c>
      <c r="D327">
        <f t="shared" si="220"/>
        <v>3.5839163809083499E-3</v>
      </c>
      <c r="E327">
        <f t="shared" si="221"/>
        <v>3.8397266428000505E-3</v>
      </c>
      <c r="F327">
        <f t="shared" si="222"/>
        <v>4.403856532216803E-3</v>
      </c>
      <c r="G327">
        <f t="shared" si="223"/>
        <v>5.051124250456074E-3</v>
      </c>
      <c r="H327">
        <f t="shared" si="224"/>
        <v>5.9423324283562184E-3</v>
      </c>
      <c r="I327">
        <f t="shared" si="225"/>
        <v>7.6378151026278637E-3</v>
      </c>
      <c r="J327">
        <f t="shared" si="226"/>
        <v>9.5047374205215994E-3</v>
      </c>
      <c r="K327">
        <f t="shared" si="227"/>
        <v>1.7898580138876883E-2</v>
      </c>
    </row>
    <row r="328" spans="1:11">
      <c r="A328" s="1">
        <v>555106.42648608878</v>
      </c>
      <c r="B328">
        <f t="shared" si="218"/>
        <v>3.2280141480812629E-3</v>
      </c>
      <c r="C328">
        <f t="shared" si="219"/>
        <v>3.4086479615799913E-3</v>
      </c>
      <c r="D328">
        <f t="shared" si="220"/>
        <v>3.5638103660354152E-3</v>
      </c>
      <c r="E328">
        <f t="shared" si="221"/>
        <v>3.823970149849208E-3</v>
      </c>
      <c r="F328">
        <f t="shared" si="222"/>
        <v>4.3939332567362755E-3</v>
      </c>
      <c r="G328">
        <f t="shared" si="223"/>
        <v>5.0446646570106741E-3</v>
      </c>
      <c r="H328">
        <f t="shared" si="224"/>
        <v>5.9382724129795781E-3</v>
      </c>
      <c r="I328">
        <f t="shared" si="225"/>
        <v>7.6356446858238261E-3</v>
      </c>
      <c r="J328">
        <f t="shared" si="226"/>
        <v>9.5033703903453989E-3</v>
      </c>
      <c r="K328">
        <f t="shared" si="227"/>
        <v>1.7898060776910089E-2</v>
      </c>
    </row>
    <row r="329" spans="1:11">
      <c r="A329" s="1">
        <v>582861.74781039322</v>
      </c>
      <c r="B329">
        <f t="shared" si="218"/>
        <v>3.1998970898059597E-3</v>
      </c>
      <c r="C329">
        <f t="shared" si="219"/>
        <v>3.3856312392678504E-3</v>
      </c>
      <c r="D329">
        <f t="shared" si="220"/>
        <v>3.5442254602941503E-3</v>
      </c>
      <c r="E329">
        <f t="shared" si="221"/>
        <v>3.8087210556405735E-3</v>
      </c>
      <c r="F329">
        <f t="shared" si="222"/>
        <v>4.3844038774394989E-3</v>
      </c>
      <c r="G329">
        <f t="shared" si="223"/>
        <v>5.0384856275732222E-3</v>
      </c>
      <c r="H329">
        <f t="shared" si="224"/>
        <v>5.9343974305944153E-3</v>
      </c>
      <c r="I329">
        <f t="shared" si="225"/>
        <v>7.6335760236635993E-3</v>
      </c>
      <c r="J329">
        <f t="shared" si="226"/>
        <v>9.5020680090268077E-3</v>
      </c>
      <c r="K329">
        <f t="shared" si="227"/>
        <v>1.7897566123328254E-2</v>
      </c>
    </row>
    <row r="330" spans="1:11">
      <c r="A330" s="1">
        <v>612004.8352009129</v>
      </c>
      <c r="B330">
        <f t="shared" si="218"/>
        <v>3.1721350318853819E-3</v>
      </c>
      <c r="C330">
        <f t="shared" si="219"/>
        <v>3.3630967266070279E-3</v>
      </c>
      <c r="D330">
        <f t="shared" si="220"/>
        <v>3.5251551593376541E-3</v>
      </c>
      <c r="E330">
        <f t="shared" si="221"/>
        <v>3.793968937785391E-3</v>
      </c>
      <c r="F330">
        <f t="shared" si="222"/>
        <v>4.3752554582670196E-3</v>
      </c>
      <c r="G330">
        <f t="shared" si="223"/>
        <v>5.0325760405208406E-3</v>
      </c>
      <c r="H330">
        <f t="shared" si="224"/>
        <v>5.9306993996860926E-3</v>
      </c>
      <c r="I330">
        <f t="shared" si="225"/>
        <v>7.6316044162574367E-3</v>
      </c>
      <c r="J330">
        <f t="shared" si="226"/>
        <v>9.5008272392868229E-3</v>
      </c>
      <c r="K330">
        <f t="shared" si="227"/>
        <v>1.7897095003689419E-2</v>
      </c>
    </row>
    <row r="331" spans="1:11">
      <c r="A331" s="1">
        <v>642605.07696095854</v>
      </c>
      <c r="B331">
        <f t="shared" si="218"/>
        <v>3.1447221550388034E-3</v>
      </c>
      <c r="C331">
        <f t="shared" si="219"/>
        <v>3.3410401877396363E-3</v>
      </c>
      <c r="D331">
        <f t="shared" si="220"/>
        <v>3.5065928691457825E-3</v>
      </c>
      <c r="E331">
        <f t="shared" si="221"/>
        <v>3.7797033091287193E-3</v>
      </c>
      <c r="F331">
        <f t="shared" si="222"/>
        <v>4.3664752983081992E-3</v>
      </c>
      <c r="G331">
        <f t="shared" si="223"/>
        <v>5.0269251289341357E-3</v>
      </c>
      <c r="H331">
        <f t="shared" si="224"/>
        <v>5.9271705611638088E-3</v>
      </c>
      <c r="I331">
        <f t="shared" si="225"/>
        <v>7.6297253743923378E-3</v>
      </c>
      <c r="J331">
        <f t="shared" si="226"/>
        <v>9.4996451846982143E-3</v>
      </c>
      <c r="K331">
        <f t="shared" si="227"/>
        <v>1.789664629927824E-2</v>
      </c>
    </row>
    <row r="332" spans="1:11">
      <c r="A332" s="1">
        <v>674735.33080900647</v>
      </c>
      <c r="B332">
        <f t="shared" si="218"/>
        <v>3.1176527566137801E-3</v>
      </c>
      <c r="C332">
        <f t="shared" si="219"/>
        <v>3.3194574125492257E-3</v>
      </c>
      <c r="D332">
        <f t="shared" si="220"/>
        <v>3.4885319000437184E-3</v>
      </c>
      <c r="E332">
        <f t="shared" si="221"/>
        <v>3.7659136268078275E-3</v>
      </c>
      <c r="F332">
        <f t="shared" si="222"/>
        <v>4.3580509401576614E-3</v>
      </c>
      <c r="G332">
        <f t="shared" si="223"/>
        <v>5.0215224761068775E-3</v>
      </c>
      <c r="H332">
        <f t="shared" si="224"/>
        <v>5.9238034681256373E-3</v>
      </c>
      <c r="I332">
        <f t="shared" si="225"/>
        <v>7.6279346106665098E-3</v>
      </c>
      <c r="J332">
        <f t="shared" si="226"/>
        <v>9.4985190833226131E-3</v>
      </c>
      <c r="K332">
        <f t="shared" si="227"/>
        <v>1.7896218944470715E-2</v>
      </c>
    </row>
    <row r="333" spans="1:11">
      <c r="A333" s="1">
        <v>708472.09734945686</v>
      </c>
      <c r="B333">
        <f t="shared" si="218"/>
        <v>3.0909212478345926E-3</v>
      </c>
      <c r="C333">
        <f t="shared" si="219"/>
        <v>3.298344206559038E-3</v>
      </c>
      <c r="D333">
        <f t="shared" si="220"/>
        <v>3.4709654615943299E-3</v>
      </c>
      <c r="E333">
        <f t="shared" si="221"/>
        <v>3.7525893020554616E-3</v>
      </c>
      <c r="F333">
        <f t="shared" si="222"/>
        <v>4.3499701774269714E-3</v>
      </c>
      <c r="G333">
        <f t="shared" si="223"/>
        <v>5.0163580105407023E-3</v>
      </c>
      <c r="H333">
        <f t="shared" si="224"/>
        <v>5.9205909757192119E-3</v>
      </c>
      <c r="I333">
        <f t="shared" si="225"/>
        <v>7.6262280309446163E-3</v>
      </c>
      <c r="J333">
        <f t="shared" si="226"/>
        <v>9.4974463016195224E-3</v>
      </c>
      <c r="K333">
        <f t="shared" si="227"/>
        <v>1.7895811924222859E-2</v>
      </c>
    </row>
    <row r="334" spans="1:11">
      <c r="A334" s="1">
        <v>743895.70221692976</v>
      </c>
      <c r="B334">
        <f t="shared" si="218"/>
        <v>3.0645221511251585E-3</v>
      </c>
      <c r="C334">
        <f t="shared" si="219"/>
        <v>3.2776963808898046E-3</v>
      </c>
      <c r="D334">
        <f t="shared" si="220"/>
        <v>3.4538866584022726E-3</v>
      </c>
      <c r="E334">
        <f t="shared" si="221"/>
        <v>3.7397197106609306E-3</v>
      </c>
      <c r="F334">
        <f t="shared" si="222"/>
        <v>4.3422210614017564E-3</v>
      </c>
      <c r="G334">
        <f t="shared" si="223"/>
        <v>5.011422000474235E-3</v>
      </c>
      <c r="H334">
        <f t="shared" si="224"/>
        <v>5.9175262311199385E-3</v>
      </c>
      <c r="I334">
        <f t="shared" si="225"/>
        <v>7.6246017261269779E-3</v>
      </c>
      <c r="J334">
        <f t="shared" si="226"/>
        <v>9.4964243286171143E-3</v>
      </c>
      <c r="K334">
        <f t="shared" si="227"/>
        <v>1.789542427167725E-2</v>
      </c>
    </row>
    <row r="335" spans="1:11">
      <c r="A335" s="1">
        <v>781090.48732777627</v>
      </c>
      <c r="B335">
        <f t="shared" si="218"/>
        <v>3.0384500975041222E-3</v>
      </c>
      <c r="C335">
        <f t="shared" si="219"/>
        <v>3.2575097423163772E-3</v>
      </c>
      <c r="D335">
        <f t="shared" si="220"/>
        <v>3.4372884868619207E-3</v>
      </c>
      <c r="E335">
        <f t="shared" si="221"/>
        <v>3.7272942039977548E-3</v>
      </c>
      <c r="F335">
        <f t="shared" si="222"/>
        <v>4.3347919068419585E-3</v>
      </c>
      <c r="G335">
        <f t="shared" si="223"/>
        <v>5.0067050479953258E-3</v>
      </c>
      <c r="H335">
        <f t="shared" si="224"/>
        <v>5.9146026636462262E-3</v>
      </c>
      <c r="I335">
        <f t="shared" si="225"/>
        <v>7.6230519642257145E-3</v>
      </c>
      <c r="J335">
        <f t="shared" si="226"/>
        <v>9.4954507703348141E-3</v>
      </c>
      <c r="K335">
        <f t="shared" si="227"/>
        <v>1.78950550658823E-2</v>
      </c>
    </row>
    <row r="336" spans="1:11">
      <c r="A336" s="1">
        <v>820145.01169416506</v>
      </c>
      <c r="B336">
        <f t="shared" si="218"/>
        <v>3.0126998240499279E-3</v>
      </c>
      <c r="C336">
        <f t="shared" si="219"/>
        <v>3.2377800834653843E-3</v>
      </c>
      <c r="D336">
        <f t="shared" si="220"/>
        <v>3.4211638328744982E-3</v>
      </c>
      <c r="E336">
        <f t="shared" si="221"/>
        <v>3.7153021205235965E-3</v>
      </c>
      <c r="F336">
        <f t="shared" si="222"/>
        <v>4.3276712969300603E-3</v>
      </c>
      <c r="G336">
        <f t="shared" si="223"/>
        <v>5.0021980827835901E-3</v>
      </c>
      <c r="H336">
        <f t="shared" si="224"/>
        <v>5.9118139750289683E-3</v>
      </c>
      <c r="I336">
        <f t="shared" si="225"/>
        <v>7.6215751827403084E-3</v>
      </c>
      <c r="J336">
        <f t="shared" si="226"/>
        <v>9.4945233444480043E-3</v>
      </c>
      <c r="K336">
        <f t="shared" si="227"/>
        <v>1.7894703429618759E-2</v>
      </c>
    </row>
    <row r="337" spans="1:11">
      <c r="A337" s="1">
        <v>861152.26227887336</v>
      </c>
      <c r="B337">
        <f t="shared" si="218"/>
        <v>2.9872661714337723E-3</v>
      </c>
      <c r="C337">
        <f t="shared" si="219"/>
        <v>3.2185031731986765E-3</v>
      </c>
      <c r="D337">
        <f t="shared" si="220"/>
        <v>3.4055054705525931E-3</v>
      </c>
      <c r="E337">
        <f t="shared" si="221"/>
        <v>3.7037327976562231E-3</v>
      </c>
      <c r="F337">
        <f t="shared" si="222"/>
        <v>4.3208480873784972E-3</v>
      </c>
      <c r="G337">
        <f t="shared" si="223"/>
        <v>4.99789235552909E-3</v>
      </c>
      <c r="H337">
        <f t="shared" si="224"/>
        <v>5.9091541298504071E-3</v>
      </c>
      <c r="I337">
        <f t="shared" si="225"/>
        <v>7.620167981325047E-3</v>
      </c>
      <c r="J337">
        <f t="shared" si="226"/>
        <v>9.4936398751854431E-3</v>
      </c>
      <c r="K337">
        <f t="shared" si="227"/>
        <v>1.7894368527328564E-2</v>
      </c>
    </row>
    <row r="338" spans="1:11">
      <c r="A338" s="1">
        <v>904209.87539281708</v>
      </c>
      <c r="B338">
        <f t="shared" si="218"/>
        <v>2.9621440815183909E-3</v>
      </c>
      <c r="C338">
        <f t="shared" si="219"/>
        <v>3.1996747472296063E-3</v>
      </c>
      <c r="D338">
        <f t="shared" si="220"/>
        <v>3.3903060619225613E-3</v>
      </c>
      <c r="E338">
        <f t="shared" si="221"/>
        <v>3.6925755839286394E-3</v>
      </c>
      <c r="F338">
        <f t="shared" si="222"/>
        <v>4.314311409713353E-3</v>
      </c>
      <c r="G338">
        <f t="shared" si="223"/>
        <v>4.9937794310710515E-3</v>
      </c>
      <c r="H338">
        <f t="shared" si="224"/>
        <v>5.9066173461654829E-3</v>
      </c>
      <c r="I338">
        <f t="shared" si="225"/>
        <v>7.6188271147405147E-3</v>
      </c>
      <c r="J338">
        <f t="shared" si="226"/>
        <v>9.4927982884501598E-3</v>
      </c>
      <c r="K338">
        <f t="shared" si="227"/>
        <v>1.789404956314132E-2</v>
      </c>
    </row>
    <row r="339" spans="1:11">
      <c r="A339" s="1">
        <v>949420.369162458</v>
      </c>
      <c r="B339">
        <f t="shared" si="218"/>
        <v>2.937328595020685E-3</v>
      </c>
      <c r="C339">
        <f t="shared" si="219"/>
        <v>3.18129049902104E-3</v>
      </c>
      <c r="D339">
        <f t="shared" si="220"/>
        <v>3.3755581576272362E-3</v>
      </c>
      <c r="E339">
        <f t="shared" si="221"/>
        <v>3.6818198513267372E-3</v>
      </c>
      <c r="F339">
        <f t="shared" si="222"/>
        <v>4.3080506737565314E-3</v>
      </c>
      <c r="G339">
        <f t="shared" si="223"/>
        <v>4.9898511812987243E-3</v>
      </c>
      <c r="H339">
        <f t="shared" si="224"/>
        <v>5.9041980863169148E-3</v>
      </c>
      <c r="I339">
        <f t="shared" si="225"/>
        <v>7.6175494860811791E-3</v>
      </c>
      <c r="J339">
        <f t="shared" si="226"/>
        <v>9.4919966071550146E-3</v>
      </c>
      <c r="K339">
        <f t="shared" si="227"/>
        <v>1.7893745778993716E-2</v>
      </c>
    </row>
    <row r="340" spans="1:11">
      <c r="A340" s="1">
        <v>996891.38762058096</v>
      </c>
      <c r="B340">
        <f t="shared" si="218"/>
        <v>2.9128148492363051E-3</v>
      </c>
      <c r="C340">
        <f t="shared" si="219"/>
        <v>3.1633460710154791E-3</v>
      </c>
      <c r="D340">
        <f t="shared" si="220"/>
        <v>3.3612541986229906E-3</v>
      </c>
      <c r="E340">
        <f t="shared" si="221"/>
        <v>3.6714550077144815E-3</v>
      </c>
      <c r="F340">
        <f t="shared" si="222"/>
        <v>4.3020555693331674E-3</v>
      </c>
      <c r="G340">
        <f t="shared" si="223"/>
        <v>4.9860997778542688E-3</v>
      </c>
      <c r="H340">
        <f t="shared" si="224"/>
        <v>5.9018910479535407E-3</v>
      </c>
      <c r="I340">
        <f t="shared" si="225"/>
        <v>7.6163321402710803E-3</v>
      </c>
      <c r="J340">
        <f t="shared" si="226"/>
        <v>9.49123294676423E-3</v>
      </c>
      <c r="K340">
        <f t="shared" si="227"/>
        <v>1.78934564528377E-2</v>
      </c>
    </row>
    <row r="341" spans="1:11">
      <c r="A341" s="1">
        <v>1046735.9570016101</v>
      </c>
      <c r="B341">
        <f t="shared" si="218"/>
        <v>2.8885980758243178E-3</v>
      </c>
      <c r="C341">
        <f t="shared" si="219"/>
        <v>3.1458370462485313E-3</v>
      </c>
      <c r="D341">
        <f t="shared" si="220"/>
        <v>3.3473865188568233E-3</v>
      </c>
      <c r="E341">
        <f t="shared" si="221"/>
        <v>3.6614705092540634E-3</v>
      </c>
      <c r="F341">
        <f t="shared" si="222"/>
        <v>4.2963160672348823E-3</v>
      </c>
      <c r="G341">
        <f t="shared" si="223"/>
        <v>4.9825176846754653E-3</v>
      </c>
      <c r="H341">
        <f t="shared" si="224"/>
        <v>5.8996911552597238E-3</v>
      </c>
      <c r="I341">
        <f t="shared" si="225"/>
        <v>7.6151722578195824E-3</v>
      </c>
      <c r="J341">
        <f t="shared" si="226"/>
        <v>9.4905055110325858E-3</v>
      </c>
      <c r="K341">
        <f t="shared" si="227"/>
        <v>1.7893180896933189E-2</v>
      </c>
    </row>
    <row r="342" spans="1:11">
      <c r="A342" s="1">
        <v>1099072.7548516907</v>
      </c>
      <c r="B342">
        <f t="shared" si="218"/>
        <v>2.8646735986501836E-3</v>
      </c>
      <c r="C342">
        <f t="shared" si="219"/>
        <v>3.128758940397415E-3</v>
      </c>
      <c r="D342">
        <f t="shared" si="220"/>
        <v>3.3339473489005463E-3</v>
      </c>
      <c r="E342">
        <f t="shared" si="221"/>
        <v>3.6518558727319768E-3</v>
      </c>
      <c r="F342">
        <f t="shared" si="222"/>
        <v>4.2908224194727713E-3</v>
      </c>
      <c r="G342">
        <f t="shared" si="223"/>
        <v>4.9790976504137186E-3</v>
      </c>
      <c r="H342">
        <f t="shared" si="224"/>
        <v>5.8975935504022659E-3</v>
      </c>
      <c r="I342">
        <f t="shared" si="225"/>
        <v>7.6140671488290563E-3</v>
      </c>
      <c r="J342">
        <f t="shared" si="226"/>
        <v>9.4898125879341374E-3</v>
      </c>
      <c r="K342">
        <f t="shared" si="227"/>
        <v>1.7892918456221301E-2</v>
      </c>
    </row>
    <row r="343" spans="1:11">
      <c r="A343" s="1">
        <v>1154026.3925942753</v>
      </c>
      <c r="B343">
        <f t="shared" si="218"/>
        <v>2.8410368316853169E-3</v>
      </c>
      <c r="C343">
        <f t="shared" si="219"/>
        <v>3.1121071943158995E-3</v>
      </c>
      <c r="D343">
        <f t="shared" si="220"/>
        <v>3.3209288205109221E-3</v>
      </c>
      <c r="E343">
        <f t="shared" si="221"/>
        <v>3.6426006877063855E-3</v>
      </c>
      <c r="F343">
        <f t="shared" si="222"/>
        <v>4.2855651588565649E-3</v>
      </c>
      <c r="G343">
        <f t="shared" si="223"/>
        <v>4.9758327007605758E-3</v>
      </c>
      <c r="H343">
        <f t="shared" si="224"/>
        <v>5.8955935851997742E-3</v>
      </c>
      <c r="I343">
        <f t="shared" si="225"/>
        <v>7.613014247246531E-3</v>
      </c>
      <c r="J343">
        <f t="shared" si="226"/>
        <v>9.4891525457726777E-3</v>
      </c>
      <c r="K343">
        <f t="shared" si="227"/>
        <v>1.789266850677446E-2</v>
      </c>
    </row>
    <row r="344" spans="1:11">
      <c r="A344" s="1">
        <v>1211727.7122239892</v>
      </c>
      <c r="B344">
        <f t="shared" si="218"/>
        <v>2.8176832769615488E-3</v>
      </c>
      <c r="C344">
        <f t="shared" si="219"/>
        <v>3.0958771671062246E-3</v>
      </c>
      <c r="D344">
        <f t="shared" si="220"/>
        <v>3.308322972076427E-3</v>
      </c>
      <c r="E344">
        <f t="shared" si="221"/>
        <v>3.6336946283962142E-3</v>
      </c>
      <c r="F344">
        <f t="shared" si="222"/>
        <v>4.2805350979385178E-3</v>
      </c>
      <c r="G344">
        <f t="shared" si="223"/>
        <v>4.9727161307136468E-3</v>
      </c>
      <c r="H344">
        <f t="shared" si="224"/>
        <v>5.8936868130181922E-3</v>
      </c>
      <c r="I344">
        <f t="shared" si="225"/>
        <v>7.612011105351266E-3</v>
      </c>
      <c r="J344">
        <f t="shared" si="226"/>
        <v>9.4885238294663624E-3</v>
      </c>
      <c r="K344">
        <f t="shared" si="227"/>
        <v>1.7892430454319725E-2</v>
      </c>
    </row>
    <row r="345" spans="1:11">
      <c r="A345" s="1">
        <v>1272314.0978351887</v>
      </c>
      <c r="B345">
        <f t="shared" si="218"/>
        <v>2.7946085225788943E-3</v>
      </c>
      <c r="C345">
        <f t="shared" si="219"/>
        <v>3.0800641297770272E-3</v>
      </c>
      <c r="D345">
        <f t="shared" si="220"/>
        <v>3.296121754903738E-3</v>
      </c>
      <c r="E345">
        <f t="shared" si="221"/>
        <v>3.6251274652382187E-3</v>
      </c>
      <c r="F345">
        <f t="shared" si="222"/>
        <v>4.2757233273620944E-3</v>
      </c>
      <c r="G345">
        <f t="shared" si="223"/>
        <v>4.9697414968105421E-3</v>
      </c>
      <c r="H345">
        <f t="shared" si="224"/>
        <v>5.8918689808951097E-3</v>
      </c>
      <c r="I345">
        <f t="shared" si="225"/>
        <v>7.6110553884703308E-3</v>
      </c>
      <c r="J345">
        <f t="shared" si="226"/>
        <v>9.4879249569992524E-3</v>
      </c>
      <c r="K345">
        <f t="shared" si="227"/>
        <v>1.7892203732831846E-2</v>
      </c>
    </row>
    <row r="346" spans="1:11">
      <c r="A346" s="1">
        <v>1335929.8027269482</v>
      </c>
      <c r="B346">
        <f t="shared" si="218"/>
        <v>2.7718082407650366E-3</v>
      </c>
      <c r="C346">
        <f t="shared" si="219"/>
        <v>3.0646632595340288E-3</v>
      </c>
      <c r="D346">
        <f t="shared" si="220"/>
        <v>3.2843170402897903E-3</v>
      </c>
      <c r="E346">
        <f t="shared" si="221"/>
        <v>3.6168890760446435E-3</v>
      </c>
      <c r="F346">
        <f t="shared" si="222"/>
        <v>4.2711212136564633E-3</v>
      </c>
      <c r="G346">
        <f t="shared" si="223"/>
        <v>4.966902609357139E-3</v>
      </c>
      <c r="H346">
        <f t="shared" si="224"/>
        <v>5.8901360218942865E-3</v>
      </c>
      <c r="I346">
        <f t="shared" si="225"/>
        <v>7.6101448699143837E-3</v>
      </c>
      <c r="J346">
        <f t="shared" si="226"/>
        <v>9.4873545160326245E-3</v>
      </c>
      <c r="K346">
        <f t="shared" si="227"/>
        <v>1.7891987803192903E-2</v>
      </c>
    </row>
    <row r="347" spans="1:11">
      <c r="A347" s="1">
        <v>1402726.2928632956</v>
      </c>
      <c r="B347">
        <f t="shared" si="218"/>
        <v>2.7492781859850385E-3</v>
      </c>
      <c r="C347">
        <f t="shared" si="219"/>
        <v>3.0496696347473394E-3</v>
      </c>
      <c r="D347">
        <f t="shared" si="220"/>
        <v>3.2729006273188115E-3</v>
      </c>
      <c r="E347">
        <f t="shared" si="221"/>
        <v>3.6089694567007741E-3</v>
      </c>
      <c r="F347">
        <f t="shared" si="222"/>
        <v>4.2667203965184031E-3</v>
      </c>
      <c r="G347">
        <f t="shared" si="223"/>
        <v>4.9641935246743357E-3</v>
      </c>
      <c r="H347">
        <f t="shared" si="224"/>
        <v>5.888484047691025E-3</v>
      </c>
      <c r="I347">
        <f t="shared" si="225"/>
        <v>7.6092774261259273E-3</v>
      </c>
      <c r="J347">
        <f t="shared" si="226"/>
        <v>9.4868111606694425E-3</v>
      </c>
      <c r="K347">
        <f t="shared" si="227"/>
        <v>1.7891782151915267E-2</v>
      </c>
    </row>
    <row r="348" spans="1:11">
      <c r="A348" s="1">
        <v>1472862.6075064605</v>
      </c>
      <c r="B348">
        <f t="shared" si="218"/>
        <v>2.7270141930998012E-3</v>
      </c>
      <c r="C348">
        <f t="shared" si="219"/>
        <v>3.0350782306355906E-3</v>
      </c>
      <c r="D348">
        <f t="shared" si="220"/>
        <v>3.2618642513179159E-3</v>
      </c>
      <c r="E348">
        <f t="shared" si="221"/>
        <v>3.6013587313487613E-3</v>
      </c>
      <c r="F348">
        <f t="shared" si="222"/>
        <v>4.2625127856233272E-3</v>
      </c>
      <c r="G348">
        <f t="shared" si="223"/>
        <v>4.961608537385245E-3</v>
      </c>
      <c r="H348">
        <f t="shared" si="224"/>
        <v>5.8869093413880091E-3</v>
      </c>
      <c r="I348">
        <f t="shared" si="225"/>
        <v>7.608451032032457E-3</v>
      </c>
      <c r="J348">
        <f t="shared" si="226"/>
        <v>9.4862936083652521E-3</v>
      </c>
      <c r="K348">
        <f t="shared" si="227"/>
        <v>1.7891586289925047E-2</v>
      </c>
    </row>
    <row r="349" spans="1:11">
      <c r="A349" s="1">
        <v>1546505.7378817836</v>
      </c>
      <c r="B349">
        <f t="shared" si="218"/>
        <v>2.7050121755718679E-3</v>
      </c>
      <c r="C349">
        <f t="shared" si="219"/>
        <v>3.020883915702828E-3</v>
      </c>
      <c r="D349">
        <f t="shared" si="220"/>
        <v>3.2511995928998995E-3</v>
      </c>
      <c r="E349">
        <f t="shared" si="221"/>
        <v>3.5940471620113045E-3</v>
      </c>
      <c r="F349">
        <f t="shared" si="222"/>
        <v>4.258490557006848E-3</v>
      </c>
      <c r="G349">
        <f t="shared" si="223"/>
        <v>4.9591421727627214E-3</v>
      </c>
      <c r="H349">
        <f t="shared" si="224"/>
        <v>5.8854083505606213E-3</v>
      </c>
      <c r="I349">
        <f t="shared" si="225"/>
        <v>7.6076637565970669E-3</v>
      </c>
      <c r="J349">
        <f t="shared" si="226"/>
        <v>9.4858006369794006E-3</v>
      </c>
      <c r="K349">
        <f t="shared" si="227"/>
        <v>1.7891399751403036E-2</v>
      </c>
    </row>
    <row r="350" spans="1:11">
      <c r="A350" s="1">
        <v>1623831.0247758729</v>
      </c>
      <c r="B350">
        <f t="shared" si="218"/>
        <v>2.6832681237171905E-3</v>
      </c>
      <c r="C350">
        <f t="shared" si="219"/>
        <v>3.0070814489591416E-3</v>
      </c>
      <c r="D350">
        <f t="shared" si="220"/>
        <v>3.2408982875178453E-3</v>
      </c>
      <c r="E350">
        <f t="shared" si="221"/>
        <v>3.5870251576160914E-3</v>
      </c>
      <c r="F350">
        <f t="shared" si="222"/>
        <v>4.2546461490577704E-3</v>
      </c>
      <c r="G350">
        <f t="shared" si="223"/>
        <v>4.9567891791551157E-3</v>
      </c>
      <c r="H350">
        <f t="shared" si="224"/>
        <v>5.8839776805299192E-3</v>
      </c>
      <c r="I350">
        <f t="shared" si="225"/>
        <v>7.6069137585592179E-3</v>
      </c>
      <c r="J350">
        <f t="shared" si="226"/>
        <v>9.4853310819603843E-3</v>
      </c>
      <c r="K350">
        <f t="shared" si="227"/>
        <v>1.7891222092680549E-2</v>
      </c>
    </row>
    <row r="351" spans="1:11">
      <c r="A351" s="1">
        <v>1705022.5760146666</v>
      </c>
      <c r="B351">
        <f t="shared" ref="B351:B414" si="228">AX134/4</f>
        <v>2.6617781030015405E-3</v>
      </c>
      <c r="C351">
        <f t="shared" si="219"/>
        <v>2.9936654779505007E-3</v>
      </c>
      <c r="D351">
        <f t="shared" si="220"/>
        <v>3.2309519354529774E-3</v>
      </c>
      <c r="E351">
        <f t="shared" si="221"/>
        <v>3.5802832823891039E-3</v>
      </c>
      <c r="F351">
        <f t="shared" si="222"/>
        <v>4.2509722581624372E-3</v>
      </c>
      <c r="G351">
        <f t="shared" si="223"/>
        <v>4.9545445205063064E-3</v>
      </c>
      <c r="H351">
        <f t="shared" si="224"/>
        <v>5.8826140878609516E-3</v>
      </c>
      <c r="I351">
        <f t="shared" si="225"/>
        <v>7.6061992823585655E-3</v>
      </c>
      <c r="J351">
        <f t="shared" si="226"/>
        <v>9.4848838336595766E-3</v>
      </c>
      <c r="K351">
        <f t="shared" si="227"/>
        <v>1.7891052891187569E-2</v>
      </c>
    </row>
    <row r="352" spans="1:11">
      <c r="A352" s="1">
        <v>1790273.7048154001</v>
      </c>
      <c r="B352">
        <f t="shared" si="228"/>
        <v>2.6405382523802716E-3</v>
      </c>
      <c r="C352">
        <f t="shared" si="219"/>
        <v>2.9806305376171953E-3</v>
      </c>
      <c r="D352">
        <f t="shared" si="220"/>
        <v>3.2213521121551396E-3</v>
      </c>
      <c r="E352">
        <f t="shared" si="221"/>
        <v>3.5738122635920258E-3</v>
      </c>
      <c r="F352">
        <f t="shared" si="222"/>
        <v>4.2474618340393195E-3</v>
      </c>
      <c r="G352">
        <f t="shared" si="223"/>
        <v>4.9524033689840978E-3</v>
      </c>
      <c r="H352">
        <f t="shared" si="224"/>
        <v>5.8813144740835054E-3</v>
      </c>
      <c r="I352">
        <f t="shared" si="225"/>
        <v>7.6055186542348706E-3</v>
      </c>
      <c r="J352">
        <f t="shared" si="226"/>
        <v>9.4844578347677341E-3</v>
      </c>
      <c r="K352">
        <f t="shared" si="227"/>
        <v>1.7890891744450663E-2</v>
      </c>
    </row>
    <row r="353" spans="1:11">
      <c r="A353" s="1">
        <v>1879787.3900561701</v>
      </c>
      <c r="B353">
        <f t="shared" si="228"/>
        <v>2.6195447826802098E-3</v>
      </c>
      <c r="C353">
        <f t="shared" si="219"/>
        <v>2.9679710499937867E-3</v>
      </c>
      <c r="D353">
        <f t="shared" si="220"/>
        <v>3.2120903788540856E-3</v>
      </c>
      <c r="E353">
        <f t="shared" si="221"/>
        <v>3.5676029985859006E-3</v>
      </c>
      <c r="F353">
        <f t="shared" si="222"/>
        <v>4.2441080748013074E-3</v>
      </c>
      <c r="G353">
        <f t="shared" si="223"/>
        <v>4.9503610977295756E-3</v>
      </c>
      <c r="H353">
        <f t="shared" si="224"/>
        <v>5.8800758796319326E-3</v>
      </c>
      <c r="I353">
        <f t="shared" si="225"/>
        <v>7.604870278497231E-3</v>
      </c>
      <c r="J353">
        <f t="shared" si="226"/>
        <v>9.4840520778688639E-3</v>
      </c>
      <c r="K353">
        <f t="shared" si="227"/>
        <v>1.7890738269138409E-2</v>
      </c>
    </row>
    <row r="354" spans="1:11">
      <c r="A354" s="1">
        <v>1973776.7595589787</v>
      </c>
      <c r="B354">
        <f t="shared" si="228"/>
        <v>2.5987939750224407E-3</v>
      </c>
      <c r="C354">
        <f t="shared" si="219"/>
        <v>2.9556813247565649E-3</v>
      </c>
      <c r="D354">
        <f t="shared" si="220"/>
        <v>3.2031582933596211E-3</v>
      </c>
      <c r="E354">
        <f t="shared" si="221"/>
        <v>3.5616465612097184E-3</v>
      </c>
      <c r="F354">
        <f t="shared" si="222"/>
        <v>4.2409044217817425E-3</v>
      </c>
      <c r="G354">
        <f t="shared" si="223"/>
        <v>4.9484132737382175E-3</v>
      </c>
      <c r="H354">
        <f t="shared" si="224"/>
        <v>5.8788954780002872E-3</v>
      </c>
      <c r="I354">
        <f t="shared" si="225"/>
        <v>7.6042526339560436E-3</v>
      </c>
      <c r="J354">
        <f t="shared" si="226"/>
        <v>9.483665603106357E-3</v>
      </c>
      <c r="K354">
        <f t="shared" si="227"/>
        <v>1.7890592100152071E-2</v>
      </c>
    </row>
    <row r="355" spans="1:11">
      <c r="A355" s="1">
        <v>2072465.5975369278</v>
      </c>
      <c r="B355">
        <f t="shared" si="228"/>
        <v>2.5782821792848481E-3</v>
      </c>
      <c r="C355">
        <f t="shared" si="219"/>
        <v>2.9437555606174146E-3</v>
      </c>
      <c r="D355">
        <f t="shared" si="220"/>
        <v>3.1945474209694406E-3</v>
      </c>
      <c r="E355">
        <f t="shared" si="221"/>
        <v>3.5559342074689051E-3</v>
      </c>
      <c r="F355">
        <f t="shared" si="222"/>
        <v>4.2378445541585074E-3</v>
      </c>
      <c r="G355">
        <f t="shared" si="223"/>
        <v>4.946555650882159E-3</v>
      </c>
      <c r="H355">
        <f t="shared" si="224"/>
        <v>5.8777705701086921E-3</v>
      </c>
      <c r="I355">
        <f t="shared" si="225"/>
        <v>7.6036642705112701E-3</v>
      </c>
      <c r="J355">
        <f t="shared" si="226"/>
        <v>9.4832974959563783E-3</v>
      </c>
      <c r="K355">
        <f t="shared" si="227"/>
        <v>1.7890452889759281E-2</v>
      </c>
    </row>
    <row r="356" spans="1:11">
      <c r="A356" s="1">
        <v>2176088.8774137744</v>
      </c>
      <c r="B356">
        <f t="shared" si="228"/>
        <v>2.5580058126032789E-3</v>
      </c>
      <c r="C356">
        <f t="shared" si="219"/>
        <v>2.9321878475556391E-3</v>
      </c>
      <c r="D356">
        <f t="shared" si="220"/>
        <v>3.1862493454052078E-3</v>
      </c>
      <c r="E356">
        <f t="shared" si="221"/>
        <v>3.5504573805344593E-3</v>
      </c>
      <c r="F356">
        <f t="shared" si="222"/>
        <v>4.2349223834088181E-3</v>
      </c>
      <c r="G356">
        <f t="shared" si="223"/>
        <v>4.9447841630815845E-3</v>
      </c>
      <c r="H356">
        <f t="shared" si="224"/>
        <v>5.8766985788764967E-3</v>
      </c>
      <c r="I356">
        <f t="shared" si="225"/>
        <v>7.6031038058908184E-3</v>
      </c>
      <c r="J356">
        <f t="shared" si="226"/>
        <v>9.4829468851037619E-3</v>
      </c>
      <c r="K356">
        <f t="shared" si="227"/>
        <v>1.7890320306768917E-2</v>
      </c>
    </row>
    <row r="357" spans="1:11">
      <c r="A357" s="1">
        <v>2284893.3212844632</v>
      </c>
      <c r="B357">
        <f t="shared" si="228"/>
        <v>2.5379613579102189E-3</v>
      </c>
      <c r="C357">
        <f t="shared" si="219"/>
        <v>2.920972169871965E-3</v>
      </c>
      <c r="D357">
        <f t="shared" si="220"/>
        <v>3.1782556797000029E-3</v>
      </c>
      <c r="E357">
        <f t="shared" si="221"/>
        <v>3.5452077150588072E-3</v>
      </c>
      <c r="F357">
        <f t="shared" si="222"/>
        <v>4.2321320476254726E-3</v>
      </c>
      <c r="G357">
        <f t="shared" si="223"/>
        <v>4.9430949176318788E-3</v>
      </c>
      <c r="H357">
        <f t="shared" si="224"/>
        <v>5.8756770439976425E-3</v>
      </c>
      <c r="I357">
        <f t="shared" si="225"/>
        <v>7.6025699225329589E-3</v>
      </c>
      <c r="J357">
        <f t="shared" si="226"/>
        <v>9.4826129404158889E-3</v>
      </c>
      <c r="K357">
        <f t="shared" si="227"/>
        <v>1.7890194035745013E-2</v>
      </c>
    </row>
    <row r="358" spans="1:11">
      <c r="A358" s="1">
        <v>2399137.9873486864</v>
      </c>
      <c r="B358">
        <f t="shared" si="228"/>
        <v>2.518145362509946E-3</v>
      </c>
      <c r="C358">
        <f t="shared" si="219"/>
        <v>2.910102410041646E-3</v>
      </c>
      <c r="D358">
        <f t="shared" si="220"/>
        <v>3.170558076963583E-3</v>
      </c>
      <c r="E358">
        <f t="shared" si="221"/>
        <v>3.5401770408193933E-3</v>
      </c>
      <c r="F358">
        <f t="shared" si="222"/>
        <v>4.2294679057234977E-3</v>
      </c>
      <c r="G358">
        <f t="shared" si="223"/>
        <v>4.9414841886920493E-3</v>
      </c>
      <c r="H358">
        <f t="shared" si="224"/>
        <v>5.8747036169133592E-3</v>
      </c>
      <c r="I358">
        <f t="shared" si="225"/>
        <v>7.6020613646069725E-3</v>
      </c>
      <c r="J358">
        <f t="shared" si="226"/>
        <v>9.4822948710101464E-3</v>
      </c>
      <c r="K358">
        <f t="shared" si="227"/>
        <v>1.7890073776258002E-2</v>
      </c>
    </row>
    <row r="359" spans="1:11">
      <c r="A359" s="1">
        <v>2519094.8867161209</v>
      </c>
      <c r="B359">
        <f t="shared" si="228"/>
        <v>2.4985544366891168E-3</v>
      </c>
      <c r="C359">
        <f t="shared" si="219"/>
        <v>2.8995723533365042E-3</v>
      </c>
      <c r="D359">
        <f t="shared" si="220"/>
        <v>3.1631482409559667E-3</v>
      </c>
      <c r="E359">
        <f t="shared" si="221"/>
        <v>3.5353573857053286E-3</v>
      </c>
      <c r="F359">
        <f t="shared" si="222"/>
        <v>4.2269245315642422E-3</v>
      </c>
      <c r="G359">
        <f t="shared" si="223"/>
        <v>4.9399484109386932E-3</v>
      </c>
      <c r="H359">
        <f t="shared" si="224"/>
        <v>5.8737760559771819E-3</v>
      </c>
      <c r="I359">
        <f t="shared" si="225"/>
        <v>7.6015769351663563E-3</v>
      </c>
      <c r="J359">
        <f t="shared" si="226"/>
        <v>9.481991923410777E-3</v>
      </c>
      <c r="K359">
        <f t="shared" si="227"/>
        <v>1.7889959242171457E-2</v>
      </c>
    </row>
    <row r="360" spans="1:11">
      <c r="A360" s="1">
        <v>2645049.6310519269</v>
      </c>
      <c r="B360">
        <f t="shared" si="228"/>
        <v>2.4791852523618125E-3</v>
      </c>
      <c r="C360">
        <f t="shared" si="219"/>
        <v>2.8893756931789049E-3</v>
      </c>
      <c r="D360">
        <f t="shared" si="220"/>
        <v>3.1560179364045066E-3</v>
      </c>
      <c r="E360">
        <f t="shared" si="221"/>
        <v>3.5307409780662735E-3</v>
      </c>
      <c r="F360">
        <f t="shared" si="222"/>
        <v>4.2244967080219921E-3</v>
      </c>
      <c r="G360">
        <f t="shared" si="223"/>
        <v>4.9384841733889013E-3</v>
      </c>
      <c r="H360">
        <f t="shared" si="224"/>
        <v>5.8728922218072386E-3</v>
      </c>
      <c r="I360">
        <f t="shared" si="225"/>
        <v>7.6011154934291078E-3</v>
      </c>
      <c r="J360">
        <f t="shared" si="226"/>
        <v>9.4817033797911024E-3</v>
      </c>
      <c r="K360">
        <f t="shared" si="227"/>
        <v>1.7889850160962673E-2</v>
      </c>
    </row>
    <row r="361" spans="1:11">
      <c r="A361" s="1">
        <v>2777302.1126045235</v>
      </c>
      <c r="B361">
        <f t="shared" si="228"/>
        <v>2.4600345417480547E-3</v>
      </c>
      <c r="C361">
        <f t="shared" si="219"/>
        <v>2.8795060371843055E-3</v>
      </c>
      <c r="D361">
        <f t="shared" si="220"/>
        <v>3.1491589990047275E-3</v>
      </c>
      <c r="E361">
        <f t="shared" si="221"/>
        <v>3.5263202484461138E-3</v>
      </c>
      <c r="F361">
        <f t="shared" si="222"/>
        <v>4.2221794210164426E-3</v>
      </c>
      <c r="G361">
        <f t="shared" si="223"/>
        <v>4.9370882133944662E-3</v>
      </c>
      <c r="H361">
        <f t="shared" si="224"/>
        <v>5.8720500728205267E-3</v>
      </c>
      <c r="I361">
        <f t="shared" si="225"/>
        <v>7.6006759521798284E-3</v>
      </c>
      <c r="J361">
        <f t="shared" si="226"/>
        <v>9.4814285562973086E-3</v>
      </c>
      <c r="K361">
        <f t="shared" si="227"/>
        <v>1.7889746273075467E-2</v>
      </c>
    </row>
    <row r="362" spans="1:11">
      <c r="A362" s="1">
        <v>2916167.21823475</v>
      </c>
      <c r="B362">
        <f t="shared" si="228"/>
        <v>2.4410990960848904E-3</v>
      </c>
      <c r="C362">
        <f t="shared" si="219"/>
        <v>2.8699569138431196E-3</v>
      </c>
      <c r="D362">
        <f t="shared" si="220"/>
        <v>3.1425633450508222E-3</v>
      </c>
      <c r="E362">
        <f t="shared" si="221"/>
        <v>3.5220878307267466E-3</v>
      </c>
      <c r="F362">
        <f t="shared" si="222"/>
        <v>4.2199678535323835E-3</v>
      </c>
      <c r="G362">
        <f t="shared" si="223"/>
        <v>4.9357574108089639E-3</v>
      </c>
      <c r="H362">
        <f t="shared" si="224"/>
        <v>5.8712476609439476E-3</v>
      </c>
      <c r="I362">
        <f t="shared" si="225"/>
        <v>7.6002572752885099E-3</v>
      </c>
      <c r="J362">
        <f t="shared" si="226"/>
        <v>9.4811668014500392E-3</v>
      </c>
      <c r="K362">
        <f t="shared" si="227"/>
        <v>1.7889647331303792E-2</v>
      </c>
    </row>
    <row r="363" spans="1:11">
      <c r="A363" s="1">
        <v>3061975.5791464876</v>
      </c>
      <c r="B363">
        <f t="shared" si="228"/>
        <v>2.4223757643691149E-3</v>
      </c>
      <c r="C363">
        <f t="shared" si="219"/>
        <v>2.8607217797873398E-3</v>
      </c>
      <c r="D363">
        <f t="shared" si="220"/>
        <v>3.1362229806474935E-3</v>
      </c>
      <c r="E363">
        <f t="shared" si="221"/>
        <v>3.518036562709739E-3</v>
      </c>
      <c r="F363">
        <f t="shared" si="222"/>
        <v>4.2178573796462235E-3</v>
      </c>
      <c r="G363">
        <f t="shared" si="223"/>
        <v>4.9344887823284684E-3</v>
      </c>
      <c r="H363">
        <f t="shared" si="224"/>
        <v>5.8704831274968136E-3</v>
      </c>
      <c r="I363">
        <f t="shared" si="225"/>
        <v>7.5998584753411234E-3</v>
      </c>
      <c r="J363">
        <f t="shared" si="226"/>
        <v>9.4809174946203639E-3</v>
      </c>
      <c r="K363">
        <f t="shared" si="227"/>
        <v>1.7889553100204451E-2</v>
      </c>
    </row>
    <row r="364" spans="1:11">
      <c r="A364" s="1">
        <v>3215074.3581038122</v>
      </c>
      <c r="B364">
        <f t="shared" si="228"/>
        <v>2.4038614521307757E-3</v>
      </c>
      <c r="C364">
        <f t="shared" si="219"/>
        <v>2.851794027582814E-3</v>
      </c>
      <c r="D364">
        <f t="shared" si="220"/>
        <v>3.1301300104609247E-3</v>
      </c>
      <c r="E364">
        <f t="shared" si="221"/>
        <v>3.5141594861653881E-3</v>
      </c>
      <c r="F364">
        <f t="shared" si="222"/>
        <v>4.2158435585772057E-3</v>
      </c>
      <c r="G364">
        <f t="shared" si="223"/>
        <v>4.9332794760060319E-3</v>
      </c>
      <c r="H364">
        <f t="shared" si="224"/>
        <v>5.8697546992394767E-3</v>
      </c>
      <c r="I364">
        <f t="shared" si="225"/>
        <v>7.5994786113772351E-3</v>
      </c>
      <c r="J364">
        <f t="shared" si="226"/>
        <v>9.4806800445766479E-3</v>
      </c>
      <c r="K364">
        <f t="shared" si="227"/>
        <v>1.7889463355537854E-2</v>
      </c>
    </row>
    <row r="365" spans="1:11">
      <c r="A365" s="1">
        <v>3375828.076009003</v>
      </c>
      <c r="B365">
        <f t="shared" si="228"/>
        <v>2.3855531202365931E-3</v>
      </c>
      <c r="C365">
        <f t="shared" si="219"/>
        <v>2.8431669939841904E-3</v>
      </c>
      <c r="D365">
        <f t="shared" si="220"/>
        <v>3.1242766459728135E-3</v>
      </c>
      <c r="E365">
        <f t="shared" si="221"/>
        <v>3.5104498463802321E-3</v>
      </c>
      <c r="F365">
        <f t="shared" si="222"/>
        <v>4.2139221287794924E-3</v>
      </c>
      <c r="G365">
        <f t="shared" si="223"/>
        <v>4.9321267659393894E-3</v>
      </c>
      <c r="H365">
        <f t="shared" si="224"/>
        <v>5.8690606845828389E-3</v>
      </c>
      <c r="I365">
        <f t="shared" si="225"/>
        <v>7.5991167867300816E-3</v>
      </c>
      <c r="J365">
        <f t="shared" si="226"/>
        <v>9.480453888099186E-3</v>
      </c>
      <c r="K365">
        <f t="shared" si="227"/>
        <v>1.7889377883735215E-2</v>
      </c>
    </row>
    <row r="366" spans="1:11">
      <c r="A366" s="1">
        <v>3544619.4798094532</v>
      </c>
      <c r="B366">
        <f t="shared" si="228"/>
        <v>2.3674477837224931E-3</v>
      </c>
      <c r="C366">
        <f t="shared" ref="C366:C429" si="229">AY149/4</f>
        <v>2.8348339685865041E-3</v>
      </c>
      <c r="D366">
        <f t="shared" ref="D366:D429" si="230">AZ149/4</f>
        <v>3.1186552132075347E-3</v>
      </c>
      <c r="E366">
        <f t="shared" ref="E366:E429" si="231">BA149/4</f>
        <v>3.5069010912349872E-3</v>
      </c>
      <c r="F366">
        <f t="shared" ref="F366:F429" si="232">BB149/4</f>
        <v>4.21208900208967E-3</v>
      </c>
      <c r="G366">
        <f t="shared" ref="G366:G429" si="233">BC149/4</f>
        <v>4.9310280471308076E-3</v>
      </c>
      <c r="H366">
        <f t="shared" ref="H366:H429" si="234">BD149/4</f>
        <v>5.8683994699534241E-3</v>
      </c>
      <c r="I366">
        <f t="shared" ref="I366:I429" si="235">BE149/4</f>
        <v>7.5987721469647348E-3</v>
      </c>
      <c r="J366">
        <f t="shared" ref="J366:J429" si="236">BF149/4</f>
        <v>9.4802384886594256E-3</v>
      </c>
      <c r="K366">
        <f t="shared" ref="K366:K429" si="237">BG149/4</f>
        <v>1.7889296481391093E-2</v>
      </c>
    </row>
    <row r="367" spans="1:11">
      <c r="A367" s="1">
        <v>3721850.4537999262</v>
      </c>
      <c r="B367">
        <f t="shared" si="228"/>
        <v>2.3495425106544341E-3</v>
      </c>
      <c r="C367">
        <f t="shared" si="229"/>
        <v>2.826788202805216E-3</v>
      </c>
      <c r="D367">
        <f t="shared" si="230"/>
        <v>3.1132581599086157E-3</v>
      </c>
      <c r="E367">
        <f t="shared" si="231"/>
        <v>3.503506869845636E-3</v>
      </c>
      <c r="F367">
        <f t="shared" si="232"/>
        <v>4.2103402579426741E-3</v>
      </c>
      <c r="G367">
        <f t="shared" si="233"/>
        <v>4.9299808305175285E-3</v>
      </c>
      <c r="H367">
        <f t="shared" si="234"/>
        <v>5.8677695163088326E-3</v>
      </c>
      <c r="I367">
        <f t="shared" si="235"/>
        <v>7.5984438779100787E-3</v>
      </c>
      <c r="J367">
        <f t="shared" si="236"/>
        <v>9.4800333351609187E-3</v>
      </c>
      <c r="K367">
        <f t="shared" si="237"/>
        <v>1.7889218954780059E-2</v>
      </c>
    </row>
    <row r="368" spans="1:11">
      <c r="A368" s="1">
        <v>3907942.9764899225</v>
      </c>
      <c r="B368">
        <f t="shared" si="228"/>
        <v>2.3318344210167727E-3</v>
      </c>
      <c r="C368">
        <f t="shared" si="229"/>
        <v>2.8190229191150922E-3</v>
      </c>
      <c r="D368">
        <f t="shared" si="230"/>
        <v>3.1080780621466253E-3</v>
      </c>
      <c r="E368">
        <f t="shared" si="231"/>
        <v>3.5002610308005268E-3</v>
      </c>
      <c r="F368">
        <f t="shared" si="232"/>
        <v>4.2086721376677254E-3</v>
      </c>
      <c r="G368">
        <f t="shared" si="233"/>
        <v>4.9289827381708163E-3</v>
      </c>
      <c r="H368">
        <f t="shared" si="234"/>
        <v>5.8671693557984161E-3</v>
      </c>
      <c r="I368">
        <f t="shared" si="235"/>
        <v>7.5981312037805577E-3</v>
      </c>
      <c r="J368">
        <f t="shared" si="236"/>
        <v>9.4798379407390748E-3</v>
      </c>
      <c r="K368">
        <f t="shared" si="237"/>
        <v>1.7889145119396283E-2</v>
      </c>
    </row>
    <row r="369" spans="1:11">
      <c r="A369" s="1">
        <v>4103340.1253144187</v>
      </c>
      <c r="B369">
        <f t="shared" si="228"/>
        <v>2.3143206856274033E-3</v>
      </c>
      <c r="C369">
        <f t="shared" si="229"/>
        <v>2.8115313204778829E-3</v>
      </c>
      <c r="D369">
        <f t="shared" si="230"/>
        <v>3.1031076303462586E-3</v>
      </c>
      <c r="E369">
        <f t="shared" si="231"/>
        <v>3.4971576200264454E-3</v>
      </c>
      <c r="F369">
        <f t="shared" si="232"/>
        <v>4.2070810388744129E-3</v>
      </c>
      <c r="G369">
        <f t="shared" si="233"/>
        <v>4.9280314986612055E-3</v>
      </c>
      <c r="H369">
        <f t="shared" si="234"/>
        <v>5.8665975885640624E-3</v>
      </c>
      <c r="I369">
        <f t="shared" si="235"/>
        <v>7.5978333853837831E-3</v>
      </c>
      <c r="J369">
        <f t="shared" si="236"/>
        <v>9.4796518416171011E-3</v>
      </c>
      <c r="K369">
        <f t="shared" si="237"/>
        <v>1.7889074799515028E-2</v>
      </c>
    </row>
    <row r="370" spans="1:11">
      <c r="A370" s="1">
        <v>4308507.1315801395</v>
      </c>
      <c r="B370">
        <f t="shared" si="228"/>
        <v>2.2969985250789527E-3</v>
      </c>
      <c r="C370">
        <f t="shared" si="229"/>
        <v>2.8043065998890173E-3</v>
      </c>
      <c r="D370">
        <f t="shared" si="230"/>
        <v>3.0983397147258474E-3</v>
      </c>
      <c r="E370">
        <f t="shared" si="231"/>
        <v>3.4941908783162083E-3</v>
      </c>
      <c r="F370">
        <f t="shared" si="232"/>
        <v>4.2055635099378175E-3</v>
      </c>
      <c r="G370">
        <f t="shared" si="233"/>
        <v>4.9271249425872918E-3</v>
      </c>
      <c r="H370">
        <f t="shared" si="234"/>
        <v>5.8660528796761228E-3</v>
      </c>
      <c r="I370">
        <f t="shared" si="235"/>
        <v>7.5975497184102075E-3</v>
      </c>
      <c r="J370">
        <f t="shared" si="236"/>
        <v>9.4794745960154973E-3</v>
      </c>
      <c r="K370">
        <f t="shared" si="237"/>
        <v>1.7889007827774899E-2</v>
      </c>
    </row>
    <row r="371" spans="1:11">
      <c r="A371" s="1">
        <v>4523932.4881591471</v>
      </c>
      <c r="B371">
        <f t="shared" si="228"/>
        <v>2.2798652087053276E-3</v>
      </c>
      <c r="C371">
        <f t="shared" si="229"/>
        <v>2.7973419499747331E-3</v>
      </c>
      <c r="D371">
        <f t="shared" si="230"/>
        <v>3.0937673101476041E-3</v>
      </c>
      <c r="E371">
        <f t="shared" si="231"/>
        <v>3.4913552385498221E-3</v>
      </c>
      <c r="F371">
        <f t="shared" si="232"/>
        <v>4.2041162445903835E-3</v>
      </c>
      <c r="G371">
        <f t="shared" si="233"/>
        <v>4.9262609982650531E-3</v>
      </c>
      <c r="H371">
        <f t="shared" si="234"/>
        <v>5.8655339561995675E-3</v>
      </c>
      <c r="I371">
        <f t="shared" si="235"/>
        <v>7.5972795318013089E-3</v>
      </c>
      <c r="J371">
        <f t="shared" si="236"/>
        <v>9.4793057831126636E-3</v>
      </c>
      <c r="K371">
        <f t="shared" si="237"/>
        <v>1.7888944044780097E-2</v>
      </c>
    </row>
    <row r="372" spans="1:11">
      <c r="A372" s="1">
        <v>4750129.1125671044</v>
      </c>
      <c r="B372">
        <f t="shared" si="228"/>
        <v>2.2629180535729196E-3</v>
      </c>
      <c r="C372">
        <f t="shared" si="229"/>
        <v>2.7906305725729007E-3</v>
      </c>
      <c r="D372">
        <f t="shared" si="230"/>
        <v>3.0893835603815916E-3</v>
      </c>
      <c r="E372">
        <f t="shared" si="231"/>
        <v>3.4886453226404537E-3</v>
      </c>
      <c r="F372">
        <f t="shared" si="232"/>
        <v>4.2027360766269881E-3</v>
      </c>
      <c r="G372">
        <f t="shared" si="233"/>
        <v>4.9254376875744847E-3</v>
      </c>
      <c r="H372">
        <f t="shared" si="234"/>
        <v>5.8650396043855605E-3</v>
      </c>
      <c r="I372">
        <f t="shared" si="235"/>
        <v>7.597022186192748E-3</v>
      </c>
      <c r="J372">
        <f t="shared" si="236"/>
        <v>9.4791450020542418E-3</v>
      </c>
      <c r="K372">
        <f t="shared" si="237"/>
        <v>1.78888832987214E-2</v>
      </c>
    </row>
    <row r="373" spans="1:11">
      <c r="A373" s="1">
        <v>4987635.5681954594</v>
      </c>
      <c r="B373">
        <f t="shared" si="228"/>
        <v>2.2461544234958098E-3</v>
      </c>
      <c r="C373">
        <f t="shared" si="229"/>
        <v>2.7841656882334302E-3</v>
      </c>
      <c r="D373">
        <f t="shared" si="230"/>
        <v>3.0851817617907934E-3</v>
      </c>
      <c r="E373">
        <f t="shared" si="231"/>
        <v>3.4860559382354933E-3</v>
      </c>
      <c r="F373">
        <f t="shared" si="232"/>
        <v>4.2014199747288043E-3</v>
      </c>
      <c r="G373">
        <f t="shared" si="233"/>
        <v>4.9246531219601444E-3</v>
      </c>
      <c r="H373">
        <f t="shared" si="234"/>
        <v>5.864568666983744E-3</v>
      </c>
      <c r="I373">
        <f t="shared" si="235"/>
        <v>7.5967770724292569E-3</v>
      </c>
      <c r="J373">
        <f t="shared" si="236"/>
        <v>9.478991871008962E-3</v>
      </c>
      <c r="K373">
        <f t="shared" si="237"/>
        <v>1.7888825445015275E-2</v>
      </c>
    </row>
    <row r="374" spans="1:11">
      <c r="A374" s="1">
        <v>5237017.3466052329</v>
      </c>
      <c r="B374">
        <f t="shared" si="228"/>
        <v>2.229571728074337E-3</v>
      </c>
      <c r="C374">
        <f t="shared" si="229"/>
        <v>2.7779405455773108E-3</v>
      </c>
      <c r="D374">
        <f t="shared" si="230"/>
        <v>3.08115536644846E-3</v>
      </c>
      <c r="E374">
        <f t="shared" si="231"/>
        <v>3.483582075201927E-3</v>
      </c>
      <c r="F374">
        <f t="shared" si="232"/>
        <v>4.2001650374103826E-3</v>
      </c>
      <c r="G374">
        <f t="shared" si="233"/>
        <v>4.9239054985820005E-3</v>
      </c>
      <c r="H374">
        <f t="shared" si="234"/>
        <v>5.8641200406706695E-3</v>
      </c>
      <c r="I374">
        <f t="shared" si="235"/>
        <v>7.5965436101479954E-3</v>
      </c>
      <c r="J374">
        <f t="shared" si="236"/>
        <v>9.4788460262688317E-3</v>
      </c>
      <c r="K374">
        <f t="shared" si="237"/>
        <v>1.7888770345960103E-2</v>
      </c>
    </row>
    <row r="375" spans="1:11">
      <c r="A375" s="1">
        <v>5498868.2139354944</v>
      </c>
      <c r="B375">
        <f t="shared" si="228"/>
        <v>2.2131674217563901E-3</v>
      </c>
      <c r="C375">
        <f t="shared" si="229"/>
        <v>2.7719484304571849E-3</v>
      </c>
      <c r="D375">
        <f t="shared" si="230"/>
        <v>3.0772979847024672E-3</v>
      </c>
      <c r="E375">
        <f t="shared" si="231"/>
        <v>3.4812189019239373E-3</v>
      </c>
      <c r="F375">
        <f t="shared" si="232"/>
        <v>4.1989684880936583E-3</v>
      </c>
      <c r="G375">
        <f t="shared" si="233"/>
        <v>4.9231930966128663E-3</v>
      </c>
      <c r="H375">
        <f t="shared" si="234"/>
        <v>5.8636926735899167E-3</v>
      </c>
      <c r="I375">
        <f t="shared" si="235"/>
        <v>7.5963212464273547E-3</v>
      </c>
      <c r="J375">
        <f t="shared" si="236"/>
        <v>9.4787071213916062E-3</v>
      </c>
      <c r="K375">
        <f t="shared" si="237"/>
        <v>1.788871787040875E-2</v>
      </c>
    </row>
    <row r="376" spans="1:11">
      <c r="A376" s="1">
        <v>5773811.6246322691</v>
      </c>
      <c r="B376">
        <f t="shared" si="228"/>
        <v>2.1969390029208283E-3</v>
      </c>
      <c r="C376">
        <f t="shared" si="229"/>
        <v>2.7661826748665102E-3</v>
      </c>
      <c r="D376">
        <f t="shared" si="230"/>
        <v>3.0736033872043661E-3</v>
      </c>
      <c r="E376">
        <f t="shared" si="231"/>
        <v>3.4789617614394215E-3</v>
      </c>
      <c r="F376">
        <f t="shared" si="232"/>
        <v>4.1978276703116399E-3</v>
      </c>
      <c r="G376">
        <f t="shared" si="233"/>
        <v>4.9225142736786052E-3</v>
      </c>
      <c r="H376">
        <f t="shared" si="234"/>
        <v>5.8632855629994866E-3</v>
      </c>
      <c r="I376">
        <f t="shared" si="235"/>
        <v>7.596109454498283E-3</v>
      </c>
      <c r="J376">
        <f t="shared" si="236"/>
        <v>9.4785748263835796E-3</v>
      </c>
      <c r="K376">
        <f t="shared" si="237"/>
        <v>1.7888667893456701E-2</v>
      </c>
    </row>
    <row r="377" spans="1:11">
      <c r="A377" s="1">
        <v>6062502.2058638828</v>
      </c>
      <c r="B377">
        <f t="shared" si="228"/>
        <v>2.1808840129824421E-3</v>
      </c>
      <c r="C377">
        <f t="shared" si="229"/>
        <v>2.7606366655490372E-3</v>
      </c>
      <c r="D377">
        <f t="shared" si="230"/>
        <v>3.0700655064234477E-3</v>
      </c>
      <c r="E377">
        <f t="shared" si="231"/>
        <v>3.4768061674406124E-3</v>
      </c>
      <c r="F377">
        <f t="shared" si="232"/>
        <v>4.196740043043874E-3</v>
      </c>
      <c r="G377">
        <f t="shared" si="233"/>
        <v>4.9218674624371926E-3</v>
      </c>
      <c r="H377">
        <f t="shared" si="234"/>
        <v>5.8628977530223282E-3</v>
      </c>
      <c r="I377">
        <f t="shared" si="235"/>
        <v>7.5959077325152948E-3</v>
      </c>
      <c r="J377">
        <f t="shared" si="236"/>
        <v>9.4784488269208586E-3</v>
      </c>
      <c r="K377">
        <f t="shared" si="237"/>
        <v>1.7888620296145016E-2</v>
      </c>
    </row>
    <row r="378" spans="1:11">
      <c r="A378" s="1">
        <v>6365627.3161570774</v>
      </c>
      <c r="B378">
        <f t="shared" si="228"/>
        <v>2.1650000355178741E-3</v>
      </c>
      <c r="C378">
        <f t="shared" si="229"/>
        <v>2.7553038522652321E-3</v>
      </c>
      <c r="D378">
        <f t="shared" si="230"/>
        <v>3.0666784376683232E-3</v>
      </c>
      <c r="E378">
        <f t="shared" si="231"/>
        <v>3.4747478001626664E-3</v>
      </c>
      <c r="F378">
        <f t="shared" si="232"/>
        <v>4.1957031761850581E-3</v>
      </c>
      <c r="G378">
        <f t="shared" si="233"/>
        <v>4.9212511672926873E-3</v>
      </c>
      <c r="H378">
        <f t="shared" si="234"/>
        <v>5.86252833249583E-3</v>
      </c>
      <c r="I378">
        <f t="shared" si="235"/>
        <v>7.595715602384508E-3</v>
      </c>
      <c r="J378">
        <f t="shared" si="236"/>
        <v>9.4783288236072617E-3</v>
      </c>
      <c r="K378">
        <f t="shared" si="237"/>
        <v>1.7888574965177428E-2</v>
      </c>
    </row>
    <row r="379" spans="1:11">
      <c r="A379" s="1">
        <v>6683908.681964932</v>
      </c>
      <c r="B379">
        <f t="shared" si="228"/>
        <v>2.149284695411962E-3</v>
      </c>
      <c r="C379">
        <f t="shared" si="229"/>
        <v>2.7501777556773561E-3</v>
      </c>
      <c r="D379">
        <f t="shared" si="230"/>
        <v>3.0634364396402575E-3</v>
      </c>
      <c r="E379">
        <f t="shared" si="231"/>
        <v>3.4727825021824894E-3</v>
      </c>
      <c r="F379">
        <f t="shared" si="232"/>
        <v>4.1947147461475886E-3</v>
      </c>
      <c r="G379">
        <f t="shared" si="233"/>
        <v>4.9206639612401175E-3</v>
      </c>
      <c r="H379">
        <f t="shared" si="234"/>
        <v>5.8621764329163158E-3</v>
      </c>
      <c r="I379">
        <f t="shared" si="235"/>
        <v>7.5955326086461078E-3</v>
      </c>
      <c r="J379">
        <f t="shared" si="236"/>
        <v>9.4782145312672077E-3</v>
      </c>
      <c r="K379">
        <f t="shared" si="237"/>
        <v>1.7888531792650861E-2</v>
      </c>
    </row>
    <row r="380" spans="1:11">
      <c r="A380" s="1">
        <v>7018104.1160631785</v>
      </c>
      <c r="B380">
        <f t="shared" si="228"/>
        <v>2.1337356580239473E-3</v>
      </c>
      <c r="C380">
        <f t="shared" si="229"/>
        <v>2.7452519748202026E-3</v>
      </c>
      <c r="D380">
        <f t="shared" si="230"/>
        <v>3.0603339345439077E-3</v>
      </c>
      <c r="E380">
        <f t="shared" si="231"/>
        <v>3.4709062741486879E-3</v>
      </c>
      <c r="F380">
        <f t="shared" si="232"/>
        <v>4.1937725315982378E-3</v>
      </c>
      <c r="G380">
        <f t="shared" si="233"/>
        <v>4.9201044828372717E-3</v>
      </c>
      <c r="H380">
        <f t="shared" si="234"/>
        <v>5.8618412264747058E-3</v>
      </c>
      <c r="I380">
        <f t="shared" si="235"/>
        <v>7.595358317408772E-3</v>
      </c>
      <c r="J380">
        <f t="shared" si="236"/>
        <v>9.4781056782719114E-3</v>
      </c>
      <c r="K380">
        <f t="shared" si="237"/>
        <v>1.7888490675798834E-2</v>
      </c>
    </row>
    <row r="381" spans="1:11">
      <c r="A381" s="1">
        <v>7369009.3218663381</v>
      </c>
      <c r="B381">
        <f t="shared" si="228"/>
        <v>2.1183506283730434E-3</v>
      </c>
      <c r="C381">
        <f t="shared" si="229"/>
        <v>2.7405201941297173E-3</v>
      </c>
      <c r="D381">
        <f t="shared" si="230"/>
        <v>3.0573655077821404E-3</v>
      </c>
      <c r="E381">
        <f t="shared" si="231"/>
        <v>3.4691152704619931E-3</v>
      </c>
      <c r="F381">
        <f t="shared" si="232"/>
        <v>4.1928744093287082E-3</v>
      </c>
      <c r="G381">
        <f t="shared" si="233"/>
        <v>4.9195714332994018E-3</v>
      </c>
      <c r="H381">
        <f t="shared" si="234"/>
        <v>5.8615219241795859E-3</v>
      </c>
      <c r="I381">
        <f t="shared" si="235"/>
        <v>7.595192315333732E-3</v>
      </c>
      <c r="J381">
        <f t="shared" si="236"/>
        <v>9.4780020058973496E-3</v>
      </c>
      <c r="K381">
        <f t="shared" si="237"/>
        <v>1.7888451516746957E-2</v>
      </c>
    </row>
    <row r="382" spans="1:11">
      <c r="A382" s="1">
        <v>7737459.7879596557</v>
      </c>
      <c r="B382">
        <f t="shared" si="228"/>
        <v>2.1031273503428496E-3</v>
      </c>
      <c r="C382">
        <f t="shared" si="229"/>
        <v>2.735976190006967E-3</v>
      </c>
      <c r="D382">
        <f t="shared" si="230"/>
        <v>3.0545259072622573E-3</v>
      </c>
      <c r="E382">
        <f t="shared" si="231"/>
        <v>3.4674057949240721E-3</v>
      </c>
      <c r="F382">
        <f t="shared" si="232"/>
        <v>4.1920183502593055E-3</v>
      </c>
      <c r="G382">
        <f t="shared" si="233"/>
        <v>4.9190635737128485E-3</v>
      </c>
      <c r="H382">
        <f t="shared" si="234"/>
        <v>5.8612177740640838E-3</v>
      </c>
      <c r="I382">
        <f t="shared" si="235"/>
        <v>7.5950342086661552E-3</v>
      </c>
      <c r="J382">
        <f t="shared" si="236"/>
        <v>9.4779032677125494E-3</v>
      </c>
      <c r="K382">
        <f t="shared" si="237"/>
        <v>1.7888414222280134E-2</v>
      </c>
    </row>
    <row r="383" spans="1:11">
      <c r="A383" s="1">
        <v>8124332.7773576388</v>
      </c>
      <c r="B383">
        <f t="shared" si="228"/>
        <v>2.0880636059041171E-3</v>
      </c>
      <c r="C383">
        <f t="shared" si="229"/>
        <v>2.7316138369000847E-3</v>
      </c>
      <c r="D383">
        <f t="shared" si="230"/>
        <v>3.051810042341385E-3</v>
      </c>
      <c r="E383">
        <f t="shared" si="231"/>
        <v>3.4657742963711859E-3</v>
      </c>
      <c r="F383">
        <f t="shared" si="232"/>
        <v>4.191202415574663E-3</v>
      </c>
      <c r="G383">
        <f t="shared" si="233"/>
        <v>4.9185797223636413E-3</v>
      </c>
      <c r="H383">
        <f t="shared" si="234"/>
        <v>5.8609280594730737E-3</v>
      </c>
      <c r="I383">
        <f t="shared" si="235"/>
        <v>7.5948836223117449E-3</v>
      </c>
      <c r="J383">
        <f t="shared" si="236"/>
        <v>9.4778092289967194E-3</v>
      </c>
      <c r="K383">
        <f t="shared" si="237"/>
        <v>1.7888378703620859E-2</v>
      </c>
    </row>
    <row r="384" spans="1:11">
      <c r="A384" s="1">
        <v>8530549.4162255209</v>
      </c>
      <c r="B384">
        <f t="shared" si="228"/>
        <v>2.0731572143553945E-3</v>
      </c>
      <c r="C384">
        <f t="shared" si="229"/>
        <v>2.727427112891707E-3</v>
      </c>
      <c r="D384">
        <f t="shared" si="230"/>
        <v>3.0492129824388437E-3</v>
      </c>
      <c r="E384">
        <f t="shared" si="231"/>
        <v>3.4642173643077744E-3</v>
      </c>
      <c r="F384">
        <f t="shared" si="232"/>
        <v>4.1904247529900105E-3</v>
      </c>
      <c r="G384">
        <f t="shared" si="233"/>
        <v>4.9181187521771556E-3</v>
      </c>
      <c r="H384">
        <f t="shared" si="234"/>
        <v>5.8606520974273484E-3</v>
      </c>
      <c r="I384">
        <f t="shared" si="235"/>
        <v>7.5947401989564355E-3</v>
      </c>
      <c r="J384">
        <f t="shared" si="236"/>
        <v>9.4777196661838883E-3</v>
      </c>
      <c r="K384">
        <f t="shared" si="237"/>
        <v>1.7888344876217967E-2</v>
      </c>
    </row>
    <row r="385" spans="1:11">
      <c r="A385" s="1">
        <v>8957076.8870367967</v>
      </c>
      <c r="B385">
        <f t="shared" si="228"/>
        <v>2.0584060315810833E-3</v>
      </c>
      <c r="C385">
        <f t="shared" si="229"/>
        <v>2.7234101047842185E-3</v>
      </c>
      <c r="D385">
        <f t="shared" si="230"/>
        <v>3.0467299553431498E-3</v>
      </c>
      <c r="E385">
        <f t="shared" si="231"/>
        <v>3.4627317245536989E-3</v>
      </c>
      <c r="F385">
        <f t="shared" si="232"/>
        <v>4.1896835931462375E-3</v>
      </c>
      <c r="G385">
        <f t="shared" si="233"/>
        <v>4.9176795882649622E-3</v>
      </c>
      <c r="H385">
        <f t="shared" si="234"/>
        <v>5.8603892370614821E-3</v>
      </c>
      <c r="I385">
        <f t="shared" si="235"/>
        <v>7.5946035982272795E-3</v>
      </c>
      <c r="J385">
        <f t="shared" si="236"/>
        <v>9.4776343663338109E-3</v>
      </c>
      <c r="K385">
        <f t="shared" si="237"/>
        <v>1.7888312659545512E-2</v>
      </c>
    </row>
    <row r="386" spans="1:11">
      <c r="A386" s="1">
        <v>9404930.7313886378</v>
      </c>
      <c r="B386">
        <f t="shared" si="228"/>
        <v>2.0438079493264615E-3</v>
      </c>
      <c r="C386">
        <f t="shared" si="229"/>
        <v>2.7195570126795155E-3</v>
      </c>
      <c r="D386">
        <f t="shared" si="230"/>
        <v>3.0443563452409983E-3</v>
      </c>
      <c r="E386">
        <f t="shared" si="231"/>
        <v>3.4613142349175564E-3</v>
      </c>
      <c r="F386">
        <f t="shared" si="232"/>
        <v>4.1889772461317313E-3</v>
      </c>
      <c r="G386">
        <f t="shared" si="233"/>
        <v>4.9172612055750917E-3</v>
      </c>
      <c r="H386">
        <f t="shared" si="234"/>
        <v>5.8601388581323004E-3</v>
      </c>
      <c r="I386">
        <f t="shared" si="235"/>
        <v>7.594473495892551E-3</v>
      </c>
      <c r="J386">
        <f t="shared" si="236"/>
        <v>9.4775531266278763E-3</v>
      </c>
      <c r="K386">
        <f t="shared" si="237"/>
        <v>1.7888281976911176E-2</v>
      </c>
    </row>
    <row r="387" spans="1:11">
      <c r="A387" s="1">
        <v>9875177.2679580692</v>
      </c>
      <c r="B387">
        <f t="shared" si="228"/>
        <v>2.0293608944892279E-3</v>
      </c>
      <c r="C387">
        <f t="shared" si="229"/>
        <v>2.7158621540542193E-3</v>
      </c>
      <c r="D387">
        <f t="shared" si="230"/>
        <v>3.0420876904949028E-3</v>
      </c>
      <c r="E387">
        <f t="shared" si="231"/>
        <v>3.4599618809072383E-3</v>
      </c>
      <c r="F387">
        <f t="shared" si="232"/>
        <v>4.1883040981287268E-3</v>
      </c>
      <c r="G387">
        <f t="shared" si="233"/>
        <v>4.9168626266419468E-3</v>
      </c>
      <c r="H387">
        <f t="shared" si="234"/>
        <v>5.8599003695948993E-3</v>
      </c>
      <c r="I387">
        <f t="shared" si="235"/>
        <v>7.5943495830993373E-3</v>
      </c>
      <c r="J387">
        <f t="shared" si="236"/>
        <v>9.4774757538888116E-3</v>
      </c>
      <c r="K387">
        <f t="shared" si="237"/>
        <v>1.7888252755273819E-2</v>
      </c>
    </row>
    <row r="388" spans="1:11">
      <c r="A388" s="1">
        <v>10368936.131355973</v>
      </c>
      <c r="B388">
        <f t="shared" si="228"/>
        <v>2.0150628284271465E-3</v>
      </c>
      <c r="C388">
        <f t="shared" si="229"/>
        <v>2.7123199673350284E-3</v>
      </c>
      <c r="D388">
        <f t="shared" si="230"/>
        <v>3.0399196811955417E-3</v>
      </c>
      <c r="E388">
        <f t="shared" si="231"/>
        <v>3.4586717714877825E-3</v>
      </c>
      <c r="F388">
        <f t="shared" si="232"/>
        <v>4.1876626081816977E-3</v>
      </c>
      <c r="G388">
        <f t="shared" si="233"/>
        <v>4.9164829194322506E-3</v>
      </c>
      <c r="H388">
        <f t="shared" si="234"/>
        <v>5.8596732082433402E-3</v>
      </c>
      <c r="I388">
        <f t="shared" si="235"/>
        <v>7.5942315656468461E-3</v>
      </c>
      <c r="J388">
        <f t="shared" si="236"/>
        <v>9.4774020641231211E-3</v>
      </c>
      <c r="K388">
        <f t="shared" si="237"/>
        <v>1.7888224925069661E-2</v>
      </c>
    </row>
    <row r="389" spans="1:11">
      <c r="A389" s="1">
        <v>10887382.937923772</v>
      </c>
      <c r="B389">
        <f t="shared" si="228"/>
        <v>2.0009117462813806E-3</v>
      </c>
      <c r="C389">
        <f t="shared" si="229"/>
        <v>2.7089250149824337E-3</v>
      </c>
      <c r="D389">
        <f t="shared" si="230"/>
        <v>3.0378481565139005E-3</v>
      </c>
      <c r="E389">
        <f t="shared" si="231"/>
        <v>3.4574411348953231E-3</v>
      </c>
      <c r="F389">
        <f t="shared" si="232"/>
        <v>4.1870513050852104E-3</v>
      </c>
      <c r="G389">
        <f t="shared" si="233"/>
        <v>4.9161211952834039E-3</v>
      </c>
      <c r="H389">
        <f t="shared" si="234"/>
        <v>5.8594568374132168E-3</v>
      </c>
      <c r="I389">
        <f t="shared" si="235"/>
        <v>7.5941191632938002E-3</v>
      </c>
      <c r="J389">
        <f t="shared" si="236"/>
        <v>9.4773318820851916E-3</v>
      </c>
      <c r="K389">
        <f t="shared" si="237"/>
        <v>1.7888198420046807E-2</v>
      </c>
    </row>
    <row r="390" spans="1:11">
      <c r="A390" s="1">
        <v>11431752.084819961</v>
      </c>
      <c r="B390">
        <f t="shared" si="228"/>
        <v>1.9869056763151117E-3</v>
      </c>
      <c r="C390">
        <f t="shared" si="229"/>
        <v>2.7056719860940629E-3</v>
      </c>
      <c r="D390">
        <f t="shared" si="230"/>
        <v>3.0358691018773937E-3</v>
      </c>
      <c r="E390">
        <f t="shared" si="231"/>
        <v>3.4562673145150488E-3</v>
      </c>
      <c r="F390">
        <f t="shared" si="232"/>
        <v>4.1864687843884731E-3</v>
      </c>
      <c r="G390">
        <f t="shared" si="233"/>
        <v>4.9157766069308044E-3</v>
      </c>
      <c r="H390">
        <f t="shared" si="234"/>
        <v>5.8592507457434044E-3</v>
      </c>
      <c r="I390">
        <f t="shared" si="235"/>
        <v>7.5940121090983439E-3</v>
      </c>
      <c r="J390">
        <f t="shared" si="236"/>
        <v>9.4772650408619721E-3</v>
      </c>
      <c r="K390">
        <f t="shared" si="237"/>
        <v>1.7888173177107565E-2</v>
      </c>
    </row>
    <row r="391" spans="1:11">
      <c r="A391" s="1">
        <v>12003339.68906096</v>
      </c>
      <c r="B391">
        <f t="shared" si="228"/>
        <v>1.9730426792670553E-3</v>
      </c>
      <c r="C391">
        <f t="shared" si="229"/>
        <v>2.7025556985417146E-3</v>
      </c>
      <c r="D391">
        <f t="shared" si="230"/>
        <v>3.0339786459929931E-3</v>
      </c>
      <c r="E391">
        <f t="shared" si="231"/>
        <v>3.4551477648299372E-3</v>
      </c>
      <c r="F391">
        <f t="shared" si="232"/>
        <v>4.1859137055137146E-3</v>
      </c>
      <c r="G391">
        <f t="shared" si="233"/>
        <v>4.9154483466206777E-3</v>
      </c>
      <c r="H391">
        <f t="shared" si="234"/>
        <v>5.8590544459944296E-3</v>
      </c>
      <c r="I391">
        <f t="shared" si="235"/>
        <v>7.5939101487889384E-3</v>
      </c>
      <c r="J391">
        <f t="shared" si="236"/>
        <v>9.4772013814773577E-3</v>
      </c>
      <c r="K391">
        <f t="shared" si="237"/>
        <v>1.788814913615832E-2</v>
      </c>
    </row>
    <row r="392" spans="1:11">
      <c r="A392" s="1">
        <v>12603506.673514009</v>
      </c>
      <c r="B392">
        <f t="shared" si="228"/>
        <v>1.9593208477194932E-3</v>
      </c>
      <c r="C392">
        <f t="shared" si="229"/>
        <v>2.6995711006584369E-3</v>
      </c>
      <c r="D392">
        <f t="shared" si="230"/>
        <v>3.0321730577393337E-3</v>
      </c>
      <c r="E392">
        <f t="shared" si="231"/>
        <v>3.4540800474462271E-3</v>
      </c>
      <c r="F392">
        <f t="shared" si="232"/>
        <v>4.1853847889854866E-3</v>
      </c>
      <c r="G392">
        <f t="shared" si="233"/>
        <v>4.9151356443051381E-3</v>
      </c>
      <c r="H392">
        <f t="shared" si="234"/>
        <v>5.8588674739209435E-3</v>
      </c>
      <c r="I392">
        <f t="shared" si="235"/>
        <v>7.5938130401648372E-3</v>
      </c>
      <c r="J392">
        <f t="shared" si="236"/>
        <v>9.4771407525152864E-3</v>
      </c>
      <c r="K392">
        <f t="shared" si="237"/>
        <v>1.7888126239966544E-2</v>
      </c>
    </row>
    <row r="393" spans="1:11">
      <c r="A393" s="1">
        <v>13233682.00718971</v>
      </c>
      <c r="B393">
        <f t="shared" si="228"/>
        <v>1.9457383054804626E-3</v>
      </c>
      <c r="C393">
        <f t="shared" si="229"/>
        <v>2.6967132724940741E-3</v>
      </c>
      <c r="D393">
        <f t="shared" si="230"/>
        <v>3.0304487429484925E-3</v>
      </c>
      <c r="E393">
        <f t="shared" si="231"/>
        <v>3.4530618272006507E-3</v>
      </c>
      <c r="F393">
        <f t="shared" si="232"/>
        <v>4.184880813767838E-3</v>
      </c>
      <c r="G393">
        <f t="shared" si="233"/>
        <v>4.9148377659162168E-3</v>
      </c>
      <c r="H393">
        <f t="shared" si="234"/>
        <v>5.8586893871959683E-3</v>
      </c>
      <c r="I393">
        <f t="shared" si="235"/>
        <v>7.5937205525247629E-3</v>
      </c>
      <c r="J393">
        <f t="shared" si="236"/>
        <v>9.4770830097606912E-3</v>
      </c>
      <c r="K393">
        <f t="shared" si="237"/>
        <v>1.7888104434024592E-2</v>
      </c>
    </row>
    <row r="394" spans="1:11">
      <c r="A394" s="1">
        <v>13895366.107549196</v>
      </c>
      <c r="B394">
        <f t="shared" si="228"/>
        <v>1.9322932069797238E-3</v>
      </c>
      <c r="C394">
        <f t="shared" si="229"/>
        <v>2.6939774266593222E-3</v>
      </c>
      <c r="D394">
        <f t="shared" si="230"/>
        <v>3.0288022410969702E-3</v>
      </c>
      <c r="E394">
        <f t="shared" si="231"/>
        <v>3.4520908683536955E-3</v>
      </c>
      <c r="F394">
        <f t="shared" si="232"/>
        <v>4.1844006147063418E-3</v>
      </c>
      <c r="G394">
        <f t="shared" si="233"/>
        <v>4.9145540117157636E-3</v>
      </c>
      <c r="H394">
        <f t="shared" si="234"/>
        <v>5.8585197643845777E-3</v>
      </c>
      <c r="I394">
        <f t="shared" si="235"/>
        <v>7.5936324661224465E-3</v>
      </c>
      <c r="J394">
        <f t="shared" si="236"/>
        <v>9.4770280158574562E-3</v>
      </c>
      <c r="K394">
        <f t="shared" si="237"/>
        <v>1.7888083666419991E-2</v>
      </c>
    </row>
    <row r="395" spans="1:11">
      <c r="A395" s="1">
        <v>14590134.412926657</v>
      </c>
      <c r="B395">
        <f t="shared" si="228"/>
        <v>1.9189837366781898E-3</v>
      </c>
      <c r="C395">
        <f t="shared" si="229"/>
        <v>2.6913589087796306E-3</v>
      </c>
      <c r="D395">
        <f t="shared" si="230"/>
        <v>3.027230221924122E-3</v>
      </c>
      <c r="E395">
        <f t="shared" si="231"/>
        <v>3.451165030872397E-3</v>
      </c>
      <c r="F395">
        <f t="shared" si="232"/>
        <v>4.1839430800718874E-3</v>
      </c>
      <c r="G395">
        <f t="shared" si="233"/>
        <v>4.9142837147181494E-3</v>
      </c>
      <c r="H395">
        <f t="shared" si="234"/>
        <v>5.8583582039648625E-3</v>
      </c>
      <c r="I395">
        <f t="shared" si="235"/>
        <v>7.5935485716478188E-3</v>
      </c>
      <c r="J395">
        <f t="shared" si="236"/>
        <v>9.4769756399825742E-3</v>
      </c>
      <c r="K395">
        <f t="shared" si="237"/>
        <v>1.7888063887711907E-2</v>
      </c>
    </row>
    <row r="396" spans="1:11">
      <c r="A396" s="1">
        <v>15319641.13357299</v>
      </c>
      <c r="B396">
        <f t="shared" si="228"/>
        <v>1.9058081084904509E-3</v>
      </c>
      <c r="C396">
        <f t="shared" si="229"/>
        <v>2.6888531975813291E-3</v>
      </c>
      <c r="D396">
        <f t="shared" si="230"/>
        <v>3.0257294819950676E-3</v>
      </c>
      <c r="E396">
        <f t="shared" si="231"/>
        <v>3.4502822668055146E-3</v>
      </c>
      <c r="F396">
        <f t="shared" si="232"/>
        <v>4.1835071492031251E-3</v>
      </c>
      <c r="G396">
        <f t="shared" si="233"/>
        <v>4.914026239182823E-3</v>
      </c>
      <c r="H396">
        <f t="shared" si="234"/>
        <v>5.8582043233940491E-3</v>
      </c>
      <c r="I396">
        <f t="shared" si="235"/>
        <v>7.5934686697326356E-3</v>
      </c>
      <c r="J396">
        <f t="shared" si="236"/>
        <v>9.4769257575357778E-3</v>
      </c>
      <c r="K396">
        <f t="shared" si="237"/>
        <v>1.7888045050813463E-2</v>
      </c>
    </row>
    <row r="397" spans="1:11">
      <c r="A397" s="1">
        <v>16085623.190251641</v>
      </c>
      <c r="B397">
        <f t="shared" si="228"/>
        <v>1.8927645652200831E-3</v>
      </c>
      <c r="C397">
        <f t="shared" si="229"/>
        <v>2.686455904633016E-3</v>
      </c>
      <c r="D397">
        <f t="shared" si="230"/>
        <v>3.0242969412238455E-3</v>
      </c>
      <c r="E397">
        <f t="shared" si="231"/>
        <v>3.4494406167532993E-3</v>
      </c>
      <c r="F397">
        <f t="shared" si="232"/>
        <v>4.1830918102444886E-3</v>
      </c>
      <c r="G397">
        <f t="shared" si="233"/>
        <v>4.9137809791739082E-3</v>
      </c>
      <c r="H397">
        <f t="shared" si="234"/>
        <v>5.8580577582177627E-3</v>
      </c>
      <c r="I397">
        <f t="shared" si="235"/>
        <v>7.5933925704794146E-3</v>
      </c>
      <c r="J397">
        <f t="shared" si="236"/>
        <v>9.4768782498438411E-3</v>
      </c>
      <c r="K397">
        <f t="shared" si="237"/>
        <v>1.7888027110879709E-2</v>
      </c>
    </row>
    <row r="398" spans="1:11">
      <c r="A398" s="1">
        <v>16889904.349764224</v>
      </c>
      <c r="B398">
        <f t="shared" si="228"/>
        <v>1.879851378007415E-3</v>
      </c>
      <c r="C398">
        <f t="shared" si="229"/>
        <v>2.6841627737657098E-3</v>
      </c>
      <c r="D398">
        <f t="shared" si="230"/>
        <v>3.0229296393713924E-3</v>
      </c>
      <c r="E398">
        <f t="shared" si="231"/>
        <v>3.4486382064335009E-3</v>
      </c>
      <c r="F398">
        <f t="shared" si="232"/>
        <v>4.1826960979767028E-3</v>
      </c>
      <c r="G398">
        <f t="shared" si="233"/>
        <v>4.9135473571840288E-3</v>
      </c>
      <c r="H398">
        <f t="shared" si="234"/>
        <v>5.8579181612205197E-3</v>
      </c>
      <c r="I398">
        <f t="shared" si="235"/>
        <v>7.593320093012574E-3</v>
      </c>
      <c r="J398">
        <f t="shared" si="236"/>
        <v>9.4768330038789393E-3</v>
      </c>
      <c r="K398">
        <f t="shared" si="237"/>
        <v>1.7888010025200875E-2</v>
      </c>
    </row>
    <row r="399" spans="1:11">
      <c r="A399" s="1">
        <v>17734399.567252435</v>
      </c>
      <c r="B399">
        <f t="shared" si="228"/>
        <v>1.8670668457894458E-3</v>
      </c>
      <c r="C399">
        <f t="shared" si="229"/>
        <v>2.6819696801954119E-3</v>
      </c>
      <c r="D399">
        <f t="shared" si="230"/>
        <v>3.0216247325317103E-3</v>
      </c>
      <c r="E399">
        <f t="shared" si="231"/>
        <v>3.4478732433447642E-3</v>
      </c>
      <c r="F399">
        <f t="shared" si="232"/>
        <v>4.1823190917367175E-3</v>
      </c>
      <c r="G399">
        <f t="shared" si="233"/>
        <v>4.9133248228197274E-3</v>
      </c>
      <c r="H399">
        <f t="shared" si="234"/>
        <v>5.8577852016155557E-3</v>
      </c>
      <c r="I399">
        <f t="shared" si="235"/>
        <v>7.5932510650507457E-3</v>
      </c>
      <c r="J399">
        <f t="shared" si="236"/>
        <v>9.4767899119903524E-3</v>
      </c>
      <c r="K399">
        <f t="shared" si="237"/>
        <v>1.7887993753100715E-2</v>
      </c>
    </row>
    <row r="400" spans="1:11">
      <c r="A400" s="1">
        <v>18621119.545615058</v>
      </c>
      <c r="B400">
        <f t="shared" si="228"/>
        <v>1.8544092947716086E-3</v>
      </c>
      <c r="C400">
        <f t="shared" si="229"/>
        <v>2.6798726293717221E-3</v>
      </c>
      <c r="D400">
        <f t="shared" si="230"/>
        <v>3.0203794896184314E-3</v>
      </c>
      <c r="E400">
        <f t="shared" si="231"/>
        <v>3.4471440135280542E-3</v>
      </c>
      <c r="F400">
        <f t="shared" si="232"/>
        <v>4.181959913424016E-3</v>
      </c>
      <c r="G400">
        <f t="shared" si="233"/>
        <v>4.9131128515459196E-3</v>
      </c>
      <c r="H400">
        <f t="shared" si="234"/>
        <v>5.8576585642722634E-3</v>
      </c>
      <c r="I400">
        <f t="shared" si="235"/>
        <v>7.59318532249929E-3</v>
      </c>
      <c r="J400">
        <f t="shared" si="236"/>
        <v>9.4767488716488695E-3</v>
      </c>
      <c r="K400">
        <f t="shared" si="237"/>
        <v>1.7887978255839734E-2</v>
      </c>
    </row>
    <row r="401" spans="1:11">
      <c r="A401" s="1">
        <v>19552175.522895813</v>
      </c>
      <c r="B401">
        <f t="shared" si="228"/>
        <v>1.8418770779110906E-3</v>
      </c>
      <c r="C401">
        <f t="shared" si="229"/>
        <v>2.6778677555758744E-3</v>
      </c>
      <c r="D401">
        <f t="shared" si="230"/>
        <v>3.0191912888629163E-3</v>
      </c>
      <c r="E401">
        <f t="shared" si="231"/>
        <v>3.446448878426398E-3</v>
      </c>
      <c r="F401">
        <f t="shared" si="232"/>
        <v>4.1816177255903425E-3</v>
      </c>
      <c r="G401">
        <f t="shared" si="233"/>
        <v>4.9129109434868368E-3</v>
      </c>
      <c r="H401">
        <f t="shared" si="234"/>
        <v>5.8575379489795082E-3</v>
      </c>
      <c r="I401">
        <f t="shared" si="235"/>
        <v>7.5931227090620407E-3</v>
      </c>
      <c r="J401">
        <f t="shared" si="236"/>
        <v>9.4767097852033813E-3</v>
      </c>
      <c r="K401">
        <f t="shared" si="237"/>
        <v>1.7887963496522937E-2</v>
      </c>
    </row>
    <row r="402" spans="1:11">
      <c r="A402" s="1">
        <v>20529784.299040604</v>
      </c>
      <c r="B402">
        <f t="shared" si="228"/>
        <v>1.8294685744114183E-3</v>
      </c>
      <c r="C402">
        <f t="shared" si="229"/>
        <v>2.6759513202911701E-3</v>
      </c>
      <c r="D402">
        <f t="shared" si="230"/>
        <v>3.0180576143338865E-3</v>
      </c>
      <c r="E402">
        <f t="shared" si="231"/>
        <v>3.4457862718427681E-3</v>
      </c>
      <c r="F402">
        <f t="shared" si="232"/>
        <v>4.1812917296098658E-3</v>
      </c>
      <c r="G402">
        <f t="shared" si="233"/>
        <v>4.9127186222811372E-3</v>
      </c>
      <c r="H402">
        <f t="shared" si="234"/>
        <v>5.8574230697432074E-3</v>
      </c>
      <c r="I402">
        <f t="shared" si="235"/>
        <v>7.5930630758713914E-3</v>
      </c>
      <c r="J402">
        <f t="shared" si="236"/>
        <v>9.4766725596489437E-3</v>
      </c>
      <c r="K402">
        <f t="shared" si="237"/>
        <v>1.7887949440012041E-2</v>
      </c>
    </row>
    <row r="403" spans="1:11">
      <c r="A403" s="1">
        <v>21556273.513992634</v>
      </c>
      <c r="B403">
        <f t="shared" si="228"/>
        <v>1.8171821892280402E-3</v>
      </c>
      <c r="C403">
        <f t="shared" si="229"/>
        <v>2.6741197103682121E-3</v>
      </c>
      <c r="D403">
        <f t="shared" si="230"/>
        <v>3.0169760524876425E-3</v>
      </c>
      <c r="E403">
        <f t="shared" si="231"/>
        <v>3.4451546969956966E-3</v>
      </c>
      <c r="F403">
        <f t="shared" si="232"/>
        <v>4.1809811639269044E-3</v>
      </c>
      <c r="G403">
        <f t="shared" si="233"/>
        <v>4.9125354339888258E-3</v>
      </c>
      <c r="H403">
        <f t="shared" si="234"/>
        <v>5.8573136541166223E-3</v>
      </c>
      <c r="I403">
        <f t="shared" si="235"/>
        <v>7.5930062811358674E-3</v>
      </c>
      <c r="J403">
        <f t="shared" si="236"/>
        <v>9.4766371064059322E-3</v>
      </c>
      <c r="K403">
        <f t="shared" si="237"/>
        <v>1.7887936052841828E-2</v>
      </c>
    </row>
    <row r="404" spans="1:11">
      <c r="A404" s="1">
        <v>22634087.189692266</v>
      </c>
      <c r="B404">
        <f t="shared" si="228"/>
        <v>1.8050163525846262E-3</v>
      </c>
      <c r="C404">
        <f t="shared" si="229"/>
        <v>2.6723694360066396E-3</v>
      </c>
      <c r="D404">
        <f t="shared" si="230"/>
        <v>3.0159442887569142E-3</v>
      </c>
      <c r="E404">
        <f t="shared" si="231"/>
        <v>3.4445527236718E-3</v>
      </c>
      <c r="F404">
        <f t="shared" si="232"/>
        <v>4.1806853023783688E-3</v>
      </c>
      <c r="G404">
        <f t="shared" si="233"/>
        <v>4.9123609460477828E-3</v>
      </c>
      <c r="H404">
        <f t="shared" si="234"/>
        <v>5.8572094425618539E-3</v>
      </c>
      <c r="I404">
        <f t="shared" si="235"/>
        <v>7.5929521898043615E-3</v>
      </c>
      <c r="J404">
        <f t="shared" si="236"/>
        <v>9.4766033411096077E-3</v>
      </c>
      <c r="K404">
        <f t="shared" si="237"/>
        <v>1.7887923303140523E-2</v>
      </c>
    </row>
    <row r="405" spans="1:11">
      <c r="A405" s="1">
        <v>23765791.549176879</v>
      </c>
      <c r="B405">
        <f t="shared" si="228"/>
        <v>1.7929695194998276E-3</v>
      </c>
      <c r="C405">
        <f t="shared" si="229"/>
        <v>2.6706971285743067E-3</v>
      </c>
      <c r="D405">
        <f t="shared" si="230"/>
        <v>3.0149601041854672E-3</v>
      </c>
      <c r="E405">
        <f t="shared" si="231"/>
        <v>3.443978985474255E-3</v>
      </c>
      <c r="F405">
        <f t="shared" si="232"/>
        <v>4.1804034525881354E-3</v>
      </c>
      <c r="G405">
        <f t="shared" si="233"/>
        <v>4.9121947462777591E-3</v>
      </c>
      <c r="H405">
        <f t="shared" si="234"/>
        <v>5.8571101878411459E-3</v>
      </c>
      <c r="I405">
        <f t="shared" si="235"/>
        <v>7.5929006732462266E-3</v>
      </c>
      <c r="J405">
        <f t="shared" si="236"/>
        <v>9.4765711834097193E-3</v>
      </c>
      <c r="K405">
        <f t="shared" si="237"/>
        <v>1.7887911160553892E-2</v>
      </c>
    </row>
    <row r="406" spans="1:11">
      <c r="A406" s="1">
        <v>24954081.126635723</v>
      </c>
      <c r="B406">
        <f t="shared" si="228"/>
        <v>1.7810401693242432E-3</v>
      </c>
      <c r="C406">
        <f t="shared" si="229"/>
        <v>2.6690995382839091E-3</v>
      </c>
      <c r="D406">
        <f t="shared" si="230"/>
        <v>3.0140213721147717E-3</v>
      </c>
      <c r="E406">
        <f t="shared" si="231"/>
        <v>3.4434321771659024E-3</v>
      </c>
      <c r="F406">
        <f t="shared" si="232"/>
        <v>4.1801349544306476E-3</v>
      </c>
      <c r="G406">
        <f t="shared" si="233"/>
        <v>4.9120364419297643E-3</v>
      </c>
      <c r="H406">
        <f t="shared" si="234"/>
        <v>5.8570156544366101E-3</v>
      </c>
      <c r="I406">
        <f t="shared" si="235"/>
        <v>7.5928516089465332E-3</v>
      </c>
      <c r="J406">
        <f t="shared" si="236"/>
        <v>9.4765405567795984E-3</v>
      </c>
      <c r="K406">
        <f t="shared" si="237"/>
        <v>1.7887899596173006E-2</v>
      </c>
    </row>
    <row r="407" spans="1:11">
      <c r="A407" s="1">
        <v>26201785.18296751</v>
      </c>
      <c r="B407">
        <f t="shared" si="228"/>
        <v>1.7692268052873351E-3</v>
      </c>
      <c r="C407">
        <f t="shared" si="229"/>
        <v>2.667573531746173E-3</v>
      </c>
      <c r="D407">
        <f t="shared" si="230"/>
        <v>3.0131260549281997E-3</v>
      </c>
      <c r="E407">
        <f t="shared" si="231"/>
        <v>3.4429110521055702E-3</v>
      </c>
      <c r="F407">
        <f t="shared" si="232"/>
        <v>4.1798791785610939E-3</v>
      </c>
      <c r="G407">
        <f t="shared" si="233"/>
        <v>4.9118856587789129E-3</v>
      </c>
      <c r="H407">
        <f t="shared" si="234"/>
        <v>5.8569256179970882E-3</v>
      </c>
      <c r="I407">
        <f t="shared" si="235"/>
        <v>7.5928048802157196E-3</v>
      </c>
      <c r="J407">
        <f t="shared" si="236"/>
        <v>9.4765113883343334E-3</v>
      </c>
      <c r="K407">
        <f t="shared" si="237"/>
        <v>1.7887888582465445E-2</v>
      </c>
    </row>
    <row r="408" spans="1:11">
      <c r="A408" s="1">
        <v>27511874.442115888</v>
      </c>
      <c r="B408">
        <f t="shared" si="228"/>
        <v>1.7575279540540647E-3</v>
      </c>
      <c r="C408">
        <f t="shared" si="229"/>
        <v>2.6661160894176869E-3</v>
      </c>
      <c r="D408">
        <f t="shared" si="230"/>
        <v>3.012272200857469E-3</v>
      </c>
      <c r="E408">
        <f t="shared" si="231"/>
        <v>3.4424144197759817E-3</v>
      </c>
      <c r="F408">
        <f t="shared" si="232"/>
        <v>4.1796355250095845E-3</v>
      </c>
      <c r="G408">
        <f t="shared" si="233"/>
        <v>4.9117420402587739E-3</v>
      </c>
      <c r="H408">
        <f t="shared" si="234"/>
        <v>5.8568398648108791E-3</v>
      </c>
      <c r="I408">
        <f t="shared" si="235"/>
        <v>7.5927603759130121E-3</v>
      </c>
      <c r="J408">
        <f t="shared" si="236"/>
        <v>9.4764836086575644E-3</v>
      </c>
      <c r="K408">
        <f t="shared" si="237"/>
        <v>1.7887878093209728E-2</v>
      </c>
    </row>
    <row r="409" spans="1:11">
      <c r="A409" s="1">
        <v>28887468.164221685</v>
      </c>
      <c r="B409">
        <f t="shared" si="228"/>
        <v>1.7459421652910063E-3</v>
      </c>
      <c r="C409">
        <f t="shared" si="229"/>
        <v>2.6647243029604365E-3</v>
      </c>
      <c r="D409">
        <f t="shared" si="230"/>
        <v>3.0114579408553827E-3</v>
      </c>
      <c r="E409">
        <f t="shared" si="231"/>
        <v>3.4419411434014548E-3</v>
      </c>
      <c r="F409">
        <f t="shared" si="232"/>
        <v>4.1794034218368076E-3</v>
      </c>
      <c r="G409">
        <f t="shared" si="233"/>
        <v>4.911605246635445E-3</v>
      </c>
      <c r="H409">
        <f t="shared" si="234"/>
        <v>5.8567581913031748E-3</v>
      </c>
      <c r="I409">
        <f t="shared" si="235"/>
        <v>7.5927179901829163E-3</v>
      </c>
      <c r="J409">
        <f t="shared" si="236"/>
        <v>9.4764571516365234E-3</v>
      </c>
      <c r="K409">
        <f t="shared" si="237"/>
        <v>1.7887868103432923E-2</v>
      </c>
    </row>
    <row r="410" spans="1:11">
      <c r="A410" s="1">
        <v>30331841.572432771</v>
      </c>
      <c r="B410">
        <f t="shared" si="228"/>
        <v>1.734468011241703E-3</v>
      </c>
      <c r="C410">
        <f t="shared" si="229"/>
        <v>2.6633953725290712E-3</v>
      </c>
      <c r="D410">
        <f t="shared" si="230"/>
        <v>3.0106814855382353E-3</v>
      </c>
      <c r="E410">
        <f t="shared" si="231"/>
        <v>3.4414901376535055E-3</v>
      </c>
      <c r="F410">
        <f t="shared" si="232"/>
        <v>4.1791823238487473E-3</v>
      </c>
      <c r="G410">
        <f t="shared" si="233"/>
        <v>4.9114749542195661E-3</v>
      </c>
      <c r="H410">
        <f t="shared" si="234"/>
        <v>5.8566804035570528E-3</v>
      </c>
      <c r="I410">
        <f t="shared" si="235"/>
        <v>7.5926776222042117E-3</v>
      </c>
      <c r="J410">
        <f t="shared" si="236"/>
        <v>9.4764319543048925E-3</v>
      </c>
      <c r="K410">
        <f t="shared" si="237"/>
        <v>1.788785858935121E-2</v>
      </c>
    </row>
    <row r="411" spans="1:11">
      <c r="A411" s="1">
        <v>31848433.651054412</v>
      </c>
      <c r="B411">
        <f t="shared" si="228"/>
        <v>1.7231040863110608E-3</v>
      </c>
      <c r="C411">
        <f t="shared" si="229"/>
        <v>2.662126604000851E-3</v>
      </c>
      <c r="D411">
        <f t="shared" si="230"/>
        <v>3.009941122200664E-3</v>
      </c>
      <c r="E411">
        <f t="shared" si="231"/>
        <v>3.4410603664423644E-3</v>
      </c>
      <c r="F411">
        <f t="shared" si="232"/>
        <v>4.1789717113680904E-3</v>
      </c>
      <c r="G411">
        <f t="shared" si="233"/>
        <v>4.9113508546146153E-3</v>
      </c>
      <c r="H411">
        <f t="shared" si="234"/>
        <v>5.856606316856916E-3</v>
      </c>
      <c r="I411">
        <f t="shared" si="235"/>
        <v>7.5926391759508025E-3</v>
      </c>
      <c r="J411">
        <f t="shared" si="236"/>
        <v>9.4764079566931475E-3</v>
      </c>
      <c r="K411">
        <f t="shared" si="237"/>
        <v>1.7887849528313227E-2</v>
      </c>
    </row>
    <row r="412" spans="1:11">
      <c r="A412" s="1">
        <v>33440855.333607133</v>
      </c>
      <c r="B412">
        <f t="shared" si="228"/>
        <v>1.7118490066585456E-3</v>
      </c>
      <c r="C412">
        <f t="shared" si="229"/>
        <v>2.6609154061621727E-3</v>
      </c>
      <c r="D412">
        <f t="shared" si="230"/>
        <v>3.0092352119052111E-3</v>
      </c>
      <c r="E412">
        <f t="shared" si="231"/>
        <v>3.4406508407922999E-3</v>
      </c>
      <c r="F412">
        <f t="shared" si="232"/>
        <v>4.178771089060021E-3</v>
      </c>
      <c r="G412">
        <f t="shared" si="233"/>
        <v>4.9112326539998618E-3</v>
      </c>
      <c r="H412">
        <f t="shared" si="234"/>
        <v>5.8565357552533923E-3</v>
      </c>
      <c r="I412">
        <f t="shared" si="235"/>
        <v>7.5926025599639523E-3</v>
      </c>
      <c r="J412">
        <f t="shared" si="236"/>
        <v>9.4763851016859985E-3</v>
      </c>
      <c r="K412">
        <f t="shared" si="237"/>
        <v>1.7887840898746205E-2</v>
      </c>
    </row>
    <row r="413" spans="1:11">
      <c r="A413" s="1">
        <v>35112898.10028749</v>
      </c>
      <c r="B413">
        <f t="shared" si="228"/>
        <v>1.7007014097999813E-3</v>
      </c>
      <c r="C413">
        <f t="shared" si="229"/>
        <v>2.6597592878645727E-3</v>
      </c>
      <c r="D413">
        <f t="shared" si="230"/>
        <v>3.0085621866483168E-3</v>
      </c>
      <c r="E413">
        <f t="shared" si="231"/>
        <v>3.4402606167986153E-3</v>
      </c>
      <c r="F413">
        <f t="shared" si="232"/>
        <v>4.1785799848102038E-3</v>
      </c>
      <c r="G413">
        <f t="shared" si="233"/>
        <v>4.9111200724464244E-3</v>
      </c>
      <c r="H413">
        <f t="shared" si="234"/>
        <v>5.8564685511486424E-3</v>
      </c>
      <c r="I413">
        <f t="shared" si="235"/>
        <v>7.5925676871352703E-3</v>
      </c>
      <c r="J413">
        <f t="shared" si="236"/>
        <v>9.4763633348866061E-3</v>
      </c>
      <c r="K413">
        <f t="shared" si="237"/>
        <v>1.7887832680104538E-2</v>
      </c>
    </row>
    <row r="414" spans="1:11">
      <c r="A414" s="1">
        <v>36868543.005301863</v>
      </c>
      <c r="B414">
        <f t="shared" si="228"/>
        <v>1.689659954217742E-3</v>
      </c>
      <c r="C414">
        <f t="shared" si="229"/>
        <v>2.6586558551620178E-3</v>
      </c>
      <c r="D414">
        <f t="shared" si="230"/>
        <v>3.0079205466040483E-3</v>
      </c>
      <c r="E414">
        <f t="shared" si="231"/>
        <v>3.4398887936641161E-3</v>
      </c>
      <c r="F414">
        <f t="shared" si="232"/>
        <v>4.1783979486527947E-3</v>
      </c>
      <c r="G414">
        <f t="shared" si="233"/>
        <v>4.9110128432649815E-3</v>
      </c>
      <c r="H414">
        <f t="shared" si="234"/>
        <v>5.8564045449011771E-3</v>
      </c>
      <c r="I414">
        <f t="shared" si="235"/>
        <v>7.5925344744999946E-3</v>
      </c>
      <c r="J414">
        <f t="shared" si="236"/>
        <v>9.4763426044872541E-3</v>
      </c>
      <c r="K414">
        <f t="shared" si="237"/>
        <v>1.788782485282096E-2</v>
      </c>
    </row>
    <row r="415" spans="1:11">
      <c r="A415" s="1">
        <v>38711970.155566961</v>
      </c>
      <c r="B415">
        <f t="shared" ref="B415:B434" si="238">AX198/4</f>
        <v>1.6787233189791396E-3</v>
      </c>
      <c r="C415">
        <f t="shared" si="229"/>
        <v>2.6576028084403691E-3</v>
      </c>
      <c r="D415">
        <f t="shared" si="230"/>
        <v>3.0073088574464031E-3</v>
      </c>
      <c r="E415">
        <f t="shared" si="231"/>
        <v>3.4395345118128015E-3</v>
      </c>
      <c r="F415">
        <f t="shared" si="232"/>
        <v>4.1782245517464128E-3</v>
      </c>
      <c r="G415">
        <f t="shared" si="233"/>
        <v>4.9109107123836713E-3</v>
      </c>
      <c r="H415">
        <f t="shared" si="234"/>
        <v>5.8563435844492572E-3</v>
      </c>
      <c r="I415">
        <f t="shared" si="235"/>
        <v>7.5925028430401022E-3</v>
      </c>
      <c r="J415">
        <f t="shared" si="236"/>
        <v>9.4763228611461844E-3</v>
      </c>
      <c r="K415">
        <f t="shared" si="237"/>
        <v>1.7887817398259908E-2</v>
      </c>
    </row>
    <row r="416" spans="1:11">
      <c r="A416" s="1">
        <v>40647568.663345307</v>
      </c>
      <c r="B416">
        <f t="shared" si="238"/>
        <v>1.6678902033628118E-3</v>
      </c>
      <c r="C416">
        <f t="shared" si="229"/>
        <v>2.6565979395489093E-3</v>
      </c>
      <c r="D416">
        <f t="shared" si="230"/>
        <v>3.0067257477507359E-3</v>
      </c>
      <c r="E416">
        <f t="shared" si="231"/>
        <v>3.4391969510785313E-3</v>
      </c>
      <c r="F416">
        <f t="shared" si="232"/>
        <v>4.1780593853960619E-3</v>
      </c>
      <c r="G416">
        <f t="shared" si="233"/>
        <v>4.9108134377548575E-3</v>
      </c>
      <c r="H416">
        <f t="shared" si="234"/>
        <v>5.8562855249520195E-3</v>
      </c>
      <c r="I416">
        <f t="shared" si="235"/>
        <v>7.592472717496722E-3</v>
      </c>
      <c r="J416">
        <f t="shared" si="236"/>
        <v>9.476304057870243E-3</v>
      </c>
      <c r="K416">
        <f t="shared" si="237"/>
        <v>1.7887810298673184E-2</v>
      </c>
    </row>
    <row r="417" spans="1:11">
      <c r="A417" s="1">
        <v>42679947.096512571</v>
      </c>
      <c r="B417">
        <f t="shared" si="238"/>
        <v>1.6571593264929148E-3</v>
      </c>
      <c r="C417">
        <f t="shared" si="229"/>
        <v>2.6556391289429123E-3</v>
      </c>
      <c r="D417">
        <f t="shared" si="230"/>
        <v>3.0061699064744193E-3</v>
      </c>
      <c r="E417">
        <f t="shared" si="231"/>
        <v>3.4388753289664015E-3</v>
      </c>
      <c r="F417">
        <f t="shared" si="232"/>
        <v>4.1779020601190779E-3</v>
      </c>
      <c r="G417">
        <f t="shared" si="233"/>
        <v>4.9107207887894317E-3</v>
      </c>
      <c r="H417">
        <f t="shared" si="234"/>
        <v>5.8562302284474854E-3</v>
      </c>
      <c r="I417">
        <f t="shared" si="235"/>
        <v>7.5924440261914642E-3</v>
      </c>
      <c r="J417">
        <f t="shared" si="236"/>
        <v>9.4762861499031615E-3</v>
      </c>
      <c r="K417">
        <f t="shared" si="237"/>
        <v>1.7887803537157691E-2</v>
      </c>
    </row>
    <row r="418" spans="1:11">
      <c r="A418" s="1">
        <v>44813944.451338202</v>
      </c>
      <c r="B418">
        <f t="shared" si="238"/>
        <v>1.6465294269809505E-3</v>
      </c>
      <c r="C418">
        <f t="shared" si="229"/>
        <v>2.6547243428453535E-3</v>
      </c>
      <c r="D418">
        <f t="shared" si="230"/>
        <v>3.0056400805166324E-3</v>
      </c>
      <c r="E418">
        <f t="shared" si="231"/>
        <v>3.4385688989845252E-3</v>
      </c>
      <c r="F418">
        <f t="shared" si="232"/>
        <v>4.1777522047532385E-3</v>
      </c>
      <c r="G418">
        <f t="shared" si="233"/>
        <v>4.9106325458174302E-3</v>
      </c>
      <c r="H418">
        <f t="shared" si="234"/>
        <v>5.8561775635267042E-3</v>
      </c>
      <c r="I418">
        <f t="shared" si="235"/>
        <v>7.5924167008562327E-3</v>
      </c>
      <c r="J418">
        <f t="shared" si="236"/>
        <v>9.4762690946191136E-3</v>
      </c>
      <c r="K418">
        <f t="shared" si="237"/>
        <v>1.7887797097615201E-2</v>
      </c>
    </row>
    <row r="419" spans="1:11">
      <c r="A419" s="1">
        <v>47054641.673905112</v>
      </c>
      <c r="B419">
        <f t="shared" si="238"/>
        <v>1.6359992625750331E-3</v>
      </c>
      <c r="C419">
        <f t="shared" si="229"/>
        <v>2.6538516304350232E-3</v>
      </c>
      <c r="D419">
        <f t="shared" si="230"/>
        <v>3.0051350723568557E-3</v>
      </c>
      <c r="E419">
        <f t="shared" si="231"/>
        <v>3.4382769490440002E-3</v>
      </c>
      <c r="F419">
        <f t="shared" si="232"/>
        <v>4.1776094656052268E-3</v>
      </c>
      <c r="G419">
        <f t="shared" si="233"/>
        <v>4.9105484995737502E-3</v>
      </c>
      <c r="H419">
        <f t="shared" si="234"/>
        <v>5.8561274050232337E-3</v>
      </c>
      <c r="I419">
        <f t="shared" si="235"/>
        <v>7.5923906764711075E-3</v>
      </c>
      <c r="J419">
        <f t="shared" si="236"/>
        <v>9.4762528514213233E-3</v>
      </c>
      <c r="K419">
        <f t="shared" si="237"/>
        <v>1.7887790964714025E-2</v>
      </c>
    </row>
    <row r="420" spans="1:11">
      <c r="A420" s="1">
        <v>49407373.757600367</v>
      </c>
      <c r="B420">
        <f t="shared" si="238"/>
        <v>1.6255676098164298E-3</v>
      </c>
      <c r="C420">
        <f t="shared" si="229"/>
        <v>2.6530191210675045E-3</v>
      </c>
      <c r="D420">
        <f t="shared" si="230"/>
        <v>3.0046537377714376E-3</v>
      </c>
      <c r="E420">
        <f t="shared" si="231"/>
        <v>3.4379987999247695E-3</v>
      </c>
      <c r="F420">
        <f t="shared" si="232"/>
        <v>4.1774735056377315E-3</v>
      </c>
      <c r="G420">
        <f t="shared" si="233"/>
        <v>4.9104684507078247E-3</v>
      </c>
      <c r="H420">
        <f t="shared" si="234"/>
        <v>5.8560796337172837E-3</v>
      </c>
      <c r="I420">
        <f t="shared" si="235"/>
        <v>7.5923658911099066E-3</v>
      </c>
      <c r="J420">
        <f t="shared" si="236"/>
        <v>9.47623738164554E-3</v>
      </c>
      <c r="K420">
        <f t="shared" si="237"/>
        <v>1.7887785123852532E-2</v>
      </c>
    </row>
    <row r="421" spans="1:11">
      <c r="A421" s="1">
        <v>51877742.445480384</v>
      </c>
      <c r="B421">
        <f t="shared" si="238"/>
        <v>1.6152332637032031E-3</v>
      </c>
      <c r="C421">
        <f t="shared" si="229"/>
        <v>2.6522250215347417E-3</v>
      </c>
      <c r="D421">
        <f t="shared" si="230"/>
        <v>3.004194983627364E-3</v>
      </c>
      <c r="E421">
        <f t="shared" si="231"/>
        <v>3.4377338038051697E-3</v>
      </c>
      <c r="F421">
        <f t="shared" si="232"/>
        <v>4.1773440036935172E-3</v>
      </c>
      <c r="G421">
        <f t="shared" si="233"/>
        <v>4.910392209316182E-3</v>
      </c>
      <c r="H421">
        <f t="shared" si="234"/>
        <v>5.8560341360538067E-3</v>
      </c>
      <c r="I421">
        <f t="shared" si="235"/>
        <v>7.5923422857930968E-3</v>
      </c>
      <c r="J421">
        <f t="shared" si="236"/>
        <v>9.4762226484680565E-3</v>
      </c>
      <c r="K421">
        <f t="shared" si="237"/>
        <v>1.7887779561124369E-2</v>
      </c>
    </row>
    <row r="422" spans="1:11">
      <c r="A422" s="1">
        <v>54471629.567754403</v>
      </c>
      <c r="B422">
        <f t="shared" si="238"/>
        <v>1.6049950373607875E-3</v>
      </c>
      <c r="C422">
        <f t="shared" si="229"/>
        <v>2.6514676133682202E-3</v>
      </c>
      <c r="D422">
        <f t="shared" si="230"/>
        <v>3.0037577657522009E-3</v>
      </c>
      <c r="E422">
        <f t="shared" si="231"/>
        <v>3.4374813428529531E-3</v>
      </c>
      <c r="F422">
        <f t="shared" si="232"/>
        <v>4.1772206537548573E-3</v>
      </c>
      <c r="G422">
        <f t="shared" si="233"/>
        <v>4.9103195944968318E-3</v>
      </c>
      <c r="H422">
        <f t="shared" si="234"/>
        <v>5.8559908038738964E-3</v>
      </c>
      <c r="I422">
        <f t="shared" si="235"/>
        <v>7.5923198043477006E-3</v>
      </c>
      <c r="J422">
        <f t="shared" si="236"/>
        <v>9.4762086168181259E-3</v>
      </c>
      <c r="K422">
        <f t="shared" si="237"/>
        <v>1.7887774263285375E-2</v>
      </c>
    </row>
    <row r="423" spans="1:11">
      <c r="A423" s="1">
        <v>57195211.046142124</v>
      </c>
      <c r="B423">
        <f t="shared" si="238"/>
        <v>1.5948517617193389E-3</v>
      </c>
      <c r="C423">
        <f t="shared" si="229"/>
        <v>2.6507452501900947E-3</v>
      </c>
      <c r="D423">
        <f t="shared" si="230"/>
        <v>3.0033410868790249E-3</v>
      </c>
      <c r="E423">
        <f t="shared" si="231"/>
        <v>3.4372408278756203E-3</v>
      </c>
      <c r="F423">
        <f t="shared" si="232"/>
        <v>4.1771031642367958E-3</v>
      </c>
      <c r="G423">
        <f t="shared" si="233"/>
        <v>4.9102504339244681E-3</v>
      </c>
      <c r="H423">
        <f t="shared" si="234"/>
        <v>5.8559495341588734E-3</v>
      </c>
      <c r="I423">
        <f t="shared" si="235"/>
        <v>7.5922983932738023E-3</v>
      </c>
      <c r="J423">
        <f t="shared" si="236"/>
        <v>9.4761952532945379E-3</v>
      </c>
      <c r="K423">
        <f t="shared" si="237"/>
        <v>1.7887769217722008E-2</v>
      </c>
    </row>
    <row r="424" spans="1:11">
      <c r="A424" s="1">
        <v>60054971.59844923</v>
      </c>
      <c r="B424">
        <f t="shared" si="238"/>
        <v>1.584802285197704E-3</v>
      </c>
      <c r="C424">
        <f t="shared" si="229"/>
        <v>2.6500563551160616E-3</v>
      </c>
      <c r="D424">
        <f t="shared" si="230"/>
        <v>3.0029439946649833E-3</v>
      </c>
      <c r="E424">
        <f t="shared" si="231"/>
        <v>3.4370116970279486E-3</v>
      </c>
      <c r="F424">
        <f t="shared" si="232"/>
        <v>4.1769912573127602E-3</v>
      </c>
      <c r="G424">
        <f t="shared" si="233"/>
        <v>4.91018456344554E-3</v>
      </c>
      <c r="H424">
        <f t="shared" si="234"/>
        <v>5.8559102287864644E-3</v>
      </c>
      <c r="I424">
        <f t="shared" si="235"/>
        <v>7.5922780016174675E-3</v>
      </c>
      <c r="J424">
        <f t="shared" si="236"/>
        <v>9.4761825260861621E-3</v>
      </c>
      <c r="K424">
        <f t="shared" si="237"/>
        <v>1.7887764412421386E-2</v>
      </c>
    </row>
    <row r="425" spans="1:11">
      <c r="A425" s="1">
        <v>63057720.178371698</v>
      </c>
      <c r="B425">
        <f t="shared" si="238"/>
        <v>1.5748454733938463E-3</v>
      </c>
      <c r="C425">
        <f t="shared" si="229"/>
        <v>2.6493994182131158E-3</v>
      </c>
      <c r="D425">
        <f t="shared" si="230"/>
        <v>3.0025655797820639E-3</v>
      </c>
      <c r="E425">
        <f t="shared" si="231"/>
        <v>3.4367934145745787E-3</v>
      </c>
      <c r="F425">
        <f t="shared" si="232"/>
        <v>4.1768846682710969E-3</v>
      </c>
      <c r="G425">
        <f t="shared" si="233"/>
        <v>4.9101218266923135E-3</v>
      </c>
      <c r="H425">
        <f t="shared" si="234"/>
        <v>5.8558727942984844E-3</v>
      </c>
      <c r="I425">
        <f t="shared" si="235"/>
        <v>7.5922585808496298E-3</v>
      </c>
      <c r="J425">
        <f t="shared" si="236"/>
        <v>9.4761704048962822E-3</v>
      </c>
      <c r="K425">
        <f t="shared" si="237"/>
        <v>1.788775983594261E-2</v>
      </c>
    </row>
    <row r="426" spans="1:11">
      <c r="A426" s="1">
        <v>66210606.187290289</v>
      </c>
      <c r="B426">
        <f t="shared" si="238"/>
        <v>1.5649802087815965E-3</v>
      </c>
      <c r="C426">
        <f t="shared" si="229"/>
        <v>2.6487729940148758E-3</v>
      </c>
      <c r="D426">
        <f t="shared" si="230"/>
        <v>3.0022049740785054E-3</v>
      </c>
      <c r="E426">
        <f t="shared" si="231"/>
        <v>3.4365854697056687E-3</v>
      </c>
      <c r="F426">
        <f t="shared" si="232"/>
        <v>4.1767831449011708E-3</v>
      </c>
      <c r="G426">
        <f t="shared" si="233"/>
        <v>4.9100620747149727E-3</v>
      </c>
      <c r="H426">
        <f t="shared" si="234"/>
        <v>5.8558371416795353E-3</v>
      </c>
      <c r="I426">
        <f t="shared" si="235"/>
        <v>7.592240084750769E-3</v>
      </c>
      <c r="J426">
        <f t="shared" si="236"/>
        <v>9.4761588608704983E-3</v>
      </c>
      <c r="K426">
        <f t="shared" si="237"/>
        <v>1.7887755477389598E-2</v>
      </c>
    </row>
    <row r="427" spans="1:11">
      <c r="A427" s="1">
        <v>69521136.496654809</v>
      </c>
      <c r="B427">
        <f t="shared" si="238"/>
        <v>1.5552053904135572E-3</v>
      </c>
      <c r="C427">
        <f t="shared" si="229"/>
        <v>2.6481756990966595E-3</v>
      </c>
      <c r="D427">
        <f t="shared" si="230"/>
        <v>3.0018613488092343E-3</v>
      </c>
      <c r="E427">
        <f t="shared" si="231"/>
        <v>3.4363873754035901E-3</v>
      </c>
      <c r="F427">
        <f t="shared" si="232"/>
        <v>4.1766864469077233E-3</v>
      </c>
      <c r="G427">
        <f t="shared" si="233"/>
        <v>4.9100051656310153E-3</v>
      </c>
      <c r="H427">
        <f t="shared" si="234"/>
        <v>5.8558031861461407E-3</v>
      </c>
      <c r="I427">
        <f t="shared" si="235"/>
        <v>7.5922224693010703E-3</v>
      </c>
      <c r="J427">
        <f t="shared" si="236"/>
        <v>9.4761478665281035E-3</v>
      </c>
      <c r="K427">
        <f t="shared" si="237"/>
        <v>1.78877513263851E-2</v>
      </c>
    </row>
    <row r="428" spans="1:11">
      <c r="A428" s="1">
        <v>72997193.321487546</v>
      </c>
      <c r="B428">
        <f t="shared" si="238"/>
        <v>1.5455199336300452E-3</v>
      </c>
      <c r="C428">
        <f t="shared" si="229"/>
        <v>2.6476062097120444E-3</v>
      </c>
      <c r="D428">
        <f t="shared" si="230"/>
        <v>3.0015339129336408E-3</v>
      </c>
      <c r="E428">
        <f t="shared" si="231"/>
        <v>3.4361986673587049E-3</v>
      </c>
      <c r="F428">
        <f t="shared" si="232"/>
        <v>4.1765943453522273E-3</v>
      </c>
      <c r="G428">
        <f t="shared" si="233"/>
        <v>4.909950964291066E-3</v>
      </c>
      <c r="H428">
        <f t="shared" si="234"/>
        <v>5.8557708469458613E-3</v>
      </c>
      <c r="I428">
        <f t="shared" si="235"/>
        <v>7.5922056925757748E-3</v>
      </c>
      <c r="J428">
        <f t="shared" si="236"/>
        <v>9.4761373956966811E-3</v>
      </c>
      <c r="K428">
        <f t="shared" si="237"/>
        <v>1.7887747373046006E-2</v>
      </c>
    </row>
    <row r="429" spans="1:11">
      <c r="A429" s="1">
        <v>76647052.987561926</v>
      </c>
      <c r="B429">
        <f t="shared" si="238"/>
        <v>1.5359227697739188E-3</v>
      </c>
      <c r="C429">
        <f t="shared" si="229"/>
        <v>2.647063259492237E-3</v>
      </c>
      <c r="D429">
        <f t="shared" si="230"/>
        <v>3.0012219114789224E-3</v>
      </c>
      <c r="E429">
        <f t="shared" si="231"/>
        <v>3.4360189029323434E-3</v>
      </c>
      <c r="F429">
        <f t="shared" si="232"/>
        <v>4.1765066221200265E-3</v>
      </c>
      <c r="G429">
        <f t="shared" si="233"/>
        <v>4.9098993419604128E-3</v>
      </c>
      <c r="H429">
        <f t="shared" si="234"/>
        <v>5.8557400471659403E-3</v>
      </c>
      <c r="I429">
        <f t="shared" si="235"/>
        <v>7.5921897146455303E-3</v>
      </c>
      <c r="J429">
        <f t="shared" si="236"/>
        <v>9.4761274234498507E-3</v>
      </c>
      <c r="K429">
        <f t="shared" si="237"/>
        <v>1.7887743607959805E-2</v>
      </c>
    </row>
    <row r="430" spans="1:11">
      <c r="A430" s="1">
        <v>80479405.636940032</v>
      </c>
      <c r="B430">
        <f t="shared" si="238"/>
        <v>1.5264128459111569E-3</v>
      </c>
      <c r="C430">
        <f t="shared" ref="C430:K434" si="239">AY213/4</f>
        <v>2.6465456372092443E-3</v>
      </c>
      <c r="D430">
        <f t="shared" si="239"/>
        <v>3.0009246239672584E-3</v>
      </c>
      <c r="E430">
        <f t="shared" si="239"/>
        <v>3.4358476601651423E-3</v>
      </c>
      <c r="F430">
        <f t="shared" si="239"/>
        <v>4.1764230694121413E-3</v>
      </c>
      <c r="G430">
        <f t="shared" si="239"/>
        <v>4.9098501760154916E-3</v>
      </c>
      <c r="H430">
        <f t="shared" si="239"/>
        <v>5.8557107135509693E-3</v>
      </c>
      <c r="I430">
        <f t="shared" si="239"/>
        <v>7.5921744974814555E-3</v>
      </c>
      <c r="J430">
        <f t="shared" si="239"/>
        <v>9.4761179260479389E-3</v>
      </c>
      <c r="K430">
        <f t="shared" si="239"/>
        <v>1.7887740022162212E-2</v>
      </c>
    </row>
    <row r="431" spans="1:11">
      <c r="A431" s="1">
        <v>84503375.918787032</v>
      </c>
      <c r="B431">
        <f t="shared" si="238"/>
        <v>1.5169891245570629E-3</v>
      </c>
      <c r="C431">
        <f t="shared" si="239"/>
        <v>2.6460521846034665E-3</v>
      </c>
      <c r="D431">
        <f t="shared" si="239"/>
        <v>3.0006413629049713E-3</v>
      </c>
      <c r="E431">
        <f t="shared" si="239"/>
        <v>3.4356845368289E-3</v>
      </c>
      <c r="F431">
        <f t="shared" si="239"/>
        <v>4.1763434892605781E-3</v>
      </c>
      <c r="G431">
        <f t="shared" si="239"/>
        <v>4.9098033496546524E-3</v>
      </c>
      <c r="H431">
        <f t="shared" si="239"/>
        <v>5.8556827763292223E-3</v>
      </c>
      <c r="I431">
        <f t="shared" si="239"/>
        <v>7.592160004864742E-3</v>
      </c>
      <c r="J431">
        <f t="shared" si="239"/>
        <v>9.476108880881521E-3</v>
      </c>
      <c r="K431">
        <f t="shared" si="239"/>
        <v>1.7887736607115779E-2</v>
      </c>
    </row>
    <row r="432" spans="1:11">
      <c r="A432" s="1">
        <v>88728544.714726388</v>
      </c>
      <c r="B432">
        <f t="shared" si="238"/>
        <v>1.5076505834079627E-3</v>
      </c>
      <c r="C432">
        <f t="shared" si="239"/>
        <v>2.6455817942760492E-3</v>
      </c>
      <c r="D432">
        <f t="shared" si="239"/>
        <v>3.000371472331855E-3</v>
      </c>
      <c r="E432">
        <f t="shared" si="239"/>
        <v>3.4355291495202791E-3</v>
      </c>
      <c r="F432">
        <f t="shared" si="239"/>
        <v>4.1762676930661392E-3</v>
      </c>
      <c r="G432">
        <f t="shared" si="239"/>
        <v>4.9097587516225213E-3</v>
      </c>
      <c r="H432">
        <f t="shared" si="239"/>
        <v>5.8556561690471928E-3</v>
      </c>
      <c r="I432">
        <f t="shared" si="239"/>
        <v>7.5921462023005211E-3</v>
      </c>
      <c r="J432">
        <f t="shared" si="239"/>
        <v>9.4761002664175888E-3</v>
      </c>
      <c r="K432">
        <f t="shared" si="239"/>
        <v>1.7887733354689597E-2</v>
      </c>
    </row>
    <row r="433" spans="1:11">
      <c r="A433" s="1">
        <v>93164971.950462714</v>
      </c>
      <c r="B433">
        <f t="shared" si="238"/>
        <v>1.4983962150782711E-3</v>
      </c>
      <c r="C433">
        <f t="shared" si="239"/>
        <v>2.6451334076460732E-3</v>
      </c>
      <c r="D433">
        <f t="shared" si="239"/>
        <v>3.0001143264288517E-3</v>
      </c>
      <c r="E433">
        <f t="shared" si="239"/>
        <v>3.4353811327946012E-3</v>
      </c>
      <c r="F433">
        <f t="shared" si="239"/>
        <v>4.1761955011576759E-3</v>
      </c>
      <c r="G433">
        <f t="shared" si="239"/>
        <v>4.9097162759473654E-3</v>
      </c>
      <c r="H433">
        <f t="shared" si="239"/>
        <v>5.8556308284119811E-3</v>
      </c>
      <c r="I433">
        <f t="shared" si="239"/>
        <v>7.5921330569358562E-3</v>
      </c>
      <c r="J433">
        <f t="shared" si="239"/>
        <v>9.4760920621483353E-3</v>
      </c>
      <c r="K433">
        <f t="shared" si="239"/>
        <v>1.7887730257139956E-2</v>
      </c>
    </row>
    <row r="434" spans="1:11">
      <c r="A434" s="1">
        <v>97823220.547985852</v>
      </c>
      <c r="B434">
        <f t="shared" si="238"/>
        <v>1.4892250268428106E-3</v>
      </c>
      <c r="C434">
        <f t="shared" si="239"/>
        <v>2.6447060129724028E-3</v>
      </c>
      <c r="D434">
        <f t="shared" si="239"/>
        <v>2.9998693281822262E-3</v>
      </c>
      <c r="E434">
        <f t="shared" si="239"/>
        <v>3.4352401383381387E-3</v>
      </c>
      <c r="F434">
        <f t="shared" si="239"/>
        <v>4.1761267423718433E-3</v>
      </c>
      <c r="G434">
        <f t="shared" si="239"/>
        <v>4.9096758216907984E-3</v>
      </c>
      <c r="H434">
        <f t="shared" si="239"/>
        <v>5.855606694141144E-3</v>
      </c>
      <c r="I434">
        <f t="shared" si="239"/>
        <v>7.5921205374816104E-3</v>
      </c>
      <c r="J434">
        <f t="shared" si="239"/>
        <v>9.4760842485423422E-3</v>
      </c>
      <c r="K434">
        <f t="shared" si="239"/>
        <v>1.7887727307091844E-2</v>
      </c>
    </row>
  </sheetData>
  <mergeCells count="7">
    <mergeCell ref="AX1:BG1"/>
    <mergeCell ref="BJ1:BS1"/>
    <mergeCell ref="A1:K1"/>
    <mergeCell ref="A219:K219"/>
    <mergeCell ref="N1:W1"/>
    <mergeCell ref="Z1:AI1"/>
    <mergeCell ref="AL1:AU1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3" r:id="rId4">
          <objectPr defaultSize="0" r:id="rId5">
            <anchor moveWithCells="1">
              <from>
                <xdr:col>18</xdr:col>
                <xdr:colOff>736600</xdr:colOff>
                <xdr:row>6</xdr:row>
                <xdr:rowOff>114300</xdr:rowOff>
              </from>
              <to>
                <xdr:col>22</xdr:col>
                <xdr:colOff>965200</xdr:colOff>
                <xdr:row>11</xdr:row>
                <xdr:rowOff>215900</xdr:rowOff>
              </to>
            </anchor>
          </objectPr>
        </oleObject>
      </mc:Choice>
      <mc:Fallback>
        <oleObject progId="Equation.3" shapeId="10243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1"/>
  <sheetViews>
    <sheetView topLeftCell="A7" workbookViewId="0">
      <selection activeCell="A3" sqref="A3:A41"/>
    </sheetView>
  </sheetViews>
  <sheetFormatPr baseColWidth="10" defaultColWidth="8.83203125" defaultRowHeight="13"/>
  <sheetData>
    <row r="1" spans="1:14">
      <c r="A1" t="s">
        <v>0</v>
      </c>
    </row>
    <row r="2" spans="1:14">
      <c r="A2" t="s">
        <v>1</v>
      </c>
      <c r="B2">
        <v>0</v>
      </c>
      <c r="C2" s="1">
        <v>1.0000000000000001E-5</v>
      </c>
      <c r="D2" s="1">
        <v>200000</v>
      </c>
      <c r="E2" s="1">
        <v>5.0000000000000002E-5</v>
      </c>
      <c r="F2" s="1">
        <v>1E-4</v>
      </c>
      <c r="G2" s="1">
        <v>2.0000000000000001E-4</v>
      </c>
      <c r="H2" s="1">
        <v>5.0000000000000001E-4</v>
      </c>
      <c r="I2" s="1">
        <v>1E-3</v>
      </c>
      <c r="J2" s="1">
        <v>2E-3</v>
      </c>
      <c r="K2" s="1">
        <v>5.0000000000000001E-3</v>
      </c>
      <c r="L2" s="1">
        <v>0.01</v>
      </c>
      <c r="M2" s="1">
        <v>0.02</v>
      </c>
      <c r="N2" s="1">
        <v>0.05</v>
      </c>
    </row>
    <row r="3" spans="1:14">
      <c r="A3">
        <v>2</v>
      </c>
      <c r="B3">
        <f>0.25*IF($A3&lt;4000,64/$A3,(1/(-1.8*LOG(((B$2/3.7)^1.11+6.9/$A3),10))^2))</f>
        <v>8</v>
      </c>
      <c r="C3">
        <f t="shared" ref="C3:N3" si="0">0.25*IF($A3&lt;4000,64/$A3,(1/(-1.8*LOG(((C$2/3.7)^1.11+6.9/$A3),10))^2))</f>
        <v>8</v>
      </c>
      <c r="D3">
        <f t="shared" si="0"/>
        <v>8</v>
      </c>
      <c r="E3">
        <f t="shared" si="0"/>
        <v>8</v>
      </c>
      <c r="F3">
        <f t="shared" si="0"/>
        <v>8</v>
      </c>
      <c r="G3">
        <f t="shared" si="0"/>
        <v>8</v>
      </c>
      <c r="H3">
        <f t="shared" si="0"/>
        <v>8</v>
      </c>
      <c r="I3">
        <f t="shared" si="0"/>
        <v>8</v>
      </c>
      <c r="J3">
        <f t="shared" si="0"/>
        <v>8</v>
      </c>
      <c r="K3">
        <f t="shared" si="0"/>
        <v>8</v>
      </c>
      <c r="L3">
        <f t="shared" si="0"/>
        <v>8</v>
      </c>
      <c r="M3">
        <f t="shared" si="0"/>
        <v>8</v>
      </c>
      <c r="N3">
        <f t="shared" si="0"/>
        <v>8</v>
      </c>
    </row>
    <row r="4" spans="1:14">
      <c r="A4">
        <v>4</v>
      </c>
      <c r="B4">
        <f t="shared" ref="B4:N41" si="1">0.25*IF($A4&lt;4000,64/$A4,(1/(-1.8*LOG(((B$2/3.7)^1.11+6.9/$A4),10))^2))</f>
        <v>4</v>
      </c>
      <c r="C4">
        <f t="shared" si="1"/>
        <v>4</v>
      </c>
      <c r="D4">
        <f t="shared" si="1"/>
        <v>4</v>
      </c>
      <c r="E4">
        <f t="shared" si="1"/>
        <v>4</v>
      </c>
      <c r="F4">
        <f t="shared" si="1"/>
        <v>4</v>
      </c>
      <c r="G4">
        <f t="shared" si="1"/>
        <v>4</v>
      </c>
      <c r="H4">
        <f t="shared" si="1"/>
        <v>4</v>
      </c>
      <c r="I4">
        <f t="shared" si="1"/>
        <v>4</v>
      </c>
      <c r="J4">
        <f t="shared" si="1"/>
        <v>4</v>
      </c>
      <c r="K4">
        <f t="shared" si="1"/>
        <v>4</v>
      </c>
      <c r="L4">
        <f t="shared" si="1"/>
        <v>4</v>
      </c>
      <c r="M4">
        <f t="shared" si="1"/>
        <v>4</v>
      </c>
      <c r="N4">
        <f t="shared" si="1"/>
        <v>4</v>
      </c>
    </row>
    <row r="5" spans="1:14">
      <c r="A5">
        <v>6</v>
      </c>
      <c r="B5">
        <f t="shared" si="1"/>
        <v>2.6666666666666665</v>
      </c>
      <c r="C5">
        <f t="shared" si="1"/>
        <v>2.6666666666666665</v>
      </c>
      <c r="D5">
        <f t="shared" si="1"/>
        <v>2.6666666666666665</v>
      </c>
      <c r="E5">
        <f t="shared" si="1"/>
        <v>2.6666666666666665</v>
      </c>
      <c r="F5">
        <f t="shared" si="1"/>
        <v>2.6666666666666665</v>
      </c>
      <c r="G5">
        <f t="shared" si="1"/>
        <v>2.6666666666666665</v>
      </c>
      <c r="H5">
        <f t="shared" si="1"/>
        <v>2.6666666666666665</v>
      </c>
      <c r="I5">
        <f t="shared" si="1"/>
        <v>2.6666666666666665</v>
      </c>
      <c r="J5">
        <f t="shared" si="1"/>
        <v>2.6666666666666665</v>
      </c>
      <c r="K5">
        <f t="shared" si="1"/>
        <v>2.6666666666666665</v>
      </c>
      <c r="L5">
        <f t="shared" si="1"/>
        <v>2.6666666666666665</v>
      </c>
      <c r="M5">
        <f t="shared" si="1"/>
        <v>2.6666666666666665</v>
      </c>
      <c r="N5">
        <f t="shared" si="1"/>
        <v>2.6666666666666665</v>
      </c>
    </row>
    <row r="6" spans="1:14">
      <c r="A6">
        <v>8</v>
      </c>
      <c r="B6">
        <f t="shared" si="1"/>
        <v>2</v>
      </c>
      <c r="C6">
        <f t="shared" si="1"/>
        <v>2</v>
      </c>
      <c r="D6">
        <f t="shared" si="1"/>
        <v>2</v>
      </c>
      <c r="E6">
        <f t="shared" si="1"/>
        <v>2</v>
      </c>
      <c r="F6">
        <f t="shared" si="1"/>
        <v>2</v>
      </c>
      <c r="G6">
        <f t="shared" si="1"/>
        <v>2</v>
      </c>
      <c r="H6">
        <f t="shared" si="1"/>
        <v>2</v>
      </c>
      <c r="I6">
        <f t="shared" si="1"/>
        <v>2</v>
      </c>
      <c r="J6">
        <f t="shared" si="1"/>
        <v>2</v>
      </c>
      <c r="K6">
        <f t="shared" si="1"/>
        <v>2</v>
      </c>
      <c r="L6">
        <f t="shared" si="1"/>
        <v>2</v>
      </c>
      <c r="M6">
        <f t="shared" si="1"/>
        <v>2</v>
      </c>
      <c r="N6">
        <f t="shared" si="1"/>
        <v>2</v>
      </c>
    </row>
    <row r="7" spans="1:14">
      <c r="A7">
        <v>10</v>
      </c>
      <c r="B7">
        <f t="shared" si="1"/>
        <v>1.6</v>
      </c>
      <c r="C7">
        <f t="shared" si="1"/>
        <v>1.6</v>
      </c>
      <c r="D7">
        <f t="shared" si="1"/>
        <v>1.6</v>
      </c>
      <c r="E7">
        <f t="shared" si="1"/>
        <v>1.6</v>
      </c>
      <c r="F7">
        <f t="shared" si="1"/>
        <v>1.6</v>
      </c>
      <c r="G7">
        <f t="shared" si="1"/>
        <v>1.6</v>
      </c>
      <c r="H7">
        <f t="shared" si="1"/>
        <v>1.6</v>
      </c>
      <c r="I7">
        <f t="shared" si="1"/>
        <v>1.6</v>
      </c>
      <c r="J7">
        <f t="shared" si="1"/>
        <v>1.6</v>
      </c>
      <c r="K7">
        <f t="shared" si="1"/>
        <v>1.6</v>
      </c>
      <c r="L7">
        <f t="shared" si="1"/>
        <v>1.6</v>
      </c>
      <c r="M7">
        <f t="shared" si="1"/>
        <v>1.6</v>
      </c>
      <c r="N7">
        <f t="shared" si="1"/>
        <v>1.6</v>
      </c>
    </row>
    <row r="8" spans="1:14">
      <c r="A8">
        <v>20</v>
      </c>
      <c r="B8">
        <f t="shared" si="1"/>
        <v>0.8</v>
      </c>
      <c r="C8">
        <f t="shared" si="1"/>
        <v>0.8</v>
      </c>
      <c r="D8">
        <f t="shared" si="1"/>
        <v>0.8</v>
      </c>
      <c r="E8">
        <f t="shared" si="1"/>
        <v>0.8</v>
      </c>
      <c r="F8">
        <f t="shared" si="1"/>
        <v>0.8</v>
      </c>
      <c r="G8">
        <f t="shared" si="1"/>
        <v>0.8</v>
      </c>
      <c r="H8">
        <f t="shared" si="1"/>
        <v>0.8</v>
      </c>
      <c r="I8">
        <f t="shared" si="1"/>
        <v>0.8</v>
      </c>
      <c r="J8">
        <f t="shared" si="1"/>
        <v>0.8</v>
      </c>
      <c r="K8">
        <f t="shared" si="1"/>
        <v>0.8</v>
      </c>
      <c r="L8">
        <f t="shared" si="1"/>
        <v>0.8</v>
      </c>
      <c r="M8">
        <f t="shared" si="1"/>
        <v>0.8</v>
      </c>
      <c r="N8">
        <f t="shared" si="1"/>
        <v>0.8</v>
      </c>
    </row>
    <row r="9" spans="1:14">
      <c r="A9">
        <v>40</v>
      </c>
      <c r="B9">
        <f t="shared" si="1"/>
        <v>0.4</v>
      </c>
      <c r="C9">
        <f t="shared" si="1"/>
        <v>0.4</v>
      </c>
      <c r="D9">
        <f t="shared" si="1"/>
        <v>0.4</v>
      </c>
      <c r="E9">
        <f t="shared" si="1"/>
        <v>0.4</v>
      </c>
      <c r="F9">
        <f t="shared" si="1"/>
        <v>0.4</v>
      </c>
      <c r="G9">
        <f t="shared" si="1"/>
        <v>0.4</v>
      </c>
      <c r="H9">
        <f t="shared" si="1"/>
        <v>0.4</v>
      </c>
      <c r="I9">
        <f t="shared" si="1"/>
        <v>0.4</v>
      </c>
      <c r="J9">
        <f t="shared" si="1"/>
        <v>0.4</v>
      </c>
      <c r="K9">
        <f t="shared" si="1"/>
        <v>0.4</v>
      </c>
      <c r="L9">
        <f t="shared" si="1"/>
        <v>0.4</v>
      </c>
      <c r="M9">
        <f t="shared" si="1"/>
        <v>0.4</v>
      </c>
      <c r="N9">
        <f t="shared" si="1"/>
        <v>0.4</v>
      </c>
    </row>
    <row r="10" spans="1:14">
      <c r="A10">
        <v>60</v>
      </c>
      <c r="B10">
        <f t="shared" si="1"/>
        <v>0.26666666666666666</v>
      </c>
      <c r="C10">
        <f t="shared" si="1"/>
        <v>0.26666666666666666</v>
      </c>
      <c r="D10">
        <f t="shared" si="1"/>
        <v>0.26666666666666666</v>
      </c>
      <c r="E10">
        <f t="shared" si="1"/>
        <v>0.26666666666666666</v>
      </c>
      <c r="F10">
        <f t="shared" si="1"/>
        <v>0.26666666666666666</v>
      </c>
      <c r="G10">
        <f t="shared" si="1"/>
        <v>0.26666666666666666</v>
      </c>
      <c r="H10">
        <f t="shared" si="1"/>
        <v>0.26666666666666666</v>
      </c>
      <c r="I10">
        <f t="shared" si="1"/>
        <v>0.26666666666666666</v>
      </c>
      <c r="J10">
        <f t="shared" si="1"/>
        <v>0.26666666666666666</v>
      </c>
      <c r="K10">
        <f t="shared" si="1"/>
        <v>0.26666666666666666</v>
      </c>
      <c r="L10">
        <f t="shared" si="1"/>
        <v>0.26666666666666666</v>
      </c>
      <c r="M10">
        <f t="shared" si="1"/>
        <v>0.26666666666666666</v>
      </c>
      <c r="N10">
        <f t="shared" si="1"/>
        <v>0.26666666666666666</v>
      </c>
    </row>
    <row r="11" spans="1:14">
      <c r="A11">
        <v>80</v>
      </c>
      <c r="B11">
        <f t="shared" si="1"/>
        <v>0.2</v>
      </c>
      <c r="C11">
        <f t="shared" si="1"/>
        <v>0.2</v>
      </c>
      <c r="D11">
        <f t="shared" si="1"/>
        <v>0.2</v>
      </c>
      <c r="E11">
        <f t="shared" si="1"/>
        <v>0.2</v>
      </c>
      <c r="F11">
        <f t="shared" si="1"/>
        <v>0.2</v>
      </c>
      <c r="G11">
        <f t="shared" si="1"/>
        <v>0.2</v>
      </c>
      <c r="H11">
        <f t="shared" si="1"/>
        <v>0.2</v>
      </c>
      <c r="I11">
        <f t="shared" si="1"/>
        <v>0.2</v>
      </c>
      <c r="J11">
        <f t="shared" si="1"/>
        <v>0.2</v>
      </c>
      <c r="K11">
        <f t="shared" si="1"/>
        <v>0.2</v>
      </c>
      <c r="L11">
        <f t="shared" si="1"/>
        <v>0.2</v>
      </c>
      <c r="M11">
        <f t="shared" si="1"/>
        <v>0.2</v>
      </c>
      <c r="N11">
        <f t="shared" si="1"/>
        <v>0.2</v>
      </c>
    </row>
    <row r="12" spans="1:14">
      <c r="A12">
        <v>100</v>
      </c>
      <c r="B12">
        <f t="shared" si="1"/>
        <v>0.16</v>
      </c>
      <c r="C12">
        <f t="shared" si="1"/>
        <v>0.16</v>
      </c>
      <c r="D12">
        <f t="shared" si="1"/>
        <v>0.16</v>
      </c>
      <c r="E12">
        <f t="shared" si="1"/>
        <v>0.16</v>
      </c>
      <c r="F12">
        <f t="shared" si="1"/>
        <v>0.16</v>
      </c>
      <c r="G12">
        <f t="shared" si="1"/>
        <v>0.16</v>
      </c>
      <c r="H12">
        <f t="shared" si="1"/>
        <v>0.16</v>
      </c>
      <c r="I12">
        <f t="shared" si="1"/>
        <v>0.16</v>
      </c>
      <c r="J12">
        <f t="shared" si="1"/>
        <v>0.16</v>
      </c>
      <c r="K12">
        <f t="shared" si="1"/>
        <v>0.16</v>
      </c>
      <c r="L12">
        <f t="shared" si="1"/>
        <v>0.16</v>
      </c>
      <c r="M12">
        <f t="shared" si="1"/>
        <v>0.16</v>
      </c>
      <c r="N12">
        <f t="shared" si="1"/>
        <v>0.16</v>
      </c>
    </row>
    <row r="13" spans="1:14">
      <c r="A13">
        <v>200</v>
      </c>
      <c r="B13">
        <f t="shared" si="1"/>
        <v>0.08</v>
      </c>
      <c r="C13">
        <f t="shared" si="1"/>
        <v>0.08</v>
      </c>
      <c r="D13">
        <f t="shared" si="1"/>
        <v>0.08</v>
      </c>
      <c r="E13">
        <f t="shared" si="1"/>
        <v>0.08</v>
      </c>
      <c r="F13">
        <f t="shared" si="1"/>
        <v>0.08</v>
      </c>
      <c r="G13">
        <f t="shared" si="1"/>
        <v>0.08</v>
      </c>
      <c r="H13">
        <f t="shared" si="1"/>
        <v>0.08</v>
      </c>
      <c r="I13">
        <f t="shared" si="1"/>
        <v>0.08</v>
      </c>
      <c r="J13">
        <f t="shared" si="1"/>
        <v>0.08</v>
      </c>
      <c r="K13">
        <f t="shared" si="1"/>
        <v>0.08</v>
      </c>
      <c r="L13">
        <f t="shared" si="1"/>
        <v>0.08</v>
      </c>
      <c r="M13">
        <f t="shared" si="1"/>
        <v>0.08</v>
      </c>
      <c r="N13">
        <f t="shared" si="1"/>
        <v>0.08</v>
      </c>
    </row>
    <row r="14" spans="1:14">
      <c r="A14">
        <v>400</v>
      </c>
      <c r="B14">
        <f t="shared" si="1"/>
        <v>0.04</v>
      </c>
      <c r="C14">
        <f t="shared" si="1"/>
        <v>0.04</v>
      </c>
      <c r="D14">
        <f t="shared" si="1"/>
        <v>0.04</v>
      </c>
      <c r="E14">
        <f t="shared" si="1"/>
        <v>0.04</v>
      </c>
      <c r="F14">
        <f t="shared" si="1"/>
        <v>0.04</v>
      </c>
      <c r="G14">
        <f t="shared" si="1"/>
        <v>0.04</v>
      </c>
      <c r="H14">
        <f t="shared" si="1"/>
        <v>0.04</v>
      </c>
      <c r="I14">
        <f t="shared" si="1"/>
        <v>0.04</v>
      </c>
      <c r="J14">
        <f t="shared" si="1"/>
        <v>0.04</v>
      </c>
      <c r="K14">
        <f t="shared" si="1"/>
        <v>0.04</v>
      </c>
      <c r="L14">
        <f t="shared" si="1"/>
        <v>0.04</v>
      </c>
      <c r="M14">
        <f t="shared" si="1"/>
        <v>0.04</v>
      </c>
      <c r="N14">
        <f t="shared" si="1"/>
        <v>0.04</v>
      </c>
    </row>
    <row r="15" spans="1:14">
      <c r="A15">
        <v>600</v>
      </c>
      <c r="B15">
        <f t="shared" si="1"/>
        <v>2.6666666666666668E-2</v>
      </c>
      <c r="C15">
        <f t="shared" si="1"/>
        <v>2.6666666666666668E-2</v>
      </c>
      <c r="D15">
        <f t="shared" si="1"/>
        <v>2.6666666666666668E-2</v>
      </c>
      <c r="E15">
        <f t="shared" si="1"/>
        <v>2.6666666666666668E-2</v>
      </c>
      <c r="F15">
        <f t="shared" si="1"/>
        <v>2.6666666666666668E-2</v>
      </c>
      <c r="G15">
        <f t="shared" si="1"/>
        <v>2.6666666666666668E-2</v>
      </c>
      <c r="H15">
        <f t="shared" si="1"/>
        <v>2.6666666666666668E-2</v>
      </c>
      <c r="I15">
        <f t="shared" si="1"/>
        <v>2.6666666666666668E-2</v>
      </c>
      <c r="J15">
        <f t="shared" si="1"/>
        <v>2.6666666666666668E-2</v>
      </c>
      <c r="K15">
        <f t="shared" si="1"/>
        <v>2.6666666666666668E-2</v>
      </c>
      <c r="L15">
        <f t="shared" si="1"/>
        <v>2.6666666666666668E-2</v>
      </c>
      <c r="M15">
        <f t="shared" si="1"/>
        <v>2.6666666666666668E-2</v>
      </c>
      <c r="N15">
        <f t="shared" si="1"/>
        <v>2.6666666666666668E-2</v>
      </c>
    </row>
    <row r="16" spans="1:14">
      <c r="A16">
        <v>800</v>
      </c>
      <c r="B16">
        <f t="shared" si="1"/>
        <v>0.02</v>
      </c>
      <c r="C16">
        <f t="shared" si="1"/>
        <v>0.02</v>
      </c>
      <c r="D16">
        <f t="shared" si="1"/>
        <v>0.02</v>
      </c>
      <c r="E16">
        <f t="shared" si="1"/>
        <v>0.02</v>
      </c>
      <c r="F16">
        <f t="shared" si="1"/>
        <v>0.02</v>
      </c>
      <c r="G16">
        <f t="shared" si="1"/>
        <v>0.02</v>
      </c>
      <c r="H16">
        <f t="shared" si="1"/>
        <v>0.02</v>
      </c>
      <c r="I16">
        <f t="shared" si="1"/>
        <v>0.02</v>
      </c>
      <c r="J16">
        <f t="shared" si="1"/>
        <v>0.02</v>
      </c>
      <c r="K16">
        <f t="shared" si="1"/>
        <v>0.02</v>
      </c>
      <c r="L16">
        <f t="shared" si="1"/>
        <v>0.02</v>
      </c>
      <c r="M16">
        <f t="shared" si="1"/>
        <v>0.02</v>
      </c>
      <c r="N16">
        <f t="shared" si="1"/>
        <v>0.02</v>
      </c>
    </row>
    <row r="17" spans="1:14">
      <c r="A17">
        <v>1000</v>
      </c>
      <c r="B17">
        <f t="shared" si="1"/>
        <v>1.6E-2</v>
      </c>
      <c r="C17">
        <f t="shared" si="1"/>
        <v>1.6E-2</v>
      </c>
      <c r="D17">
        <f t="shared" si="1"/>
        <v>1.6E-2</v>
      </c>
      <c r="E17">
        <f t="shared" si="1"/>
        <v>1.6E-2</v>
      </c>
      <c r="F17">
        <f t="shared" si="1"/>
        <v>1.6E-2</v>
      </c>
      <c r="G17">
        <f t="shared" si="1"/>
        <v>1.6E-2</v>
      </c>
      <c r="H17">
        <f t="shared" si="1"/>
        <v>1.6E-2</v>
      </c>
      <c r="I17">
        <f t="shared" si="1"/>
        <v>1.6E-2</v>
      </c>
      <c r="J17">
        <f t="shared" si="1"/>
        <v>1.6E-2</v>
      </c>
      <c r="K17">
        <f t="shared" si="1"/>
        <v>1.6E-2</v>
      </c>
      <c r="L17">
        <f t="shared" si="1"/>
        <v>1.6E-2</v>
      </c>
      <c r="M17">
        <f t="shared" si="1"/>
        <v>1.6E-2</v>
      </c>
      <c r="N17">
        <f t="shared" si="1"/>
        <v>1.6E-2</v>
      </c>
    </row>
    <row r="18" spans="1:14">
      <c r="A18">
        <v>2000</v>
      </c>
      <c r="B18">
        <f t="shared" si="1"/>
        <v>8.0000000000000002E-3</v>
      </c>
      <c r="C18">
        <f t="shared" si="1"/>
        <v>8.0000000000000002E-3</v>
      </c>
      <c r="D18">
        <f t="shared" si="1"/>
        <v>8.0000000000000002E-3</v>
      </c>
      <c r="E18">
        <f t="shared" si="1"/>
        <v>8.0000000000000002E-3</v>
      </c>
      <c r="F18">
        <f t="shared" si="1"/>
        <v>8.0000000000000002E-3</v>
      </c>
      <c r="G18">
        <f t="shared" si="1"/>
        <v>8.0000000000000002E-3</v>
      </c>
      <c r="H18">
        <f t="shared" si="1"/>
        <v>8.0000000000000002E-3</v>
      </c>
      <c r="I18">
        <f t="shared" si="1"/>
        <v>8.0000000000000002E-3</v>
      </c>
      <c r="J18">
        <f t="shared" si="1"/>
        <v>8.0000000000000002E-3</v>
      </c>
      <c r="K18">
        <f t="shared" si="1"/>
        <v>8.0000000000000002E-3</v>
      </c>
      <c r="L18">
        <f t="shared" si="1"/>
        <v>8.0000000000000002E-3</v>
      </c>
      <c r="M18">
        <f t="shared" si="1"/>
        <v>8.0000000000000002E-3</v>
      </c>
      <c r="N18">
        <f t="shared" si="1"/>
        <v>8.0000000000000002E-3</v>
      </c>
    </row>
    <row r="19" spans="1:14">
      <c r="A19">
        <v>4000</v>
      </c>
      <c r="B19">
        <f t="shared" si="1"/>
        <v>1.0105712332278412E-2</v>
      </c>
      <c r="C19">
        <f t="shared" si="1"/>
        <v>1.0106926923997599E-2</v>
      </c>
      <c r="D19">
        <f t="shared" si="1"/>
        <v>2.7958093118162679E-3</v>
      </c>
      <c r="E19">
        <f t="shared" si="1"/>
        <v>1.011295784692294E-2</v>
      </c>
      <c r="F19">
        <f t="shared" si="1"/>
        <v>1.0121340571324206E-2</v>
      </c>
      <c r="G19">
        <f t="shared" si="1"/>
        <v>1.013939470894693E-2</v>
      </c>
      <c r="H19">
        <f t="shared" si="1"/>
        <v>1.0198394928050155E-2</v>
      </c>
      <c r="I19">
        <f t="shared" si="1"/>
        <v>1.0304038691873693E-2</v>
      </c>
      <c r="J19">
        <f t="shared" si="1"/>
        <v>1.0526191139494576E-2</v>
      </c>
      <c r="K19">
        <f t="shared" si="1"/>
        <v>1.1208803412425503E-2</v>
      </c>
      <c r="L19">
        <f t="shared" si="1"/>
        <v>1.230894309207204E-2</v>
      </c>
      <c r="M19">
        <f t="shared" si="1"/>
        <v>1.4316246675424818E-2</v>
      </c>
      <c r="N19">
        <f t="shared" si="1"/>
        <v>1.9408720023989894E-2</v>
      </c>
    </row>
    <row r="20" spans="1:14">
      <c r="A20">
        <v>6000</v>
      </c>
      <c r="B20">
        <f t="shared" si="1"/>
        <v>8.9311324685490395E-3</v>
      </c>
      <c r="C20">
        <f t="shared" si="1"/>
        <v>8.9326460490484396E-3</v>
      </c>
      <c r="D20">
        <f t="shared" si="1"/>
        <v>2.7958093132991499E-3</v>
      </c>
      <c r="E20">
        <f t="shared" si="1"/>
        <v>8.9401589455841667E-3</v>
      </c>
      <c r="F20">
        <f t="shared" si="1"/>
        <v>8.9505943262329236E-3</v>
      </c>
      <c r="G20">
        <f t="shared" si="1"/>
        <v>8.9730410283868078E-3</v>
      </c>
      <c r="H20">
        <f t="shared" si="1"/>
        <v>9.0461319736889253E-3</v>
      </c>
      <c r="I20">
        <f t="shared" si="1"/>
        <v>9.1760397553279655E-3</v>
      </c>
      <c r="J20">
        <f t="shared" si="1"/>
        <v>9.4455205632581717E-3</v>
      </c>
      <c r="K20">
        <f t="shared" si="1"/>
        <v>1.0248325401907362E-2</v>
      </c>
      <c r="L20">
        <f t="shared" si="1"/>
        <v>1.1487344088862496E-2</v>
      </c>
      <c r="M20">
        <f t="shared" si="1"/>
        <v>1.3652100314149243E-2</v>
      </c>
      <c r="N20">
        <f t="shared" si="1"/>
        <v>1.8924490047248929E-2</v>
      </c>
    </row>
    <row r="21" spans="1:14">
      <c r="A21">
        <v>8000</v>
      </c>
      <c r="B21">
        <f t="shared" si="1"/>
        <v>8.2176793155309211E-3</v>
      </c>
      <c r="C21">
        <f t="shared" si="1"/>
        <v>8.2194603902780144E-3</v>
      </c>
      <c r="D21">
        <f t="shared" si="1"/>
        <v>2.7958093140405902E-3</v>
      </c>
      <c r="E21">
        <f t="shared" si="1"/>
        <v>8.2282978755000239E-3</v>
      </c>
      <c r="F21">
        <f t="shared" si="1"/>
        <v>8.2405644169091848E-3</v>
      </c>
      <c r="G21">
        <f t="shared" si="1"/>
        <v>8.2669161039876683E-3</v>
      </c>
      <c r="H21">
        <f t="shared" si="1"/>
        <v>8.352410570441093E-3</v>
      </c>
      <c r="I21">
        <f t="shared" si="1"/>
        <v>8.5032509033365587E-3</v>
      </c>
      <c r="J21">
        <f t="shared" si="1"/>
        <v>8.812104783803152E-3</v>
      </c>
      <c r="K21">
        <f t="shared" si="1"/>
        <v>9.7073311692555241E-3</v>
      </c>
      <c r="L21">
        <f t="shared" si="1"/>
        <v>1.1042142334811574E-2</v>
      </c>
      <c r="M21">
        <f t="shared" si="1"/>
        <v>1.3304667462376019E-2</v>
      </c>
      <c r="N21">
        <f t="shared" si="1"/>
        <v>1.8678527419014681E-2</v>
      </c>
    </row>
    <row r="22" spans="1:14">
      <c r="A22" s="1">
        <v>10000</v>
      </c>
      <c r="B22">
        <f t="shared" si="1"/>
        <v>7.721550932830233E-3</v>
      </c>
      <c r="C22">
        <f t="shared" si="1"/>
        <v>7.723578609167215E-3</v>
      </c>
      <c r="D22">
        <f t="shared" ref="C22:N37" si="2">0.25*IF($A22&lt;4000,64/$A22,(1/(-1.8*LOG(((D$2/3.7)^1.11+6.9/$A22),10))^2))</f>
        <v>2.7958093144854544E-3</v>
      </c>
      <c r="E22">
        <f t="shared" si="2"/>
        <v>7.7336360458788228E-3</v>
      </c>
      <c r="F22">
        <f t="shared" si="2"/>
        <v>7.7475858702195201E-3</v>
      </c>
      <c r="G22">
        <f t="shared" si="2"/>
        <v>7.7775147763906264E-3</v>
      </c>
      <c r="H22">
        <f t="shared" si="2"/>
        <v>7.8742614253108478E-3</v>
      </c>
      <c r="I22">
        <f t="shared" si="2"/>
        <v>8.0437236849947719E-3</v>
      </c>
      <c r="J22">
        <f t="shared" si="2"/>
        <v>8.3864330526098544E-3</v>
      </c>
      <c r="K22">
        <f t="shared" si="2"/>
        <v>9.3558738601475337E-3</v>
      </c>
      <c r="L22">
        <f t="shared" si="2"/>
        <v>1.0761225879554904E-2</v>
      </c>
      <c r="M22">
        <f t="shared" si="2"/>
        <v>1.3090567021815476E-2</v>
      </c>
      <c r="N22">
        <f t="shared" si="2"/>
        <v>1.8529638700788185E-2</v>
      </c>
    </row>
    <row r="23" spans="1:14">
      <c r="A23" s="1">
        <v>20000</v>
      </c>
      <c r="B23">
        <f t="shared" si="1"/>
        <v>6.4371775046399207E-3</v>
      </c>
      <c r="C23">
        <f t="shared" si="2"/>
        <v>6.4402633793724509E-3</v>
      </c>
      <c r="D23">
        <f t="shared" si="2"/>
        <v>2.7958093153751841E-3</v>
      </c>
      <c r="E23">
        <f t="shared" si="2"/>
        <v>6.455541005863279E-3</v>
      </c>
      <c r="F23">
        <f t="shared" si="2"/>
        <v>6.4766536305263167E-3</v>
      </c>
      <c r="G23">
        <f t="shared" si="2"/>
        <v>6.5216533754760605E-3</v>
      </c>
      <c r="H23">
        <f t="shared" si="2"/>
        <v>6.6645261208182881E-3</v>
      </c>
      <c r="I23">
        <f t="shared" si="2"/>
        <v>6.9064295130054848E-3</v>
      </c>
      <c r="J23">
        <f t="shared" si="2"/>
        <v>7.370259438501405E-3</v>
      </c>
      <c r="K23">
        <f t="shared" si="2"/>
        <v>8.5693163515945473E-3</v>
      </c>
      <c r="L23">
        <f t="shared" si="2"/>
        <v>1.0161162749229681E-2</v>
      </c>
      <c r="M23">
        <f t="shared" si="2"/>
        <v>1.2648079780422485E-2</v>
      </c>
      <c r="N23">
        <f t="shared" si="2"/>
        <v>1.8228757161801768E-2</v>
      </c>
    </row>
    <row r="24" spans="1:14">
      <c r="A24" s="1">
        <v>60000</v>
      </c>
      <c r="B24">
        <f t="shared" si="1"/>
        <v>4.9722895421405386E-3</v>
      </c>
      <c r="C24">
        <f t="shared" si="2"/>
        <v>4.9785660493061323E-3</v>
      </c>
      <c r="D24">
        <f t="shared" si="2"/>
        <v>2.7958093159683364E-3</v>
      </c>
      <c r="E24">
        <f t="shared" si="2"/>
        <v>5.0094002512141907E-3</v>
      </c>
      <c r="F24">
        <f t="shared" si="2"/>
        <v>5.0513794265763766E-3</v>
      </c>
      <c r="G24">
        <f t="shared" si="2"/>
        <v>5.1385898485792995E-3</v>
      </c>
      <c r="H24">
        <f t="shared" si="2"/>
        <v>5.3984106459272216E-3</v>
      </c>
      <c r="I24">
        <f t="shared" si="2"/>
        <v>5.795422031272303E-3</v>
      </c>
      <c r="J24">
        <f t="shared" si="2"/>
        <v>6.4664404468646472E-3</v>
      </c>
      <c r="K24">
        <f t="shared" si="2"/>
        <v>7.9549315023574284E-3</v>
      </c>
      <c r="L24">
        <f t="shared" si="2"/>
        <v>9.7258251655922383E-3</v>
      </c>
      <c r="M24">
        <f t="shared" si="2"/>
        <v>1.2341181979617675E-2</v>
      </c>
      <c r="N24">
        <f t="shared" si="2"/>
        <v>1.8025755862284502E-2</v>
      </c>
    </row>
    <row r="25" spans="1:14">
      <c r="A25" s="1">
        <v>80000</v>
      </c>
      <c r="B25">
        <f t="shared" si="1"/>
        <v>4.6712823153293274E-3</v>
      </c>
      <c r="C25">
        <f t="shared" si="2"/>
        <v>4.6788975472079252E-3</v>
      </c>
      <c r="D25">
        <f t="shared" si="2"/>
        <v>2.7958093160424806E-3</v>
      </c>
      <c r="E25">
        <f t="shared" si="2"/>
        <v>4.7161622465980565E-3</v>
      </c>
      <c r="F25">
        <f t="shared" si="2"/>
        <v>4.7665231895518091E-3</v>
      </c>
      <c r="G25">
        <f t="shared" si="2"/>
        <v>4.8698897348749669E-3</v>
      </c>
      <c r="H25">
        <f t="shared" si="2"/>
        <v>5.1696265165707741E-3</v>
      </c>
      <c r="I25">
        <f t="shared" si="2"/>
        <v>5.6108702622173672E-3</v>
      </c>
      <c r="J25">
        <f t="shared" si="2"/>
        <v>6.3298091001520373E-3</v>
      </c>
      <c r="K25">
        <f t="shared" si="2"/>
        <v>7.870996038526569E-3</v>
      </c>
      <c r="L25">
        <f t="shared" si="2"/>
        <v>9.669002603105761E-3</v>
      </c>
      <c r="M25">
        <f t="shared" si="2"/>
        <v>1.230208028864937E-2</v>
      </c>
      <c r="N25">
        <f t="shared" si="2"/>
        <v>1.8000239433700098E-2</v>
      </c>
    </row>
    <row r="26" spans="1:14">
      <c r="A26" s="1">
        <v>100000</v>
      </c>
      <c r="B26">
        <f t="shared" si="1"/>
        <v>4.4562348001911632E-3</v>
      </c>
      <c r="C26">
        <f t="shared" si="2"/>
        <v>4.4650981013505241E-3</v>
      </c>
      <c r="D26">
        <f t="shared" si="2"/>
        <v>2.795809316086968E-3</v>
      </c>
      <c r="E26">
        <f t="shared" si="2"/>
        <v>4.5083006868866324E-3</v>
      </c>
      <c r="F26">
        <f t="shared" si="2"/>
        <v>4.5662632536984668E-3</v>
      </c>
      <c r="G26">
        <f t="shared" si="2"/>
        <v>4.6838644374029648E-3</v>
      </c>
      <c r="H26">
        <f t="shared" si="2"/>
        <v>5.0166552707492981E-3</v>
      </c>
      <c r="I26">
        <f t="shared" si="2"/>
        <v>5.4915535035191549E-3</v>
      </c>
      <c r="J26">
        <f t="shared" si="2"/>
        <v>6.2441334791087655E-3</v>
      </c>
      <c r="K26">
        <f t="shared" si="2"/>
        <v>7.8197177486060716E-3</v>
      </c>
      <c r="L26">
        <f t="shared" si="2"/>
        <v>9.6346264766816962E-3</v>
      </c>
      <c r="M26">
        <f t="shared" si="2"/>
        <v>1.2278536554722504E-2</v>
      </c>
      <c r="N26">
        <f t="shared" si="2"/>
        <v>1.7984914227060358E-2</v>
      </c>
    </row>
    <row r="27" spans="1:14">
      <c r="A27" s="1">
        <v>200000</v>
      </c>
      <c r="B27">
        <f t="shared" si="1"/>
        <v>3.8752582694207248E-3</v>
      </c>
      <c r="C27">
        <f t="shared" si="2"/>
        <v>3.8895843641493324E-3</v>
      </c>
      <c r="D27">
        <f t="shared" si="2"/>
        <v>2.7958093161759411E-3</v>
      </c>
      <c r="E27">
        <f t="shared" si="2"/>
        <v>3.9580752269925412E-3</v>
      </c>
      <c r="F27">
        <f t="shared" si="2"/>
        <v>4.0468486750584783E-3</v>
      </c>
      <c r="G27">
        <f t="shared" si="2"/>
        <v>4.2180504341545423E-3</v>
      </c>
      <c r="H27">
        <f t="shared" si="2"/>
        <v>4.6592755616706276E-3</v>
      </c>
      <c r="I27">
        <f t="shared" si="2"/>
        <v>5.2280765762106191E-3</v>
      </c>
      <c r="J27">
        <f t="shared" si="2"/>
        <v>6.0631464582199144E-3</v>
      </c>
      <c r="K27">
        <f t="shared" si="2"/>
        <v>7.7149658876811298E-3</v>
      </c>
      <c r="L27">
        <f t="shared" si="2"/>
        <v>9.5652189189849336E-3</v>
      </c>
      <c r="M27">
        <f t="shared" si="2"/>
        <v>1.223126027883782E-2</v>
      </c>
      <c r="N27">
        <f t="shared" si="2"/>
        <v>1.7954229088496716E-2</v>
      </c>
    </row>
    <row r="28" spans="1:14">
      <c r="A28" s="1">
        <v>400000</v>
      </c>
      <c r="B28">
        <f t="shared" si="1"/>
        <v>3.4009118556440937E-3</v>
      </c>
      <c r="C28">
        <f t="shared" si="2"/>
        <v>3.424304325064278E-3</v>
      </c>
      <c r="D28">
        <f t="shared" si="2"/>
        <v>2.7958093162204264E-3</v>
      </c>
      <c r="E28">
        <f t="shared" si="2"/>
        <v>3.5320761303982051E-3</v>
      </c>
      <c r="F28">
        <f t="shared" si="2"/>
        <v>3.6636083977183622E-3</v>
      </c>
      <c r="G28">
        <f t="shared" si="2"/>
        <v>3.8988654945643062E-3</v>
      </c>
      <c r="H28">
        <f t="shared" si="2"/>
        <v>4.4422355542909986E-3</v>
      </c>
      <c r="I28">
        <f t="shared" si="2"/>
        <v>5.0804228793080814E-3</v>
      </c>
      <c r="J28">
        <f t="shared" si="2"/>
        <v>5.9671302670818256E-3</v>
      </c>
      <c r="K28">
        <f t="shared" si="2"/>
        <v>7.6614303076154499E-3</v>
      </c>
      <c r="L28">
        <f t="shared" si="2"/>
        <v>9.5301787605144902E-3</v>
      </c>
      <c r="M28">
        <f t="shared" si="2"/>
        <v>1.2207526559868887E-2</v>
      </c>
      <c r="N28">
        <f t="shared" si="2"/>
        <v>1.7938869074982239E-2</v>
      </c>
    </row>
    <row r="29" spans="1:14">
      <c r="A29" s="1">
        <v>600000</v>
      </c>
      <c r="B29">
        <f t="shared" si="1"/>
        <v>3.1627423137735875E-3</v>
      </c>
      <c r="C29">
        <f t="shared" si="2"/>
        <v>3.1939921085459596E-3</v>
      </c>
      <c r="D29">
        <f t="shared" si="2"/>
        <v>2.7958093162352561E-3</v>
      </c>
      <c r="E29">
        <f t="shared" si="2"/>
        <v>3.3330727483169356E-3</v>
      </c>
      <c r="F29">
        <f t="shared" si="2"/>
        <v>3.4944594366750148E-3</v>
      </c>
      <c r="G29">
        <f t="shared" si="2"/>
        <v>3.76811318701102E-3</v>
      </c>
      <c r="H29">
        <f t="shared" si="2"/>
        <v>4.361516846212758E-3</v>
      </c>
      <c r="I29">
        <f t="shared" si="2"/>
        <v>5.0282467172433386E-3</v>
      </c>
      <c r="J29">
        <f t="shared" si="2"/>
        <v>5.9342025253880425E-3</v>
      </c>
      <c r="K29">
        <f t="shared" si="2"/>
        <v>7.6434050875024383E-3</v>
      </c>
      <c r="L29">
        <f t="shared" si="2"/>
        <v>9.5184477585812544E-3</v>
      </c>
      <c r="M29">
        <f t="shared" si="2"/>
        <v>1.2199601012393042E-2</v>
      </c>
      <c r="N29">
        <f t="shared" si="2"/>
        <v>1.7933746476014784E-2</v>
      </c>
    </row>
    <row r="30" spans="1:14">
      <c r="A30" s="1">
        <v>800000</v>
      </c>
      <c r="B30">
        <f t="shared" si="1"/>
        <v>3.0086127133313952E-3</v>
      </c>
      <c r="C30">
        <f t="shared" si="2"/>
        <v>3.047004171438905E-3</v>
      </c>
      <c r="D30">
        <f t="shared" si="2"/>
        <v>2.7958093162426694E-3</v>
      </c>
      <c r="E30">
        <f t="shared" si="2"/>
        <v>3.2124421185450343E-3</v>
      </c>
      <c r="F30">
        <f t="shared" si="2"/>
        <v>3.3963191141529315E-3</v>
      </c>
      <c r="G30">
        <f t="shared" si="2"/>
        <v>3.6958975253762339E-3</v>
      </c>
      <c r="H30">
        <f t="shared" si="2"/>
        <v>4.3192147177005839E-3</v>
      </c>
      <c r="I30">
        <f t="shared" si="2"/>
        <v>5.0015363967330509E-3</v>
      </c>
      <c r="J30">
        <f t="shared" si="2"/>
        <v>5.9175554876592859E-3</v>
      </c>
      <c r="K30">
        <f t="shared" si="2"/>
        <v>7.6343579860058989E-3</v>
      </c>
      <c r="L30">
        <f t="shared" si="2"/>
        <v>9.5125726079012107E-3</v>
      </c>
      <c r="M30">
        <f t="shared" si="2"/>
        <v>1.2195635543315876E-2</v>
      </c>
      <c r="N30">
        <f t="shared" si="2"/>
        <v>1.79311846892104E-2</v>
      </c>
    </row>
    <row r="31" spans="1:14">
      <c r="A31" s="1">
        <v>1000000</v>
      </c>
      <c r="B31">
        <f t="shared" si="1"/>
        <v>2.8966890850467392E-3</v>
      </c>
      <c r="C31">
        <f t="shared" si="2"/>
        <v>2.9417155221756939E-3</v>
      </c>
      <c r="D31">
        <f t="shared" si="2"/>
        <v>2.795809316247119E-3</v>
      </c>
      <c r="E31">
        <f t="shared" si="2"/>
        <v>3.1299671805209142E-3</v>
      </c>
      <c r="F31">
        <f t="shared" si="2"/>
        <v>3.3315398846754701E-3</v>
      </c>
      <c r="G31">
        <f t="shared" si="2"/>
        <v>3.6498871870589982E-3</v>
      </c>
      <c r="H31">
        <f t="shared" si="2"/>
        <v>4.2931489528001462E-3</v>
      </c>
      <c r="I31">
        <f t="shared" si="2"/>
        <v>4.9853010684556458E-3</v>
      </c>
      <c r="J31">
        <f t="shared" si="2"/>
        <v>5.9075072426478586E-3</v>
      </c>
      <c r="K31">
        <f t="shared" si="2"/>
        <v>7.6289185909394191E-3</v>
      </c>
      <c r="L31">
        <f t="shared" si="2"/>
        <v>9.5090444170389584E-3</v>
      </c>
      <c r="M31">
        <f t="shared" si="2"/>
        <v>1.2193255397735534E-2</v>
      </c>
      <c r="N31">
        <f t="shared" si="2"/>
        <v>1.7929647461074977E-2</v>
      </c>
    </row>
    <row r="32" spans="1:14">
      <c r="A32" s="1">
        <v>2000000</v>
      </c>
      <c r="B32">
        <f t="shared" si="1"/>
        <v>2.5862043574806691E-3</v>
      </c>
      <c r="C32">
        <f t="shared" si="2"/>
        <v>2.6596860462849417E-3</v>
      </c>
      <c r="D32">
        <f t="shared" si="2"/>
        <v>2.795809316256016E-3</v>
      </c>
      <c r="E32">
        <f t="shared" si="2"/>
        <v>2.9302170661949412E-3</v>
      </c>
      <c r="F32">
        <f t="shared" si="2"/>
        <v>3.1840862566732335E-3</v>
      </c>
      <c r="G32">
        <f t="shared" si="2"/>
        <v>3.5506238622802257E-3</v>
      </c>
      <c r="H32">
        <f t="shared" si="2"/>
        <v>4.2393488151272057E-3</v>
      </c>
      <c r="I32">
        <f t="shared" si="2"/>
        <v>4.9523408808341577E-3</v>
      </c>
      <c r="J32">
        <f t="shared" si="2"/>
        <v>5.8872731408337649E-3</v>
      </c>
      <c r="K32">
        <f t="shared" si="2"/>
        <v>7.6180145769429294E-3</v>
      </c>
      <c r="L32">
        <f t="shared" si="2"/>
        <v>9.5019810371937425E-3</v>
      </c>
      <c r="M32">
        <f t="shared" si="2"/>
        <v>1.2188493159420142E-2</v>
      </c>
      <c r="N32">
        <f t="shared" si="2"/>
        <v>1.7926572653492311E-2</v>
      </c>
    </row>
    <row r="33" spans="1:14">
      <c r="A33" s="1">
        <v>4000000</v>
      </c>
      <c r="B33">
        <f t="shared" si="1"/>
        <v>2.3230896682495555E-3</v>
      </c>
      <c r="C33">
        <f t="shared" si="2"/>
        <v>2.4407521597459036E-3</v>
      </c>
      <c r="D33">
        <f t="shared" si="2"/>
        <v>2.7958093162604651E-3</v>
      </c>
      <c r="E33">
        <f t="shared" si="2"/>
        <v>2.8026342720985998E-3</v>
      </c>
      <c r="F33">
        <f t="shared" si="2"/>
        <v>3.0982576522015108E-3</v>
      </c>
      <c r="G33">
        <f t="shared" si="2"/>
        <v>3.49668846539903E-3</v>
      </c>
      <c r="H33">
        <f t="shared" si="2"/>
        <v>4.2115524964529529E-3</v>
      </c>
      <c r="I33">
        <f t="shared" si="2"/>
        <v>4.9356074066724169E-3</v>
      </c>
      <c r="J33">
        <f t="shared" si="2"/>
        <v>5.877086155796552E-3</v>
      </c>
      <c r="K33">
        <f t="shared" si="2"/>
        <v>7.612549883565376E-3</v>
      </c>
      <c r="L33">
        <f t="shared" si="2"/>
        <v>9.4984458386960218E-3</v>
      </c>
      <c r="M33">
        <f t="shared" si="2"/>
        <v>1.2186111065459693E-2</v>
      </c>
      <c r="N33">
        <f t="shared" si="2"/>
        <v>1.792503507396229E-2</v>
      </c>
    </row>
    <row r="34" spans="1:14">
      <c r="A34" s="1">
        <v>6000000</v>
      </c>
      <c r="B34">
        <f t="shared" si="1"/>
        <v>2.1873796010041008E-3</v>
      </c>
      <c r="C34">
        <f t="shared" si="2"/>
        <v>2.339948687668153E-3</v>
      </c>
      <c r="D34">
        <f t="shared" si="2"/>
        <v>2.7958093162619474E-3</v>
      </c>
      <c r="E34">
        <f t="shared" si="2"/>
        <v>2.7536027217541798E-3</v>
      </c>
      <c r="F34">
        <f t="shared" si="2"/>
        <v>3.067273632601457E-3</v>
      </c>
      <c r="G34">
        <f t="shared" si="2"/>
        <v>3.4779668257424253E-3</v>
      </c>
      <c r="H34">
        <f t="shared" si="2"/>
        <v>4.2021458875979526E-3</v>
      </c>
      <c r="I34">
        <f t="shared" si="2"/>
        <v>4.9299909318404186E-3</v>
      </c>
      <c r="J34">
        <f t="shared" si="2"/>
        <v>5.8736799912476488E-3</v>
      </c>
      <c r="K34">
        <f t="shared" si="2"/>
        <v>7.6107264303808542E-3</v>
      </c>
      <c r="L34">
        <f t="shared" si="2"/>
        <v>9.4972669182290456E-3</v>
      </c>
      <c r="M34">
        <f t="shared" si="2"/>
        <v>1.218531688957279E-2</v>
      </c>
      <c r="N34">
        <f t="shared" si="2"/>
        <v>1.792452252140669E-2</v>
      </c>
    </row>
    <row r="35" spans="1:14">
      <c r="A35" s="1">
        <v>8000000</v>
      </c>
      <c r="B35">
        <f t="shared" si="1"/>
        <v>2.0981769353891799E-3</v>
      </c>
      <c r="C35">
        <f t="shared" si="2"/>
        <v>2.2798943947828529E-3</v>
      </c>
      <c r="D35">
        <f t="shared" si="2"/>
        <v>2.7958093162626899E-3</v>
      </c>
      <c r="E35">
        <f t="shared" si="2"/>
        <v>2.7275036056601241E-3</v>
      </c>
      <c r="F35">
        <f t="shared" si="2"/>
        <v>3.0512665107014936E-3</v>
      </c>
      <c r="G35">
        <f t="shared" si="2"/>
        <v>3.4684558692848794E-3</v>
      </c>
      <c r="H35">
        <f t="shared" si="2"/>
        <v>4.197415349537735E-3</v>
      </c>
      <c r="I35">
        <f t="shared" si="2"/>
        <v>4.9271753501854906E-3</v>
      </c>
      <c r="J35">
        <f t="shared" si="2"/>
        <v>5.871974927474777E-3</v>
      </c>
      <c r="K35">
        <f t="shared" si="2"/>
        <v>7.609814348866273E-3</v>
      </c>
      <c r="L35">
        <f t="shared" si="2"/>
        <v>9.4966773602143603E-3</v>
      </c>
      <c r="M35">
        <f t="shared" si="2"/>
        <v>1.2184919774510271E-2</v>
      </c>
      <c r="N35">
        <f t="shared" si="2"/>
        <v>1.7924266240244482E-2</v>
      </c>
    </row>
    <row r="36" spans="1:14">
      <c r="A36" s="1">
        <v>10000000</v>
      </c>
      <c r="B36">
        <f t="shared" si="1"/>
        <v>2.0326907257240084E-3</v>
      </c>
      <c r="C36">
        <f t="shared" si="2"/>
        <v>2.2394958264588018E-3</v>
      </c>
      <c r="D36">
        <f t="shared" si="2"/>
        <v>2.7958093162631344E-3</v>
      </c>
      <c r="E36">
        <f t="shared" si="2"/>
        <v>2.7112724732889898E-3</v>
      </c>
      <c r="F36">
        <f t="shared" si="2"/>
        <v>3.041486637487175E-3</v>
      </c>
      <c r="G36">
        <f t="shared" si="2"/>
        <v>3.4626997336269492E-3</v>
      </c>
      <c r="H36">
        <f t="shared" si="2"/>
        <v>4.1945682105028843E-3</v>
      </c>
      <c r="I36">
        <f t="shared" si="2"/>
        <v>4.9254836383631033E-3</v>
      </c>
      <c r="J36">
        <f t="shared" si="2"/>
        <v>5.8709512535562707E-3</v>
      </c>
      <c r="K36">
        <f t="shared" si="2"/>
        <v>7.6092669862814506E-3</v>
      </c>
      <c r="L36">
        <f t="shared" si="2"/>
        <v>9.4963235941027853E-3</v>
      </c>
      <c r="M36">
        <f t="shared" si="2"/>
        <v>1.2184681496793019E-2</v>
      </c>
      <c r="N36">
        <f t="shared" si="2"/>
        <v>1.7924112469984037E-2</v>
      </c>
    </row>
    <row r="37" spans="1:14">
      <c r="A37" s="1">
        <v>20000000</v>
      </c>
      <c r="B37">
        <f t="shared" si="1"/>
        <v>1.8477226183429441E-3</v>
      </c>
      <c r="C37">
        <f t="shared" si="2"/>
        <v>2.144779031483004E-3</v>
      </c>
      <c r="D37">
        <f t="shared" si="2"/>
        <v>2.795809316264023E-3</v>
      </c>
      <c r="E37">
        <f t="shared" si="2"/>
        <v>2.6773856730436217E-3</v>
      </c>
      <c r="F37">
        <f t="shared" si="2"/>
        <v>3.0215109513558398E-3</v>
      </c>
      <c r="G37">
        <f t="shared" si="2"/>
        <v>3.4510731572167208E-3</v>
      </c>
      <c r="H37">
        <f t="shared" si="2"/>
        <v>4.1888539151844935E-3</v>
      </c>
      <c r="I37">
        <f t="shared" si="2"/>
        <v>4.9220948759840467E-3</v>
      </c>
      <c r="J37">
        <f t="shared" si="2"/>
        <v>5.8689024727283179E-3</v>
      </c>
      <c r="K37">
        <f t="shared" si="2"/>
        <v>7.6081720051637382E-3</v>
      </c>
      <c r="L37">
        <f t="shared" si="2"/>
        <v>9.4956159914260114E-3</v>
      </c>
      <c r="M37">
        <f t="shared" si="2"/>
        <v>1.2184204921826224E-2</v>
      </c>
      <c r="N37">
        <f t="shared" si="2"/>
        <v>1.7923804925945919E-2</v>
      </c>
    </row>
    <row r="38" spans="1:14">
      <c r="A38" s="1">
        <v>40000000</v>
      </c>
      <c r="B38">
        <f t="shared" si="1"/>
        <v>1.6868992205086256E-3</v>
      </c>
      <c r="C38">
        <f t="shared" ref="C38:N41" si="3">0.25*IF($A38&lt;4000,64/$A38,(1/(-1.8*LOG(((C$2/3.7)^1.11+6.9/$A38),10))^2))</f>
        <v>2.0874431846566919E-3</v>
      </c>
      <c r="D38">
        <f t="shared" si="3"/>
        <v>2.795809316264468E-3</v>
      </c>
      <c r="E38">
        <f t="shared" si="3"/>
        <v>2.6596612185577845E-3</v>
      </c>
      <c r="F38">
        <f t="shared" si="3"/>
        <v>3.0113055184330878E-3</v>
      </c>
      <c r="G38">
        <f t="shared" si="3"/>
        <v>3.4452014769016897E-3</v>
      </c>
      <c r="H38">
        <f t="shared" si="3"/>
        <v>4.1859866803935592E-3</v>
      </c>
      <c r="I38">
        <f t="shared" si="3"/>
        <v>4.9203978157826575E-3</v>
      </c>
      <c r="J38">
        <f t="shared" si="3"/>
        <v>5.8678773646293854E-3</v>
      </c>
      <c r="K38">
        <f t="shared" si="3"/>
        <v>7.6076243865549637E-3</v>
      </c>
      <c r="L38">
        <f t="shared" si="3"/>
        <v>9.4952621548512178E-3</v>
      </c>
      <c r="M38">
        <f t="shared" si="3"/>
        <v>1.2183966624575451E-2</v>
      </c>
      <c r="N38">
        <f t="shared" si="3"/>
        <v>1.7923651152168169E-2</v>
      </c>
    </row>
    <row r="39" spans="1:14">
      <c r="A39" s="1">
        <v>60000000</v>
      </c>
      <c r="B39">
        <f t="shared" si="1"/>
        <v>1.6023721993910121E-3</v>
      </c>
      <c r="C39">
        <f t="shared" si="3"/>
        <v>2.0662521298498524E-3</v>
      </c>
      <c r="D39">
        <f t="shared" si="3"/>
        <v>2.7958093162646176E-3</v>
      </c>
      <c r="E39">
        <f t="shared" si="3"/>
        <v>2.6536277945882337E-3</v>
      </c>
      <c r="F39">
        <f t="shared" si="3"/>
        <v>3.0078702133969049E-3</v>
      </c>
      <c r="G39">
        <f t="shared" si="3"/>
        <v>3.4432354421463198E-3</v>
      </c>
      <c r="H39">
        <f t="shared" si="3"/>
        <v>4.1850294312832268E-3</v>
      </c>
      <c r="I39">
        <f t="shared" si="3"/>
        <v>4.9198317309619589E-3</v>
      </c>
      <c r="J39">
        <f t="shared" si="3"/>
        <v>5.8675355554588787E-3</v>
      </c>
      <c r="K39">
        <f t="shared" si="3"/>
        <v>7.6074418280389754E-3</v>
      </c>
      <c r="L39">
        <f t="shared" si="3"/>
        <v>9.4951442041048949E-3</v>
      </c>
      <c r="M39">
        <f t="shared" si="3"/>
        <v>1.2183887190711361E-2</v>
      </c>
      <c r="N39">
        <f t="shared" si="3"/>
        <v>1.7923599893981696E-2</v>
      </c>
    </row>
    <row r="40" spans="1:14">
      <c r="A40" s="1">
        <v>80000000</v>
      </c>
      <c r="B40">
        <f t="shared" si="1"/>
        <v>1.5461940483641162E-3</v>
      </c>
      <c r="C40">
        <f t="shared" si="3"/>
        <v>2.0551890108922123E-3</v>
      </c>
      <c r="D40">
        <f t="shared" si="3"/>
        <v>2.7958093162646909E-3</v>
      </c>
      <c r="E40">
        <f t="shared" si="3"/>
        <v>2.6505867040158186E-3</v>
      </c>
      <c r="F40">
        <f t="shared" si="3"/>
        <v>3.0061461693959295E-3</v>
      </c>
      <c r="G40">
        <f t="shared" si="3"/>
        <v>3.4422507596993455E-3</v>
      </c>
      <c r="H40">
        <f t="shared" si="3"/>
        <v>4.184550523861518E-3</v>
      </c>
      <c r="I40">
        <f t="shared" si="3"/>
        <v>4.9195486138089968E-3</v>
      </c>
      <c r="J40">
        <f t="shared" si="3"/>
        <v>5.8673646308978981E-3</v>
      </c>
      <c r="K40">
        <f t="shared" si="3"/>
        <v>7.6073505452214857E-3</v>
      </c>
      <c r="L40">
        <f t="shared" si="3"/>
        <v>9.4950852277526174E-3</v>
      </c>
      <c r="M40">
        <f t="shared" si="3"/>
        <v>1.2183847473507956E-2</v>
      </c>
      <c r="N40">
        <f t="shared" si="3"/>
        <v>1.7923574264839603E-2</v>
      </c>
    </row>
    <row r="41" spans="1:14">
      <c r="A41" s="1">
        <v>100000000</v>
      </c>
      <c r="B41">
        <f t="shared" si="1"/>
        <v>1.5046287182277538E-3</v>
      </c>
      <c r="C41">
        <f t="shared" si="3"/>
        <v>2.048388991450106E-3</v>
      </c>
      <c r="D41">
        <f t="shared" si="3"/>
        <v>2.7958093162647351E-3</v>
      </c>
      <c r="E41">
        <f t="shared" si="3"/>
        <v>2.6487541291614057E-3</v>
      </c>
      <c r="F41">
        <f t="shared" si="3"/>
        <v>3.0051096831501898E-3</v>
      </c>
      <c r="G41">
        <f t="shared" si="3"/>
        <v>3.4416594156537208E-3</v>
      </c>
      <c r="H41">
        <f t="shared" si="3"/>
        <v>4.1842630887842036E-3</v>
      </c>
      <c r="I41">
        <f t="shared" si="3"/>
        <v>4.9193787195865981E-3</v>
      </c>
      <c r="J41">
        <f t="shared" si="3"/>
        <v>5.8672620697674868E-3</v>
      </c>
      <c r="K41">
        <f t="shared" si="3"/>
        <v>7.6072957743918545E-3</v>
      </c>
      <c r="L41">
        <f t="shared" si="3"/>
        <v>9.4950498416279273E-3</v>
      </c>
      <c r="M41">
        <f t="shared" si="3"/>
        <v>1.2183823643099076E-2</v>
      </c>
      <c r="N41">
        <f t="shared" si="3"/>
        <v>1.7923558887338716E-2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topLeftCell="A7" workbookViewId="0">
      <selection activeCell="B3" sqref="B3:N41"/>
    </sheetView>
  </sheetViews>
  <sheetFormatPr baseColWidth="10" defaultColWidth="8.83203125" defaultRowHeight="13"/>
  <sheetData>
    <row r="1" spans="1:14">
      <c r="A1" t="s">
        <v>0</v>
      </c>
    </row>
    <row r="2" spans="1:14">
      <c r="A2" t="s">
        <v>1</v>
      </c>
      <c r="B2">
        <v>0</v>
      </c>
      <c r="C2" s="1">
        <v>1.0000000000000001E-5</v>
      </c>
      <c r="D2" s="1">
        <v>200000</v>
      </c>
      <c r="E2" s="1">
        <v>5.0000000000000002E-5</v>
      </c>
      <c r="F2" s="1">
        <v>1E-4</v>
      </c>
      <c r="G2" s="1">
        <v>2.0000000000000001E-4</v>
      </c>
      <c r="H2" s="1">
        <v>5.0000000000000001E-4</v>
      </c>
      <c r="I2" s="1">
        <v>1E-3</v>
      </c>
      <c r="J2" s="1">
        <v>2E-3</v>
      </c>
      <c r="K2" s="1">
        <v>5.0000000000000001E-3</v>
      </c>
      <c r="L2" s="1">
        <v>0.01</v>
      </c>
      <c r="M2" s="1">
        <v>0.02</v>
      </c>
      <c r="N2" s="1">
        <v>0.05</v>
      </c>
    </row>
    <row r="3" spans="1:14">
      <c r="A3">
        <v>2</v>
      </c>
      <c r="B3">
        <f>0.25*IF($A3&lt;4000,64/$A3,0.25/((LOG((B$2/3.7)+5.74/($A3^0.9),10))^2))</f>
        <v>8</v>
      </c>
      <c r="C3">
        <f t="shared" ref="C3:N3" si="0">0.25*IF($A3&lt;4000,64/$A3,0.25/((LOG((C$2/3.7)+5.74/($A3^0.9),10))^2))</f>
        <v>8</v>
      </c>
      <c r="D3">
        <f t="shared" si="0"/>
        <v>8</v>
      </c>
      <c r="E3">
        <f t="shared" si="0"/>
        <v>8</v>
      </c>
      <c r="F3">
        <f t="shared" si="0"/>
        <v>8</v>
      </c>
      <c r="G3">
        <f t="shared" si="0"/>
        <v>8</v>
      </c>
      <c r="H3">
        <f t="shared" si="0"/>
        <v>8</v>
      </c>
      <c r="I3">
        <f t="shared" si="0"/>
        <v>8</v>
      </c>
      <c r="J3">
        <f t="shared" si="0"/>
        <v>8</v>
      </c>
      <c r="K3">
        <f t="shared" si="0"/>
        <v>8</v>
      </c>
      <c r="L3">
        <f t="shared" si="0"/>
        <v>8</v>
      </c>
      <c r="M3">
        <f t="shared" si="0"/>
        <v>8</v>
      </c>
      <c r="N3">
        <f t="shared" si="0"/>
        <v>8</v>
      </c>
    </row>
    <row r="4" spans="1:14">
      <c r="A4">
        <v>4</v>
      </c>
      <c r="B4">
        <f t="shared" ref="B4:N41" si="1">0.25*IF($A4&lt;4000,64/$A4,0.25/((LOG((B$2/3.7)+5.74/($A4^0.9),10))^2))</f>
        <v>4</v>
      </c>
      <c r="C4">
        <f t="shared" si="1"/>
        <v>4</v>
      </c>
      <c r="D4">
        <f t="shared" si="1"/>
        <v>4</v>
      </c>
      <c r="E4">
        <f t="shared" si="1"/>
        <v>4</v>
      </c>
      <c r="F4">
        <f t="shared" si="1"/>
        <v>4</v>
      </c>
      <c r="G4">
        <f t="shared" si="1"/>
        <v>4</v>
      </c>
      <c r="H4">
        <f t="shared" si="1"/>
        <v>4</v>
      </c>
      <c r="I4">
        <f t="shared" si="1"/>
        <v>4</v>
      </c>
      <c r="J4">
        <f t="shared" si="1"/>
        <v>4</v>
      </c>
      <c r="K4">
        <f t="shared" si="1"/>
        <v>4</v>
      </c>
      <c r="L4">
        <f t="shared" si="1"/>
        <v>4</v>
      </c>
      <c r="M4">
        <f t="shared" si="1"/>
        <v>4</v>
      </c>
      <c r="N4">
        <f t="shared" si="1"/>
        <v>4</v>
      </c>
    </row>
    <row r="5" spans="1:14">
      <c r="A5">
        <v>6</v>
      </c>
      <c r="B5">
        <f t="shared" si="1"/>
        <v>2.6666666666666665</v>
      </c>
      <c r="C5">
        <f t="shared" si="1"/>
        <v>2.6666666666666665</v>
      </c>
      <c r="D5">
        <f t="shared" si="1"/>
        <v>2.6666666666666665</v>
      </c>
      <c r="E5">
        <f t="shared" si="1"/>
        <v>2.6666666666666665</v>
      </c>
      <c r="F5">
        <f t="shared" si="1"/>
        <v>2.6666666666666665</v>
      </c>
      <c r="G5">
        <f t="shared" si="1"/>
        <v>2.6666666666666665</v>
      </c>
      <c r="H5">
        <f t="shared" si="1"/>
        <v>2.6666666666666665</v>
      </c>
      <c r="I5">
        <f t="shared" si="1"/>
        <v>2.6666666666666665</v>
      </c>
      <c r="J5">
        <f t="shared" si="1"/>
        <v>2.6666666666666665</v>
      </c>
      <c r="K5">
        <f t="shared" si="1"/>
        <v>2.6666666666666665</v>
      </c>
      <c r="L5">
        <f t="shared" si="1"/>
        <v>2.6666666666666665</v>
      </c>
      <c r="M5">
        <f t="shared" si="1"/>
        <v>2.6666666666666665</v>
      </c>
      <c r="N5">
        <f t="shared" si="1"/>
        <v>2.6666666666666665</v>
      </c>
    </row>
    <row r="6" spans="1:14">
      <c r="A6">
        <v>8</v>
      </c>
      <c r="B6">
        <f t="shared" si="1"/>
        <v>2</v>
      </c>
      <c r="C6">
        <f t="shared" si="1"/>
        <v>2</v>
      </c>
      <c r="D6">
        <f t="shared" si="1"/>
        <v>2</v>
      </c>
      <c r="E6">
        <f t="shared" si="1"/>
        <v>2</v>
      </c>
      <c r="F6">
        <f t="shared" si="1"/>
        <v>2</v>
      </c>
      <c r="G6">
        <f t="shared" si="1"/>
        <v>2</v>
      </c>
      <c r="H6">
        <f t="shared" si="1"/>
        <v>2</v>
      </c>
      <c r="I6">
        <f t="shared" si="1"/>
        <v>2</v>
      </c>
      <c r="J6">
        <f t="shared" si="1"/>
        <v>2</v>
      </c>
      <c r="K6">
        <f t="shared" si="1"/>
        <v>2</v>
      </c>
      <c r="L6">
        <f t="shared" si="1"/>
        <v>2</v>
      </c>
      <c r="M6">
        <f t="shared" si="1"/>
        <v>2</v>
      </c>
      <c r="N6">
        <f t="shared" si="1"/>
        <v>2</v>
      </c>
    </row>
    <row r="7" spans="1:14">
      <c r="A7">
        <v>10</v>
      </c>
      <c r="B7">
        <f t="shared" si="1"/>
        <v>1.6</v>
      </c>
      <c r="C7">
        <f t="shared" si="1"/>
        <v>1.6</v>
      </c>
      <c r="D7">
        <f t="shared" si="1"/>
        <v>1.6</v>
      </c>
      <c r="E7">
        <f t="shared" si="1"/>
        <v>1.6</v>
      </c>
      <c r="F7">
        <f t="shared" si="1"/>
        <v>1.6</v>
      </c>
      <c r="G7">
        <f t="shared" si="1"/>
        <v>1.6</v>
      </c>
      <c r="H7">
        <f t="shared" si="1"/>
        <v>1.6</v>
      </c>
      <c r="I7">
        <f t="shared" si="1"/>
        <v>1.6</v>
      </c>
      <c r="J7">
        <f t="shared" si="1"/>
        <v>1.6</v>
      </c>
      <c r="K7">
        <f t="shared" si="1"/>
        <v>1.6</v>
      </c>
      <c r="L7">
        <f t="shared" si="1"/>
        <v>1.6</v>
      </c>
      <c r="M7">
        <f t="shared" si="1"/>
        <v>1.6</v>
      </c>
      <c r="N7">
        <f t="shared" si="1"/>
        <v>1.6</v>
      </c>
    </row>
    <row r="8" spans="1:14">
      <c r="A8">
        <v>20</v>
      </c>
      <c r="B8">
        <f t="shared" si="1"/>
        <v>0.8</v>
      </c>
      <c r="C8">
        <f t="shared" si="1"/>
        <v>0.8</v>
      </c>
      <c r="D8">
        <f t="shared" si="1"/>
        <v>0.8</v>
      </c>
      <c r="E8">
        <f t="shared" si="1"/>
        <v>0.8</v>
      </c>
      <c r="F8">
        <f t="shared" si="1"/>
        <v>0.8</v>
      </c>
      <c r="G8">
        <f t="shared" si="1"/>
        <v>0.8</v>
      </c>
      <c r="H8">
        <f t="shared" si="1"/>
        <v>0.8</v>
      </c>
      <c r="I8">
        <f t="shared" si="1"/>
        <v>0.8</v>
      </c>
      <c r="J8">
        <f t="shared" si="1"/>
        <v>0.8</v>
      </c>
      <c r="K8">
        <f t="shared" si="1"/>
        <v>0.8</v>
      </c>
      <c r="L8">
        <f t="shared" si="1"/>
        <v>0.8</v>
      </c>
      <c r="M8">
        <f t="shared" si="1"/>
        <v>0.8</v>
      </c>
      <c r="N8">
        <f t="shared" si="1"/>
        <v>0.8</v>
      </c>
    </row>
    <row r="9" spans="1:14">
      <c r="A9">
        <v>40</v>
      </c>
      <c r="B9">
        <f t="shared" si="1"/>
        <v>0.4</v>
      </c>
      <c r="C9">
        <f t="shared" si="1"/>
        <v>0.4</v>
      </c>
      <c r="D9">
        <f t="shared" si="1"/>
        <v>0.4</v>
      </c>
      <c r="E9">
        <f t="shared" si="1"/>
        <v>0.4</v>
      </c>
      <c r="F9">
        <f t="shared" si="1"/>
        <v>0.4</v>
      </c>
      <c r="G9">
        <f t="shared" si="1"/>
        <v>0.4</v>
      </c>
      <c r="H9">
        <f t="shared" si="1"/>
        <v>0.4</v>
      </c>
      <c r="I9">
        <f t="shared" si="1"/>
        <v>0.4</v>
      </c>
      <c r="J9">
        <f t="shared" si="1"/>
        <v>0.4</v>
      </c>
      <c r="K9">
        <f t="shared" si="1"/>
        <v>0.4</v>
      </c>
      <c r="L9">
        <f t="shared" si="1"/>
        <v>0.4</v>
      </c>
      <c r="M9">
        <f t="shared" si="1"/>
        <v>0.4</v>
      </c>
      <c r="N9">
        <f t="shared" si="1"/>
        <v>0.4</v>
      </c>
    </row>
    <row r="10" spans="1:14">
      <c r="A10">
        <v>60</v>
      </c>
      <c r="B10">
        <f t="shared" si="1"/>
        <v>0.26666666666666666</v>
      </c>
      <c r="C10">
        <f t="shared" si="1"/>
        <v>0.26666666666666666</v>
      </c>
      <c r="D10">
        <f t="shared" si="1"/>
        <v>0.26666666666666666</v>
      </c>
      <c r="E10">
        <f t="shared" si="1"/>
        <v>0.26666666666666666</v>
      </c>
      <c r="F10">
        <f t="shared" si="1"/>
        <v>0.26666666666666666</v>
      </c>
      <c r="G10">
        <f t="shared" si="1"/>
        <v>0.26666666666666666</v>
      </c>
      <c r="H10">
        <f t="shared" si="1"/>
        <v>0.26666666666666666</v>
      </c>
      <c r="I10">
        <f t="shared" si="1"/>
        <v>0.26666666666666666</v>
      </c>
      <c r="J10">
        <f t="shared" si="1"/>
        <v>0.26666666666666666</v>
      </c>
      <c r="K10">
        <f t="shared" si="1"/>
        <v>0.26666666666666666</v>
      </c>
      <c r="L10">
        <f t="shared" si="1"/>
        <v>0.26666666666666666</v>
      </c>
      <c r="M10">
        <f t="shared" si="1"/>
        <v>0.26666666666666666</v>
      </c>
      <c r="N10">
        <f t="shared" si="1"/>
        <v>0.26666666666666666</v>
      </c>
    </row>
    <row r="11" spans="1:14">
      <c r="A11">
        <v>80</v>
      </c>
      <c r="B11">
        <f t="shared" si="1"/>
        <v>0.2</v>
      </c>
      <c r="C11">
        <f t="shared" si="1"/>
        <v>0.2</v>
      </c>
      <c r="D11">
        <f t="shared" si="1"/>
        <v>0.2</v>
      </c>
      <c r="E11">
        <f t="shared" si="1"/>
        <v>0.2</v>
      </c>
      <c r="F11">
        <f t="shared" si="1"/>
        <v>0.2</v>
      </c>
      <c r="G11">
        <f t="shared" si="1"/>
        <v>0.2</v>
      </c>
      <c r="H11">
        <f t="shared" si="1"/>
        <v>0.2</v>
      </c>
      <c r="I11">
        <f t="shared" si="1"/>
        <v>0.2</v>
      </c>
      <c r="J11">
        <f t="shared" si="1"/>
        <v>0.2</v>
      </c>
      <c r="K11">
        <f t="shared" si="1"/>
        <v>0.2</v>
      </c>
      <c r="L11">
        <f t="shared" si="1"/>
        <v>0.2</v>
      </c>
      <c r="M11">
        <f t="shared" si="1"/>
        <v>0.2</v>
      </c>
      <c r="N11">
        <f t="shared" si="1"/>
        <v>0.2</v>
      </c>
    </row>
    <row r="12" spans="1:14">
      <c r="A12">
        <v>100</v>
      </c>
      <c r="B12">
        <f t="shared" si="1"/>
        <v>0.16</v>
      </c>
      <c r="C12">
        <f t="shared" si="1"/>
        <v>0.16</v>
      </c>
      <c r="D12">
        <f t="shared" si="1"/>
        <v>0.16</v>
      </c>
      <c r="E12">
        <f t="shared" si="1"/>
        <v>0.16</v>
      </c>
      <c r="F12">
        <f t="shared" si="1"/>
        <v>0.16</v>
      </c>
      <c r="G12">
        <f t="shared" si="1"/>
        <v>0.16</v>
      </c>
      <c r="H12">
        <f t="shared" si="1"/>
        <v>0.16</v>
      </c>
      <c r="I12">
        <f t="shared" si="1"/>
        <v>0.16</v>
      </c>
      <c r="J12">
        <f t="shared" si="1"/>
        <v>0.16</v>
      </c>
      <c r="K12">
        <f t="shared" si="1"/>
        <v>0.16</v>
      </c>
      <c r="L12">
        <f t="shared" si="1"/>
        <v>0.16</v>
      </c>
      <c r="M12">
        <f t="shared" si="1"/>
        <v>0.16</v>
      </c>
      <c r="N12">
        <f t="shared" si="1"/>
        <v>0.16</v>
      </c>
    </row>
    <row r="13" spans="1:14">
      <c r="A13">
        <v>200</v>
      </c>
      <c r="B13">
        <f t="shared" si="1"/>
        <v>0.08</v>
      </c>
      <c r="C13">
        <f t="shared" si="1"/>
        <v>0.08</v>
      </c>
      <c r="D13">
        <f t="shared" si="1"/>
        <v>0.08</v>
      </c>
      <c r="E13">
        <f t="shared" si="1"/>
        <v>0.08</v>
      </c>
      <c r="F13">
        <f t="shared" si="1"/>
        <v>0.08</v>
      </c>
      <c r="G13">
        <f t="shared" si="1"/>
        <v>0.08</v>
      </c>
      <c r="H13">
        <f t="shared" si="1"/>
        <v>0.08</v>
      </c>
      <c r="I13">
        <f t="shared" si="1"/>
        <v>0.08</v>
      </c>
      <c r="J13">
        <f t="shared" si="1"/>
        <v>0.08</v>
      </c>
      <c r="K13">
        <f t="shared" si="1"/>
        <v>0.08</v>
      </c>
      <c r="L13">
        <f t="shared" si="1"/>
        <v>0.08</v>
      </c>
      <c r="M13">
        <f t="shared" si="1"/>
        <v>0.08</v>
      </c>
      <c r="N13">
        <f t="shared" si="1"/>
        <v>0.08</v>
      </c>
    </row>
    <row r="14" spans="1:14">
      <c r="A14">
        <v>400</v>
      </c>
      <c r="B14">
        <f t="shared" si="1"/>
        <v>0.04</v>
      </c>
      <c r="C14">
        <f t="shared" si="1"/>
        <v>0.04</v>
      </c>
      <c r="D14">
        <f t="shared" si="1"/>
        <v>0.04</v>
      </c>
      <c r="E14">
        <f t="shared" si="1"/>
        <v>0.04</v>
      </c>
      <c r="F14">
        <f t="shared" si="1"/>
        <v>0.04</v>
      </c>
      <c r="G14">
        <f t="shared" si="1"/>
        <v>0.04</v>
      </c>
      <c r="H14">
        <f t="shared" si="1"/>
        <v>0.04</v>
      </c>
      <c r="I14">
        <f t="shared" si="1"/>
        <v>0.04</v>
      </c>
      <c r="J14">
        <f t="shared" si="1"/>
        <v>0.04</v>
      </c>
      <c r="K14">
        <f t="shared" si="1"/>
        <v>0.04</v>
      </c>
      <c r="L14">
        <f t="shared" si="1"/>
        <v>0.04</v>
      </c>
      <c r="M14">
        <f t="shared" si="1"/>
        <v>0.04</v>
      </c>
      <c r="N14">
        <f t="shared" si="1"/>
        <v>0.04</v>
      </c>
    </row>
    <row r="15" spans="1:14">
      <c r="A15">
        <v>600</v>
      </c>
      <c r="B15">
        <f t="shared" si="1"/>
        <v>2.6666666666666668E-2</v>
      </c>
      <c r="C15">
        <f t="shared" si="1"/>
        <v>2.6666666666666668E-2</v>
      </c>
      <c r="D15">
        <f t="shared" si="1"/>
        <v>2.6666666666666668E-2</v>
      </c>
      <c r="E15">
        <f t="shared" si="1"/>
        <v>2.6666666666666668E-2</v>
      </c>
      <c r="F15">
        <f t="shared" si="1"/>
        <v>2.6666666666666668E-2</v>
      </c>
      <c r="G15">
        <f t="shared" si="1"/>
        <v>2.6666666666666668E-2</v>
      </c>
      <c r="H15">
        <f t="shared" si="1"/>
        <v>2.6666666666666668E-2</v>
      </c>
      <c r="I15">
        <f t="shared" si="1"/>
        <v>2.6666666666666668E-2</v>
      </c>
      <c r="J15">
        <f t="shared" si="1"/>
        <v>2.6666666666666668E-2</v>
      </c>
      <c r="K15">
        <f t="shared" si="1"/>
        <v>2.6666666666666668E-2</v>
      </c>
      <c r="L15">
        <f t="shared" si="1"/>
        <v>2.6666666666666668E-2</v>
      </c>
      <c r="M15">
        <f t="shared" si="1"/>
        <v>2.6666666666666668E-2</v>
      </c>
      <c r="N15">
        <f t="shared" si="1"/>
        <v>2.6666666666666668E-2</v>
      </c>
    </row>
    <row r="16" spans="1:14">
      <c r="A16">
        <v>800</v>
      </c>
      <c r="B16">
        <f t="shared" si="1"/>
        <v>0.02</v>
      </c>
      <c r="C16">
        <f t="shared" si="1"/>
        <v>0.02</v>
      </c>
      <c r="D16">
        <f t="shared" si="1"/>
        <v>0.02</v>
      </c>
      <c r="E16">
        <f t="shared" si="1"/>
        <v>0.02</v>
      </c>
      <c r="F16">
        <f t="shared" si="1"/>
        <v>0.02</v>
      </c>
      <c r="G16">
        <f t="shared" si="1"/>
        <v>0.02</v>
      </c>
      <c r="H16">
        <f t="shared" si="1"/>
        <v>0.02</v>
      </c>
      <c r="I16">
        <f t="shared" si="1"/>
        <v>0.02</v>
      </c>
      <c r="J16">
        <f t="shared" si="1"/>
        <v>0.02</v>
      </c>
      <c r="K16">
        <f t="shared" si="1"/>
        <v>0.02</v>
      </c>
      <c r="L16">
        <f t="shared" si="1"/>
        <v>0.02</v>
      </c>
      <c r="M16">
        <f t="shared" si="1"/>
        <v>0.02</v>
      </c>
      <c r="N16">
        <f t="shared" si="1"/>
        <v>0.02</v>
      </c>
    </row>
    <row r="17" spans="1:14">
      <c r="A17">
        <v>1000</v>
      </c>
      <c r="B17">
        <f t="shared" si="1"/>
        <v>1.6E-2</v>
      </c>
      <c r="C17">
        <f t="shared" si="1"/>
        <v>1.6E-2</v>
      </c>
      <c r="D17">
        <f t="shared" si="1"/>
        <v>1.6E-2</v>
      </c>
      <c r="E17">
        <f t="shared" si="1"/>
        <v>1.6E-2</v>
      </c>
      <c r="F17">
        <f t="shared" si="1"/>
        <v>1.6E-2</v>
      </c>
      <c r="G17">
        <f t="shared" si="1"/>
        <v>1.6E-2</v>
      </c>
      <c r="H17">
        <f t="shared" si="1"/>
        <v>1.6E-2</v>
      </c>
      <c r="I17">
        <f t="shared" si="1"/>
        <v>1.6E-2</v>
      </c>
      <c r="J17">
        <f t="shared" si="1"/>
        <v>1.6E-2</v>
      </c>
      <c r="K17">
        <f t="shared" si="1"/>
        <v>1.6E-2</v>
      </c>
      <c r="L17">
        <f t="shared" si="1"/>
        <v>1.6E-2</v>
      </c>
      <c r="M17">
        <f t="shared" si="1"/>
        <v>1.6E-2</v>
      </c>
      <c r="N17">
        <f t="shared" si="1"/>
        <v>1.6E-2</v>
      </c>
    </row>
    <row r="18" spans="1:14">
      <c r="A18">
        <v>2000</v>
      </c>
      <c r="B18">
        <f t="shared" si="1"/>
        <v>8.0000000000000002E-3</v>
      </c>
      <c r="C18">
        <f t="shared" si="1"/>
        <v>8.0000000000000002E-3</v>
      </c>
      <c r="D18">
        <f t="shared" si="1"/>
        <v>8.0000000000000002E-3</v>
      </c>
      <c r="E18">
        <f t="shared" si="1"/>
        <v>8.0000000000000002E-3</v>
      </c>
      <c r="F18">
        <f t="shared" si="1"/>
        <v>8.0000000000000002E-3</v>
      </c>
      <c r="G18">
        <f t="shared" si="1"/>
        <v>8.0000000000000002E-3</v>
      </c>
      <c r="H18">
        <f t="shared" si="1"/>
        <v>8.0000000000000002E-3</v>
      </c>
      <c r="I18">
        <f t="shared" si="1"/>
        <v>8.0000000000000002E-3</v>
      </c>
      <c r="J18">
        <f t="shared" si="1"/>
        <v>8.0000000000000002E-3</v>
      </c>
      <c r="K18">
        <f t="shared" si="1"/>
        <v>8.0000000000000002E-3</v>
      </c>
      <c r="L18">
        <f t="shared" si="1"/>
        <v>8.0000000000000002E-3</v>
      </c>
      <c r="M18">
        <f t="shared" si="1"/>
        <v>8.0000000000000002E-3</v>
      </c>
      <c r="N18">
        <f t="shared" si="1"/>
        <v>8.0000000000000002E-3</v>
      </c>
    </row>
    <row r="19" spans="1:14">
      <c r="A19">
        <v>4000</v>
      </c>
      <c r="B19">
        <f t="shared" si="1"/>
        <v>1.0137872682521318E-2</v>
      </c>
      <c r="C19">
        <f t="shared" si="1"/>
        <v>1.014078641816472E-2</v>
      </c>
      <c r="D19">
        <f t="shared" si="1"/>
        <v>2.7902204622842659E-3</v>
      </c>
      <c r="E19">
        <f t="shared" si="1"/>
        <v>1.015243001002397E-2</v>
      </c>
      <c r="F19">
        <f t="shared" si="1"/>
        <v>1.0166959076757879E-2</v>
      </c>
      <c r="G19">
        <f t="shared" si="1"/>
        <v>1.0195933193437867E-2</v>
      </c>
      <c r="H19">
        <f t="shared" si="1"/>
        <v>1.0282196823635735E-2</v>
      </c>
      <c r="I19">
        <f t="shared" si="1"/>
        <v>1.0423858877000359E-2</v>
      </c>
      <c r="J19">
        <f t="shared" si="1"/>
        <v>1.0699847384115984E-2</v>
      </c>
      <c r="K19">
        <f t="shared" si="1"/>
        <v>1.1478410822128046E-2</v>
      </c>
      <c r="L19">
        <f t="shared" si="1"/>
        <v>1.2653621449564707E-2</v>
      </c>
      <c r="M19">
        <f t="shared" si="1"/>
        <v>1.4717165891643487E-2</v>
      </c>
      <c r="N19">
        <f t="shared" si="1"/>
        <v>1.9845675640841231E-2</v>
      </c>
    </row>
    <row r="20" spans="1:14">
      <c r="A20">
        <v>6000</v>
      </c>
      <c r="B20">
        <f t="shared" si="1"/>
        <v>8.9578482637222394E-3</v>
      </c>
      <c r="C20">
        <f t="shared" si="1"/>
        <v>8.9613338206322706E-3</v>
      </c>
      <c r="D20">
        <f t="shared" si="1"/>
        <v>2.7902204718105528E-3</v>
      </c>
      <c r="E20">
        <f t="shared" si="1"/>
        <v>8.9752552173601348E-3</v>
      </c>
      <c r="F20">
        <f t="shared" si="1"/>
        <v>8.9926103992920108E-3</v>
      </c>
      <c r="G20">
        <f t="shared" si="1"/>
        <v>9.0271674551985585E-3</v>
      </c>
      <c r="H20">
        <f t="shared" si="1"/>
        <v>9.129646924784126E-3</v>
      </c>
      <c r="I20">
        <f t="shared" si="1"/>
        <v>9.296689585137366E-3</v>
      </c>
      <c r="J20">
        <f t="shared" si="1"/>
        <v>9.6181026654593299E-3</v>
      </c>
      <c r="K20">
        <f t="shared" si="1"/>
        <v>1.0501902291563923E-2</v>
      </c>
      <c r="L20">
        <f t="shared" si="1"/>
        <v>1.1791748579687353E-2</v>
      </c>
      <c r="M20">
        <f t="shared" si="1"/>
        <v>1.3983352519511301E-2</v>
      </c>
      <c r="N20">
        <f t="shared" si="1"/>
        <v>1.9259538731429382E-2</v>
      </c>
    </row>
    <row r="21" spans="1:14">
      <c r="A21">
        <v>8000</v>
      </c>
      <c r="B21">
        <f t="shared" si="1"/>
        <v>8.2412565242139402E-3</v>
      </c>
      <c r="C21">
        <f t="shared" si="1"/>
        <v>8.2452408650982353E-3</v>
      </c>
      <c r="D21">
        <f t="shared" si="1"/>
        <v>2.7902204767448441E-3</v>
      </c>
      <c r="E21">
        <f t="shared" si="1"/>
        <v>8.2611461878794434E-3</v>
      </c>
      <c r="F21">
        <f t="shared" si="1"/>
        <v>8.2809563576303601E-3</v>
      </c>
      <c r="G21">
        <f t="shared" si="1"/>
        <v>8.3203421914692446E-3</v>
      </c>
      <c r="H21">
        <f t="shared" si="1"/>
        <v>8.4366917558561429E-3</v>
      </c>
      <c r="I21">
        <f t="shared" si="1"/>
        <v>8.6249958521094263E-3</v>
      </c>
      <c r="J21">
        <f t="shared" si="1"/>
        <v>8.9831817827092184E-3</v>
      </c>
      <c r="K21">
        <f t="shared" si="1"/>
        <v>9.9466058405957257E-3</v>
      </c>
      <c r="L21">
        <f t="shared" si="1"/>
        <v>1.1315815348063819E-2</v>
      </c>
      <c r="M21">
        <f t="shared" si="1"/>
        <v>1.3588904875367538E-2</v>
      </c>
      <c r="N21">
        <f t="shared" si="1"/>
        <v>1.8951920516979845E-2</v>
      </c>
    </row>
    <row r="22" spans="1:14">
      <c r="A22" s="1">
        <v>10000</v>
      </c>
      <c r="B22">
        <f t="shared" si="1"/>
        <v>7.7430241333305326E-3</v>
      </c>
      <c r="C22">
        <f t="shared" si="1"/>
        <v>7.747459263759489E-3</v>
      </c>
      <c r="D22">
        <f t="shared" ref="C22:N37" si="2">0.25*IF($A22&lt;4000,64/$A22,0.25/((LOG((D$2/3.7)+5.74/($A22^0.9),10))^2))</f>
        <v>2.7902204797828024E-3</v>
      </c>
      <c r="E22">
        <f t="shared" si="2"/>
        <v>7.7651550315652263E-3</v>
      </c>
      <c r="F22">
        <f t="shared" si="2"/>
        <v>7.7871750820030601E-3</v>
      </c>
      <c r="G22">
        <f t="shared" si="2"/>
        <v>7.8308893925142422E-3</v>
      </c>
      <c r="H22">
        <f t="shared" si="2"/>
        <v>7.9595404465307492E-3</v>
      </c>
      <c r="I22">
        <f t="shared" si="2"/>
        <v>8.166336329477962E-3</v>
      </c>
      <c r="J22">
        <f t="shared" si="2"/>
        <v>8.5555280064660635E-3</v>
      </c>
      <c r="K22">
        <f t="shared" si="2"/>
        <v>9.5823397793717482E-3</v>
      </c>
      <c r="L22">
        <f t="shared" si="2"/>
        <v>1.1010448705466129E-2</v>
      </c>
      <c r="M22">
        <f t="shared" si="2"/>
        <v>1.3340459151494703E-2</v>
      </c>
      <c r="N22">
        <f t="shared" si="2"/>
        <v>1.8761056063015594E-2</v>
      </c>
    </row>
    <row r="23" spans="1:14">
      <c r="A23" s="1">
        <v>20000</v>
      </c>
      <c r="B23">
        <f t="shared" si="1"/>
        <v>6.4535194772905955E-3</v>
      </c>
      <c r="C23">
        <f t="shared" si="2"/>
        <v>6.4598136939656306E-3</v>
      </c>
      <c r="D23">
        <f t="shared" si="2"/>
        <v>2.7902204861220787E-3</v>
      </c>
      <c r="E23">
        <f t="shared" si="2"/>
        <v>6.4848639278119692E-3</v>
      </c>
      <c r="F23">
        <f t="shared" si="2"/>
        <v>6.5158972425840905E-3</v>
      </c>
      <c r="G23">
        <f t="shared" si="2"/>
        <v>6.5770652342813912E-3</v>
      </c>
      <c r="H23">
        <f t="shared" si="2"/>
        <v>6.7539411213068043E-3</v>
      </c>
      <c r="I23">
        <f t="shared" si="2"/>
        <v>7.0297249830992116E-3</v>
      </c>
      <c r="J23">
        <f t="shared" si="2"/>
        <v>7.5264679658057342E-3</v>
      </c>
      <c r="K23">
        <f t="shared" si="2"/>
        <v>8.7484808699574475E-3</v>
      </c>
      <c r="L23">
        <f t="shared" si="2"/>
        <v>1.0336243466405751E-2</v>
      </c>
      <c r="M23">
        <f t="shared" si="2"/>
        <v>1.28064989076874E-2</v>
      </c>
      <c r="N23">
        <f t="shared" si="2"/>
        <v>1.8358940079840295E-2</v>
      </c>
    </row>
    <row r="24" spans="1:14">
      <c r="A24" s="1">
        <v>60000</v>
      </c>
      <c r="B24">
        <f t="shared" si="1"/>
        <v>4.9833811821458707E-3</v>
      </c>
      <c r="C24">
        <f t="shared" si="2"/>
        <v>4.9948388808253872E-3</v>
      </c>
      <c r="D24">
        <f t="shared" si="2"/>
        <v>2.7902204907185009E-3</v>
      </c>
      <c r="E24">
        <f t="shared" si="2"/>
        <v>5.0400078992838592E-3</v>
      </c>
      <c r="F24">
        <f t="shared" si="2"/>
        <v>5.095054480324406E-3</v>
      </c>
      <c r="G24">
        <f t="shared" si="2"/>
        <v>5.2008502966656373E-3</v>
      </c>
      <c r="H24">
        <f t="shared" si="2"/>
        <v>5.4899720475231834E-3</v>
      </c>
      <c r="I24">
        <f t="shared" si="2"/>
        <v>5.904157520103555E-3</v>
      </c>
      <c r="J24">
        <f t="shared" si="2"/>
        <v>6.5799594373328147E-3</v>
      </c>
      <c r="K24">
        <f t="shared" si="2"/>
        <v>8.0553169447941612E-3</v>
      </c>
      <c r="L24">
        <f t="shared" si="2"/>
        <v>9.8083565702072797E-3</v>
      </c>
      <c r="M24">
        <f t="shared" si="2"/>
        <v>1.2404387794009451E-2</v>
      </c>
      <c r="N24">
        <f t="shared" si="2"/>
        <v>1.8063918106937801E-2</v>
      </c>
    </row>
    <row r="25" spans="1:14">
      <c r="A25" s="1">
        <v>80000</v>
      </c>
      <c r="B25">
        <f t="shared" si="1"/>
        <v>4.6813816553945391E-3</v>
      </c>
      <c r="C25">
        <f t="shared" si="2"/>
        <v>4.6948840041194789E-3</v>
      </c>
      <c r="D25">
        <f t="shared" si="2"/>
        <v>2.7902204913396915E-3</v>
      </c>
      <c r="E25">
        <f t="shared" si="2"/>
        <v>4.7478734747479108E-3</v>
      </c>
      <c r="F25">
        <f t="shared" si="2"/>
        <v>4.8119615290842651E-3</v>
      </c>
      <c r="G25">
        <f t="shared" si="2"/>
        <v>4.933771444828359E-3</v>
      </c>
      <c r="H25">
        <f t="shared" si="2"/>
        <v>5.2592096713378802E-3</v>
      </c>
      <c r="I25">
        <f t="shared" si="2"/>
        <v>5.7118420007358896E-3</v>
      </c>
      <c r="J25">
        <f t="shared" si="2"/>
        <v>6.429586415217123E-3</v>
      </c>
      <c r="K25">
        <f t="shared" si="2"/>
        <v>7.953716556537864E-3</v>
      </c>
      <c r="L25">
        <f t="shared" si="2"/>
        <v>9.7339482652821496E-3</v>
      </c>
      <c r="M25">
        <f t="shared" si="2"/>
        <v>1.2348965758187969E-2</v>
      </c>
      <c r="N25">
        <f t="shared" si="2"/>
        <v>1.8023811729741514E-2</v>
      </c>
    </row>
    <row r="26" spans="1:14">
      <c r="A26" s="1">
        <v>100000</v>
      </c>
      <c r="B26">
        <f t="shared" si="1"/>
        <v>4.4656444731093958E-3</v>
      </c>
      <c r="C26">
        <f t="shared" si="2"/>
        <v>4.4810080509342038E-3</v>
      </c>
      <c r="D26">
        <f t="shared" si="2"/>
        <v>2.7902204917221473E-3</v>
      </c>
      <c r="E26">
        <f t="shared" si="2"/>
        <v>4.5410369049454294E-3</v>
      </c>
      <c r="F26">
        <f t="shared" si="2"/>
        <v>4.6131113268915959E-3</v>
      </c>
      <c r="G26">
        <f t="shared" si="2"/>
        <v>4.7486881811704676E-3</v>
      </c>
      <c r="H26">
        <f t="shared" si="2"/>
        <v>5.1037302093547617E-3</v>
      </c>
      <c r="I26">
        <f t="shared" si="2"/>
        <v>5.5856030409879593E-3</v>
      </c>
      <c r="J26">
        <f t="shared" si="2"/>
        <v>6.3332315595268961E-3</v>
      </c>
      <c r="K26">
        <f t="shared" si="2"/>
        <v>7.8900328728873977E-3</v>
      </c>
      <c r="L26">
        <f t="shared" si="2"/>
        <v>9.687732951214393E-3</v>
      </c>
      <c r="M26">
        <f t="shared" si="2"/>
        <v>1.2314708201410387E-2</v>
      </c>
      <c r="N26">
        <f t="shared" si="2"/>
        <v>1.7999090345452416E-2</v>
      </c>
    </row>
    <row r="27" spans="1:14">
      <c r="A27" s="1">
        <v>200000</v>
      </c>
      <c r="B27">
        <f t="shared" si="1"/>
        <v>3.8828883131128266E-3</v>
      </c>
      <c r="C27">
        <f t="shared" si="2"/>
        <v>3.9060297981957908E-3</v>
      </c>
      <c r="D27">
        <f t="shared" si="2"/>
        <v>2.7902204925202155E-3</v>
      </c>
      <c r="E27">
        <f t="shared" si="2"/>
        <v>3.9945966415791219E-3</v>
      </c>
      <c r="F27">
        <f t="shared" si="2"/>
        <v>4.097500759355238E-3</v>
      </c>
      <c r="G27">
        <f t="shared" si="2"/>
        <v>4.2828537022815919E-3</v>
      </c>
      <c r="H27">
        <f t="shared" si="2"/>
        <v>4.7333596360386691E-3</v>
      </c>
      <c r="I27">
        <f t="shared" si="2"/>
        <v>5.2979035093963303E-3</v>
      </c>
      <c r="J27">
        <f t="shared" si="2"/>
        <v>6.1214559424412028E-3</v>
      </c>
      <c r="K27">
        <f t="shared" si="2"/>
        <v>7.7541741663566767E-3</v>
      </c>
      <c r="L27">
        <f t="shared" si="2"/>
        <v>9.5902689204764181E-3</v>
      </c>
      <c r="M27">
        <f t="shared" si="2"/>
        <v>1.2242885099970955E-2</v>
      </c>
      <c r="N27">
        <f t="shared" si="2"/>
        <v>1.7947433695986389E-2</v>
      </c>
    </row>
    <row r="28" spans="1:14">
      <c r="A28" s="1">
        <v>400000</v>
      </c>
      <c r="B28">
        <f t="shared" si="1"/>
        <v>3.4071841812588904E-3</v>
      </c>
      <c r="C28">
        <f t="shared" si="2"/>
        <v>3.4423835048412285E-3</v>
      </c>
      <c r="D28">
        <f t="shared" si="2"/>
        <v>2.790220492947889E-3</v>
      </c>
      <c r="E28">
        <f t="shared" si="2"/>
        <v>3.5722282558267641E-3</v>
      </c>
      <c r="F28">
        <f t="shared" si="2"/>
        <v>3.715251319556032E-3</v>
      </c>
      <c r="G28">
        <f t="shared" si="2"/>
        <v>3.9576196458174688E-3</v>
      </c>
      <c r="H28">
        <f t="shared" si="2"/>
        <v>4.4981376555569292E-3</v>
      </c>
      <c r="I28">
        <f t="shared" si="2"/>
        <v>5.1265913813183499E-3</v>
      </c>
      <c r="J28">
        <f t="shared" si="2"/>
        <v>6.0011038194564964E-3</v>
      </c>
      <c r="K28">
        <f t="shared" si="2"/>
        <v>7.6796079940509385E-3</v>
      </c>
      <c r="L28">
        <f t="shared" si="2"/>
        <v>9.5374485161940983E-3</v>
      </c>
      <c r="M28">
        <f t="shared" si="2"/>
        <v>1.2204204616930324E-2</v>
      </c>
      <c r="N28">
        <f t="shared" si="2"/>
        <v>1.7919711902730066E-2</v>
      </c>
    </row>
    <row r="29" spans="1:14">
      <c r="A29" s="1">
        <v>600000</v>
      </c>
      <c r="B29">
        <f t="shared" si="1"/>
        <v>3.1683671493971154E-3</v>
      </c>
      <c r="C29">
        <f t="shared" si="2"/>
        <v>3.2134719685211286E-3</v>
      </c>
      <c r="D29">
        <f t="shared" si="2"/>
        <v>2.7902204930988703E-3</v>
      </c>
      <c r="E29">
        <f t="shared" si="2"/>
        <v>3.3745178571147412E-3</v>
      </c>
      <c r="F29">
        <f t="shared" si="2"/>
        <v>3.5444791588033829E-3</v>
      </c>
      <c r="G29">
        <f t="shared" si="2"/>
        <v>3.8206015922070918E-3</v>
      </c>
      <c r="H29">
        <f t="shared" si="2"/>
        <v>4.4063348491340517E-3</v>
      </c>
      <c r="I29">
        <f t="shared" si="2"/>
        <v>5.0625418168340651E-3</v>
      </c>
      <c r="J29">
        <f t="shared" si="2"/>
        <v>5.9573161968947373E-3</v>
      </c>
      <c r="K29">
        <f t="shared" si="2"/>
        <v>7.6529735672442364E-3</v>
      </c>
      <c r="L29">
        <f t="shared" si="2"/>
        <v>9.5187000284510642E-3</v>
      </c>
      <c r="M29">
        <f t="shared" si="2"/>
        <v>1.219051688424851E-2</v>
      </c>
      <c r="N29">
        <f t="shared" si="2"/>
        <v>1.7909918635482729E-2</v>
      </c>
    </row>
    <row r="30" spans="1:14">
      <c r="A30" s="1">
        <v>800000</v>
      </c>
      <c r="B30">
        <f t="shared" si="1"/>
        <v>3.0138312563097293E-3</v>
      </c>
      <c r="C30">
        <f t="shared" si="2"/>
        <v>3.0676307956510459E-3</v>
      </c>
      <c r="D30">
        <f t="shared" si="2"/>
        <v>2.7902204931770729E-3</v>
      </c>
      <c r="E30">
        <f t="shared" si="2"/>
        <v>3.254135028281085E-3</v>
      </c>
      <c r="F30">
        <f t="shared" si="2"/>
        <v>3.4440684164081209E-3</v>
      </c>
      <c r="G30">
        <f t="shared" si="2"/>
        <v>3.7430886427631256E-3</v>
      </c>
      <c r="H30">
        <f t="shared" si="2"/>
        <v>4.356575450666666E-3</v>
      </c>
      <c r="I30">
        <f t="shared" si="2"/>
        <v>5.0285403840096173E-3</v>
      </c>
      <c r="J30">
        <f t="shared" si="2"/>
        <v>5.9343511064785578E-3</v>
      </c>
      <c r="K30">
        <f t="shared" si="2"/>
        <v>7.6391124025139518E-3</v>
      </c>
      <c r="L30">
        <f t="shared" si="2"/>
        <v>9.508967872292759E-3</v>
      </c>
      <c r="M30">
        <f t="shared" si="2"/>
        <v>1.2183420415214112E-2</v>
      </c>
      <c r="N30">
        <f t="shared" si="2"/>
        <v>1.7904844687279351E-2</v>
      </c>
    </row>
    <row r="31" spans="1:14">
      <c r="A31" s="1">
        <v>1000000</v>
      </c>
      <c r="B31">
        <f t="shared" si="1"/>
        <v>2.901619029818614E-3</v>
      </c>
      <c r="C31">
        <f t="shared" si="2"/>
        <v>2.9632895316671569E-3</v>
      </c>
      <c r="D31">
        <f t="shared" si="2"/>
        <v>2.7902204932252223E-3</v>
      </c>
      <c r="E31">
        <f t="shared" si="2"/>
        <v>3.1713742967652801E-3</v>
      </c>
      <c r="F31">
        <f t="shared" si="2"/>
        <v>3.376925690380791E-3</v>
      </c>
      <c r="G31">
        <f t="shared" si="2"/>
        <v>3.6926856273400343E-3</v>
      </c>
      <c r="H31">
        <f t="shared" si="2"/>
        <v>4.3251127461946494E-3</v>
      </c>
      <c r="I31">
        <f t="shared" si="2"/>
        <v>5.0073103289563995E-3</v>
      </c>
      <c r="J31">
        <f t="shared" si="2"/>
        <v>5.9201125026769729E-3</v>
      </c>
      <c r="K31">
        <f t="shared" si="2"/>
        <v>7.6305558508178769E-3</v>
      </c>
      <c r="L31">
        <f t="shared" si="2"/>
        <v>9.5029687565146726E-3</v>
      </c>
      <c r="M31">
        <f t="shared" si="2"/>
        <v>1.2179048965583611E-2</v>
      </c>
      <c r="N31">
        <f t="shared" si="2"/>
        <v>1.7901720280564956E-2</v>
      </c>
    </row>
    <row r="32" spans="1:14">
      <c r="A32" s="1">
        <v>2000000</v>
      </c>
      <c r="B32">
        <f t="shared" si="1"/>
        <v>2.5903630129943457E-3</v>
      </c>
      <c r="C32">
        <f t="shared" si="2"/>
        <v>2.6841861332841475E-3</v>
      </c>
      <c r="D32">
        <f t="shared" si="2"/>
        <v>2.7902204933256927E-3</v>
      </c>
      <c r="E32">
        <f t="shared" si="2"/>
        <v>2.9677769663787241E-3</v>
      </c>
      <c r="F32">
        <f t="shared" si="2"/>
        <v>3.2196529547812024E-3</v>
      </c>
      <c r="G32">
        <f t="shared" si="2"/>
        <v>3.5796596038568172E-3</v>
      </c>
      <c r="H32">
        <f t="shared" si="2"/>
        <v>4.2572485834141381E-3</v>
      </c>
      <c r="I32">
        <f t="shared" si="2"/>
        <v>4.9622490461607004E-3</v>
      </c>
      <c r="J32">
        <f t="shared" si="2"/>
        <v>5.8901510847256628E-3</v>
      </c>
      <c r="K32">
        <f t="shared" si="2"/>
        <v>7.6126452745527498E-3</v>
      </c>
      <c r="L32">
        <f t="shared" si="2"/>
        <v>9.4904327064490087E-3</v>
      </c>
      <c r="M32">
        <f t="shared" si="2"/>
        <v>1.2169921498611755E-2</v>
      </c>
      <c r="N32">
        <f t="shared" si="2"/>
        <v>1.7895199466805418E-2</v>
      </c>
    </row>
    <row r="33" spans="1:14">
      <c r="A33" s="1">
        <v>4000000</v>
      </c>
      <c r="B33">
        <f t="shared" si="1"/>
        <v>2.3266298886321715E-3</v>
      </c>
      <c r="C33">
        <f t="shared" si="2"/>
        <v>2.467173687586267E-3</v>
      </c>
      <c r="D33">
        <f t="shared" si="2"/>
        <v>2.7902204933795338E-3</v>
      </c>
      <c r="E33">
        <f t="shared" si="2"/>
        <v>2.8325564071993393E-3</v>
      </c>
      <c r="F33">
        <f t="shared" si="2"/>
        <v>3.1226780385794281E-3</v>
      </c>
      <c r="G33">
        <f t="shared" si="2"/>
        <v>3.5138916988587273E-3</v>
      </c>
      <c r="H33">
        <f t="shared" si="2"/>
        <v>4.2195477579714258E-3</v>
      </c>
      <c r="I33">
        <f t="shared" si="2"/>
        <v>4.9376597732705176E-3</v>
      </c>
      <c r="J33">
        <f t="shared" si="2"/>
        <v>5.8739531028115166E-3</v>
      </c>
      <c r="K33">
        <f t="shared" si="2"/>
        <v>7.6030159706437228E-3</v>
      </c>
      <c r="L33">
        <f t="shared" si="2"/>
        <v>9.4837048827576508E-3</v>
      </c>
      <c r="M33">
        <f t="shared" si="2"/>
        <v>1.2165027084778323E-2</v>
      </c>
      <c r="N33">
        <f t="shared" si="2"/>
        <v>1.7891704412082536E-2</v>
      </c>
    </row>
    <row r="34" spans="1:14">
      <c r="A34" s="1">
        <v>6000000</v>
      </c>
      <c r="B34">
        <f t="shared" si="1"/>
        <v>2.190614069026597E-3</v>
      </c>
      <c r="C34">
        <f t="shared" si="2"/>
        <v>2.3664542292477198E-3</v>
      </c>
      <c r="D34">
        <f t="shared" si="2"/>
        <v>2.7902204933985411E-3</v>
      </c>
      <c r="E34">
        <f t="shared" si="2"/>
        <v>2.7782005714626023E-3</v>
      </c>
      <c r="F34">
        <f t="shared" si="2"/>
        <v>3.0856690058224672E-3</v>
      </c>
      <c r="G34">
        <f t="shared" si="2"/>
        <v>3.489657873129633E-3</v>
      </c>
      <c r="H34">
        <f t="shared" si="2"/>
        <v>4.2059997120299265E-3</v>
      </c>
      <c r="I34">
        <f t="shared" si="2"/>
        <v>4.9289026968068802E-3</v>
      </c>
      <c r="J34">
        <f t="shared" si="2"/>
        <v>5.8682106175275764E-3</v>
      </c>
      <c r="K34">
        <f t="shared" si="2"/>
        <v>7.5996112928297093E-3</v>
      </c>
      <c r="L34">
        <f t="shared" si="2"/>
        <v>9.4813281029480535E-3</v>
      </c>
      <c r="M34">
        <f t="shared" si="2"/>
        <v>1.2163298690463202E-2</v>
      </c>
      <c r="N34">
        <f t="shared" si="2"/>
        <v>1.7890470448399951E-2</v>
      </c>
    </row>
    <row r="35" spans="1:14">
      <c r="A35" s="1">
        <v>8000000</v>
      </c>
      <c r="B35">
        <f t="shared" si="1"/>
        <v>2.1012155097418486E-3</v>
      </c>
      <c r="C35">
        <f t="shared" si="2"/>
        <v>2.3058409230393689E-3</v>
      </c>
      <c r="D35">
        <f t="shared" si="2"/>
        <v>2.7902204934083861E-3</v>
      </c>
      <c r="E35">
        <f t="shared" si="2"/>
        <v>2.7483073117583142E-3</v>
      </c>
      <c r="F35">
        <f t="shared" si="2"/>
        <v>3.0658394661082587E-3</v>
      </c>
      <c r="G35">
        <f t="shared" si="2"/>
        <v>3.4768792961930041E-3</v>
      </c>
      <c r="H35">
        <f t="shared" si="2"/>
        <v>4.1989316013938769E-3</v>
      </c>
      <c r="I35">
        <f t="shared" si="2"/>
        <v>4.9243508871581196E-3</v>
      </c>
      <c r="J35">
        <f t="shared" si="2"/>
        <v>5.8652312133221805E-3</v>
      </c>
      <c r="K35">
        <f t="shared" si="2"/>
        <v>7.5978467050824795E-3</v>
      </c>
      <c r="L35">
        <f t="shared" si="2"/>
        <v>9.4800966710149679E-3</v>
      </c>
      <c r="M35">
        <f t="shared" si="2"/>
        <v>1.2162403334014081E-2</v>
      </c>
      <c r="N35">
        <f t="shared" si="2"/>
        <v>1.7889831275497314E-2</v>
      </c>
    </row>
    <row r="36" spans="1:14">
      <c r="A36" s="1">
        <v>10000000</v>
      </c>
      <c r="B36">
        <f t="shared" si="1"/>
        <v>2.0355881109787913E-3</v>
      </c>
      <c r="C36">
        <f t="shared" si="2"/>
        <v>2.2646366005131765E-3</v>
      </c>
      <c r="D36">
        <f t="shared" si="2"/>
        <v>2.7902204934144477E-3</v>
      </c>
      <c r="E36">
        <f t="shared" si="2"/>
        <v>2.7292372201903276E-3</v>
      </c>
      <c r="F36">
        <f t="shared" si="2"/>
        <v>3.0533909133314968E-3</v>
      </c>
      <c r="G36">
        <f t="shared" si="2"/>
        <v>3.4689320936758176E-3</v>
      </c>
      <c r="H36">
        <f t="shared" si="2"/>
        <v>4.1945624231422909E-3</v>
      </c>
      <c r="I36">
        <f t="shared" si="2"/>
        <v>4.9215429647371219E-3</v>
      </c>
      <c r="J36">
        <f t="shared" si="2"/>
        <v>5.8633951451336555E-3</v>
      </c>
      <c r="K36">
        <f t="shared" si="2"/>
        <v>7.5967599118738688E-3</v>
      </c>
      <c r="L36">
        <f t="shared" si="2"/>
        <v>9.479338384062546E-3</v>
      </c>
      <c r="M36">
        <f t="shared" si="2"/>
        <v>1.2161852042328974E-2</v>
      </c>
      <c r="N36">
        <f t="shared" si="2"/>
        <v>1.7889437740520858E-2</v>
      </c>
    </row>
    <row r="37" spans="1:14">
      <c r="A37" s="1">
        <v>20000000</v>
      </c>
      <c r="B37">
        <f t="shared" si="1"/>
        <v>1.850233538063346E-3</v>
      </c>
      <c r="C37">
        <f t="shared" si="2"/>
        <v>2.1655961660301975E-3</v>
      </c>
      <c r="D37">
        <f t="shared" si="2"/>
        <v>2.7902204934270964E-3</v>
      </c>
      <c r="E37">
        <f t="shared" si="2"/>
        <v>2.6876266292099093E-3</v>
      </c>
      <c r="F37">
        <f t="shared" si="2"/>
        <v>3.0267904925780861E-3</v>
      </c>
      <c r="G37">
        <f t="shared" si="2"/>
        <v>3.452147160471093E-3</v>
      </c>
      <c r="H37">
        <f t="shared" si="2"/>
        <v>4.1854018914179768E-3</v>
      </c>
      <c r="I37">
        <f t="shared" si="2"/>
        <v>4.9156702318979588E-3</v>
      </c>
      <c r="J37">
        <f t="shared" si="2"/>
        <v>5.8595596506864503E-3</v>
      </c>
      <c r="K37">
        <f t="shared" si="2"/>
        <v>7.5944912079246203E-3</v>
      </c>
      <c r="L37">
        <f t="shared" si="2"/>
        <v>9.4777557893502631E-3</v>
      </c>
      <c r="M37">
        <f t="shared" si="2"/>
        <v>1.2160701577879624E-2</v>
      </c>
      <c r="N37">
        <f t="shared" si="2"/>
        <v>1.7888616536653742E-2</v>
      </c>
    </row>
    <row r="38" spans="1:14">
      <c r="A38" s="1">
        <v>40000000</v>
      </c>
      <c r="B38">
        <f t="shared" si="1"/>
        <v>1.68908946034934E-3</v>
      </c>
      <c r="C38">
        <f t="shared" ref="C38:N41" si="3">0.25*IF($A38&lt;4000,64/$A38,0.25/((LOG((C$2/3.7)+5.74/($A38^0.9),10))^2))</f>
        <v>2.1023736425337825E-3</v>
      </c>
      <c r="D38">
        <f t="shared" si="3"/>
        <v>2.7902204934338744E-3</v>
      </c>
      <c r="E38">
        <f t="shared" si="3"/>
        <v>2.6642095802414637E-3</v>
      </c>
      <c r="F38">
        <f t="shared" si="3"/>
        <v>3.0121692004418913E-3</v>
      </c>
      <c r="G38">
        <f t="shared" si="3"/>
        <v>3.4430370209765312E-3</v>
      </c>
      <c r="H38">
        <f t="shared" si="3"/>
        <v>4.1804684578123441E-3</v>
      </c>
      <c r="I38">
        <f t="shared" si="3"/>
        <v>4.9125155764442466E-3</v>
      </c>
      <c r="J38">
        <f t="shared" si="3"/>
        <v>5.8575019230936113E-3</v>
      </c>
      <c r="K38">
        <f t="shared" si="3"/>
        <v>7.5932749366377965E-3</v>
      </c>
      <c r="L38">
        <f t="shared" si="3"/>
        <v>9.4769075394314003E-3</v>
      </c>
      <c r="M38">
        <f t="shared" si="3"/>
        <v>1.2160085009524898E-2</v>
      </c>
      <c r="N38">
        <f t="shared" si="3"/>
        <v>1.7888176454282832E-2</v>
      </c>
    </row>
    <row r="39" spans="1:14">
      <c r="A39" s="1">
        <v>60000000</v>
      </c>
      <c r="B39">
        <f t="shared" si="1"/>
        <v>1.6043998463524099E-3</v>
      </c>
      <c r="C39">
        <f t="shared" si="3"/>
        <v>2.0777181931850449E-3</v>
      </c>
      <c r="D39">
        <f t="shared" si="3"/>
        <v>2.790220493436267E-3</v>
      </c>
      <c r="E39">
        <f t="shared" si="3"/>
        <v>2.6557387862124571E-3</v>
      </c>
      <c r="F39">
        <f t="shared" si="3"/>
        <v>3.006943437611106E-3</v>
      </c>
      <c r="G39">
        <f t="shared" si="3"/>
        <v>3.4398011877995629E-3</v>
      </c>
      <c r="H39">
        <f t="shared" si="3"/>
        <v>4.1787226998526187E-3</v>
      </c>
      <c r="I39">
        <f t="shared" si="3"/>
        <v>4.9114006280327662E-3</v>
      </c>
      <c r="J39">
        <f t="shared" si="3"/>
        <v>5.8567750941392821E-3</v>
      </c>
      <c r="K39">
        <f t="shared" si="3"/>
        <v>7.5928454730984328E-3</v>
      </c>
      <c r="L39">
        <f t="shared" si="3"/>
        <v>9.4766080557768164E-3</v>
      </c>
      <c r="M39">
        <f t="shared" si="3"/>
        <v>1.2159867334420918E-2</v>
      </c>
      <c r="N39">
        <f t="shared" si="3"/>
        <v>1.7888021090539396E-2</v>
      </c>
    </row>
    <row r="40" spans="1:14">
      <c r="A40" s="1">
        <v>80000000</v>
      </c>
      <c r="B40">
        <f t="shared" si="1"/>
        <v>1.5481159711988159E-3</v>
      </c>
      <c r="C40">
        <f t="shared" si="3"/>
        <v>2.0643732029642235E-3</v>
      </c>
      <c r="D40">
        <f t="shared" si="3"/>
        <v>2.7902204934375061E-3</v>
      </c>
      <c r="E40">
        <f t="shared" si="3"/>
        <v>2.6513074631808885E-3</v>
      </c>
      <c r="F40">
        <f t="shared" si="3"/>
        <v>3.0042232331130973E-3</v>
      </c>
      <c r="G40">
        <f t="shared" si="3"/>
        <v>3.4381210511600421E-3</v>
      </c>
      <c r="H40">
        <f t="shared" si="3"/>
        <v>4.1778176096351335E-3</v>
      </c>
      <c r="I40">
        <f t="shared" si="3"/>
        <v>4.9108228633005799E-3</v>
      </c>
      <c r="J40">
        <f t="shared" si="3"/>
        <v>5.8563985413508787E-3</v>
      </c>
      <c r="K40">
        <f t="shared" si="3"/>
        <v>7.5926230084161633E-3</v>
      </c>
      <c r="L40">
        <f t="shared" si="3"/>
        <v>9.476452928040547E-3</v>
      </c>
      <c r="M40">
        <f t="shared" si="3"/>
        <v>1.2159754584442312E-2</v>
      </c>
      <c r="N40">
        <f t="shared" si="3"/>
        <v>1.7887940617074549E-2</v>
      </c>
    </row>
    <row r="41" spans="1:14">
      <c r="A41" s="1">
        <v>100000000</v>
      </c>
      <c r="B41">
        <f t="shared" si="1"/>
        <v>1.5064736422815324E-3</v>
      </c>
      <c r="C41">
        <f t="shared" si="3"/>
        <v>2.0559448227247534E-3</v>
      </c>
      <c r="D41">
        <f t="shared" si="3"/>
        <v>2.7902204934382698E-3</v>
      </c>
      <c r="E41">
        <f t="shared" si="3"/>
        <v>2.6485640378111856E-3</v>
      </c>
      <c r="F41">
        <f t="shared" si="3"/>
        <v>3.0025438446460908E-3</v>
      </c>
      <c r="G41">
        <f t="shared" si="3"/>
        <v>3.4370852268581415E-3</v>
      </c>
      <c r="H41">
        <f t="shared" si="3"/>
        <v>4.1772600733120582E-3</v>
      </c>
      <c r="I41">
        <f t="shared" si="3"/>
        <v>4.9104670554996092E-3</v>
      </c>
      <c r="J41">
        <f t="shared" si="3"/>
        <v>5.8561666771574129E-3</v>
      </c>
      <c r="K41">
        <f t="shared" si="3"/>
        <v>7.5924860349579366E-3</v>
      </c>
      <c r="L41">
        <f t="shared" si="3"/>
        <v>9.4763574167678992E-3</v>
      </c>
      <c r="M41">
        <f t="shared" si="3"/>
        <v>1.2159685165676129E-2</v>
      </c>
      <c r="N41">
        <f t="shared" si="3"/>
        <v>1.7887891070852965E-2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Intro and disclaimer</vt:lpstr>
      <vt:lpstr>Conversion factors</vt:lpstr>
      <vt:lpstr>Properties of common fluids</vt:lpstr>
      <vt:lpstr>Sphere drag data</vt:lpstr>
      <vt:lpstr>Minor losses</vt:lpstr>
      <vt:lpstr>Losses in straight pipes</vt:lpstr>
      <vt:lpstr>Moody diag from Colebrook-White</vt:lpstr>
      <vt:lpstr>Haaland</vt:lpstr>
      <vt:lpstr>Swamee-Jain</vt:lpstr>
      <vt:lpstr>Serghide</vt:lpstr>
      <vt:lpstr>Entrance lengths</vt:lpstr>
      <vt:lpstr>Standard atmosphere</vt:lpstr>
      <vt:lpstr>'Entrance lengths'!OLE_LINK1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mcj25</dc:creator>
  <cp:lastModifiedBy>Jackson Crawford</cp:lastModifiedBy>
  <dcterms:created xsi:type="dcterms:W3CDTF">2008-05-25T22:33:46Z</dcterms:created>
  <dcterms:modified xsi:type="dcterms:W3CDTF">2021-04-20T08:22:43Z</dcterms:modified>
</cp:coreProperties>
</file>