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04764632-7AC6-4E2A-9A7E-D0FD3361A09B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4" l="1"/>
  <c r="G19" i="4"/>
  <c r="G20" i="4"/>
  <c r="G21" i="4"/>
  <c r="G22" i="4"/>
  <c r="G23" i="4"/>
  <c r="G24" i="4"/>
  <c r="G25" i="4"/>
  <c r="G26" i="4"/>
  <c r="G27" i="4"/>
  <c r="G28" i="4"/>
  <c r="C29" i="4"/>
  <c r="I47" i="4"/>
  <c r="I15" i="4"/>
  <c r="I12" i="4"/>
  <c r="I11" i="4"/>
  <c r="I10" i="4"/>
  <c r="I8" i="4"/>
  <c r="I7" i="4"/>
  <c r="I9" i="4"/>
  <c r="I5" i="4"/>
  <c r="I6" i="4"/>
  <c r="I4" i="4"/>
  <c r="I3" i="4"/>
  <c r="I2" i="4"/>
  <c r="F2" i="1"/>
  <c r="F3" i="1"/>
  <c r="F4" i="1"/>
  <c r="F5" i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10" i="3" l="1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<sst xmlns="http://schemas.openxmlformats.org/spreadsheetml/2006/main" count="360" uniqueCount="134">
  <si>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</si>
  <si>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</si>
  <si>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</si>
  <si>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</si>
  <si>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</si>
  <si>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</si>
  <si>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</si>
  <si>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</si>
  <si>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</si>
  <si>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</si>
  <si>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</si>
  <si>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</si>
  <si>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</si>
  <si>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</si>
  <si>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</si>
  <si>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</si>
  <si>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</si>
  <si>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</si>
  <si>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</si>
  <si>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</si>
  <si>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</si>
  <si>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</si>
  <si>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</si>
  <si>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</si>
  <si>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</si>
  <si>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</si>
  <si>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</si>
  <si>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</si>
  <si>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</si>
  <si>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</si>
  <si>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</si>
  <si>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</si>
  <si>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</si>
  <si>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</si>
  <si>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</si>
  <si>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</si>
  <si>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</si>
  <si>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</si>
  <si>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</si>
  <si>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</si>
  <si>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</si>
  <si>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</si>
  <si>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</si>
  <si>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</si>
  <si>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</si>
  <si>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</si>
  <si>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</si>
  <si>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</si>
  <si>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</si>
  <si>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</si>
  <si>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</si>
  <si>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</si>
  <si>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</si>
  <si>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</si>
  <si>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</si>
  <si>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</si>
  <si>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</si>
  <si>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</si>
  <si>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</si>
  <si>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</si>
  <si>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</si>
  <si>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</si>
  <si>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</si>
  <si>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</si>
  <si>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</si>
  <si>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</si>
  <si>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</si>
  <si>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</si>
  <si>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</si>
  <si>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</si>
  <si>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</si>
  <si>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</si>
  <si>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</si>
  <si>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</si>
  <si>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</si>
  <si>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</si>
  <si>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</si>
  <si>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</si>
  <si>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</si>
  <si>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</si>
  <si>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</si>
  <si>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</si>
  <si>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</si>
  <si>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</si>
  <si>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</si>
  <si>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</si>
  <si>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</si>
  <si>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</si>
  <si>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</si>
  <si>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</si>
  <si>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</si>
  <si>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</si>
  <si>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</si>
  <si>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</si>
  <si>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</si>
  <si>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</si>
  <si>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</si>
  <si>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</si>
  <si>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</si>
  <si>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</si>
  <si>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</si>
  <si>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</si>
  <si>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</si>
  <si>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</si>
  <si>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</si>
  <si>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</si>
  <si>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</si>
  <si>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</si>
  <si>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</si>
  <si>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</si>
  <si>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</si>
  <si>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</si>
  <si>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</si>
  <si>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</si>
  <si>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</si>
  <si>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</si>
  <si>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</si>
  <si>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</si>
  <si>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</si>
  <si>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</si>
  <si>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</si>
  <si>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</si>
  <si>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</si>
  <si>
    <t>Number of Transitions N</t>
  </si>
  <si>
    <t>Maximum N Error</t>
  </si>
  <si>
    <t>Wavelength λ</t>
  </si>
  <si>
    <t>Maximum λ Error</t>
  </si>
  <si>
    <t>Initial Length L0</t>
  </si>
  <si>
    <t>Maximum L0 Error</t>
  </si>
  <si>
    <t>Object Temperature T</t>
  </si>
  <si>
    <t>60 °C</t>
  </si>
  <si>
    <t>Maximum T Error</t>
  </si>
  <si>
    <t>Temperature of Reference T0</t>
  </si>
  <si>
    <t>Maximum T0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</si>
</sst>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8" formatCode="&quot;± &quot;General&quot; nm&quot;"/>
    <numFmt numFmtId="169" formatCode="&quot;± &quot;General&quot; mm&quot;"/>
    <numFmt numFmtId="170" formatCode="General&quot; °C&quot;"/>
    <numFmt numFmtId="171" formatCode="General&quot; °C^-2&quot;"/>
    <numFmt numFmtId="172" formatCode="&quot;± &quot;General&quot; °C&quot;"/>
    <numFmt numFmtId="173" formatCode="0.000E+00&quot; °C^-1&quot;"/>
    <numFmt numFmtId="174" formatCode="&quot;± &quot;General\ &quot;%&quot;"/>
  </numFmts>
  <fonts count="1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  <font>
      <b/>
      <sz val="20"/>
      <name val="Arial"/>
      <family val="2"/>
      <charset val="1"/>
    </font>
    <font>
      <sz val="20"/>
      <name val="Arial"/>
      <family val="2"/>
      <charset val="1"/>
    </font>
    <font>
      <sz val="20"/>
      <name val="DejaVu Sans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2" fontId="8" fillId="3" borderId="0" xfId="0" applyNumberFormat="1" applyFon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3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164" fontId="0" fillId="2" borderId="6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12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1" fontId="13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65" fontId="14" fillId="3" borderId="0" xfId="0" applyNumberFormat="1" applyFont="1" applyFill="1" applyAlignment="1">
      <alignment horizontal="center" vertical="center"/>
    </xf>
    <xf numFmtId="11" fontId="13" fillId="3" borderId="0" xfId="0" applyNumberFormat="1" applyFont="1" applyFill="1" applyAlignment="1">
      <alignment horizontal="center" vertical="center"/>
    </xf>
    <xf numFmtId="164" fontId="13" fillId="3" borderId="0" xfId="0" applyNumberFormat="1" applyFont="1" applyFill="1" applyAlignment="1">
      <alignment horizontal="center" vertical="center"/>
    </xf>
    <xf numFmtId="164" fontId="13" fillId="5" borderId="0" xfId="0" applyNumberFormat="1" applyFont="1" applyFill="1" applyAlignment="1">
      <alignment horizontal="center" vertical="center"/>
    </xf>
    <xf numFmtId="167" fontId="13" fillId="2" borderId="0" xfId="0" applyNumberFormat="1" applyFont="1" applyFill="1" applyAlignment="1">
      <alignment horizontal="center" vertical="center"/>
    </xf>
    <xf numFmtId="174" fontId="14" fillId="3" borderId="0" xfId="0" applyNumberFormat="1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169" fontId="14" fillId="3" borderId="0" xfId="0" applyNumberFormat="1" applyFont="1" applyFill="1" applyAlignment="1">
      <alignment horizontal="center" vertical="center"/>
    </xf>
    <xf numFmtId="171" fontId="13" fillId="2" borderId="0" xfId="0" applyNumberFormat="1" applyFont="1" applyFill="1" applyAlignment="1">
      <alignment horizontal="center" vertical="center"/>
    </xf>
    <xf numFmtId="172" fontId="14" fillId="3" borderId="0" xfId="0" applyNumberFormat="1" applyFont="1" applyFill="1" applyAlignment="1">
      <alignment horizontal="center" vertical="center"/>
    </xf>
    <xf numFmtId="171" fontId="13" fillId="3" borderId="0" xfId="0" applyNumberFormat="1" applyFont="1" applyFill="1" applyAlignment="1">
      <alignment horizontal="center" vertical="center"/>
    </xf>
    <xf numFmtId="173" fontId="13" fillId="2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4" zoomScale="131" zoomScaleNormal="145" workbookViewId="0">
      <selection activeCell="H9" sqref="H9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8.9970906575520802E-14</v>
      </c>
      <c r="F3">
        <f t="shared" ref="F3:F31" si="0">SQRT(E3)</f>
        <v>2.9995150703992272E-7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si="0"/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9.5968967013889009E-19</v>
      </c>
      <c r="F8">
        <f t="shared" si="0"/>
        <v>9.7963751976886325E-10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9.5968967013889009E-19</v>
      </c>
      <c r="F12">
        <f t="shared" si="0"/>
        <v>9.7963751976886325E-10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2.9287404484218998E-20</v>
      </c>
      <c r="F14">
        <f t="shared" si="0"/>
        <v>1.7113563183691173E-10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1.17149617936876E-17</v>
      </c>
      <c r="F15">
        <f t="shared" si="0"/>
        <v>3.4227126367382348E-9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1.17149617936876E-17</v>
      </c>
      <c r="F16">
        <f t="shared" si="0"/>
        <v>3.4227126367382348E-9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5.8574808968438099E-21</v>
      </c>
      <c r="F18">
        <f t="shared" si="0"/>
        <v>7.6534181231942435E-11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2.3429923587375198E-18</v>
      </c>
      <c r="F23">
        <f t="shared" si="0"/>
        <v>1.5306836246388474E-9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2.3429923587375198E-18</v>
      </c>
      <c r="F28">
        <f t="shared" si="0"/>
        <v>1.5306836246388474E-9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7"/>
  <sheetViews>
    <sheetView tabSelected="1" topLeftCell="A29" zoomScale="74" zoomScaleNormal="120" workbookViewId="0">
      <selection activeCell="A34" sqref="A34:I45"/>
    </sheetView>
  </sheetViews>
  <sheetFormatPr baseColWidth="10" defaultColWidth="11.5546875" defaultRowHeight="13.2"/>
  <cols>
    <col min="1" max="1" width="16.33203125" customWidth="1"/>
    <col min="2" max="2" width="55.5546875" bestFit="1" customWidth="1"/>
    <col min="3" max="3" width="29.21875" bestFit="1" customWidth="1"/>
    <col min="4" max="4" width="26.5546875" bestFit="1" customWidth="1"/>
    <col min="5" max="5" width="19.5546875" bestFit="1" customWidth="1"/>
    <col min="6" max="6" width="26.33203125" bestFit="1" customWidth="1"/>
    <col min="7" max="7" width="22" customWidth="1"/>
    <col min="8" max="8" width="44.5546875" bestFit="1" customWidth="1"/>
    <col min="9" max="9" width="31.33203125" bestFit="1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2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2.9995150703992272E-7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24">
        <v>5</v>
      </c>
      <c r="F5" s="18" t="s">
        <v>97</v>
      </c>
      <c r="G5" s="25">
        <f>5*10^(-9) /SQRT(3)</f>
        <v>2.8867513459481292E-9</v>
      </c>
      <c r="H5" s="26">
        <f>Data!D3</f>
        <v>19.53125</v>
      </c>
      <c r="I5" s="42">
        <f>Data!F3</f>
        <v>2.9995150703992272E-7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7">
        <v>0.05</v>
      </c>
      <c r="F7" s="18" t="s">
        <v>97</v>
      </c>
      <c r="G7" s="25">
        <f>0.05*10^(-3) /SQRT(3)</f>
        <v>2.8867513459481293E-5</v>
      </c>
      <c r="H7" s="26">
        <f>Data!D4</f>
        <v>-1.2988281250000001E-4</v>
      </c>
      <c r="I7" s="42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8">
        <f>0.5 /SQRT(3)</f>
        <v>0.28867513459481292</v>
      </c>
      <c r="H8" s="29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30">
        <v>0.5</v>
      </c>
      <c r="F9" s="18" t="s">
        <v>97</v>
      </c>
      <c r="G9" s="31">
        <f>0.5 /SQRT(3)</f>
        <v>0.28867513459481292</v>
      </c>
      <c r="H9" s="32">
        <f>Data!D5</f>
        <v>-2.5976562500000001E-7</v>
      </c>
      <c r="I9" s="42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8">
        <f>0.5 /SQRT(3)</f>
        <v>0.28867513459481292</v>
      </c>
      <c r="H10" s="29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30">
        <v>0.5</v>
      </c>
      <c r="F11" s="18" t="s">
        <v>97</v>
      </c>
      <c r="G11" s="31">
        <f>0.5 /SQRT(3)</f>
        <v>0.28867513459481292</v>
      </c>
      <c r="H11" s="32">
        <f>Data!D6</f>
        <v>2.5976562500000001E-7</v>
      </c>
      <c r="I11" s="42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2.003614818854632E-8</v>
      </c>
      <c r="J12" s="21" t="s">
        <v>93</v>
      </c>
    </row>
    <row r="13" spans="1:14">
      <c r="A13" s="33" t="s">
        <v>92</v>
      </c>
      <c r="B13" s="34" t="s">
        <v>116</v>
      </c>
      <c r="C13" s="35">
        <f>1.039 *10^-5</f>
        <v>1.039E-5</v>
      </c>
      <c r="D13" s="34" t="s">
        <v>92</v>
      </c>
      <c r="E13" s="34" t="s">
        <v>92</v>
      </c>
      <c r="F13" s="36" t="s">
        <v>117</v>
      </c>
      <c r="G13" s="34" t="s">
        <v>92</v>
      </c>
      <c r="H13" s="36" t="s">
        <v>118</v>
      </c>
      <c r="I13" s="37">
        <v>3.2183031781572201E-7</v>
      </c>
      <c r="J13" s="38" t="s">
        <v>93</v>
      </c>
    </row>
    <row r="14" spans="1:14">
      <c r="H14" s="39" t="s">
        <v>119</v>
      </c>
      <c r="I14" s="40">
        <v>2</v>
      </c>
    </row>
    <row r="15" spans="1:14">
      <c r="H15" s="41" t="s">
        <v>120</v>
      </c>
      <c r="I15" s="43">
        <f>I13*2</f>
        <v>6.4366063563144401E-7</v>
      </c>
    </row>
    <row r="18" spans="1:9">
      <c r="A18" s="9" t="s">
        <v>81</v>
      </c>
      <c r="B18" s="10" t="s">
        <v>82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87</v>
      </c>
      <c r="H18" s="10" t="s">
        <v>88</v>
      </c>
      <c r="I18" s="11" t="s">
        <v>89</v>
      </c>
    </row>
    <row r="19" spans="1:9">
      <c r="A19" s="13">
        <v>1</v>
      </c>
      <c r="B19" s="14" t="s">
        <v>91</v>
      </c>
      <c r="C19" s="14">
        <v>125</v>
      </c>
      <c r="D19" s="14" t="s">
        <v>92</v>
      </c>
      <c r="E19" s="14" t="s">
        <v>92</v>
      </c>
      <c r="F19" s="14" t="s">
        <v>92</v>
      </c>
      <c r="G19" s="14">
        <f>1/SQRT(3)</f>
        <v>0.57735026918962584</v>
      </c>
      <c r="H19" s="15">
        <v>8.3124999999999998E-8</v>
      </c>
      <c r="I19" s="44">
        <v>4.799224112638761E-8</v>
      </c>
    </row>
    <row r="20" spans="1:9">
      <c r="A20" s="17" t="s">
        <v>94</v>
      </c>
      <c r="B20" s="18" t="s">
        <v>95</v>
      </c>
      <c r="C20" s="18" t="s">
        <v>92</v>
      </c>
      <c r="D20" s="18" t="s">
        <v>96</v>
      </c>
      <c r="E20" s="19">
        <v>1</v>
      </c>
      <c r="F20" s="18" t="s">
        <v>97</v>
      </c>
      <c r="G20" s="18">
        <f>1/SQRT(3)</f>
        <v>0.57735026918962584</v>
      </c>
      <c r="H20" s="20">
        <v>8.3124999999999998E-8</v>
      </c>
      <c r="I20" s="45">
        <v>4.799224112638761E-8</v>
      </c>
    </row>
    <row r="21" spans="1:9">
      <c r="A21" s="13">
        <v>2</v>
      </c>
      <c r="B21" s="14" t="s">
        <v>98</v>
      </c>
      <c r="C21" s="14" t="s">
        <v>99</v>
      </c>
      <c r="D21" s="14" t="s">
        <v>92</v>
      </c>
      <c r="E21" s="14" t="s">
        <v>92</v>
      </c>
      <c r="F21" s="14" t="s">
        <v>92</v>
      </c>
      <c r="G21" s="22">
        <f>5*10^(-9) /SQRT(3)</f>
        <v>2.8867513459481292E-9</v>
      </c>
      <c r="H21" s="23">
        <v>19.53125</v>
      </c>
      <c r="I21" s="44">
        <v>2.9995150703992272E-7</v>
      </c>
    </row>
    <row r="22" spans="1:9">
      <c r="A22" s="17" t="s">
        <v>100</v>
      </c>
      <c r="B22" s="18" t="s">
        <v>101</v>
      </c>
      <c r="C22" s="18" t="s">
        <v>92</v>
      </c>
      <c r="D22" s="18" t="s">
        <v>96</v>
      </c>
      <c r="E22" s="24">
        <v>5</v>
      </c>
      <c r="F22" s="18" t="s">
        <v>97</v>
      </c>
      <c r="G22" s="25">
        <f>5*10^(-9) /SQRT(3)</f>
        <v>2.8867513459481292E-9</v>
      </c>
      <c r="H22" s="26">
        <v>19.53125</v>
      </c>
      <c r="I22" s="45">
        <v>2.9995150703992272E-7</v>
      </c>
    </row>
    <row r="23" spans="1:9" ht="15.6">
      <c r="A23" s="13">
        <v>3</v>
      </c>
      <c r="B23" s="14" t="s">
        <v>102</v>
      </c>
      <c r="C23" s="14" t="s">
        <v>103</v>
      </c>
      <c r="D23" s="14" t="s">
        <v>92</v>
      </c>
      <c r="E23" s="14" t="s">
        <v>92</v>
      </c>
      <c r="F23" s="14" t="s">
        <v>92</v>
      </c>
      <c r="G23" s="22">
        <f>0.05*10^(-3) /SQRT(3)</f>
        <v>2.8867513459481293E-5</v>
      </c>
      <c r="H23" s="23">
        <v>-1.2988281250000001E-4</v>
      </c>
      <c r="I23" s="44">
        <v>3.7493938379990304E-9</v>
      </c>
    </row>
    <row r="24" spans="1:9" ht="15.6">
      <c r="A24" s="17" t="s">
        <v>104</v>
      </c>
      <c r="B24" s="18" t="s">
        <v>105</v>
      </c>
      <c r="C24" s="18" t="s">
        <v>92</v>
      </c>
      <c r="D24" s="18" t="s">
        <v>96</v>
      </c>
      <c r="E24" s="27">
        <v>0.05</v>
      </c>
      <c r="F24" s="18" t="s">
        <v>97</v>
      </c>
      <c r="G24" s="25">
        <f>0.05*10^(-3) /SQRT(3)</f>
        <v>2.8867513459481293E-5</v>
      </c>
      <c r="H24" s="26">
        <v>-1.2988281250000001E-4</v>
      </c>
      <c r="I24" s="45">
        <v>3.7493938379990304E-9</v>
      </c>
    </row>
    <row r="25" spans="1:9" ht="13.8">
      <c r="A25" s="13">
        <v>4</v>
      </c>
      <c r="B25" s="14" t="s">
        <v>106</v>
      </c>
      <c r="C25" s="14" t="s">
        <v>107</v>
      </c>
      <c r="D25" s="14" t="s">
        <v>92</v>
      </c>
      <c r="E25" s="14" t="s">
        <v>92</v>
      </c>
      <c r="F25" s="14" t="s">
        <v>92</v>
      </c>
      <c r="G25" s="28">
        <f>0.5 /SQRT(3)</f>
        <v>0.28867513459481292</v>
      </c>
      <c r="H25" s="29">
        <v>-2.5976562500000001E-7</v>
      </c>
      <c r="I25" s="44">
        <v>7.4987876759980681E-8</v>
      </c>
    </row>
    <row r="26" spans="1:9">
      <c r="A26" s="17" t="s">
        <v>108</v>
      </c>
      <c r="B26" s="18" t="s">
        <v>109</v>
      </c>
      <c r="C26" s="18" t="s">
        <v>92</v>
      </c>
      <c r="D26" s="18" t="s">
        <v>96</v>
      </c>
      <c r="E26" s="30">
        <v>0.5</v>
      </c>
      <c r="F26" s="18" t="s">
        <v>97</v>
      </c>
      <c r="G26" s="31">
        <f>0.5 /SQRT(3)</f>
        <v>0.28867513459481292</v>
      </c>
      <c r="H26" s="32">
        <v>-2.5976562500000001E-7</v>
      </c>
      <c r="I26" s="45">
        <v>7.4987876759980681E-8</v>
      </c>
    </row>
    <row r="27" spans="1:9" ht="15.6">
      <c r="A27" s="13">
        <v>5</v>
      </c>
      <c r="B27" s="14" t="s">
        <v>110</v>
      </c>
      <c r="C27" s="14" t="s">
        <v>111</v>
      </c>
      <c r="D27" s="14" t="s">
        <v>92</v>
      </c>
      <c r="E27" s="14" t="s">
        <v>92</v>
      </c>
      <c r="F27" s="14" t="s">
        <v>92</v>
      </c>
      <c r="G27" s="28">
        <f>0.5 /SQRT(3)</f>
        <v>0.28867513459481292</v>
      </c>
      <c r="H27" s="29">
        <v>2.5976562500000001E-7</v>
      </c>
      <c r="I27" s="44">
        <v>7.4987876759980681E-8</v>
      </c>
    </row>
    <row r="28" spans="1:9" ht="15.6">
      <c r="A28" s="17" t="s">
        <v>112</v>
      </c>
      <c r="B28" s="18" t="s">
        <v>113</v>
      </c>
      <c r="C28" s="18" t="s">
        <v>92</v>
      </c>
      <c r="D28" s="18" t="s">
        <v>96</v>
      </c>
      <c r="E28" s="30">
        <v>0.5</v>
      </c>
      <c r="F28" s="18" t="s">
        <v>97</v>
      </c>
      <c r="G28" s="31">
        <f>0.5 /SQRT(3)</f>
        <v>0.28867513459481292</v>
      </c>
      <c r="H28" s="32">
        <v>2.5976562500000001E-7</v>
      </c>
      <c r="I28" s="45">
        <v>7.4987876759980681E-8</v>
      </c>
    </row>
    <row r="29" spans="1:9">
      <c r="A29" s="33" t="s">
        <v>92</v>
      </c>
      <c r="B29" s="34" t="s">
        <v>116</v>
      </c>
      <c r="C29" s="35">
        <f>1.039 *10^-5</f>
        <v>1.039E-5</v>
      </c>
      <c r="D29" s="34" t="s">
        <v>92</v>
      </c>
      <c r="E29" s="34" t="s">
        <v>92</v>
      </c>
      <c r="F29" s="36" t="s">
        <v>117</v>
      </c>
      <c r="G29" s="34" t="s">
        <v>92</v>
      </c>
      <c r="H29" s="36" t="s">
        <v>118</v>
      </c>
      <c r="I29" s="46">
        <v>3.2183031781572201E-7</v>
      </c>
    </row>
    <row r="30" spans="1:9">
      <c r="H30" s="39" t="s">
        <v>119</v>
      </c>
      <c r="I30" s="40">
        <v>2</v>
      </c>
    </row>
    <row r="31" spans="1:9">
      <c r="H31" s="41" t="s">
        <v>120</v>
      </c>
      <c r="I31" s="43">
        <f>I29*2</f>
        <v>6.4366063563144401E-7</v>
      </c>
    </row>
    <row r="34" spans="1:9" ht="73.8">
      <c r="A34" s="49" t="s">
        <v>81</v>
      </c>
      <c r="B34" s="49" t="s">
        <v>82</v>
      </c>
      <c r="C34" s="49" t="s">
        <v>83</v>
      </c>
      <c r="D34" s="49" t="s">
        <v>84</v>
      </c>
      <c r="E34" s="49" t="s">
        <v>85</v>
      </c>
      <c r="F34" s="49" t="s">
        <v>86</v>
      </c>
      <c r="G34" s="49" t="s">
        <v>87</v>
      </c>
      <c r="H34" s="49" t="s">
        <v>88</v>
      </c>
      <c r="I34" s="49" t="s">
        <v>89</v>
      </c>
    </row>
    <row r="35" spans="1:9" ht="24.6">
      <c r="A35" s="50">
        <v>1</v>
      </c>
      <c r="B35" s="50" t="s">
        <v>123</v>
      </c>
      <c r="C35" s="50">
        <v>125</v>
      </c>
      <c r="D35" s="50" t="s">
        <v>92</v>
      </c>
      <c r="E35" s="50" t="s">
        <v>92</v>
      </c>
      <c r="F35" s="50" t="s">
        <v>92</v>
      </c>
      <c r="G35" s="51">
        <v>0.57735026918962584</v>
      </c>
      <c r="H35" s="52">
        <v>8.3124999999999998E-8</v>
      </c>
      <c r="I35" s="52">
        <v>4.799224112638761E-8</v>
      </c>
    </row>
    <row r="36" spans="1:9" ht="24.6">
      <c r="A36" s="53" t="s">
        <v>94</v>
      </c>
      <c r="B36" s="53" t="s">
        <v>124</v>
      </c>
      <c r="C36" s="53" t="s">
        <v>92</v>
      </c>
      <c r="D36" s="53" t="s">
        <v>96</v>
      </c>
      <c r="E36" s="54">
        <v>1</v>
      </c>
      <c r="F36" s="53" t="s">
        <v>97</v>
      </c>
      <c r="G36" s="55">
        <v>0.57735026918962584</v>
      </c>
      <c r="H36" s="56">
        <v>8.3124999999999998E-8</v>
      </c>
      <c r="I36" s="57">
        <v>4.799224112638761E-8</v>
      </c>
    </row>
    <row r="37" spans="1:9" ht="24.6">
      <c r="A37" s="50">
        <v>2</v>
      </c>
      <c r="B37" s="50" t="s">
        <v>125</v>
      </c>
      <c r="C37" s="50" t="s">
        <v>99</v>
      </c>
      <c r="D37" s="50" t="s">
        <v>92</v>
      </c>
      <c r="E37" s="50" t="s">
        <v>92</v>
      </c>
      <c r="F37" s="50" t="s">
        <v>92</v>
      </c>
      <c r="G37" s="51">
        <v>2.8867513459481292E-9</v>
      </c>
      <c r="H37" s="58">
        <v>19.53125</v>
      </c>
      <c r="I37" s="52">
        <v>2.9995150703992272E-7</v>
      </c>
    </row>
    <row r="38" spans="1:9" ht="24.6">
      <c r="A38" s="53" t="s">
        <v>100</v>
      </c>
      <c r="B38" s="53" t="s">
        <v>126</v>
      </c>
      <c r="C38" s="53" t="s">
        <v>92</v>
      </c>
      <c r="D38" s="53" t="s">
        <v>96</v>
      </c>
      <c r="E38" s="59">
        <v>0.05</v>
      </c>
      <c r="F38" s="53" t="s">
        <v>97</v>
      </c>
      <c r="G38" s="55">
        <v>2.8867513459481292E-9</v>
      </c>
      <c r="H38" s="60">
        <v>19.53125</v>
      </c>
      <c r="I38" s="57">
        <v>2.9995150703992272E-7</v>
      </c>
    </row>
    <row r="39" spans="1:9" ht="24.6">
      <c r="A39" s="50">
        <v>3</v>
      </c>
      <c r="B39" s="50" t="s">
        <v>127</v>
      </c>
      <c r="C39" s="50" t="s">
        <v>103</v>
      </c>
      <c r="D39" s="50" t="s">
        <v>92</v>
      </c>
      <c r="E39" s="50" t="s">
        <v>92</v>
      </c>
      <c r="F39" s="50" t="s">
        <v>92</v>
      </c>
      <c r="G39" s="51">
        <v>2.8867513459481293E-5</v>
      </c>
      <c r="H39" s="58">
        <v>-1.2988281250000001E-4</v>
      </c>
      <c r="I39" s="52">
        <v>3.7493938379990304E-9</v>
      </c>
    </row>
    <row r="40" spans="1:9" ht="24.6">
      <c r="A40" s="53" t="s">
        <v>104</v>
      </c>
      <c r="B40" s="53" t="s">
        <v>128</v>
      </c>
      <c r="C40" s="53" t="s">
        <v>92</v>
      </c>
      <c r="D40" s="53" t="s">
        <v>96</v>
      </c>
      <c r="E40" s="61">
        <v>0.05</v>
      </c>
      <c r="F40" s="53" t="s">
        <v>97</v>
      </c>
      <c r="G40" s="55">
        <v>2.8867513459481293E-5</v>
      </c>
      <c r="H40" s="60">
        <v>-1.2988281250000001E-4</v>
      </c>
      <c r="I40" s="57">
        <v>3.7493938379990304E-9</v>
      </c>
    </row>
    <row r="41" spans="1:9" ht="24.6">
      <c r="A41" s="50">
        <v>4</v>
      </c>
      <c r="B41" s="50" t="s">
        <v>129</v>
      </c>
      <c r="C41" s="50" t="s">
        <v>130</v>
      </c>
      <c r="D41" s="50" t="s">
        <v>92</v>
      </c>
      <c r="E41" s="50" t="s">
        <v>92</v>
      </c>
      <c r="F41" s="50" t="s">
        <v>92</v>
      </c>
      <c r="G41" s="51">
        <v>0.28867513459481292</v>
      </c>
      <c r="H41" s="62">
        <v>-2.5976562500000001E-7</v>
      </c>
      <c r="I41" s="52">
        <v>7.4987876759980681E-8</v>
      </c>
    </row>
    <row r="42" spans="1:9" ht="24.6">
      <c r="A42" s="53" t="s">
        <v>108</v>
      </c>
      <c r="B42" s="53" t="s">
        <v>131</v>
      </c>
      <c r="C42" s="53" t="s">
        <v>92</v>
      </c>
      <c r="D42" s="53" t="s">
        <v>96</v>
      </c>
      <c r="E42" s="63">
        <v>0.5</v>
      </c>
      <c r="F42" s="53" t="s">
        <v>97</v>
      </c>
      <c r="G42" s="55">
        <v>0.28867513459481292</v>
      </c>
      <c r="H42" s="64">
        <v>-2.5976562500000001E-7</v>
      </c>
      <c r="I42" s="57">
        <v>7.4987876759980681E-8</v>
      </c>
    </row>
    <row r="43" spans="1:9" ht="24.6">
      <c r="A43" s="50">
        <v>5</v>
      </c>
      <c r="B43" s="50" t="s">
        <v>132</v>
      </c>
      <c r="C43" s="50" t="s">
        <v>111</v>
      </c>
      <c r="D43" s="50" t="s">
        <v>92</v>
      </c>
      <c r="E43" s="50" t="s">
        <v>92</v>
      </c>
      <c r="F43" s="50" t="s">
        <v>92</v>
      </c>
      <c r="G43" s="51">
        <v>0.28867513459481292</v>
      </c>
      <c r="H43" s="62">
        <v>2.5976562500000001E-7</v>
      </c>
      <c r="I43" s="52">
        <v>7.4987876759980681E-8</v>
      </c>
    </row>
    <row r="44" spans="1:9" ht="24.6">
      <c r="A44" s="53" t="s">
        <v>112</v>
      </c>
      <c r="B44" s="53" t="s">
        <v>133</v>
      </c>
      <c r="C44" s="53" t="s">
        <v>92</v>
      </c>
      <c r="D44" s="53" t="s">
        <v>96</v>
      </c>
      <c r="E44" s="63">
        <v>0.5</v>
      </c>
      <c r="F44" s="53" t="s">
        <v>97</v>
      </c>
      <c r="G44" s="55">
        <v>0.28867513459481292</v>
      </c>
      <c r="H44" s="64">
        <v>2.5976562500000001E-7</v>
      </c>
      <c r="I44" s="57">
        <v>7.4987876759980681E-8</v>
      </c>
    </row>
    <row r="45" spans="1:9" ht="24.6">
      <c r="A45" s="50" t="s">
        <v>92</v>
      </c>
      <c r="B45" s="50" t="s">
        <v>116</v>
      </c>
      <c r="C45" s="65">
        <v>1.039E-5</v>
      </c>
      <c r="D45" s="50" t="s">
        <v>92</v>
      </c>
      <c r="E45" s="50" t="s">
        <v>92</v>
      </c>
      <c r="F45" s="66" t="s">
        <v>117</v>
      </c>
      <c r="G45" s="50" t="s">
        <v>92</v>
      </c>
      <c r="H45" s="66" t="s">
        <v>118</v>
      </c>
      <c r="I45" s="67">
        <v>3.2183031781572201E-7</v>
      </c>
    </row>
    <row r="46" spans="1:9">
      <c r="H46" s="47" t="s">
        <v>119</v>
      </c>
      <c r="I46" s="48">
        <v>2</v>
      </c>
    </row>
    <row r="47" spans="1:9">
      <c r="H47" s="41" t="s">
        <v>120</v>
      </c>
      <c r="I47" s="43">
        <f>I45*2</f>
        <v>6.4366063563144401E-7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2023-03-20T23:49:11Z</dcterms:modified>
  <dc:language>en-US</dc:language>
</cp:coreProperties>
</file>