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firstSheet="3" activeTab="11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  <sheet name="JB377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3" i="13" l="1"/>
  <c r="BJ3" i="13"/>
  <c r="BI3" i="13"/>
  <c r="BG3" i="13"/>
  <c r="BF3" i="13"/>
  <c r="BE3" i="13"/>
  <c r="BD3" i="13"/>
  <c r="BH3" i="13" s="1"/>
  <c r="BB3" i="13"/>
  <c r="BC3" i="13" s="1"/>
  <c r="BA3" i="13"/>
  <c r="AZ3" i="13"/>
  <c r="AX3" i="13"/>
  <c r="AX2" i="13"/>
  <c r="BK2" i="13"/>
  <c r="BJ2" i="13"/>
  <c r="BG2" i="13"/>
  <c r="BF2" i="13"/>
  <c r="BE2" i="13"/>
  <c r="BD2" i="13"/>
  <c r="BB2" i="13"/>
  <c r="BC2" i="13" s="1"/>
  <c r="BA2" i="13"/>
  <c r="AZ2" i="13"/>
  <c r="BO1" i="13"/>
  <c r="BN1" i="13"/>
  <c r="BM1" i="13"/>
  <c r="BL1" i="13"/>
  <c r="BH2" i="13" l="1"/>
  <c r="BI2" i="13"/>
  <c r="BL22" i="11"/>
  <c r="BK22" i="11"/>
  <c r="BJ22" i="11"/>
  <c r="BH22" i="11"/>
  <c r="BG22" i="11"/>
  <c r="BF22" i="11"/>
  <c r="BE22" i="11"/>
  <c r="BI22" i="11" s="1"/>
  <c r="BC22" i="11"/>
  <c r="BD22" i="11" s="1"/>
  <c r="BB22" i="11"/>
  <c r="BA22" i="11"/>
  <c r="AY22" i="11"/>
  <c r="BL21" i="11"/>
  <c r="BK21" i="11"/>
  <c r="BH21" i="11"/>
  <c r="BG21" i="11"/>
  <c r="BF21" i="11"/>
  <c r="BE21" i="11"/>
  <c r="BI21" i="11" s="1"/>
  <c r="BC21" i="11"/>
  <c r="BB21" i="11"/>
  <c r="BA21" i="11"/>
  <c r="AY21" i="11"/>
  <c r="BL28" i="10"/>
  <c r="BK28" i="10"/>
  <c r="BH28" i="10"/>
  <c r="BG28" i="10"/>
  <c r="BF28" i="10"/>
  <c r="BJ28" i="10" s="1"/>
  <c r="BE28" i="10"/>
  <c r="BI28" i="10" s="1"/>
  <c r="BC28" i="10"/>
  <c r="BD28" i="10" s="1"/>
  <c r="BB28" i="10"/>
  <c r="BA28" i="10"/>
  <c r="AY28" i="10"/>
  <c r="BK34" i="8"/>
  <c r="BJ34" i="8"/>
  <c r="BG34" i="8"/>
  <c r="BF34" i="8"/>
  <c r="BE34" i="8"/>
  <c r="BI34" i="8" s="1"/>
  <c r="BD34" i="8"/>
  <c r="BH34" i="8" s="1"/>
  <c r="BB34" i="8"/>
  <c r="BC34" i="8" s="1"/>
  <c r="BA34" i="8"/>
  <c r="AZ34" i="8"/>
  <c r="AX34" i="8"/>
  <c r="BK33" i="8"/>
  <c r="BJ33" i="8"/>
  <c r="BG33" i="8"/>
  <c r="BF33" i="8"/>
  <c r="BE33" i="8"/>
  <c r="BD33" i="8"/>
  <c r="BB33" i="8"/>
  <c r="BA33" i="8"/>
  <c r="AZ33" i="8"/>
  <c r="AX33" i="8"/>
  <c r="BK32" i="8"/>
  <c r="BJ32" i="8"/>
  <c r="BG32" i="8"/>
  <c r="BF32" i="8"/>
  <c r="BE32" i="8"/>
  <c r="BI32" i="8" s="1"/>
  <c r="BD32" i="8"/>
  <c r="BB32" i="8"/>
  <c r="BA32" i="8"/>
  <c r="AZ32" i="8"/>
  <c r="AX32" i="8"/>
  <c r="BK31" i="8"/>
  <c r="BJ31" i="8"/>
  <c r="BG31" i="8"/>
  <c r="BF31" i="8"/>
  <c r="BE31" i="8"/>
  <c r="BD31" i="8"/>
  <c r="BH31" i="8" s="1"/>
  <c r="BB31" i="8"/>
  <c r="BC31" i="8" s="1"/>
  <c r="BA31" i="8"/>
  <c r="AZ31" i="8"/>
  <c r="AX31" i="8"/>
  <c r="BK33" i="9"/>
  <c r="BJ33" i="9"/>
  <c r="BG33" i="9"/>
  <c r="BF33" i="9"/>
  <c r="BE33" i="9"/>
  <c r="BI33" i="9" s="1"/>
  <c r="BD33" i="9"/>
  <c r="BH33" i="9" s="1"/>
  <c r="BB33" i="9"/>
  <c r="BC33" i="9" s="1"/>
  <c r="BA33" i="9"/>
  <c r="AZ33" i="9"/>
  <c r="AX33" i="9"/>
  <c r="BK32" i="9"/>
  <c r="BJ32" i="9"/>
  <c r="BG32" i="9"/>
  <c r="BF32" i="9"/>
  <c r="BE32" i="9"/>
  <c r="BI32" i="9" s="1"/>
  <c r="BD32" i="9"/>
  <c r="BH32" i="9" s="1"/>
  <c r="BB32" i="9"/>
  <c r="BA32" i="9"/>
  <c r="AZ32" i="9"/>
  <c r="AX32" i="9"/>
  <c r="BK31" i="9"/>
  <c r="BJ31" i="9"/>
  <c r="BG31" i="9"/>
  <c r="BF31" i="9"/>
  <c r="BE31" i="9"/>
  <c r="BD31" i="9"/>
  <c r="BB31" i="9"/>
  <c r="BA31" i="9"/>
  <c r="AZ31" i="9"/>
  <c r="AX31" i="9"/>
  <c r="BK30" i="9"/>
  <c r="BJ30" i="9"/>
  <c r="BG30" i="9"/>
  <c r="BF30" i="9"/>
  <c r="BE30" i="9"/>
  <c r="BD30" i="9"/>
  <c r="BB30" i="9"/>
  <c r="BA30" i="9"/>
  <c r="AZ30" i="9"/>
  <c r="AX30" i="9"/>
  <c r="BK37" i="7"/>
  <c r="BJ37" i="7"/>
  <c r="BG37" i="7"/>
  <c r="BF37" i="7"/>
  <c r="BE37" i="7"/>
  <c r="BD37" i="7"/>
  <c r="BB37" i="7"/>
  <c r="BA37" i="7"/>
  <c r="AZ37" i="7"/>
  <c r="AX37" i="7"/>
  <c r="BI37" i="7" l="1"/>
  <c r="BC37" i="7"/>
  <c r="BH37" i="7"/>
  <c r="BD21" i="11"/>
  <c r="BJ21" i="11"/>
  <c r="BH32" i="8"/>
  <c r="BI31" i="8"/>
  <c r="BC33" i="8"/>
  <c r="BH33" i="8"/>
  <c r="BI33" i="8"/>
  <c r="BC32" i="8"/>
  <c r="BI30" i="9"/>
  <c r="BC32" i="9"/>
  <c r="BH30" i="9"/>
  <c r="BC31" i="9"/>
  <c r="BC30" i="9"/>
  <c r="BH31" i="9"/>
  <c r="BI31" i="9"/>
  <c r="BL23" i="12"/>
  <c r="BK23" i="12"/>
  <c r="BH23" i="12"/>
  <c r="BG23" i="12"/>
  <c r="BF23" i="12"/>
  <c r="BJ23" i="12" s="1"/>
  <c r="BE23" i="12"/>
  <c r="BI23" i="12" s="1"/>
  <c r="BC23" i="12"/>
  <c r="BD23" i="12" s="1"/>
  <c r="BB23" i="12"/>
  <c r="BA23" i="12"/>
  <c r="AY23" i="12"/>
  <c r="BL20" i="11"/>
  <c r="BK20" i="11"/>
  <c r="BH20" i="11"/>
  <c r="BG20" i="11"/>
  <c r="BF20" i="11"/>
  <c r="BJ20" i="11" s="1"/>
  <c r="BE20" i="11"/>
  <c r="BI20" i="11" s="1"/>
  <c r="BC20" i="11"/>
  <c r="BB20" i="11"/>
  <c r="BA20" i="11"/>
  <c r="AY20" i="11"/>
  <c r="BK30" i="8"/>
  <c r="BJ30" i="8"/>
  <c r="BG30" i="8"/>
  <c r="BF30" i="8"/>
  <c r="BE30" i="8"/>
  <c r="BI30" i="8" s="1"/>
  <c r="BD30" i="8"/>
  <c r="BH30" i="8" s="1"/>
  <c r="BB30" i="8"/>
  <c r="BA30" i="8"/>
  <c r="AZ30" i="8"/>
  <c r="AX30" i="8"/>
  <c r="BK29" i="8"/>
  <c r="BJ29" i="8"/>
  <c r="BG29" i="8"/>
  <c r="BF29" i="8"/>
  <c r="BE29" i="8"/>
  <c r="BD29" i="8"/>
  <c r="BB29" i="8"/>
  <c r="BA29" i="8"/>
  <c r="AZ29" i="8"/>
  <c r="AX29" i="8"/>
  <c r="BK29" i="9"/>
  <c r="BJ29" i="9"/>
  <c r="BG29" i="9"/>
  <c r="BF29" i="9"/>
  <c r="BE29" i="9"/>
  <c r="BD29" i="9"/>
  <c r="BH29" i="9" s="1"/>
  <c r="BB29" i="9"/>
  <c r="BA29" i="9"/>
  <c r="AZ29" i="9"/>
  <c r="AX29" i="9"/>
  <c r="BK36" i="7"/>
  <c r="BJ36" i="7"/>
  <c r="BG36" i="7"/>
  <c r="BF36" i="7"/>
  <c r="BE36" i="7"/>
  <c r="BD36" i="7"/>
  <c r="BB36" i="7"/>
  <c r="BA36" i="7"/>
  <c r="AZ36" i="7"/>
  <c r="AX36" i="7"/>
  <c r="BK35" i="7"/>
  <c r="BJ35" i="7"/>
  <c r="BG35" i="7"/>
  <c r="BF35" i="7"/>
  <c r="BE35" i="7"/>
  <c r="BD35" i="7"/>
  <c r="BB35" i="7"/>
  <c r="BA35" i="7"/>
  <c r="AZ35" i="7"/>
  <c r="AX35" i="7"/>
  <c r="BK34" i="7"/>
  <c r="BJ34" i="7"/>
  <c r="BG34" i="7"/>
  <c r="BF34" i="7"/>
  <c r="BE34" i="7"/>
  <c r="BD34" i="7"/>
  <c r="BB34" i="7"/>
  <c r="BA34" i="7"/>
  <c r="AZ34" i="7"/>
  <c r="AX34" i="7"/>
  <c r="BH35" i="7" l="1"/>
  <c r="BH36" i="7"/>
  <c r="BI35" i="7"/>
  <c r="BC34" i="7"/>
  <c r="BH34" i="7"/>
  <c r="BI34" i="7"/>
  <c r="BC35" i="7"/>
  <c r="BD20" i="11"/>
  <c r="BC29" i="8"/>
  <c r="BI29" i="8"/>
  <c r="BH29" i="8"/>
  <c r="BC30" i="8"/>
  <c r="BI29" i="9"/>
  <c r="BC29" i="9"/>
  <c r="BI36" i="7"/>
  <c r="BC36" i="7"/>
  <c r="BL22" i="12"/>
  <c r="BK22" i="12"/>
  <c r="BH22" i="12"/>
  <c r="BG22" i="12"/>
  <c r="BF22" i="12"/>
  <c r="BJ22" i="12" s="1"/>
  <c r="BE22" i="12"/>
  <c r="BI22" i="12" s="1"/>
  <c r="BC22" i="12"/>
  <c r="BB22" i="12"/>
  <c r="BA22" i="12"/>
  <c r="AY22" i="12"/>
  <c r="BL19" i="11"/>
  <c r="BK19" i="11"/>
  <c r="BH19" i="11"/>
  <c r="BG19" i="11"/>
  <c r="BF19" i="11"/>
  <c r="BE19" i="11"/>
  <c r="BC19" i="11"/>
  <c r="BB19" i="11"/>
  <c r="BA19" i="11"/>
  <c r="AY19" i="11"/>
  <c r="BL27" i="10"/>
  <c r="BK27" i="10"/>
  <c r="BH27" i="10"/>
  <c r="BG27" i="10"/>
  <c r="BF27" i="10"/>
  <c r="BJ27" i="10" s="1"/>
  <c r="BE27" i="10"/>
  <c r="BC27" i="10"/>
  <c r="BB27" i="10"/>
  <c r="BA27" i="10"/>
  <c r="AY27" i="10"/>
  <c r="BK28" i="8"/>
  <c r="BJ28" i="8"/>
  <c r="BG28" i="8"/>
  <c r="BF28" i="8"/>
  <c r="BE28" i="8"/>
  <c r="BD28" i="8"/>
  <c r="BB28" i="8"/>
  <c r="BA28" i="8"/>
  <c r="AZ28" i="8"/>
  <c r="AX28" i="8"/>
  <c r="BK28" i="9"/>
  <c r="BJ28" i="9"/>
  <c r="BG28" i="9"/>
  <c r="BF28" i="9"/>
  <c r="BE28" i="9"/>
  <c r="BD28" i="9"/>
  <c r="BB28" i="9"/>
  <c r="BA28" i="9"/>
  <c r="AZ28" i="9"/>
  <c r="AX28" i="9"/>
  <c r="BK33" i="7"/>
  <c r="BJ33" i="7"/>
  <c r="BG33" i="7"/>
  <c r="BF33" i="7"/>
  <c r="BE33" i="7"/>
  <c r="BD33" i="7"/>
  <c r="BB33" i="7"/>
  <c r="BA33" i="7"/>
  <c r="AZ33" i="7"/>
  <c r="AX33" i="7"/>
  <c r="BH33" i="7" l="1"/>
  <c r="BJ19" i="11"/>
  <c r="BD27" i="10"/>
  <c r="BI27" i="10"/>
  <c r="BI28" i="9"/>
  <c r="BH28" i="9"/>
  <c r="BD22" i="12"/>
  <c r="BI19" i="11"/>
  <c r="BD19" i="11"/>
  <c r="BH28" i="8"/>
  <c r="BI28" i="8"/>
  <c r="BC28" i="8"/>
  <c r="BC28" i="9"/>
  <c r="BI33" i="7"/>
  <c r="BC33" i="7"/>
  <c r="BL21" i="12"/>
  <c r="BK21" i="12"/>
  <c r="BH21" i="12"/>
  <c r="BG21" i="12"/>
  <c r="BF21" i="12"/>
  <c r="BJ21" i="12" s="1"/>
  <c r="BE21" i="12"/>
  <c r="BI21" i="12" s="1"/>
  <c r="BC21" i="12"/>
  <c r="BB21" i="12"/>
  <c r="BA21" i="12"/>
  <c r="AY21" i="12"/>
  <c r="BL18" i="11"/>
  <c r="BK18" i="11"/>
  <c r="BH18" i="11"/>
  <c r="BG18" i="11"/>
  <c r="BF18" i="11"/>
  <c r="BE18" i="11"/>
  <c r="BC18" i="11"/>
  <c r="BB18" i="11"/>
  <c r="BA18" i="11"/>
  <c r="AY18" i="11"/>
  <c r="BL26" i="10"/>
  <c r="BK26" i="10"/>
  <c r="BH26" i="10"/>
  <c r="BG26" i="10"/>
  <c r="BF26" i="10"/>
  <c r="BE26" i="10"/>
  <c r="BI26" i="10" s="1"/>
  <c r="BC26" i="10"/>
  <c r="BB26" i="10"/>
  <c r="BA26" i="10"/>
  <c r="AY26" i="10"/>
  <c r="BK27" i="8"/>
  <c r="BJ27" i="8"/>
  <c r="BG27" i="8"/>
  <c r="BF27" i="8"/>
  <c r="BE27" i="8"/>
  <c r="BD27" i="8"/>
  <c r="BB27" i="8"/>
  <c r="BA27" i="8"/>
  <c r="AZ27" i="8"/>
  <c r="AX27" i="8"/>
  <c r="BK27" i="9"/>
  <c r="BJ27" i="9"/>
  <c r="BG27" i="9"/>
  <c r="BF27" i="9"/>
  <c r="BE27" i="9"/>
  <c r="BD27" i="9"/>
  <c r="BB27" i="9"/>
  <c r="BA27" i="9"/>
  <c r="AZ27" i="9"/>
  <c r="AX27" i="9"/>
  <c r="BK32" i="7"/>
  <c r="BJ32" i="7"/>
  <c r="BG32" i="7"/>
  <c r="BF32" i="7"/>
  <c r="BE32" i="7"/>
  <c r="BD32" i="7"/>
  <c r="BB32" i="7"/>
  <c r="BA32" i="7"/>
  <c r="AZ32" i="7"/>
  <c r="AX32" i="7"/>
  <c r="BJ18" i="11" l="1"/>
  <c r="BI18" i="11"/>
  <c r="BH27" i="8"/>
  <c r="BI27" i="8"/>
  <c r="BI27" i="9"/>
  <c r="BH27" i="9"/>
  <c r="BH32" i="7"/>
  <c r="BI32" i="7"/>
  <c r="BD21" i="12"/>
  <c r="BD18" i="11"/>
  <c r="BD26" i="10"/>
  <c r="BJ26" i="10"/>
  <c r="BC27" i="8"/>
  <c r="BC27" i="9"/>
  <c r="BC32" i="7"/>
  <c r="BL20" i="12"/>
  <c r="BK20" i="12"/>
  <c r="BH20" i="12"/>
  <c r="BG20" i="12"/>
  <c r="BF20" i="12"/>
  <c r="BJ20" i="12" s="1"/>
  <c r="BE20" i="12"/>
  <c r="BC20" i="12"/>
  <c r="BB20" i="12"/>
  <c r="BA20" i="12"/>
  <c r="AY20" i="12"/>
  <c r="BL17" i="11"/>
  <c r="BK17" i="11"/>
  <c r="BH17" i="11"/>
  <c r="BG17" i="11"/>
  <c r="BF17" i="11"/>
  <c r="BE17" i="11"/>
  <c r="BC17" i="11"/>
  <c r="BD17" i="11" s="1"/>
  <c r="BB17" i="11"/>
  <c r="BA17" i="11"/>
  <c r="AY17" i="11"/>
  <c r="BL25" i="10"/>
  <c r="BK25" i="10"/>
  <c r="BH25" i="10"/>
  <c r="BG25" i="10"/>
  <c r="BF25" i="10"/>
  <c r="BE25" i="10"/>
  <c r="BC25" i="10"/>
  <c r="BB25" i="10"/>
  <c r="BA25" i="10"/>
  <c r="AY25" i="10"/>
  <c r="BK26" i="8"/>
  <c r="BJ26" i="8"/>
  <c r="BG26" i="8"/>
  <c r="BF26" i="8"/>
  <c r="BE26" i="8"/>
  <c r="BD26" i="8"/>
  <c r="BB26" i="8"/>
  <c r="BA26" i="8"/>
  <c r="AZ26" i="8"/>
  <c r="AX26" i="8"/>
  <c r="BK26" i="9"/>
  <c r="BJ26" i="9"/>
  <c r="BG26" i="9"/>
  <c r="BF26" i="9"/>
  <c r="BE26" i="9"/>
  <c r="BD26" i="9"/>
  <c r="BB26" i="9"/>
  <c r="BA26" i="9"/>
  <c r="AZ26" i="9"/>
  <c r="AX26" i="9"/>
  <c r="BK31" i="7"/>
  <c r="BJ31" i="7"/>
  <c r="BG31" i="7"/>
  <c r="BF31" i="7"/>
  <c r="BE31" i="7"/>
  <c r="BD31" i="7"/>
  <c r="BB31" i="7"/>
  <c r="BA31" i="7"/>
  <c r="AZ31" i="7"/>
  <c r="AX31" i="7"/>
  <c r="BI31" i="7" l="1"/>
  <c r="BH26" i="8"/>
  <c r="BD20" i="12"/>
  <c r="BJ17" i="11"/>
  <c r="BI26" i="8"/>
  <c r="BI26" i="9"/>
  <c r="BC26" i="9"/>
  <c r="BH31" i="7"/>
  <c r="BJ25" i="10"/>
  <c r="BC31" i="7"/>
  <c r="BI20" i="12"/>
  <c r="BI17" i="11"/>
  <c r="BD25" i="10"/>
  <c r="BI25" i="10"/>
  <c r="BC26" i="8"/>
  <c r="BH26" i="9"/>
  <c r="BL19" i="12"/>
  <c r="BK19" i="12"/>
  <c r="BH19" i="12"/>
  <c r="BG19" i="12"/>
  <c r="BF19" i="12"/>
  <c r="BE19" i="12"/>
  <c r="BC19" i="12"/>
  <c r="BB19" i="12"/>
  <c r="BA19" i="12"/>
  <c r="AY19" i="12"/>
  <c r="BL16" i="11"/>
  <c r="BK16" i="11"/>
  <c r="BH16" i="11"/>
  <c r="BG16" i="11"/>
  <c r="BF16" i="11"/>
  <c r="BE16" i="11"/>
  <c r="BC16" i="11"/>
  <c r="BB16" i="11"/>
  <c r="BA16" i="11"/>
  <c r="AY16" i="11"/>
  <c r="BL24" i="10"/>
  <c r="BK24" i="10"/>
  <c r="BH24" i="10"/>
  <c r="BG24" i="10"/>
  <c r="BF24" i="10"/>
  <c r="BE24" i="10"/>
  <c r="BC24" i="10"/>
  <c r="BB24" i="10"/>
  <c r="BA24" i="10"/>
  <c r="AY24" i="10"/>
  <c r="BK25" i="8"/>
  <c r="BJ25" i="8"/>
  <c r="BG25" i="8"/>
  <c r="BF25" i="8"/>
  <c r="BE25" i="8"/>
  <c r="BD25" i="8"/>
  <c r="BB25" i="8"/>
  <c r="BA25" i="8"/>
  <c r="AZ25" i="8"/>
  <c r="AX25" i="8"/>
  <c r="BK25" i="9"/>
  <c r="BJ25" i="9"/>
  <c r="BG25" i="9"/>
  <c r="BF25" i="9"/>
  <c r="BE25" i="9"/>
  <c r="BD25" i="9"/>
  <c r="BB25" i="9"/>
  <c r="BA25" i="9"/>
  <c r="AZ25" i="9"/>
  <c r="AX25" i="9"/>
  <c r="BK30" i="7"/>
  <c r="BJ30" i="7"/>
  <c r="BG30" i="7"/>
  <c r="BF30" i="7"/>
  <c r="BE30" i="7"/>
  <c r="BD30" i="7"/>
  <c r="BB30" i="7"/>
  <c r="BA30" i="7"/>
  <c r="AZ30" i="7"/>
  <c r="AX30" i="7"/>
  <c r="BI25" i="9" l="1"/>
  <c r="BH25" i="9"/>
  <c r="BJ16" i="11"/>
  <c r="BC25" i="8"/>
  <c r="BI25" i="8"/>
  <c r="BC25" i="9"/>
  <c r="BH30" i="7"/>
  <c r="BC30" i="7"/>
  <c r="BJ19" i="12"/>
  <c r="BD19" i="12"/>
  <c r="BD16" i="11"/>
  <c r="BD24" i="10"/>
  <c r="BH25" i="8"/>
  <c r="BI19" i="12"/>
  <c r="BI16" i="11"/>
  <c r="BI24" i="10"/>
  <c r="BJ24" i="10"/>
  <c r="BI30" i="7"/>
  <c r="BK24" i="9"/>
  <c r="BJ24" i="9"/>
  <c r="BG24" i="9"/>
  <c r="BF24" i="9"/>
  <c r="BE24" i="9"/>
  <c r="BD24" i="9"/>
  <c r="BB24" i="9"/>
  <c r="BA24" i="9"/>
  <c r="AZ24" i="9"/>
  <c r="AX24" i="9"/>
  <c r="BH24" i="9" l="1"/>
  <c r="BC24" i="9"/>
  <c r="BI24" i="9"/>
  <c r="BL18" i="12"/>
  <c r="BK18" i="12"/>
  <c r="BH18" i="12"/>
  <c r="BG18" i="12"/>
  <c r="BF18" i="12"/>
  <c r="BE18" i="12"/>
  <c r="BC18" i="12"/>
  <c r="BB18" i="12"/>
  <c r="BA18" i="12"/>
  <c r="AY18" i="12"/>
  <c r="BL17" i="12"/>
  <c r="BK17" i="12"/>
  <c r="BH17" i="12"/>
  <c r="BG17" i="12"/>
  <c r="BF17" i="12"/>
  <c r="BE17" i="12"/>
  <c r="BC17" i="12"/>
  <c r="BB17" i="12"/>
  <c r="BA17" i="12"/>
  <c r="AY17" i="12"/>
  <c r="BL23" i="10"/>
  <c r="BK23" i="10"/>
  <c r="BH23" i="10"/>
  <c r="BG23" i="10"/>
  <c r="BF23" i="10"/>
  <c r="BE23" i="10"/>
  <c r="BC23" i="10"/>
  <c r="BB23" i="10"/>
  <c r="BA23" i="10"/>
  <c r="AY23" i="10"/>
  <c r="BL22" i="10"/>
  <c r="BK22" i="10"/>
  <c r="BH22" i="10"/>
  <c r="BG22" i="10"/>
  <c r="BF22" i="10"/>
  <c r="BE22" i="10"/>
  <c r="BC22" i="10"/>
  <c r="BB22" i="10"/>
  <c r="BA22" i="10"/>
  <c r="AY22" i="10"/>
  <c r="BL15" i="11"/>
  <c r="BK15" i="11"/>
  <c r="BH15" i="11"/>
  <c r="BG15" i="11"/>
  <c r="BF15" i="11"/>
  <c r="BE15" i="11"/>
  <c r="BC15" i="11"/>
  <c r="BB15" i="11"/>
  <c r="BA15" i="11"/>
  <c r="AY15" i="11"/>
  <c r="BL14" i="11"/>
  <c r="BK14" i="11"/>
  <c r="BH14" i="11"/>
  <c r="BG14" i="11"/>
  <c r="BF14" i="11"/>
  <c r="BE14" i="11"/>
  <c r="BC14" i="11"/>
  <c r="BB14" i="11"/>
  <c r="BA14" i="11"/>
  <c r="AY14" i="11"/>
  <c r="BK24" i="8"/>
  <c r="BJ24" i="8"/>
  <c r="BG24" i="8"/>
  <c r="BF24" i="8"/>
  <c r="BE24" i="8"/>
  <c r="BD24" i="8"/>
  <c r="BB24" i="8"/>
  <c r="BA24" i="8"/>
  <c r="AZ24" i="8"/>
  <c r="AX24" i="8"/>
  <c r="BK23" i="8"/>
  <c r="BJ23" i="8"/>
  <c r="BG23" i="8"/>
  <c r="BF23" i="8"/>
  <c r="BE23" i="8"/>
  <c r="BI23" i="8" s="1"/>
  <c r="BD23" i="8"/>
  <c r="BB23" i="8"/>
  <c r="BA23" i="8"/>
  <c r="AZ23" i="8"/>
  <c r="AX23" i="8"/>
  <c r="BK23" i="9"/>
  <c r="BJ23" i="9"/>
  <c r="BG23" i="9"/>
  <c r="BF23" i="9"/>
  <c r="BE23" i="9"/>
  <c r="BD23" i="9"/>
  <c r="BB23" i="9"/>
  <c r="BA23" i="9"/>
  <c r="AZ23" i="9"/>
  <c r="AX23" i="9"/>
  <c r="BK22" i="9"/>
  <c r="BJ22" i="9"/>
  <c r="BG22" i="9"/>
  <c r="BF22" i="9"/>
  <c r="BE22" i="9"/>
  <c r="BD22" i="9"/>
  <c r="BB22" i="9"/>
  <c r="BA22" i="9"/>
  <c r="AZ22" i="9"/>
  <c r="AX22" i="9"/>
  <c r="BK29" i="7"/>
  <c r="BJ29" i="7"/>
  <c r="BG29" i="7"/>
  <c r="BF29" i="7"/>
  <c r="BE29" i="7"/>
  <c r="BD29" i="7"/>
  <c r="BB29" i="7"/>
  <c r="BA29" i="7"/>
  <c r="AZ29" i="7"/>
  <c r="AX29" i="7"/>
  <c r="BK28" i="7"/>
  <c r="BJ28" i="7"/>
  <c r="BG28" i="7"/>
  <c r="BF28" i="7"/>
  <c r="BE28" i="7"/>
  <c r="BD28" i="7"/>
  <c r="BB28" i="7"/>
  <c r="BA28" i="7"/>
  <c r="AZ28" i="7"/>
  <c r="AX28" i="7"/>
  <c r="BK27" i="7"/>
  <c r="BJ27" i="7"/>
  <c r="BG27" i="7"/>
  <c r="BF27" i="7"/>
  <c r="BE27" i="7"/>
  <c r="BD27" i="7"/>
  <c r="BB27" i="7"/>
  <c r="BA27" i="7"/>
  <c r="AZ27" i="7"/>
  <c r="AX27" i="7"/>
  <c r="BK26" i="7"/>
  <c r="BJ26" i="7"/>
  <c r="BG26" i="7"/>
  <c r="BF26" i="7"/>
  <c r="BE26" i="7"/>
  <c r="BD26" i="7"/>
  <c r="BB26" i="7"/>
  <c r="BA26" i="7"/>
  <c r="AZ26" i="7"/>
  <c r="AX26" i="7"/>
  <c r="BJ23" i="10" l="1"/>
  <c r="BD18" i="12"/>
  <c r="BJ15" i="11"/>
  <c r="BC23" i="8"/>
  <c r="BH23" i="8"/>
  <c r="BJ18" i="12"/>
  <c r="BI17" i="12"/>
  <c r="BD22" i="10"/>
  <c r="BH24" i="8"/>
  <c r="BI28" i="7"/>
  <c r="BH26" i="7"/>
  <c r="BI26" i="7"/>
  <c r="BD23" i="10"/>
  <c r="BI23" i="10"/>
  <c r="BJ22" i="10"/>
  <c r="BC23" i="9"/>
  <c r="BH29" i="7"/>
  <c r="BC28" i="7"/>
  <c r="BI29" i="7"/>
  <c r="BC26" i="7"/>
  <c r="BI27" i="7"/>
  <c r="BH28" i="7"/>
  <c r="BC29" i="7"/>
  <c r="BI18" i="12"/>
  <c r="BD17" i="12"/>
  <c r="BJ17" i="12"/>
  <c r="BD14" i="11"/>
  <c r="BI14" i="11"/>
  <c r="BJ14" i="11"/>
  <c r="BD15" i="11"/>
  <c r="BI15" i="11"/>
  <c r="BI22" i="10"/>
  <c r="BC24" i="8"/>
  <c r="BI24" i="8"/>
  <c r="BH22" i="9"/>
  <c r="BC27" i="7"/>
  <c r="BH27" i="7"/>
  <c r="BI22" i="9"/>
  <c r="BH23" i="9"/>
  <c r="BI23" i="9"/>
  <c r="BC22" i="9"/>
  <c r="BL16" i="12"/>
  <c r="BK16" i="12"/>
  <c r="BH16" i="12"/>
  <c r="BG16" i="12"/>
  <c r="BF16" i="12"/>
  <c r="BE16" i="12"/>
  <c r="BC16" i="12"/>
  <c r="BB16" i="12"/>
  <c r="BA16" i="12"/>
  <c r="AY16" i="12"/>
  <c r="BL13" i="11"/>
  <c r="BK13" i="11"/>
  <c r="BH13" i="11"/>
  <c r="BG13" i="11"/>
  <c r="BF13" i="11"/>
  <c r="BE13" i="11"/>
  <c r="BC13" i="11"/>
  <c r="BB13" i="11"/>
  <c r="BA13" i="11"/>
  <c r="AY13" i="11"/>
  <c r="BL21" i="10"/>
  <c r="BK21" i="10"/>
  <c r="BH21" i="10"/>
  <c r="BG21" i="10"/>
  <c r="BF21" i="10"/>
  <c r="BE21" i="10"/>
  <c r="BC21" i="10"/>
  <c r="BB21" i="10"/>
  <c r="BA21" i="10"/>
  <c r="AY21" i="10"/>
  <c r="BK22" i="8"/>
  <c r="BJ22" i="8"/>
  <c r="BG22" i="8"/>
  <c r="BF22" i="8"/>
  <c r="BE22" i="8"/>
  <c r="BD22" i="8"/>
  <c r="BB22" i="8"/>
  <c r="BA22" i="8"/>
  <c r="AZ22" i="8"/>
  <c r="AX22" i="8"/>
  <c r="BK25" i="7"/>
  <c r="BJ25" i="7"/>
  <c r="BG25" i="7"/>
  <c r="BF25" i="7"/>
  <c r="BE25" i="7"/>
  <c r="BD25" i="7"/>
  <c r="BB25" i="7"/>
  <c r="BA25" i="7"/>
  <c r="AZ25" i="7"/>
  <c r="AX25" i="7"/>
  <c r="BI16" i="12" l="1"/>
  <c r="BJ13" i="11"/>
  <c r="BJ16" i="12"/>
  <c r="BI22" i="8"/>
  <c r="BI13" i="11"/>
  <c r="BJ21" i="10"/>
  <c r="BD13" i="11"/>
  <c r="BD16" i="12"/>
  <c r="BH22" i="8"/>
  <c r="BD21" i="10"/>
  <c r="BI21" i="10"/>
  <c r="BC22" i="8"/>
  <c r="BI25" i="7"/>
  <c r="BC25" i="7"/>
  <c r="BH25" i="7"/>
  <c r="BL12" i="11"/>
  <c r="BK12" i="11"/>
  <c r="BH12" i="11"/>
  <c r="BG12" i="11"/>
  <c r="BF12" i="11"/>
  <c r="BE12" i="11"/>
  <c r="BC12" i="11"/>
  <c r="BB12" i="11"/>
  <c r="BA12" i="11"/>
  <c r="AY12" i="11"/>
  <c r="BL15" i="12"/>
  <c r="BK15" i="12"/>
  <c r="BH15" i="12"/>
  <c r="BG15" i="12"/>
  <c r="BF15" i="12"/>
  <c r="BE15" i="12"/>
  <c r="BC15" i="12"/>
  <c r="BB15" i="12"/>
  <c r="BA15" i="12"/>
  <c r="AY15" i="12"/>
  <c r="BL14" i="12"/>
  <c r="BK14" i="12"/>
  <c r="BH14" i="12"/>
  <c r="BG14" i="12"/>
  <c r="BF14" i="12"/>
  <c r="BE14" i="12"/>
  <c r="BC14" i="12"/>
  <c r="BB14" i="12"/>
  <c r="BA14" i="12"/>
  <c r="AY14" i="12"/>
  <c r="BL20" i="10"/>
  <c r="BK20" i="10"/>
  <c r="BH20" i="10"/>
  <c r="BG20" i="10"/>
  <c r="BF20" i="10"/>
  <c r="BE20" i="10"/>
  <c r="BC20" i="10"/>
  <c r="BB20" i="10"/>
  <c r="BA20" i="10"/>
  <c r="AY20" i="10"/>
  <c r="BK21" i="9"/>
  <c r="BJ21" i="9"/>
  <c r="BG21" i="9"/>
  <c r="BF21" i="9"/>
  <c r="BE21" i="9"/>
  <c r="BD21" i="9"/>
  <c r="BB21" i="9"/>
  <c r="BA21" i="9"/>
  <c r="AZ21" i="9"/>
  <c r="AX21" i="9"/>
  <c r="BK21" i="8"/>
  <c r="BJ21" i="8"/>
  <c r="BG21" i="8"/>
  <c r="BF21" i="8"/>
  <c r="BE21" i="8"/>
  <c r="BD21" i="8"/>
  <c r="BB21" i="8"/>
  <c r="BA21" i="8"/>
  <c r="AZ21" i="8"/>
  <c r="AX21" i="8"/>
  <c r="BK24" i="7"/>
  <c r="BJ24" i="7"/>
  <c r="BG24" i="7"/>
  <c r="BF24" i="7"/>
  <c r="BE24" i="7"/>
  <c r="BD24" i="7"/>
  <c r="BB24" i="7"/>
  <c r="BA24" i="7"/>
  <c r="AZ24" i="7"/>
  <c r="AX24" i="7"/>
  <c r="BL21" i="6"/>
  <c r="BK21" i="6"/>
  <c r="BH21" i="6"/>
  <c r="BG21" i="6"/>
  <c r="BF21" i="6"/>
  <c r="BJ21" i="6" s="1"/>
  <c r="BE21" i="6"/>
  <c r="BI21" i="6" s="1"/>
  <c r="BC21" i="6"/>
  <c r="BD21" i="6" s="1"/>
  <c r="BB21" i="6"/>
  <c r="BA21" i="6"/>
  <c r="AY21" i="6"/>
  <c r="BL19" i="10"/>
  <c r="BK19" i="10"/>
  <c r="BH19" i="10"/>
  <c r="BG19" i="10"/>
  <c r="BF19" i="10"/>
  <c r="BE19" i="10"/>
  <c r="BC19" i="10"/>
  <c r="BB19" i="10"/>
  <c r="BA19" i="10"/>
  <c r="AY19" i="10"/>
  <c r="BL18" i="10"/>
  <c r="BK18" i="10"/>
  <c r="BH18" i="10"/>
  <c r="BG18" i="10"/>
  <c r="BF18" i="10"/>
  <c r="BE18" i="10"/>
  <c r="BC18" i="10"/>
  <c r="BB18" i="10"/>
  <c r="BA18" i="10"/>
  <c r="AY18" i="10"/>
  <c r="BL11" i="11"/>
  <c r="BK11" i="11"/>
  <c r="BH11" i="11"/>
  <c r="BG11" i="11"/>
  <c r="BF11" i="11"/>
  <c r="BE11" i="11"/>
  <c r="BC11" i="11"/>
  <c r="BB11" i="11"/>
  <c r="BA11" i="11"/>
  <c r="AY11" i="11"/>
  <c r="BL13" i="12"/>
  <c r="BK13" i="12"/>
  <c r="BH13" i="12"/>
  <c r="BG13" i="12"/>
  <c r="BF13" i="12"/>
  <c r="BE13" i="12"/>
  <c r="BC13" i="12"/>
  <c r="BB13" i="12"/>
  <c r="BA13" i="12"/>
  <c r="AY13" i="12"/>
  <c r="BL11" i="12"/>
  <c r="BK11" i="12"/>
  <c r="BH11" i="12"/>
  <c r="BG11" i="12"/>
  <c r="BF11" i="12"/>
  <c r="BE11" i="12"/>
  <c r="BC11" i="12"/>
  <c r="BB11" i="12"/>
  <c r="BA11" i="12"/>
  <c r="AY11" i="12"/>
  <c r="BK20" i="8"/>
  <c r="BJ20" i="8"/>
  <c r="BG20" i="8"/>
  <c r="BF20" i="8"/>
  <c r="BE20" i="8"/>
  <c r="BD20" i="8"/>
  <c r="BB20" i="8"/>
  <c r="BA20" i="8"/>
  <c r="AZ20" i="8"/>
  <c r="AX20" i="8"/>
  <c r="BK20" i="9"/>
  <c r="BJ20" i="9"/>
  <c r="BG20" i="9"/>
  <c r="BF20" i="9"/>
  <c r="BE20" i="9"/>
  <c r="BD20" i="9"/>
  <c r="BB20" i="9"/>
  <c r="BA20" i="9"/>
  <c r="AZ20" i="9"/>
  <c r="AX20" i="9"/>
  <c r="BK23" i="7"/>
  <c r="BJ23" i="7"/>
  <c r="BG23" i="7"/>
  <c r="BF23" i="7"/>
  <c r="BE23" i="7"/>
  <c r="BD23" i="7"/>
  <c r="BB23" i="7"/>
  <c r="BA23" i="7"/>
  <c r="AZ23" i="7"/>
  <c r="AX23" i="7"/>
  <c r="BK22" i="7"/>
  <c r="BJ22" i="7"/>
  <c r="BG22" i="7"/>
  <c r="BF22" i="7"/>
  <c r="BE22" i="7"/>
  <c r="BD22" i="7"/>
  <c r="BB22" i="7"/>
  <c r="BA22" i="7"/>
  <c r="AZ22" i="7"/>
  <c r="AX22" i="7"/>
  <c r="BI12" i="11" l="1"/>
  <c r="BH21" i="8"/>
  <c r="BJ12" i="11"/>
  <c r="BI21" i="8"/>
  <c r="BC20" i="9"/>
  <c r="BJ15" i="12"/>
  <c r="BD15" i="12"/>
  <c r="BJ11" i="11"/>
  <c r="BD12" i="11"/>
  <c r="BD14" i="12"/>
  <c r="BI14" i="12"/>
  <c r="BI20" i="10"/>
  <c r="BC21" i="8"/>
  <c r="BI21" i="9"/>
  <c r="BH20" i="9"/>
  <c r="BH22" i="7"/>
  <c r="BC22" i="7"/>
  <c r="BC24" i="7"/>
  <c r="BI22" i="7"/>
  <c r="BH24" i="7"/>
  <c r="BI13" i="12"/>
  <c r="BI15" i="12"/>
  <c r="BJ14" i="12"/>
  <c r="BJ20" i="10"/>
  <c r="BD20" i="10"/>
  <c r="BI20" i="9"/>
  <c r="BC21" i="9"/>
  <c r="BH21" i="9"/>
  <c r="BI23" i="7"/>
  <c r="BI24" i="7"/>
  <c r="BH23" i="7"/>
  <c r="BD11" i="11"/>
  <c r="BI11" i="11"/>
  <c r="BI11" i="12"/>
  <c r="BJ11" i="12"/>
  <c r="BD13" i="12"/>
  <c r="BD11" i="12"/>
  <c r="BJ13" i="12"/>
  <c r="BI18" i="10"/>
  <c r="BJ18" i="10"/>
  <c r="BD19" i="10"/>
  <c r="BI19" i="10"/>
  <c r="BJ19" i="10"/>
  <c r="BD18" i="10"/>
  <c r="BC20" i="8"/>
  <c r="BH20" i="8"/>
  <c r="BI20" i="8"/>
  <c r="BC23" i="7"/>
  <c r="BL12" i="12"/>
  <c r="BK12" i="12"/>
  <c r="BH12" i="12"/>
  <c r="BG12" i="12"/>
  <c r="BF12" i="12"/>
  <c r="BE12" i="12"/>
  <c r="BC12" i="12"/>
  <c r="BB12" i="12"/>
  <c r="BA12" i="12"/>
  <c r="AY12" i="12"/>
  <c r="BL10" i="11"/>
  <c r="BK10" i="11"/>
  <c r="BH10" i="11"/>
  <c r="BG10" i="11"/>
  <c r="BF10" i="11"/>
  <c r="BE10" i="11"/>
  <c r="BC10" i="11"/>
  <c r="BB10" i="11"/>
  <c r="BA10" i="11"/>
  <c r="AY10" i="11"/>
  <c r="BL17" i="10"/>
  <c r="BK17" i="10"/>
  <c r="BH17" i="10"/>
  <c r="BG17" i="10"/>
  <c r="BF17" i="10"/>
  <c r="BE17" i="10"/>
  <c r="BC17" i="10"/>
  <c r="BB17" i="10"/>
  <c r="BA17" i="10"/>
  <c r="AY17" i="10"/>
  <c r="BK19" i="8"/>
  <c r="BJ19" i="8"/>
  <c r="BG19" i="8"/>
  <c r="BF19" i="8"/>
  <c r="BE19" i="8"/>
  <c r="BD19" i="8"/>
  <c r="BB19" i="8"/>
  <c r="BA19" i="8"/>
  <c r="AZ19" i="8"/>
  <c r="AX19" i="8"/>
  <c r="BK19" i="9"/>
  <c r="BJ19" i="9"/>
  <c r="BG19" i="9"/>
  <c r="BF19" i="9"/>
  <c r="BE19" i="9"/>
  <c r="BD19" i="9"/>
  <c r="BB19" i="9"/>
  <c r="BA19" i="9"/>
  <c r="AZ19" i="9"/>
  <c r="AX19" i="9"/>
  <c r="BK21" i="7"/>
  <c r="BJ21" i="7"/>
  <c r="BG21" i="7"/>
  <c r="BF21" i="7"/>
  <c r="BE21" i="7"/>
  <c r="BD21" i="7"/>
  <c r="BB21" i="7"/>
  <c r="BA21" i="7"/>
  <c r="AZ21" i="7"/>
  <c r="AX21" i="7"/>
  <c r="BL20" i="6"/>
  <c r="BK20" i="6"/>
  <c r="BH20" i="6"/>
  <c r="BJ20" i="6" s="1"/>
  <c r="BG20" i="6"/>
  <c r="BF20" i="6"/>
  <c r="BE20" i="6"/>
  <c r="BI20" i="6" s="1"/>
  <c r="BC20" i="6"/>
  <c r="BB20" i="6"/>
  <c r="BA20" i="6"/>
  <c r="AY20" i="6"/>
  <c r="BL19" i="6"/>
  <c r="BK19" i="6"/>
  <c r="BH19" i="6"/>
  <c r="BG19" i="6"/>
  <c r="BF19" i="6"/>
  <c r="BJ19" i="6" s="1"/>
  <c r="BE19" i="6"/>
  <c r="BI19" i="6" s="1"/>
  <c r="BC19" i="6"/>
  <c r="BD19" i="6" s="1"/>
  <c r="BB19" i="6"/>
  <c r="BA19" i="6"/>
  <c r="AY19" i="6"/>
  <c r="BJ10" i="11" l="1"/>
  <c r="BI21" i="7"/>
  <c r="BI19" i="8"/>
  <c r="BH21" i="7"/>
  <c r="BI12" i="12"/>
  <c r="BJ17" i="10"/>
  <c r="BI19" i="9"/>
  <c r="BI10" i="11"/>
  <c r="BH19" i="9"/>
  <c r="BD20" i="6"/>
  <c r="BD17" i="10"/>
  <c r="BI17" i="10"/>
  <c r="BD10" i="11"/>
  <c r="BD12" i="12"/>
  <c r="BJ12" i="12"/>
  <c r="BC19" i="8"/>
  <c r="BH19" i="8"/>
  <c r="BC19" i="9"/>
  <c r="BC21" i="7"/>
  <c r="BL9" i="11"/>
  <c r="BK9" i="11"/>
  <c r="BH9" i="11"/>
  <c r="BG9" i="11"/>
  <c r="BF9" i="11"/>
  <c r="BE9" i="11"/>
  <c r="BC9" i="11"/>
  <c r="BB9" i="11"/>
  <c r="BA9" i="11"/>
  <c r="AY9" i="11"/>
  <c r="BK17" i="8"/>
  <c r="BJ17" i="8"/>
  <c r="BG17" i="8"/>
  <c r="BF17" i="8"/>
  <c r="BE17" i="8"/>
  <c r="BD17" i="8"/>
  <c r="BB17" i="8"/>
  <c r="BA17" i="8"/>
  <c r="AZ17" i="8"/>
  <c r="AX17" i="8"/>
  <c r="BK18" i="8"/>
  <c r="BJ18" i="8"/>
  <c r="BG18" i="8"/>
  <c r="BF18" i="8"/>
  <c r="BE18" i="8"/>
  <c r="BD18" i="8"/>
  <c r="BB18" i="8"/>
  <c r="BA18" i="8"/>
  <c r="AZ18" i="8"/>
  <c r="AX18" i="8"/>
  <c r="BK18" i="9"/>
  <c r="BJ18" i="9"/>
  <c r="BG18" i="9"/>
  <c r="BF18" i="9"/>
  <c r="BE18" i="9"/>
  <c r="BD18" i="9"/>
  <c r="BB18" i="9"/>
  <c r="BA18" i="9"/>
  <c r="AZ18" i="9"/>
  <c r="AX18" i="9"/>
  <c r="BL16" i="10"/>
  <c r="BK16" i="10"/>
  <c r="BH16" i="10"/>
  <c r="BG16" i="10"/>
  <c r="BF16" i="10"/>
  <c r="BE16" i="10"/>
  <c r="BC16" i="10"/>
  <c r="BB16" i="10"/>
  <c r="BA16" i="10"/>
  <c r="AY16" i="10"/>
  <c r="BL15" i="10"/>
  <c r="BK15" i="10"/>
  <c r="BH15" i="10"/>
  <c r="BG15" i="10"/>
  <c r="BF15" i="10"/>
  <c r="BE15" i="10"/>
  <c r="BC15" i="10"/>
  <c r="BB15" i="10"/>
  <c r="BA15" i="10"/>
  <c r="AY15" i="10"/>
  <c r="BL14" i="10"/>
  <c r="BK14" i="10"/>
  <c r="BH14" i="10"/>
  <c r="BG14" i="10"/>
  <c r="BF14" i="10"/>
  <c r="BE14" i="10"/>
  <c r="BC14" i="10"/>
  <c r="BB14" i="10"/>
  <c r="BA14" i="10"/>
  <c r="AY14" i="10"/>
  <c r="BL13" i="10"/>
  <c r="BK13" i="10"/>
  <c r="BH13" i="10"/>
  <c r="BG13" i="10"/>
  <c r="BF13" i="10"/>
  <c r="BE13" i="10"/>
  <c r="BC13" i="10"/>
  <c r="BB13" i="10"/>
  <c r="BA13" i="10"/>
  <c r="AY13" i="10"/>
  <c r="BL12" i="10"/>
  <c r="BK12" i="10"/>
  <c r="BH12" i="10"/>
  <c r="BG12" i="10"/>
  <c r="BF12" i="10"/>
  <c r="BE12" i="10"/>
  <c r="BC12" i="10"/>
  <c r="BB12" i="10"/>
  <c r="BA12" i="10"/>
  <c r="AY12" i="10"/>
  <c r="BL11" i="10"/>
  <c r="BK11" i="10"/>
  <c r="BH11" i="10"/>
  <c r="BG11" i="10"/>
  <c r="BF11" i="10"/>
  <c r="BE11" i="10"/>
  <c r="BC11" i="10"/>
  <c r="BB11" i="10"/>
  <c r="BA11" i="10"/>
  <c r="AY11" i="10"/>
  <c r="BK20" i="7"/>
  <c r="BJ20" i="7"/>
  <c r="BG20" i="7"/>
  <c r="BF20" i="7"/>
  <c r="BE20" i="7"/>
  <c r="BD20" i="7"/>
  <c r="BB20" i="7"/>
  <c r="BA20" i="7"/>
  <c r="AZ20" i="7"/>
  <c r="AX20" i="7"/>
  <c r="BI17" i="8" l="1"/>
  <c r="BI18" i="9"/>
  <c r="BI15" i="10"/>
  <c r="BJ12" i="10"/>
  <c r="BI20" i="7"/>
  <c r="BJ16" i="10"/>
  <c r="BJ11" i="10"/>
  <c r="BD9" i="11"/>
  <c r="BI9" i="11"/>
  <c r="BJ9" i="11"/>
  <c r="BJ15" i="10"/>
  <c r="BC18" i="8"/>
  <c r="BH17" i="8"/>
  <c r="BI16" i="10"/>
  <c r="BI13" i="10"/>
  <c r="BD11" i="10"/>
  <c r="BD15" i="10"/>
  <c r="BH18" i="9"/>
  <c r="BD16" i="10"/>
  <c r="BD13" i="10"/>
  <c r="BI11" i="10"/>
  <c r="BJ14" i="10"/>
  <c r="BH18" i="8"/>
  <c r="BI18" i="8"/>
  <c r="BC17" i="8"/>
  <c r="BC18" i="9"/>
  <c r="BC20" i="7"/>
  <c r="BH20" i="7"/>
  <c r="BI14" i="10"/>
  <c r="BJ13" i="10"/>
  <c r="BD14" i="10"/>
  <c r="BD12" i="10"/>
  <c r="BI12" i="10"/>
  <c r="BL8" i="11"/>
  <c r="BK8" i="11"/>
  <c r="BH8" i="11"/>
  <c r="BG8" i="11"/>
  <c r="BF8" i="11"/>
  <c r="BE8" i="11"/>
  <c r="BC8" i="11"/>
  <c r="BB8" i="11"/>
  <c r="BA8" i="11"/>
  <c r="AY8" i="11"/>
  <c r="BL18" i="6"/>
  <c r="BK18" i="6"/>
  <c r="BH18" i="6"/>
  <c r="BG18" i="6"/>
  <c r="BF18" i="6"/>
  <c r="BE18" i="6"/>
  <c r="BC18" i="6"/>
  <c r="BB18" i="6"/>
  <c r="BA18" i="6"/>
  <c r="AY18" i="6"/>
  <c r="BL10" i="12"/>
  <c r="BK10" i="12"/>
  <c r="BH10" i="12"/>
  <c r="BG10" i="12"/>
  <c r="BF10" i="12"/>
  <c r="BE10" i="12"/>
  <c r="BC10" i="12"/>
  <c r="BB10" i="12"/>
  <c r="BA10" i="12"/>
  <c r="AY10" i="12"/>
  <c r="BK16" i="8"/>
  <c r="BJ16" i="8"/>
  <c r="BG16" i="8"/>
  <c r="BF16" i="8"/>
  <c r="BE16" i="8"/>
  <c r="BD16" i="8"/>
  <c r="BB16" i="8"/>
  <c r="BA16" i="8"/>
  <c r="AZ16" i="8"/>
  <c r="AX16" i="8"/>
  <c r="BK15" i="8"/>
  <c r="BJ15" i="8"/>
  <c r="BG15" i="8"/>
  <c r="BF15" i="8"/>
  <c r="BE15" i="8"/>
  <c r="BD15" i="8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E16" i="9"/>
  <c r="BD16" i="9"/>
  <c r="BB16" i="9"/>
  <c r="BA16" i="9"/>
  <c r="AZ16" i="9"/>
  <c r="AX17" i="9"/>
  <c r="AX16" i="9"/>
  <c r="BL10" i="10"/>
  <c r="BK10" i="10"/>
  <c r="BH10" i="10"/>
  <c r="BG10" i="10"/>
  <c r="BF10" i="10"/>
  <c r="BE10" i="10"/>
  <c r="BC10" i="10"/>
  <c r="BB10" i="10"/>
  <c r="BA10" i="10"/>
  <c r="AY10" i="10"/>
  <c r="BK19" i="7"/>
  <c r="BJ19" i="7"/>
  <c r="BG19" i="7"/>
  <c r="BF19" i="7"/>
  <c r="BE19" i="7"/>
  <c r="BD19" i="7"/>
  <c r="BB19" i="7"/>
  <c r="BA19" i="7"/>
  <c r="AZ19" i="7"/>
  <c r="AX19" i="7"/>
  <c r="BH16" i="8" l="1"/>
  <c r="BI16" i="8"/>
  <c r="BI10" i="12"/>
  <c r="BI8" i="11"/>
  <c r="BH19" i="7"/>
  <c r="BI19" i="7"/>
  <c r="BI18" i="6"/>
  <c r="BD18" i="6"/>
  <c r="BJ18" i="6"/>
  <c r="BD8" i="11"/>
  <c r="BJ8" i="11"/>
  <c r="BI15" i="8"/>
  <c r="BH15" i="8"/>
  <c r="BC16" i="8"/>
  <c r="BH16" i="9"/>
  <c r="BJ10" i="10"/>
  <c r="BI10" i="10"/>
  <c r="BC19" i="7"/>
  <c r="BD10" i="12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H7" i="11"/>
  <c r="BG7" i="11"/>
  <c r="BF7" i="11"/>
  <c r="BE7" i="1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B15" i="9"/>
  <c r="BA15" i="9"/>
  <c r="AZ15" i="9"/>
  <c r="AX15" i="9"/>
  <c r="BG18" i="7"/>
  <c r="BF18" i="7"/>
  <c r="BE18" i="7"/>
  <c r="BD18" i="7"/>
  <c r="BB18" i="7"/>
  <c r="BA18" i="7"/>
  <c r="AZ18" i="7"/>
  <c r="AX18" i="7"/>
  <c r="BH17" i="6"/>
  <c r="BG17" i="6"/>
  <c r="BF17" i="6"/>
  <c r="BJ17" i="6" s="1"/>
  <c r="BE17" i="6"/>
  <c r="BC17" i="6"/>
  <c r="BB17" i="6"/>
  <c r="BA17" i="6"/>
  <c r="AY17" i="6"/>
  <c r="BH16" i="6"/>
  <c r="BG16" i="6"/>
  <c r="BF16" i="6"/>
  <c r="BE16" i="6"/>
  <c r="BC16" i="6"/>
  <c r="BB16" i="6"/>
  <c r="BA16" i="6"/>
  <c r="AY16" i="6"/>
  <c r="BJ9" i="12" l="1"/>
  <c r="BJ7" i="11"/>
  <c r="BI17" i="6"/>
  <c r="BI7" i="11"/>
  <c r="BC15" i="9"/>
  <c r="BH15" i="9"/>
  <c r="BC18" i="7"/>
  <c r="BH18" i="7"/>
  <c r="BD7" i="1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E7" i="12"/>
  <c r="BC7" i="12"/>
  <c r="BB7" i="12"/>
  <c r="BA7" i="12"/>
  <c r="AY7" i="12"/>
  <c r="BH6" i="11"/>
  <c r="BG6" i="11"/>
  <c r="BF6" i="11"/>
  <c r="BE6" i="11"/>
  <c r="BC6" i="11"/>
  <c r="BB6" i="11"/>
  <c r="BA6" i="11"/>
  <c r="AY6" i="11"/>
  <c r="BH6" i="10"/>
  <c r="BG6" i="10"/>
  <c r="BF6" i="10"/>
  <c r="BE6" i="10"/>
  <c r="BC6" i="10"/>
  <c r="BB6" i="10"/>
  <c r="BA6" i="10"/>
  <c r="AY6" i="10"/>
  <c r="BG14" i="8"/>
  <c r="BF14" i="8"/>
  <c r="BE14" i="8"/>
  <c r="BD14" i="8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I7" i="12" l="1"/>
  <c r="BH14" i="8"/>
  <c r="BJ7" i="12"/>
  <c r="BI6" i="11"/>
  <c r="BJ6" i="11"/>
  <c r="BI14" i="8"/>
  <c r="BJ6" i="10"/>
  <c r="BD6" i="1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D13" i="8"/>
  <c r="BB13" i="8"/>
  <c r="BA13" i="8"/>
  <c r="AZ13" i="8"/>
  <c r="AX13" i="8"/>
  <c r="BG13" i="9"/>
  <c r="BF13" i="9"/>
  <c r="BE13" i="9"/>
  <c r="BD13" i="9"/>
  <c r="BB13" i="9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13" i="8" l="1"/>
  <c r="BC13" i="9"/>
  <c r="BH13" i="9"/>
  <c r="BC13" i="8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5" i="12" l="1"/>
  <c r="BJ4" i="1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I13" i="7" l="1"/>
  <c r="BC12" i="8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I10" i="9" l="1"/>
  <c r="BD2" i="1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<sst xmlns="http://schemas.openxmlformats.org/spreadsheetml/2006/main" count="2034" uniqueCount="436">
  <si>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</si>
  <si>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</si>
  <si>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</si>
  <si>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</si>
  <si>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</si>
  <si>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</si>
  <si>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</si>
  <si>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</si>
  <si>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</si>
  <si>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</si>
  <si>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</si>
  <si>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</si>
  <si>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</si>
  <si>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</si>
  <si>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</si>
  <si>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</si>
  <si>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</si>
  <si>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</si>
  <si>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</si>
  <si>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</si>
  <si>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</si>
  <si>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</si>
  <si>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</si>
  <si>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</si>
  <si>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</si>
  <si>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</si>
  <si>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</si>
  <si>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</si>
  <si>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</si>
  <si>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</si>
  <si>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</si>
  <si>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</si>
  <si>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</si>
  <si>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</si>
  <si>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</si>
  <si>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</si>
  <si>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</si>
  <si>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</si>
  <si>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</si>
  <si>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</si>
  <si>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</si>
  <si>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</si>
  <si>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</si>
  <si>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</si>
  <si>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</si>
  <si>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</si>
  <si>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</si>
  <si>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</si>
  <si>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</si>
  <si>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</si>
  <si>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</si>
  <si>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</si>
  <si>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</si>
  <si>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</si>
  <si>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</si>
  <si>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</si>
  <si>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</si>
  <si>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</si>
  <si>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</si>
  <si>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</si>
  <si>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</si>
  <si>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</si>
  <si>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</si>
  <si>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</si>
  <si>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</si>
  <si>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</si>
  <si>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</si>
  <si>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</si>
  <si>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</si>
  <si>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</si>
  <si>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</si>
  <si>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</si>
  <si>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</si>
  <si>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</si>
  <si>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</si>
  <si>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</si>
  <si>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</si>
  <si>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</si>
  <si>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</si>
  <si>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</si>
  <si>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</si>
  <si>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</si>
  <si>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</si>
  <si>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</si>
  <si>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</si>
  <si>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</si>
  <si>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</si>
  <si>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</si>
  <si>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</si>
  <si>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</si>
  <si>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</si>
  <si>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</si>
  <si>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</si>
  <si>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</si>
  <si>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</si>
  <si>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</si>
  <si>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</si>
  <si>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</si>
  <si>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</si>
  <si>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</si>
  <si>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</si>
  <si>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</si>
  <si>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</si>
  <si>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</si>
  <si>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</si>
  <si>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</si>
  <si>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</si>
  <si>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</si>
  <si>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</si>
  <si>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</si>
  <si>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</si>
  <si>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</si>
  <si>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</si>
  <si>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</si>
  <si>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</si>
  <si>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</si>
  <si>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</si>
  <si>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</si>
  <si>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</si>
  <si>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</si>
  <si>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</si>
  <si>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</si>
  <si>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</si>
  <si>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</si>
  <si>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</si>
  <si>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</si>
  <si>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</si>
  <si>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</si>
  <si>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</si>
  <si>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</si>
  <si>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</si>
  <si>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</si>
  <si>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</si>
  <si>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</si>
  <si>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</si>
  <si>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</si>
  <si>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</si>
  <si>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</si>
  <si>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</si>
  <si>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</si>
  <si>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</si>
  <si>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</si>
  <si>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</si>
  <si>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</si>
  <si>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</si>
  <si>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</si>
  <si>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</si>
  <si>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</si>
  <si>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</si>
  <si>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</si>
  <si>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</si>
  <si>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</si>
  <si>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</si>
  <si>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</si>
  <si>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</si>
  <si>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</si>
  <si>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</si>
  <si>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</si>
  <si>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</si>
  <si>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</si>
  <si>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</si>
  <si>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</si>
  <si>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</si>
  <si>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</si>
  <si>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</si>
  <si>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</si>
  <si>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</si>
  <si>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</si>
  <si>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</si>
  <si>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</si>
  <si>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</si>
  <si>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</si>
  <si>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</si>
  <si>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</si>
  <si>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</si>
  <si>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</si>
  <si>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</si>
  <si>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</si>
  <si>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</si>
  <si>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</si>
  <si>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</si>
  <si>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</si>
  <si>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</si>
  <si>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</si>
  <si>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</si>
  <si>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</si>
  <si>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</si>
  <si>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</si>
  <si>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</si>
  <si>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</si>
  <si>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</si>
  <si>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</si>
  <si>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</si>
  <si>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</si>
  <si>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</si>
  <si>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</si>
  <si>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</si>
  <si>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</si>
  <si>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</si>
  <si>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</si>
  <si>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</si>
  <si>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</si>
  <si>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</si>
  <si>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</si>
  <si>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</si>
  <si>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</si>
  <si>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</si>
  <si>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</si>
  <si>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</si>
  <si>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</si>
  <si>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</si>
  <si>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</si>
  <si>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</si>
  <si>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</si>
  <si>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</si>
  <si>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</si>
  <si>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</si>
  <si>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</si>
  <si>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</si>
  <si>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</si>
  <si>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</si>
  <si>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</si>
  <si>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</si>
  <si>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</si>
  <si>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</si>
  <si>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</si>
  <si>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</si>
  <si>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</si>
  <si>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</si>
  <si>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</si>
  <si>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</si>
  <si>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</si>
  <si>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</si>
  <si>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</si>
  <si>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</si>
  <si>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</si>
  <si>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</si>
  <si>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</si>
  <si>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</si>
  <si>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</si>
  <si>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</si>
  <si>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</si>
  <si>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</si>
  <si>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</si>
  <si>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</si>
  <si>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</si>
  <si>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</si>
  <si>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</si>
  <si>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</si>
  <si>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</si>
  <si>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</si>
  <si>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</si>
  <si>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</si>
  <si>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</si>
  <si>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</si>
  <si>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</si>
  <si>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</si>
  <si>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</si>
  <si>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</si>
  <si>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</si>
  <si>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</si>
  <si>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</si>
  <si>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</si>
  <si>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</si>
  <si>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</si>
  <si>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</si>
  <si>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</si>
  <si>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</si>
  <si>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</si>
  <si>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</si>
  <si>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</si>
  <si>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</si>
  <si>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</si>
  <si>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</si>
  <si>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</si>
  <si>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</si>
  <si>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</si>
  <si>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</si>
  <si>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</si>
  <si>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</si>
  <si>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</si>
  <si>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</si>
  <si>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</si>
  <si>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</si>
  <si>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</si>
  <si>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</si>
  <si>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</si>
  <si>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</si>
  <si>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</si>
  <si>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</si>
  <si>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</si>
  <si>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</si>
  <si>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</si>
  <si>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</si>
  <si>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</si>
  <si>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</si>
  <si>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</si>
  <si>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</si>
  <si>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</si>
  <si>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</si>
  <si>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</si>
  <si>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</si>
  <si>
    <t>'JB371_Infoseek_20201125_103653.mat'</t>
  </si>
  <si>
    <t>'20201125'</t>
  </si>
  <si>
    <t>'JB374_InfoseekTimeout_20201125_112512.mat'</t>
  </si>
  <si>
    <t>'JB374_InfoseekTimeout_20201125_112735.mat'</t>
  </si>
  <si>
    <t>'JB374_InfoseekTimeout_20201125_113453.mat'</t>
  </si>
  <si>
    <t>'JB374_InfoseekTimeout_20201125_113237.mat'</t>
  </si>
  <si>
    <t>'JB374_InfoseekTimeout_20201125_113641.mat'</t>
  </si>
  <si>
    <t>'JB374_Infoseek_20201125_114126.mat'</t>
  </si>
  <si>
    <t>'JB372_Infoseek_20201125_121135.mat'</t>
  </si>
  <si>
    <t>'JB373_Infoseek_20201125_132634.mat'</t>
  </si>
  <si>
    <t>'JB373_Infoseek_20201125_140242.mat'</t>
  </si>
  <si>
    <t>'JB375_InfoseekTimeout_20201125_142955.mat'</t>
  </si>
  <si>
    <t>'JB370_InfoseekTimeout_20201127_103452.mat'</t>
  </si>
  <si>
    <t>'20201127'</t>
  </si>
  <si>
    <t>'JB370_InfoseekTimeout_20201125_163036.mat'</t>
  </si>
  <si>
    <t>'JB371_Infoseek_20201127_114256.mat'</t>
  </si>
  <si>
    <t>'JB372_Infoseek_20201127_130705.mat'</t>
  </si>
  <si>
    <t>'JB373_Infoseek_20201127_142629.mat'</t>
  </si>
  <si>
    <t>'JB374_InfoseekTimeout_20201127_152453.mat'</t>
  </si>
  <si>
    <t>'JB375_InfoseekTimeout_20201127_161416.mat'</t>
  </si>
  <si>
    <t>'JB376_InfoseekTimeout_20201127_170513.mat'</t>
  </si>
  <si>
    <t>'JB371_Infoseek_20201130_111621.mat'</t>
  </si>
  <si>
    <t>'20201130'</t>
  </si>
  <si>
    <t>'JB371_Infoseek_20201130_113550.mat'</t>
  </si>
  <si>
    <t>'JB372_Infoseek_20201130_123916.mat'</t>
  </si>
  <si>
    <t>'JB373_Infoseek_20201130_140257.mat'</t>
  </si>
  <si>
    <t>'JB376_InfoseekTimeout_20201125_154100.mat'</t>
  </si>
  <si>
    <t>'JB376_InfoseekTimeout_20201130_183259.mat'</t>
  </si>
  <si>
    <t>'JB375_InfoseekTimeout_20201130_173545.mat'</t>
  </si>
  <si>
    <t>'JB374_InfoseekTimeout_20201130_161021.mat'</t>
  </si>
  <si>
    <t>'JB374_InfoseekTimeout_20201130_164002.mat'</t>
  </si>
  <si>
    <t>'JB370_InfoseekTimeout_20201130_105036.mat'</t>
  </si>
  <si>
    <t>'JB371_Infoseek_20201201_101251.mat'</t>
  </si>
  <si>
    <t>'20201201'</t>
  </si>
  <si>
    <t>'JB373_Infoseek_20201201_111627.mat'</t>
  </si>
  <si>
    <t>'JB372_Infoseek_20201201_123823.mat'</t>
  </si>
  <si>
    <t>'JB374_InfoseekTimeout_20201201_141545.mat'</t>
  </si>
  <si>
    <t>'JB376_InfoseekTimeout_20201201_152525.mat'</t>
  </si>
  <si>
    <t>'JB376_InfoseekTimeout_20201201_154507.mat'</t>
  </si>
  <si>
    <t>'JB375_InfoseekTimeout_20201201_162239.mat'</t>
  </si>
  <si>
    <t>'JB371_Infoseek_20201202_115229.mat'</t>
  </si>
  <si>
    <t>'20201202'</t>
  </si>
  <si>
    <t>'JB372_Infoseek_20201202_124419.mat'</t>
  </si>
  <si>
    <t>'JB373_Infoseek_20201202_135322.mat'</t>
  </si>
  <si>
    <t>'JB374_InfoseekTimeout_20201202_150018.mat'</t>
  </si>
  <si>
    <t>'JB375_InfoseekTimeout_20201202_161021.mat'</t>
  </si>
  <si>
    <t>'JB376_InfoseekTimeout_20201202_172145.mat'</t>
  </si>
  <si>
    <t>'JB371_Infoseek_20201203_121919.mat'</t>
  </si>
  <si>
    <t>'20201203'</t>
  </si>
  <si>
    <t>'JB371_Infoseek_20201203_122633.mat'</t>
  </si>
  <si>
    <t>'JB371_Infoseek_20201204_093945.mat'</t>
  </si>
  <si>
    <t>'20201204'</t>
  </si>
  <si>
    <t>'JB371_Infoseek_20201204_100141.mat'</t>
  </si>
  <si>
    <t>'JB372_Infoseek_20201203_130103.mat'</t>
  </si>
  <si>
    <t>'JB373_Infoseek_20201203_141847.mat'</t>
  </si>
  <si>
    <t>'JB373_Infoseek_20201204_115344.mat'</t>
  </si>
  <si>
    <t>'JB376_InfoseekTimeout_20201203_175619.mat'</t>
  </si>
  <si>
    <t>'JB375_InfoseekTimeout_20201203_163841.mat'</t>
  </si>
  <si>
    <t>'JB375_InfoseekTimeout_20201204_135816.mat'</t>
  </si>
  <si>
    <t>'JB374_InfoseekTimeout_20201203_154224.mat'</t>
  </si>
  <si>
    <t>'JB374_InfoseekTimeout_20201204_130233.mat'</t>
  </si>
  <si>
    <t>'JB376_InfoseekTimeout_20201204_153212.mat'</t>
  </si>
  <si>
    <t>Different Sides</t>
  </si>
  <si>
    <t>'JB372_Infoseek_20201204_103832.mat'</t>
  </si>
  <si>
    <t>'JB371_Infoseek_20201207_114853.mat'</t>
  </si>
  <si>
    <t>'20201207'</t>
  </si>
  <si>
    <t>'JB372_Infoseek_20201207_124550.mat'</t>
  </si>
  <si>
    <t>'JB373_Infoseek_20201207_144404.mat'</t>
  </si>
  <si>
    <t>'JB374_InfoseekTimeout_20201207_170324.mat'</t>
  </si>
  <si>
    <t>'JB375_InfoseekTimeout_20201207_174204.mat'</t>
  </si>
  <si>
    <t>'JB376_InfoseekTimeout_20201207_183741.mat'</t>
  </si>
  <si>
    <t>Sides Diff 50%</t>
  </si>
  <si>
    <t>Full delay</t>
  </si>
  <si>
    <t>'JB371_Infoseek_20201208_120211.mat'</t>
  </si>
  <si>
    <t>'20201208'</t>
  </si>
  <si>
    <t>'JB372_Infoseek_20201208_130826.mat'</t>
  </si>
  <si>
    <t>Sides Diff 25%</t>
  </si>
  <si>
    <t>'JB373_Infoseek_20201208_145226.mat'</t>
  </si>
  <si>
    <t>'JB374_InfoseekTimeout_20201208_162148.mat'</t>
  </si>
  <si>
    <t>'JB375_InfoseekTimeout_20201208_172658.mat'</t>
  </si>
  <si>
    <t>'JB376_InfoseekTimeout_20201208_182226.mat'</t>
  </si>
  <si>
    <t>'JB371_Infoseek_20201209_115807.mat'</t>
  </si>
  <si>
    <t>'20201209'</t>
  </si>
  <si>
    <t>'JB372_Infoseek_20201209_131227.mat'</t>
  </si>
  <si>
    <t>'JB373_Infoseek_20201209_150214.mat'</t>
  </si>
  <si>
    <t>'JB374_InfoseekTimeout_20201209_162357.mat'</t>
  </si>
  <si>
    <t>'JB375_InfoseekTimeout_20201209_172635.mat'</t>
  </si>
  <si>
    <t>'JB376_InfoseekTimeout_20201209_183535.mat'</t>
  </si>
  <si>
    <t>'JB371_Infoseek_20201210_095101.mat'</t>
  </si>
  <si>
    <t>'20201210'</t>
  </si>
  <si>
    <t>'JB372_Infoseek_20201210_105212.mat'</t>
  </si>
  <si>
    <t>'JB373_Infoseek_20201210_123715.mat'</t>
  </si>
  <si>
    <t>'JB374_InfoseekTimeout_20201210_140548.mat'</t>
  </si>
  <si>
    <t>'JB375_InfoseekTimeout_20201210_151058.mat'</t>
  </si>
  <si>
    <t>'JB376_InfoseekTimeout_20201210_162401.mat'</t>
  </si>
  <si>
    <t>'JB371_Infoseek_20201211_102612.mat'</t>
  </si>
  <si>
    <t>'20201211'</t>
  </si>
  <si>
    <t>'JB371_Infoseek_20201211_111557.mat'</t>
  </si>
  <si>
    <t>'JB371_Infoseek_20201211_111817.mat'</t>
  </si>
  <si>
    <t>Trying to fix random, side odors ok?</t>
  </si>
  <si>
    <t>'JB372_Infoseek_20201211_113809.mat'</t>
  </si>
  <si>
    <t>'JB373_Infoseek_20201211_124605.mat'</t>
  </si>
  <si>
    <t>'JB373_Infoseek_20201211_132138.mat'</t>
  </si>
  <si>
    <t>50% for odor B</t>
  </si>
  <si>
    <t>'JB375_InfoseekTimeout_20201211_150319.mat'</t>
  </si>
  <si>
    <t>25% rand and all side odors correct!</t>
  </si>
  <si>
    <t>Side odors ok?!?</t>
  </si>
  <si>
    <t>'JB376_InfoseekTimeout_20201211_155802.mat'</t>
  </si>
  <si>
    <t>Side odors seem correct!, need to increase delays</t>
  </si>
  <si>
    <t>'JB371_Infoseek_20201214_111758.mat'</t>
  </si>
  <si>
    <t>'20201214'</t>
  </si>
  <si>
    <t>Odors ok but ino!</t>
  </si>
  <si>
    <t>'JB372_Infoseek_20201214_122043.mat'</t>
  </si>
  <si>
    <t>'JB372_Infoseek_20201214_123204.mat'</t>
  </si>
  <si>
    <t>'JB372_Infoseek_20201214_124125.mat'</t>
  </si>
  <si>
    <t>'JB372_Infoseek_20201214_141521.mat'</t>
  </si>
  <si>
    <t>'JB373_Infoseek_20201214_144824.mat'</t>
  </si>
  <si>
    <t>'JB373_Infoseek_20201214_152524.mat'</t>
  </si>
  <si>
    <t>'JB373_Infoseek_20201214_154620.mat'</t>
  </si>
  <si>
    <t>to get random</t>
  </si>
  <si>
    <t>'JB373_Infoseek_20201214_161037.mat'</t>
  </si>
  <si>
    <t>good!</t>
  </si>
  <si>
    <t>'JB374_InfoseekTimeout_20201214_163931.mat'</t>
  </si>
  <si>
    <t>training odor B</t>
  </si>
  <si>
    <t>'JB375_InfoseekTimeout_20201214_173044.mat'</t>
  </si>
  <si>
    <t>'JB375_InfoseekTimeout_20201214_182530.mat'</t>
  </si>
  <si>
    <t>gets odor B, timeout</t>
  </si>
  <si>
    <t>'JB371_Infoseek_20201215_103608.mat'</t>
  </si>
  <si>
    <t>'20201215'</t>
  </si>
  <si>
    <t>'JB371_Infoseek_20201216_124431.mat'</t>
  </si>
  <si>
    <t>'20201216'</t>
  </si>
  <si>
    <t>'JB371_Infoseek_20201216_125421.mat'</t>
  </si>
  <si>
    <t>'JB377_InfoseekNewOlf_20201215_160815.mat'</t>
  </si>
  <si>
    <t>'JB377_InfoseekNewOlfNoDoors_20201216_131551.mat'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</si>
</sst>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  <xf numFmtId="9" fontId="1" fillId="0" borderId="2" xfId="0" applyNumberFormat="1" applyFont="1" applyBorder="1"/>
    <xf numFmtId="9" fontId="1" fillId="0" borderId="0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2"/>
  <sheetViews>
    <sheetView topLeftCell="AM1" workbookViewId="0">
      <selection activeCell="AO1" sqref="AO1:AO1048576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1878</v>
      </c>
      <c r="BN1" s="25">
        <f>SUM($AP$2:$AP$1048576,$AR$2:$AR$1048576)</f>
        <v>1817</v>
      </c>
      <c r="BO1" s="25">
        <f>SUM($AU$2:$AU$1048576)</f>
        <v>5016</v>
      </c>
      <c r="BP1" s="25">
        <f>SUM($AV$2:$AV$1048576)</f>
        <v>6080</v>
      </c>
    </row>
    <row r="2" spans="1:68" s="25" customFormat="1" x14ac:dyDescent="0.2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 t="shared" ref="BA2:BA22" si="1">SUMIF($B$2:$B$1048576,$B2,$AF$2:$AF$1048576)</f>
        <v>54</v>
      </c>
      <c r="BB2" s="25">
        <f t="shared" ref="BB2:BB22" si="2">SUMIF($B$2:$B$1048576,$B2,$AW$2:$AW$1048576)</f>
        <v>204</v>
      </c>
      <c r="BC2" s="25">
        <f t="shared" ref="BC2:BC22" si="3">SUMIF($B$2:$B$1048576,$B2,$AG$2:$AG$1048576)*60</f>
        <v>2539.6611000000003</v>
      </c>
      <c r="BD2" s="25">
        <f t="shared" ref="BD2" si="4">BC2/BA2</f>
        <v>47.030761111111119</v>
      </c>
      <c r="BE2" s="25">
        <f t="shared" ref="BE2:BE22" si="5">SUMIF($B$2:$B$1048576,$B2,$AO$2:$AO$1048576)</f>
        <v>26</v>
      </c>
      <c r="BF2" s="25">
        <f t="shared" ref="BF2:BF22" si="6">SUMIF($B$2:$B$1048576,$B2,$AP$2:$AP$1048576)</f>
        <v>28</v>
      </c>
      <c r="BG2" s="25">
        <f t="shared" ref="BG2:BG22" si="7">SUMIF($B$2:$B$1048576,$B2,$AQ$2:$AQ$1048576)</f>
        <v>0</v>
      </c>
      <c r="BH2" s="25">
        <f t="shared" ref="BH2:BH22" si="8">SUMIF($B$2:$B$1048576,$B2,$AR$2:$AR$1048576)</f>
        <v>0</v>
      </c>
      <c r="BI2" s="25">
        <f t="shared" ref="BI2:BJ2" si="9">SUM(BE2,BG2)</f>
        <v>26</v>
      </c>
      <c r="BJ2" s="25">
        <f t="shared" si="9"/>
        <v>28</v>
      </c>
      <c r="BK2" s="30">
        <f>SUMIF($B$2:$B$1048576,$B2,$AU$2:$AU$1048576)</f>
        <v>100</v>
      </c>
      <c r="BL2" s="30">
        <f>SUMIF($B$2:$B$1048576,$B2,$AV$2:$AV$1048576)</f>
        <v>104</v>
      </c>
      <c r="BM2" s="30"/>
      <c r="BN2" s="30"/>
      <c r="BO2" s="30"/>
      <c r="BP2" s="30"/>
    </row>
    <row r="3" spans="1:68" s="29" customFormat="1" x14ac:dyDescent="0.2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10">B3</f>
        <v>'20201117'</v>
      </c>
      <c r="AZ3" s="29" t="s">
        <v>194</v>
      </c>
      <c r="BA3" s="29">
        <f t="shared" si="1"/>
        <v>107</v>
      </c>
      <c r="BB3" s="29">
        <f t="shared" si="2"/>
        <v>428</v>
      </c>
      <c r="BC3" s="29">
        <f t="shared" si="3"/>
        <v>3012.7924999999977</v>
      </c>
      <c r="BD3" s="29">
        <f t="shared" ref="BD3" si="11">BC3/BA3</f>
        <v>28.156939252336429</v>
      </c>
      <c r="BE3" s="29">
        <f t="shared" si="5"/>
        <v>51</v>
      </c>
      <c r="BF3" s="29">
        <f t="shared" si="6"/>
        <v>56</v>
      </c>
      <c r="BG3" s="29">
        <f t="shared" si="7"/>
        <v>0</v>
      </c>
      <c r="BH3" s="29">
        <f t="shared" si="8"/>
        <v>0</v>
      </c>
      <c r="BI3" s="29">
        <f t="shared" ref="BI3" si="12">SUM(BE3,BG3)</f>
        <v>51</v>
      </c>
      <c r="BJ3" s="29">
        <f t="shared" ref="BJ3" si="13">SUM(BF3,BH3)</f>
        <v>56</v>
      </c>
      <c r="BK3" s="30">
        <f t="shared" ref="BK3:BK22" si="14">SUMIF($B$2:$B$1048576,$B3,$AU$2:$AU$1048576)</f>
        <v>204</v>
      </c>
      <c r="BL3" s="30">
        <f t="shared" ref="BL3:BL22" si="15">SUMIF($B$2:$B$1048576,$B3,$AV$2:$AV$1048576)</f>
        <v>224</v>
      </c>
    </row>
    <row r="4" spans="1:68" s="29" customFormat="1" x14ac:dyDescent="0.2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16">B4</f>
        <v>'20201118'</v>
      </c>
      <c r="AZ4" s="29" t="s">
        <v>194</v>
      </c>
      <c r="BA4" s="29">
        <f t="shared" si="1"/>
        <v>237</v>
      </c>
      <c r="BB4" s="29">
        <f t="shared" si="2"/>
        <v>880</v>
      </c>
      <c r="BC4" s="29">
        <f t="shared" si="3"/>
        <v>1814.5376999999999</v>
      </c>
      <c r="BD4" s="29">
        <f t="shared" ref="BD4" si="17">BC4/BA4</f>
        <v>7.6562772151898733</v>
      </c>
      <c r="BE4" s="29">
        <f t="shared" si="5"/>
        <v>92</v>
      </c>
      <c r="BF4" s="29">
        <f t="shared" si="6"/>
        <v>128</v>
      </c>
      <c r="BG4" s="29">
        <f t="shared" si="7"/>
        <v>0</v>
      </c>
      <c r="BH4" s="29">
        <f t="shared" si="8"/>
        <v>0</v>
      </c>
      <c r="BI4" s="29">
        <f t="shared" ref="BI4" si="18">SUM(BE4,BG4)</f>
        <v>92</v>
      </c>
      <c r="BJ4" s="29">
        <f t="shared" ref="BJ4" si="19">SUM(BF4,BH4)</f>
        <v>128</v>
      </c>
      <c r="BK4" s="30">
        <f t="shared" si="14"/>
        <v>368</v>
      </c>
      <c r="BL4" s="30">
        <f t="shared" si="15"/>
        <v>512</v>
      </c>
    </row>
    <row r="5" spans="1:68" s="29" customFormat="1" x14ac:dyDescent="0.2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20">B5</f>
        <v>'20201119'</v>
      </c>
      <c r="AZ5" s="29" t="s">
        <v>221</v>
      </c>
      <c r="BA5" s="29">
        <f t="shared" si="1"/>
        <v>232</v>
      </c>
      <c r="BB5" s="29">
        <f t="shared" si="2"/>
        <v>488</v>
      </c>
      <c r="BC5" s="29">
        <f t="shared" si="3"/>
        <v>1511.310499999998</v>
      </c>
      <c r="BD5" s="29">
        <f t="shared" ref="BD5" si="21">BC5/BA5</f>
        <v>6.5142693965517156</v>
      </c>
      <c r="BE5" s="29">
        <f t="shared" si="5"/>
        <v>61</v>
      </c>
      <c r="BF5" s="29">
        <f t="shared" si="6"/>
        <v>61</v>
      </c>
      <c r="BG5" s="29">
        <f t="shared" si="7"/>
        <v>0</v>
      </c>
      <c r="BH5" s="29">
        <f t="shared" si="8"/>
        <v>0</v>
      </c>
      <c r="BI5" s="29">
        <f t="shared" ref="BI5" si="22">SUM(BE5,BG5)</f>
        <v>61</v>
      </c>
      <c r="BJ5" s="29">
        <f t="shared" ref="BJ5" si="23">SUM(BF5,BH5)</f>
        <v>61</v>
      </c>
      <c r="BK5" s="30">
        <f t="shared" si="14"/>
        <v>244</v>
      </c>
      <c r="BL5" s="30">
        <f t="shared" si="15"/>
        <v>244</v>
      </c>
    </row>
    <row r="6" spans="1:68" s="29" customFormat="1" x14ac:dyDescent="0.2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24">B6</f>
        <v>'20201120'</v>
      </c>
      <c r="AZ6" s="29" t="s">
        <v>221</v>
      </c>
      <c r="BA6" s="29">
        <f t="shared" si="1"/>
        <v>213</v>
      </c>
      <c r="BB6" s="29">
        <f t="shared" si="2"/>
        <v>576</v>
      </c>
      <c r="BC6" s="29">
        <f t="shared" si="3"/>
        <v>1924.4403</v>
      </c>
      <c r="BD6" s="29">
        <f t="shared" ref="BD6" si="25">BC6/BA6</f>
        <v>9.0349309859154925</v>
      </c>
      <c r="BE6" s="29">
        <f t="shared" si="5"/>
        <v>92</v>
      </c>
      <c r="BF6" s="29">
        <f t="shared" si="6"/>
        <v>94</v>
      </c>
      <c r="BG6" s="29">
        <f t="shared" si="7"/>
        <v>0</v>
      </c>
      <c r="BH6" s="29">
        <f t="shared" si="8"/>
        <v>0</v>
      </c>
      <c r="BI6" s="29">
        <f t="shared" ref="BI6" si="26">SUM(BE6,BG6)</f>
        <v>92</v>
      </c>
      <c r="BJ6" s="29">
        <f t="shared" ref="BJ6" si="27">SUM(BF6,BH6)</f>
        <v>94</v>
      </c>
      <c r="BK6" s="30">
        <f t="shared" si="14"/>
        <v>208</v>
      </c>
      <c r="BL6" s="30">
        <f t="shared" si="15"/>
        <v>368</v>
      </c>
    </row>
    <row r="7" spans="1:68" s="25" customFormat="1" x14ac:dyDescent="0.2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28">B7</f>
        <v>'20201123'</v>
      </c>
      <c r="AZ7" s="29" t="s">
        <v>280</v>
      </c>
      <c r="BA7" s="29">
        <f t="shared" si="1"/>
        <v>242</v>
      </c>
      <c r="BB7" s="29">
        <f t="shared" si="2"/>
        <v>504</v>
      </c>
      <c r="BC7" s="29">
        <f t="shared" si="3"/>
        <v>3565.3917000000001</v>
      </c>
      <c r="BD7" s="29">
        <f t="shared" ref="BD7" si="29">BC7/BA7</f>
        <v>14.73302355371901</v>
      </c>
      <c r="BE7" s="29">
        <f t="shared" si="5"/>
        <v>106</v>
      </c>
      <c r="BF7" s="29">
        <f t="shared" si="6"/>
        <v>106</v>
      </c>
      <c r="BG7" s="29">
        <f t="shared" si="7"/>
        <v>0</v>
      </c>
      <c r="BH7" s="29">
        <f t="shared" si="8"/>
        <v>0</v>
      </c>
      <c r="BI7" s="29">
        <f t="shared" ref="BI7" si="30">SUM(BE7,BG7)</f>
        <v>106</v>
      </c>
      <c r="BJ7" s="29">
        <f t="shared" ref="BJ7" si="31">SUM(BF7,BH7)</f>
        <v>106</v>
      </c>
      <c r="BK7" s="25">
        <f t="shared" si="14"/>
        <v>188</v>
      </c>
      <c r="BL7" s="25">
        <f t="shared" si="15"/>
        <v>316</v>
      </c>
    </row>
    <row r="8" spans="1:68" s="29" customFormat="1" x14ac:dyDescent="0.2">
      <c r="A8" s="29" t="s">
        <v>301</v>
      </c>
      <c r="B8" s="29" t="s">
        <v>293</v>
      </c>
      <c r="C8" s="29">
        <v>1000</v>
      </c>
      <c r="D8" s="29">
        <v>4</v>
      </c>
      <c r="E8" s="29">
        <v>1</v>
      </c>
      <c r="F8" s="29">
        <v>0</v>
      </c>
      <c r="G8" s="29">
        <v>1</v>
      </c>
      <c r="H8" s="29">
        <v>3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1.2</v>
      </c>
      <c r="Q8" s="29">
        <v>0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4</v>
      </c>
      <c r="AA8" s="29">
        <v>0</v>
      </c>
      <c r="AB8" s="29">
        <v>0</v>
      </c>
      <c r="AC8" s="29">
        <v>0</v>
      </c>
      <c r="AD8" s="29">
        <v>0</v>
      </c>
      <c r="AE8" s="29">
        <v>5</v>
      </c>
      <c r="AF8" s="29">
        <v>231</v>
      </c>
      <c r="AG8" s="29">
        <v>48.124886666666697</v>
      </c>
      <c r="AH8" s="37">
        <v>0.47046843177189401</v>
      </c>
      <c r="AI8" s="37" t="s">
        <v>39</v>
      </c>
      <c r="AJ8" s="37">
        <v>0.379746835443038</v>
      </c>
      <c r="AK8" s="37">
        <v>0.63428571428571401</v>
      </c>
      <c r="AL8" s="29">
        <v>0</v>
      </c>
      <c r="AM8" s="29">
        <v>120</v>
      </c>
      <c r="AN8" s="29">
        <v>111</v>
      </c>
      <c r="AO8" s="29">
        <v>108</v>
      </c>
      <c r="AP8" s="29">
        <v>108</v>
      </c>
      <c r="AQ8" s="29">
        <v>0</v>
      </c>
      <c r="AR8" s="29">
        <v>0</v>
      </c>
      <c r="AS8" s="43" t="s">
        <v>39</v>
      </c>
      <c r="AT8" s="37">
        <v>0.93506493506493504</v>
      </c>
      <c r="AU8" s="29">
        <v>376</v>
      </c>
      <c r="AV8" s="29">
        <v>416</v>
      </c>
      <c r="AW8" s="29">
        <v>792</v>
      </c>
      <c r="AY8" s="29" t="str">
        <f t="shared" ref="AY8" si="32">B8</f>
        <v>'20201124'</v>
      </c>
      <c r="AZ8" s="29" t="s">
        <v>280</v>
      </c>
      <c r="BA8" s="29">
        <f t="shared" si="1"/>
        <v>231</v>
      </c>
      <c r="BB8" s="29">
        <f t="shared" si="2"/>
        <v>792</v>
      </c>
      <c r="BC8" s="29">
        <f t="shared" si="3"/>
        <v>2887.4932000000017</v>
      </c>
      <c r="BD8" s="29">
        <f t="shared" ref="BD8" si="33">BC8/BA8</f>
        <v>12.499970562770571</v>
      </c>
      <c r="BE8" s="29">
        <f t="shared" si="5"/>
        <v>108</v>
      </c>
      <c r="BF8" s="29">
        <f t="shared" si="6"/>
        <v>108</v>
      </c>
      <c r="BG8" s="29">
        <f t="shared" si="7"/>
        <v>0</v>
      </c>
      <c r="BH8" s="29">
        <f t="shared" si="8"/>
        <v>0</v>
      </c>
      <c r="BI8" s="29">
        <f t="shared" ref="BI8" si="34">SUM(BE8,BG8)</f>
        <v>108</v>
      </c>
      <c r="BJ8" s="29">
        <f t="shared" ref="BJ8" si="35">SUM(BF8,BH8)</f>
        <v>108</v>
      </c>
      <c r="BK8" s="29">
        <f t="shared" si="14"/>
        <v>376</v>
      </c>
      <c r="BL8" s="29">
        <f t="shared" si="15"/>
        <v>416</v>
      </c>
    </row>
    <row r="9" spans="1:68" s="29" customFormat="1" x14ac:dyDescent="0.2">
      <c r="A9" s="29" t="s">
        <v>313</v>
      </c>
      <c r="B9" s="29" t="s">
        <v>303</v>
      </c>
      <c r="C9" s="29">
        <v>1000</v>
      </c>
      <c r="D9" s="29">
        <v>4</v>
      </c>
      <c r="E9" s="29">
        <v>1</v>
      </c>
      <c r="F9" s="29">
        <v>0</v>
      </c>
      <c r="G9" s="29">
        <v>1</v>
      </c>
      <c r="H9" s="29">
        <v>3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1.2</v>
      </c>
      <c r="Q9" s="29">
        <v>0</v>
      </c>
      <c r="R9" s="29">
        <v>5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4</v>
      </c>
      <c r="AA9" s="29">
        <v>0</v>
      </c>
      <c r="AB9" s="29">
        <v>0</v>
      </c>
      <c r="AC9" s="29">
        <v>0</v>
      </c>
      <c r="AD9" s="29">
        <v>0</v>
      </c>
      <c r="AE9" s="29">
        <v>5</v>
      </c>
      <c r="AF9" s="29">
        <v>225</v>
      </c>
      <c r="AG9" s="29">
        <v>67.044046666666702</v>
      </c>
      <c r="AH9" s="37">
        <v>0.63559322033898302</v>
      </c>
      <c r="AI9" s="37" t="s">
        <v>39</v>
      </c>
      <c r="AJ9" s="37">
        <v>0.58762886597938202</v>
      </c>
      <c r="AK9" s="37">
        <v>0.69374999999999998</v>
      </c>
      <c r="AL9" s="29">
        <v>0</v>
      </c>
      <c r="AM9" s="29">
        <v>114</v>
      </c>
      <c r="AN9" s="29">
        <v>111</v>
      </c>
      <c r="AO9" s="29">
        <v>106</v>
      </c>
      <c r="AP9" s="29">
        <v>107</v>
      </c>
      <c r="AQ9" s="29">
        <v>0</v>
      </c>
      <c r="AR9" s="29">
        <v>0</v>
      </c>
      <c r="AS9" s="43" t="s">
        <v>39</v>
      </c>
      <c r="AT9" s="37">
        <v>0.94666666666666699</v>
      </c>
      <c r="AU9" s="29">
        <v>352</v>
      </c>
      <c r="AV9" s="29">
        <v>412</v>
      </c>
      <c r="AW9" s="29">
        <v>764</v>
      </c>
      <c r="AY9" s="29" t="str">
        <f t="shared" ref="AY9" si="36">B9</f>
        <v>'20201125'</v>
      </c>
      <c r="AZ9" s="29" t="s">
        <v>280</v>
      </c>
      <c r="BA9" s="29">
        <f t="shared" si="1"/>
        <v>225</v>
      </c>
      <c r="BB9" s="29">
        <f t="shared" si="2"/>
        <v>764</v>
      </c>
      <c r="BC9" s="29">
        <f t="shared" si="3"/>
        <v>4022.6428000000024</v>
      </c>
      <c r="BD9" s="29">
        <f t="shared" ref="BD9" si="37">BC9/BA9</f>
        <v>17.878412444444454</v>
      </c>
      <c r="BE9" s="29">
        <f t="shared" si="5"/>
        <v>106</v>
      </c>
      <c r="BF9" s="29">
        <f t="shared" si="6"/>
        <v>107</v>
      </c>
      <c r="BG9" s="29">
        <f t="shared" si="7"/>
        <v>0</v>
      </c>
      <c r="BH9" s="29">
        <f t="shared" si="8"/>
        <v>0</v>
      </c>
      <c r="BI9" s="29">
        <f t="shared" ref="BI9" si="38">SUM(BE9,BG9)</f>
        <v>106</v>
      </c>
      <c r="BJ9" s="29">
        <f t="shared" ref="BJ9" si="39">SUM(BF9,BH9)</f>
        <v>107</v>
      </c>
      <c r="BK9" s="29">
        <f t="shared" si="14"/>
        <v>352</v>
      </c>
      <c r="BL9" s="29">
        <f t="shared" si="15"/>
        <v>412</v>
      </c>
    </row>
    <row r="10" spans="1:68" s="29" customFormat="1" x14ac:dyDescent="0.2">
      <c r="A10" s="29" t="s">
        <v>321</v>
      </c>
      <c r="B10" s="29" t="s">
        <v>315</v>
      </c>
      <c r="C10" s="29">
        <v>1000</v>
      </c>
      <c r="D10" s="29">
        <v>4</v>
      </c>
      <c r="E10" s="29">
        <v>1</v>
      </c>
      <c r="F10" s="29">
        <v>0</v>
      </c>
      <c r="G10" s="29">
        <v>1</v>
      </c>
      <c r="H10" s="29">
        <v>3</v>
      </c>
      <c r="I10" s="29">
        <v>3</v>
      </c>
      <c r="J10" s="29">
        <v>1</v>
      </c>
      <c r="K10" s="29">
        <v>0</v>
      </c>
      <c r="L10" s="29">
        <v>2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132</v>
      </c>
      <c r="AG10" s="29">
        <v>48.444103333333302</v>
      </c>
      <c r="AH10" s="37">
        <v>0.86842105263157898</v>
      </c>
      <c r="AI10" s="37" t="s">
        <v>39</v>
      </c>
      <c r="AJ10" s="37">
        <v>0.76271186440677996</v>
      </c>
      <c r="AK10" s="37">
        <v>0.93548387096774199</v>
      </c>
      <c r="AL10" s="29">
        <v>0</v>
      </c>
      <c r="AM10" s="29">
        <v>45</v>
      </c>
      <c r="AN10" s="29">
        <v>87</v>
      </c>
      <c r="AO10" s="29">
        <v>38</v>
      </c>
      <c r="AP10" s="29">
        <v>38</v>
      </c>
      <c r="AQ10" s="29">
        <v>0</v>
      </c>
      <c r="AR10" s="29">
        <v>0</v>
      </c>
      <c r="AS10" s="43" t="s">
        <v>39</v>
      </c>
      <c r="AT10" s="37">
        <v>0.57575757575757602</v>
      </c>
      <c r="AU10" s="29">
        <v>132</v>
      </c>
      <c r="AV10" s="29">
        <v>72</v>
      </c>
      <c r="AW10" s="29">
        <v>204</v>
      </c>
      <c r="AY10" s="29" t="str">
        <f t="shared" ref="AY10" si="40">B10</f>
        <v>'20201127'</v>
      </c>
      <c r="AZ10" s="29" t="s">
        <v>280</v>
      </c>
      <c r="BA10" s="29">
        <f t="shared" si="1"/>
        <v>132</v>
      </c>
      <c r="BB10" s="29">
        <f t="shared" si="2"/>
        <v>204</v>
      </c>
      <c r="BC10" s="29">
        <f t="shared" si="3"/>
        <v>2906.6461999999983</v>
      </c>
      <c r="BD10" s="29">
        <f t="shared" ref="BD10" si="41">BC10/BA10</f>
        <v>22.020046969696956</v>
      </c>
      <c r="BE10" s="29">
        <f t="shared" si="5"/>
        <v>38</v>
      </c>
      <c r="BF10" s="29">
        <f t="shared" si="6"/>
        <v>38</v>
      </c>
      <c r="BG10" s="29">
        <f t="shared" si="7"/>
        <v>0</v>
      </c>
      <c r="BH10" s="29">
        <f t="shared" si="8"/>
        <v>0</v>
      </c>
      <c r="BI10" s="29">
        <f t="shared" ref="BI10" si="42">SUM(BE10,BG10)</f>
        <v>38</v>
      </c>
      <c r="BJ10" s="29">
        <f t="shared" ref="BJ10" si="43">SUM(BF10,BH10)</f>
        <v>38</v>
      </c>
      <c r="BK10" s="29">
        <f t="shared" si="14"/>
        <v>132</v>
      </c>
      <c r="BL10" s="29">
        <f t="shared" si="15"/>
        <v>72</v>
      </c>
    </row>
    <row r="11" spans="1:68" s="29" customFormat="1" x14ac:dyDescent="0.2">
      <c r="A11" s="29" t="s">
        <v>330</v>
      </c>
      <c r="B11" s="29" t="s">
        <v>324</v>
      </c>
      <c r="C11" s="29">
        <v>1000</v>
      </c>
      <c r="D11" s="29">
        <v>4</v>
      </c>
      <c r="E11" s="29">
        <v>1</v>
      </c>
      <c r="F11" s="29">
        <v>0</v>
      </c>
      <c r="G11" s="29">
        <v>1</v>
      </c>
      <c r="H11" s="29">
        <v>3</v>
      </c>
      <c r="I11" s="29">
        <v>3</v>
      </c>
      <c r="J11" s="29">
        <v>1</v>
      </c>
      <c r="K11" s="29">
        <v>0</v>
      </c>
      <c r="L11" s="29">
        <v>2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2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1000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206</v>
      </c>
      <c r="AG11" s="29">
        <v>54.336241666666702</v>
      </c>
      <c r="AH11" s="37">
        <v>0.54787234042553201</v>
      </c>
      <c r="AI11" s="37" t="s">
        <v>39</v>
      </c>
      <c r="AJ11" s="37">
        <v>0.45714285714285702</v>
      </c>
      <c r="AK11" s="37">
        <v>0.62686567164179097</v>
      </c>
      <c r="AL11" s="29">
        <v>0</v>
      </c>
      <c r="AM11" s="29">
        <v>80</v>
      </c>
      <c r="AN11" s="29">
        <v>126</v>
      </c>
      <c r="AO11" s="29">
        <v>71</v>
      </c>
      <c r="AP11" s="29">
        <v>69</v>
      </c>
      <c r="AQ11" s="29">
        <v>0</v>
      </c>
      <c r="AR11" s="29">
        <v>0</v>
      </c>
      <c r="AS11" s="43" t="s">
        <v>39</v>
      </c>
      <c r="AT11" s="37">
        <v>0.67961165048543704</v>
      </c>
      <c r="AU11" s="29">
        <v>244</v>
      </c>
      <c r="AV11" s="29">
        <v>252</v>
      </c>
      <c r="AW11" s="29">
        <v>496</v>
      </c>
      <c r="AY11" s="29" t="str">
        <f t="shared" ref="AY11" si="44">B11</f>
        <v>'20201130'</v>
      </c>
      <c r="AZ11" s="29" t="s">
        <v>280</v>
      </c>
      <c r="BA11" s="29">
        <f t="shared" si="1"/>
        <v>206</v>
      </c>
      <c r="BB11" s="29">
        <f t="shared" si="2"/>
        <v>496</v>
      </c>
      <c r="BC11" s="29">
        <f t="shared" si="3"/>
        <v>3260.1745000000019</v>
      </c>
      <c r="BD11" s="29">
        <f t="shared" ref="BD11" si="45">BC11/BA11</f>
        <v>15.826089805825251</v>
      </c>
      <c r="BE11" s="29">
        <f t="shared" si="5"/>
        <v>71</v>
      </c>
      <c r="BF11" s="29">
        <f t="shared" si="6"/>
        <v>69</v>
      </c>
      <c r="BG11" s="29">
        <f t="shared" si="7"/>
        <v>0</v>
      </c>
      <c r="BH11" s="29">
        <f t="shared" si="8"/>
        <v>0</v>
      </c>
      <c r="BI11" s="29">
        <f t="shared" ref="BI11" si="46">SUM(BE11,BG11)</f>
        <v>71</v>
      </c>
      <c r="BJ11" s="29">
        <f t="shared" ref="BJ11" si="47">SUM(BF11,BH11)</f>
        <v>69</v>
      </c>
      <c r="BK11" s="29">
        <f t="shared" si="14"/>
        <v>244</v>
      </c>
      <c r="BL11" s="29">
        <f t="shared" si="15"/>
        <v>252</v>
      </c>
    </row>
    <row r="12" spans="1:68" s="29" customFormat="1" x14ac:dyDescent="0.2">
      <c r="A12" s="29" t="s">
        <v>341</v>
      </c>
      <c r="B12" s="29" t="s">
        <v>335</v>
      </c>
      <c r="C12" s="29">
        <v>1000</v>
      </c>
      <c r="D12" s="29">
        <v>4</v>
      </c>
      <c r="E12" s="29">
        <v>1</v>
      </c>
      <c r="F12" s="29">
        <v>0</v>
      </c>
      <c r="G12" s="29">
        <v>1</v>
      </c>
      <c r="H12" s="29">
        <v>3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3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199</v>
      </c>
      <c r="AG12" s="29">
        <v>55.593993333333302</v>
      </c>
      <c r="AH12" s="37">
        <v>0.438325991189427</v>
      </c>
      <c r="AI12" s="37" t="s">
        <v>39</v>
      </c>
      <c r="AJ12" s="37">
        <v>0.39430894308943099</v>
      </c>
      <c r="AK12" s="37">
        <v>0.49038461538461497</v>
      </c>
      <c r="AL12" s="29">
        <v>0</v>
      </c>
      <c r="AM12" s="29">
        <v>97</v>
      </c>
      <c r="AN12" s="29">
        <v>102</v>
      </c>
      <c r="AO12" s="29">
        <v>84</v>
      </c>
      <c r="AP12" s="29">
        <v>85</v>
      </c>
      <c r="AQ12" s="29">
        <v>0</v>
      </c>
      <c r="AR12" s="29">
        <v>0</v>
      </c>
      <c r="AS12" s="43" t="s">
        <v>39</v>
      </c>
      <c r="AT12" s="37">
        <v>0.84924623115577902</v>
      </c>
      <c r="AU12" s="29">
        <v>216</v>
      </c>
      <c r="AV12" s="29">
        <v>288</v>
      </c>
      <c r="AW12" s="29">
        <v>504</v>
      </c>
      <c r="AY12" s="29" t="str">
        <f t="shared" ref="AY12" si="48">B12</f>
        <v>'20201201'</v>
      </c>
      <c r="AZ12" s="29" t="s">
        <v>280</v>
      </c>
      <c r="BA12" s="29">
        <f t="shared" si="1"/>
        <v>199</v>
      </c>
      <c r="BB12" s="29">
        <f t="shared" si="2"/>
        <v>504</v>
      </c>
      <c r="BC12" s="29">
        <f t="shared" si="3"/>
        <v>3335.6395999999982</v>
      </c>
      <c r="BD12" s="29">
        <f t="shared" ref="BD12" si="49">BC12/BA12</f>
        <v>16.762008040200996</v>
      </c>
      <c r="BE12" s="29">
        <f t="shared" si="5"/>
        <v>84</v>
      </c>
      <c r="BF12" s="29">
        <f t="shared" si="6"/>
        <v>85</v>
      </c>
      <c r="BG12" s="29">
        <f t="shared" si="7"/>
        <v>0</v>
      </c>
      <c r="BH12" s="29">
        <f t="shared" si="8"/>
        <v>0</v>
      </c>
      <c r="BI12" s="29">
        <f t="shared" ref="BI12" si="50">SUM(BE12,BG12)</f>
        <v>84</v>
      </c>
      <c r="BJ12" s="29">
        <f t="shared" ref="BJ12" si="51">SUM(BF12,BH12)</f>
        <v>85</v>
      </c>
      <c r="BK12" s="29">
        <f t="shared" si="14"/>
        <v>216</v>
      </c>
      <c r="BL12" s="29">
        <f t="shared" si="15"/>
        <v>288</v>
      </c>
    </row>
    <row r="13" spans="1:68" s="29" customFormat="1" x14ac:dyDescent="0.2">
      <c r="A13" s="29" t="s">
        <v>347</v>
      </c>
      <c r="B13" s="29" t="s">
        <v>343</v>
      </c>
      <c r="C13" s="29">
        <v>1000</v>
      </c>
      <c r="D13" s="29">
        <v>4</v>
      </c>
      <c r="E13" s="29">
        <v>1</v>
      </c>
      <c r="F13" s="29">
        <v>0</v>
      </c>
      <c r="G13" s="29">
        <v>1</v>
      </c>
      <c r="H13" s="29">
        <v>3</v>
      </c>
      <c r="I13" s="29">
        <v>3</v>
      </c>
      <c r="J13" s="29">
        <v>1</v>
      </c>
      <c r="K13" s="29">
        <v>0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4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256</v>
      </c>
      <c r="AG13" s="29">
        <v>68.157184999999998</v>
      </c>
      <c r="AH13" s="37">
        <v>0.51717171717171695</v>
      </c>
      <c r="AI13" s="37" t="s">
        <v>39</v>
      </c>
      <c r="AJ13" s="37">
        <v>0.52325581395348797</v>
      </c>
      <c r="AK13" s="37">
        <v>0.51054852320675104</v>
      </c>
      <c r="AL13" s="29">
        <v>0</v>
      </c>
      <c r="AM13" s="29">
        <v>135</v>
      </c>
      <c r="AN13" s="29">
        <v>121</v>
      </c>
      <c r="AO13" s="29">
        <v>114</v>
      </c>
      <c r="AP13" s="29">
        <v>114</v>
      </c>
      <c r="AQ13" s="29">
        <v>0</v>
      </c>
      <c r="AR13" s="29">
        <v>0</v>
      </c>
      <c r="AS13" s="43" t="s">
        <v>39</v>
      </c>
      <c r="AT13" s="37">
        <v>0.890625</v>
      </c>
      <c r="AU13" s="29">
        <v>280</v>
      </c>
      <c r="AV13" s="29">
        <v>336</v>
      </c>
      <c r="AW13" s="29">
        <v>616</v>
      </c>
      <c r="AY13" s="29" t="str">
        <f t="shared" ref="AY13" si="52">B13</f>
        <v>'20201202'</v>
      </c>
      <c r="AZ13" s="29" t="s">
        <v>280</v>
      </c>
      <c r="BA13" s="29">
        <f t="shared" si="1"/>
        <v>256</v>
      </c>
      <c r="BB13" s="29">
        <f t="shared" si="2"/>
        <v>616</v>
      </c>
      <c r="BC13" s="29">
        <f t="shared" si="3"/>
        <v>4089.4310999999998</v>
      </c>
      <c r="BD13" s="29">
        <f t="shared" ref="BD13" si="53">BC13/BA13</f>
        <v>15.974340234374999</v>
      </c>
      <c r="BE13" s="29">
        <f t="shared" si="5"/>
        <v>114</v>
      </c>
      <c r="BF13" s="29">
        <f t="shared" si="6"/>
        <v>114</v>
      </c>
      <c r="BG13" s="29">
        <f t="shared" si="7"/>
        <v>0</v>
      </c>
      <c r="BH13" s="29">
        <f t="shared" si="8"/>
        <v>0</v>
      </c>
      <c r="BI13" s="29">
        <f t="shared" ref="BI13" si="54">SUM(BE13,BG13)</f>
        <v>114</v>
      </c>
      <c r="BJ13" s="29">
        <f t="shared" ref="BJ13" si="55">SUM(BF13,BH13)</f>
        <v>114</v>
      </c>
      <c r="BK13" s="29">
        <f t="shared" si="14"/>
        <v>280</v>
      </c>
      <c r="BL13" s="29">
        <f t="shared" si="15"/>
        <v>336</v>
      </c>
    </row>
    <row r="14" spans="1:68" s="29" customFormat="1" x14ac:dyDescent="0.2">
      <c r="A14" s="29" t="s">
        <v>359</v>
      </c>
      <c r="B14" s="29" t="s">
        <v>350</v>
      </c>
      <c r="C14" s="29">
        <v>1000</v>
      </c>
      <c r="D14" s="29">
        <v>4</v>
      </c>
      <c r="E14" s="29">
        <v>1</v>
      </c>
      <c r="F14" s="29">
        <v>0</v>
      </c>
      <c r="G14" s="29">
        <v>1</v>
      </c>
      <c r="H14" s="29">
        <v>3</v>
      </c>
      <c r="I14" s="29">
        <v>3</v>
      </c>
      <c r="J14" s="29">
        <v>1</v>
      </c>
      <c r="K14" s="29">
        <v>0</v>
      </c>
      <c r="L14" s="29">
        <v>2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5</v>
      </c>
      <c r="S14" s="29">
        <v>1</v>
      </c>
      <c r="T14" s="29">
        <v>1</v>
      </c>
      <c r="U14" s="29">
        <v>1</v>
      </c>
      <c r="V14" s="29">
        <v>1</v>
      </c>
      <c r="W14" s="29">
        <v>1</v>
      </c>
      <c r="X14" s="29">
        <v>1</v>
      </c>
      <c r="Y14" s="29">
        <v>4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5</v>
      </c>
      <c r="AF14" s="29">
        <v>258</v>
      </c>
      <c r="AG14" s="29">
        <v>73.397228333333302</v>
      </c>
      <c r="AH14" s="37">
        <v>0.48587570621468901</v>
      </c>
      <c r="AI14" s="37" t="s">
        <v>39</v>
      </c>
      <c r="AJ14" s="37">
        <v>0.49645390070922002</v>
      </c>
      <c r="AK14" s="37">
        <v>0.473895582329317</v>
      </c>
      <c r="AL14" s="29">
        <v>0</v>
      </c>
      <c r="AM14" s="29">
        <v>140</v>
      </c>
      <c r="AN14" s="29">
        <v>118</v>
      </c>
      <c r="AO14" s="29">
        <v>119</v>
      </c>
      <c r="AP14" s="29">
        <v>118</v>
      </c>
      <c r="AQ14" s="29">
        <v>0</v>
      </c>
      <c r="AR14" s="29">
        <v>0</v>
      </c>
      <c r="AS14" s="43" t="s">
        <v>39</v>
      </c>
      <c r="AT14" s="37">
        <v>0.918604651162791</v>
      </c>
      <c r="AU14" s="29">
        <v>256</v>
      </c>
      <c r="AV14" s="29">
        <v>392</v>
      </c>
      <c r="AW14" s="29">
        <v>648</v>
      </c>
      <c r="AY14" s="29" t="str">
        <f t="shared" ref="AY14:AY15" si="56">B14</f>
        <v>'20201203'</v>
      </c>
      <c r="AZ14" s="29" t="s">
        <v>280</v>
      </c>
      <c r="BA14" s="29">
        <f t="shared" si="1"/>
        <v>258</v>
      </c>
      <c r="BB14" s="29">
        <f t="shared" si="2"/>
        <v>648</v>
      </c>
      <c r="BC14" s="29">
        <f t="shared" si="3"/>
        <v>4403.8336999999983</v>
      </c>
      <c r="BD14" s="29">
        <f t="shared" ref="BD14:BD15" si="57">BC14/BA14</f>
        <v>17.069122868217047</v>
      </c>
      <c r="BE14" s="29">
        <f t="shared" si="5"/>
        <v>119</v>
      </c>
      <c r="BF14" s="29">
        <f t="shared" si="6"/>
        <v>118</v>
      </c>
      <c r="BG14" s="29">
        <f t="shared" si="7"/>
        <v>0</v>
      </c>
      <c r="BH14" s="29">
        <f t="shared" si="8"/>
        <v>0</v>
      </c>
      <c r="BI14" s="29">
        <f t="shared" ref="BI14:BI15" si="58">SUM(BE14,BG14)</f>
        <v>119</v>
      </c>
      <c r="BJ14" s="29">
        <f t="shared" ref="BJ14:BJ15" si="59">SUM(BF14,BH14)</f>
        <v>118</v>
      </c>
      <c r="BK14" s="29">
        <f t="shared" si="14"/>
        <v>256</v>
      </c>
      <c r="BL14" s="29">
        <f t="shared" si="15"/>
        <v>392</v>
      </c>
    </row>
    <row r="15" spans="1:68" s="29" customFormat="1" x14ac:dyDescent="0.2">
      <c r="A15" s="29" t="s">
        <v>360</v>
      </c>
      <c r="B15" s="29" t="s">
        <v>353</v>
      </c>
      <c r="C15" s="29">
        <v>1000</v>
      </c>
      <c r="D15" s="29">
        <v>4</v>
      </c>
      <c r="E15" s="29">
        <v>1</v>
      </c>
      <c r="F15" s="29">
        <v>0</v>
      </c>
      <c r="G15" s="29">
        <v>1</v>
      </c>
      <c r="H15" s="29">
        <v>3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4</v>
      </c>
      <c r="S15" s="29">
        <v>1</v>
      </c>
      <c r="T15" s="29">
        <v>1</v>
      </c>
      <c r="U15" s="29">
        <v>1</v>
      </c>
      <c r="V15" s="29">
        <v>1</v>
      </c>
      <c r="W15" s="29">
        <v>1</v>
      </c>
      <c r="X15" s="29">
        <v>1</v>
      </c>
      <c r="Y15" s="29">
        <v>4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E15" s="29">
        <v>5</v>
      </c>
      <c r="AF15" s="29">
        <v>296</v>
      </c>
      <c r="AG15" s="29">
        <v>91.100756666666697</v>
      </c>
      <c r="AH15" s="37">
        <v>0.56923076923076898</v>
      </c>
      <c r="AI15" s="37" t="s">
        <v>39</v>
      </c>
      <c r="AJ15" s="37">
        <v>0.57089552238805996</v>
      </c>
      <c r="AK15" s="37">
        <v>0.567460317460317</v>
      </c>
      <c r="AL15" s="29">
        <v>0</v>
      </c>
      <c r="AM15" s="29">
        <v>153</v>
      </c>
      <c r="AN15" s="29">
        <v>143</v>
      </c>
      <c r="AO15" s="29">
        <v>141</v>
      </c>
      <c r="AP15" s="29">
        <v>141</v>
      </c>
      <c r="AQ15" s="29">
        <v>0</v>
      </c>
      <c r="AR15" s="29">
        <v>0</v>
      </c>
      <c r="AS15" s="43" t="s">
        <v>39</v>
      </c>
      <c r="AT15" s="37">
        <v>0.95270270270270296</v>
      </c>
      <c r="AU15" s="29">
        <v>248</v>
      </c>
      <c r="AV15" s="29">
        <v>380</v>
      </c>
      <c r="AW15" s="29">
        <v>628</v>
      </c>
      <c r="AY15" s="29" t="str">
        <f t="shared" si="56"/>
        <v>'20201204'</v>
      </c>
      <c r="AZ15" s="29" t="s">
        <v>280</v>
      </c>
      <c r="BA15" s="29">
        <f t="shared" si="1"/>
        <v>296</v>
      </c>
      <c r="BB15" s="29">
        <f t="shared" si="2"/>
        <v>628</v>
      </c>
      <c r="BC15" s="29">
        <f t="shared" si="3"/>
        <v>5466.0454000000018</v>
      </c>
      <c r="BD15" s="29">
        <f t="shared" si="57"/>
        <v>18.4663695945946</v>
      </c>
      <c r="BE15" s="29">
        <f t="shared" si="5"/>
        <v>141</v>
      </c>
      <c r="BF15" s="29">
        <f t="shared" si="6"/>
        <v>141</v>
      </c>
      <c r="BG15" s="29">
        <f t="shared" si="7"/>
        <v>0</v>
      </c>
      <c r="BH15" s="29">
        <f t="shared" si="8"/>
        <v>0</v>
      </c>
      <c r="BI15" s="29">
        <f t="shared" si="58"/>
        <v>141</v>
      </c>
      <c r="BJ15" s="29">
        <f t="shared" si="59"/>
        <v>141</v>
      </c>
      <c r="BK15" s="29">
        <f t="shared" si="14"/>
        <v>248</v>
      </c>
      <c r="BL15" s="29">
        <f t="shared" si="15"/>
        <v>380</v>
      </c>
    </row>
    <row r="16" spans="1:68" s="29" customFormat="1" x14ac:dyDescent="0.2">
      <c r="A16" s="29" t="s">
        <v>371</v>
      </c>
      <c r="B16" s="29" t="s">
        <v>367</v>
      </c>
      <c r="C16" s="29">
        <v>1000</v>
      </c>
      <c r="D16" s="29">
        <v>4</v>
      </c>
      <c r="E16" s="29">
        <v>1</v>
      </c>
      <c r="F16" s="29">
        <v>0</v>
      </c>
      <c r="G16" s="29">
        <v>1</v>
      </c>
      <c r="H16" s="29">
        <v>3</v>
      </c>
      <c r="I16" s="29">
        <v>3</v>
      </c>
      <c r="J16" s="29">
        <v>1</v>
      </c>
      <c r="K16" s="29">
        <v>0</v>
      </c>
      <c r="L16" s="29">
        <v>2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5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100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200</v>
      </c>
      <c r="AG16" s="29">
        <v>51.234363333333299</v>
      </c>
      <c r="AH16" s="37">
        <v>0.56497175141242895</v>
      </c>
      <c r="AI16" s="37" t="s">
        <v>39</v>
      </c>
      <c r="AJ16" s="37">
        <v>0.53140096618357502</v>
      </c>
      <c r="AK16" s="37">
        <v>0.61224489795918402</v>
      </c>
      <c r="AL16" s="29">
        <v>0</v>
      </c>
      <c r="AM16" s="29">
        <v>110</v>
      </c>
      <c r="AN16" s="29">
        <v>90</v>
      </c>
      <c r="AO16" s="29">
        <v>85</v>
      </c>
      <c r="AP16" s="29">
        <v>90</v>
      </c>
      <c r="AQ16" s="29">
        <v>0</v>
      </c>
      <c r="AR16" s="29">
        <v>0</v>
      </c>
      <c r="AS16" s="43" t="s">
        <v>39</v>
      </c>
      <c r="AT16" s="37">
        <v>0.875</v>
      </c>
      <c r="AU16" s="29">
        <v>168</v>
      </c>
      <c r="AV16" s="29">
        <v>324</v>
      </c>
      <c r="AW16" s="29">
        <v>492</v>
      </c>
      <c r="AY16" s="29" t="str">
        <f t="shared" ref="AY16" si="60">B16</f>
        <v>'20201207'</v>
      </c>
      <c r="AZ16" s="29" t="s">
        <v>280</v>
      </c>
      <c r="BA16" s="29">
        <f t="shared" si="1"/>
        <v>200</v>
      </c>
      <c r="BB16" s="29">
        <f t="shared" si="2"/>
        <v>492</v>
      </c>
      <c r="BC16" s="29">
        <f t="shared" si="3"/>
        <v>3074.0617999999981</v>
      </c>
      <c r="BD16" s="29">
        <f t="shared" ref="BD16" si="61">BC16/BA16</f>
        <v>15.37030899999999</v>
      </c>
      <c r="BE16" s="29">
        <f t="shared" si="5"/>
        <v>85</v>
      </c>
      <c r="BF16" s="29">
        <f t="shared" si="6"/>
        <v>90</v>
      </c>
      <c r="BG16" s="29">
        <f t="shared" si="7"/>
        <v>0</v>
      </c>
      <c r="BH16" s="29">
        <f t="shared" si="8"/>
        <v>0</v>
      </c>
      <c r="BI16" s="29">
        <f t="shared" ref="BI16" si="62">SUM(BE16,BG16)</f>
        <v>85</v>
      </c>
      <c r="BJ16" s="29">
        <f t="shared" ref="BJ16" si="63">SUM(BF16,BH16)</f>
        <v>90</v>
      </c>
      <c r="BK16" s="29">
        <f t="shared" si="14"/>
        <v>168</v>
      </c>
      <c r="BL16" s="29">
        <f t="shared" si="15"/>
        <v>324</v>
      </c>
    </row>
    <row r="17" spans="1:64" s="29" customFormat="1" x14ac:dyDescent="0.2">
      <c r="A17" s="29" t="s">
        <v>381</v>
      </c>
      <c r="B17" s="29" t="s">
        <v>376</v>
      </c>
      <c r="C17" s="29">
        <v>1000</v>
      </c>
      <c r="D17" s="29">
        <v>4</v>
      </c>
      <c r="E17" s="29">
        <v>1</v>
      </c>
      <c r="F17" s="29">
        <v>0</v>
      </c>
      <c r="G17" s="29">
        <v>1</v>
      </c>
      <c r="H17" s="29">
        <v>3</v>
      </c>
      <c r="I17" s="29">
        <v>3</v>
      </c>
      <c r="J17" s="29">
        <v>1</v>
      </c>
      <c r="K17" s="29">
        <v>0</v>
      </c>
      <c r="L17" s="29">
        <v>2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2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10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213</v>
      </c>
      <c r="AG17" s="29">
        <v>53.441290000000002</v>
      </c>
      <c r="AH17" s="37">
        <v>0.57258064516129004</v>
      </c>
      <c r="AI17" s="37" t="s">
        <v>39</v>
      </c>
      <c r="AJ17" s="37">
        <v>0.54166666666666696</v>
      </c>
      <c r="AK17" s="37">
        <v>0.60555555555555596</v>
      </c>
      <c r="AL17" s="29">
        <v>0</v>
      </c>
      <c r="AM17" s="29">
        <v>104</v>
      </c>
      <c r="AN17" s="29">
        <v>109</v>
      </c>
      <c r="AO17" s="29">
        <v>98</v>
      </c>
      <c r="AP17" s="29">
        <v>96</v>
      </c>
      <c r="AQ17" s="29">
        <v>0</v>
      </c>
      <c r="AR17" s="29">
        <v>0</v>
      </c>
      <c r="AS17" s="43" t="s">
        <v>39</v>
      </c>
      <c r="AT17" s="37">
        <v>0.91079812206572797</v>
      </c>
      <c r="AU17" s="29">
        <v>232</v>
      </c>
      <c r="AV17" s="29">
        <v>184</v>
      </c>
      <c r="AW17" s="29">
        <v>416</v>
      </c>
      <c r="AY17" s="29" t="str">
        <f t="shared" ref="AY17" si="64">B17</f>
        <v>'20201208'</v>
      </c>
      <c r="AZ17" s="56">
        <v>0.5</v>
      </c>
      <c r="BA17" s="29">
        <f t="shared" si="1"/>
        <v>213</v>
      </c>
      <c r="BB17" s="29">
        <f t="shared" si="2"/>
        <v>416</v>
      </c>
      <c r="BC17" s="29">
        <f t="shared" si="3"/>
        <v>3206.4774000000002</v>
      </c>
      <c r="BD17" s="29">
        <f t="shared" ref="BD17" si="65">BC17/BA17</f>
        <v>15.053884507042255</v>
      </c>
      <c r="BE17" s="29">
        <f t="shared" si="5"/>
        <v>98</v>
      </c>
      <c r="BF17" s="29">
        <f t="shared" si="6"/>
        <v>96</v>
      </c>
      <c r="BG17" s="29">
        <f t="shared" si="7"/>
        <v>0</v>
      </c>
      <c r="BH17" s="29">
        <f t="shared" si="8"/>
        <v>0</v>
      </c>
      <c r="BI17" s="29">
        <f t="shared" ref="BI17" si="66">SUM(BE17,BG17)</f>
        <v>98</v>
      </c>
      <c r="BJ17" s="29">
        <f t="shared" ref="BJ17" si="67">SUM(BF17,BH17)</f>
        <v>96</v>
      </c>
      <c r="BK17" s="29">
        <f t="shared" si="14"/>
        <v>232</v>
      </c>
      <c r="BL17" s="29">
        <f t="shared" si="15"/>
        <v>184</v>
      </c>
    </row>
    <row r="18" spans="1:64" s="29" customFormat="1" x14ac:dyDescent="0.2">
      <c r="A18" s="29" t="s">
        <v>388</v>
      </c>
      <c r="B18" s="29" t="s">
        <v>384</v>
      </c>
      <c r="C18" s="29">
        <v>1000</v>
      </c>
      <c r="D18" s="29">
        <v>4</v>
      </c>
      <c r="E18" s="29">
        <v>1</v>
      </c>
      <c r="F18" s="29">
        <v>0</v>
      </c>
      <c r="G18" s="29">
        <v>1</v>
      </c>
      <c r="H18" s="29">
        <v>3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2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10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275</v>
      </c>
      <c r="AG18" s="29">
        <v>67.683340000000001</v>
      </c>
      <c r="AH18" s="37">
        <v>0.61111111111111105</v>
      </c>
      <c r="AI18" s="37" t="s">
        <v>39</v>
      </c>
      <c r="AJ18" s="37">
        <v>0.60169491525423702</v>
      </c>
      <c r="AK18" s="37">
        <v>0.62149532710280397</v>
      </c>
      <c r="AL18" s="29">
        <v>0</v>
      </c>
      <c r="AM18" s="29">
        <v>142</v>
      </c>
      <c r="AN18" s="29">
        <v>133</v>
      </c>
      <c r="AO18" s="29">
        <v>129</v>
      </c>
      <c r="AP18" s="29">
        <v>127</v>
      </c>
      <c r="AQ18" s="29">
        <v>0</v>
      </c>
      <c r="AR18" s="29">
        <v>0</v>
      </c>
      <c r="AS18" s="43" t="s">
        <v>39</v>
      </c>
      <c r="AT18" s="37">
        <v>0.93090909090909102</v>
      </c>
      <c r="AU18" s="29">
        <v>304</v>
      </c>
      <c r="AV18" s="29">
        <v>296</v>
      </c>
      <c r="AW18" s="29">
        <v>600</v>
      </c>
      <c r="AY18" s="29" t="str">
        <f t="shared" ref="AY18" si="68">B18</f>
        <v>'20201209'</v>
      </c>
      <c r="AZ18" s="56">
        <v>0.5</v>
      </c>
      <c r="BA18" s="29">
        <f t="shared" si="1"/>
        <v>275</v>
      </c>
      <c r="BB18" s="29">
        <f t="shared" si="2"/>
        <v>600</v>
      </c>
      <c r="BC18" s="29">
        <f t="shared" si="3"/>
        <v>4061.0003999999999</v>
      </c>
      <c r="BD18" s="29">
        <f t="shared" ref="BD18" si="69">BC18/BA18</f>
        <v>14.767274181818182</v>
      </c>
      <c r="BE18" s="29">
        <f t="shared" si="5"/>
        <v>129</v>
      </c>
      <c r="BF18" s="29">
        <f t="shared" si="6"/>
        <v>127</v>
      </c>
      <c r="BG18" s="29">
        <f t="shared" si="7"/>
        <v>0</v>
      </c>
      <c r="BH18" s="29">
        <f t="shared" si="8"/>
        <v>0</v>
      </c>
      <c r="BI18" s="29">
        <f t="shared" ref="BI18" si="70">SUM(BE18,BG18)</f>
        <v>129</v>
      </c>
      <c r="BJ18" s="29">
        <f t="shared" ref="BJ18" si="71">SUM(BF18,BH18)</f>
        <v>127</v>
      </c>
      <c r="BK18" s="29">
        <f t="shared" si="14"/>
        <v>304</v>
      </c>
      <c r="BL18" s="29">
        <f t="shared" si="15"/>
        <v>296</v>
      </c>
    </row>
    <row r="19" spans="1:64" s="29" customFormat="1" x14ac:dyDescent="0.2">
      <c r="A19" s="29" t="s">
        <v>395</v>
      </c>
      <c r="B19" s="29" t="s">
        <v>391</v>
      </c>
      <c r="C19" s="29">
        <v>1000</v>
      </c>
      <c r="D19" s="29">
        <v>4</v>
      </c>
      <c r="E19" s="29">
        <v>1</v>
      </c>
      <c r="F19" s="29">
        <v>0</v>
      </c>
      <c r="G19" s="29">
        <v>1</v>
      </c>
      <c r="H19" s="29">
        <v>3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5</v>
      </c>
      <c r="S19" s="29">
        <v>4</v>
      </c>
      <c r="T19" s="29">
        <v>0</v>
      </c>
      <c r="U19" s="29">
        <v>4</v>
      </c>
      <c r="V19" s="29">
        <v>0</v>
      </c>
      <c r="W19" s="29">
        <v>0.25</v>
      </c>
      <c r="X19" s="29">
        <v>0.25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20</v>
      </c>
      <c r="AF19" s="29">
        <v>235</v>
      </c>
      <c r="AG19" s="29">
        <v>67.207151666666704</v>
      </c>
      <c r="AH19" s="37">
        <v>0.77814569536423805</v>
      </c>
      <c r="AI19" s="37" t="s">
        <v>39</v>
      </c>
      <c r="AJ19" s="37">
        <v>0.85256410256410298</v>
      </c>
      <c r="AK19" s="37">
        <v>0.69863013698630105</v>
      </c>
      <c r="AL19" s="29">
        <v>0</v>
      </c>
      <c r="AM19" s="29">
        <v>133</v>
      </c>
      <c r="AN19" s="29">
        <v>102</v>
      </c>
      <c r="AO19" s="29">
        <v>100</v>
      </c>
      <c r="AP19" s="29">
        <v>100</v>
      </c>
      <c r="AQ19" s="29">
        <v>0</v>
      </c>
      <c r="AR19" s="29">
        <v>0</v>
      </c>
      <c r="AS19" s="43" t="s">
        <v>39</v>
      </c>
      <c r="AT19" s="37">
        <v>0.85106382978723405</v>
      </c>
      <c r="AU19" s="29">
        <v>96</v>
      </c>
      <c r="AV19" s="29">
        <v>352</v>
      </c>
      <c r="AW19" s="29">
        <v>448</v>
      </c>
      <c r="AY19" s="29" t="str">
        <f t="shared" ref="AY19" si="72">B19</f>
        <v>'20201210'</v>
      </c>
      <c r="AZ19" s="56">
        <v>0.25</v>
      </c>
      <c r="BA19" s="29">
        <f t="shared" si="1"/>
        <v>235</v>
      </c>
      <c r="BB19" s="29">
        <f t="shared" si="2"/>
        <v>448</v>
      </c>
      <c r="BC19" s="29">
        <f t="shared" si="3"/>
        <v>4032.4291000000021</v>
      </c>
      <c r="BD19" s="29">
        <f t="shared" ref="BD19" si="73">BC19/BA19</f>
        <v>17.159272765957457</v>
      </c>
      <c r="BE19" s="29">
        <f t="shared" si="5"/>
        <v>100</v>
      </c>
      <c r="BF19" s="29">
        <f t="shared" si="6"/>
        <v>100</v>
      </c>
      <c r="BG19" s="29">
        <f t="shared" si="7"/>
        <v>0</v>
      </c>
      <c r="BH19" s="29">
        <f t="shared" si="8"/>
        <v>0</v>
      </c>
      <c r="BI19" s="29">
        <f t="shared" ref="BI19" si="74">SUM(BE19,BG19)</f>
        <v>100</v>
      </c>
      <c r="BJ19" s="29">
        <f t="shared" ref="BJ19" si="75">SUM(BF19,BH19)</f>
        <v>100</v>
      </c>
      <c r="BK19" s="29">
        <f t="shared" si="14"/>
        <v>96</v>
      </c>
      <c r="BL19" s="29">
        <f t="shared" si="15"/>
        <v>352</v>
      </c>
    </row>
    <row r="20" spans="1:64" s="29" customFormat="1" x14ac:dyDescent="0.2">
      <c r="A20" s="29" t="s">
        <v>406</v>
      </c>
      <c r="B20" s="29" t="s">
        <v>398</v>
      </c>
      <c r="C20" s="29">
        <v>1000</v>
      </c>
      <c r="D20" s="29">
        <v>4</v>
      </c>
      <c r="E20" s="29">
        <v>1</v>
      </c>
      <c r="F20" s="29">
        <v>0</v>
      </c>
      <c r="G20" s="29">
        <v>1</v>
      </c>
      <c r="H20" s="29">
        <v>3</v>
      </c>
      <c r="I20" s="29">
        <v>3</v>
      </c>
      <c r="J20" s="29">
        <v>1</v>
      </c>
      <c r="K20" s="29">
        <v>0</v>
      </c>
      <c r="L20" s="29">
        <v>2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5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4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30</v>
      </c>
      <c r="AF20" s="29">
        <v>192</v>
      </c>
      <c r="AG20" s="29">
        <v>50.525238333333299</v>
      </c>
      <c r="AH20" s="37">
        <v>0.68817204301075297</v>
      </c>
      <c r="AI20" s="37" t="s">
        <v>39</v>
      </c>
      <c r="AJ20" s="37">
        <v>0.65753424657534199</v>
      </c>
      <c r="AK20" s="37">
        <v>0.721804511278195</v>
      </c>
      <c r="AL20" s="29">
        <v>0</v>
      </c>
      <c r="AM20" s="29">
        <v>96</v>
      </c>
      <c r="AN20" s="29">
        <v>96</v>
      </c>
      <c r="AO20" s="29">
        <v>95</v>
      </c>
      <c r="AP20" s="29">
        <v>96</v>
      </c>
      <c r="AQ20" s="29">
        <v>0</v>
      </c>
      <c r="AR20" s="29">
        <v>0</v>
      </c>
      <c r="AS20" s="43" t="s">
        <v>39</v>
      </c>
      <c r="AT20" s="37">
        <v>0.99479166666666696</v>
      </c>
      <c r="AU20" s="29">
        <v>352</v>
      </c>
      <c r="AV20" s="29">
        <v>368</v>
      </c>
      <c r="AW20" s="29">
        <v>720</v>
      </c>
      <c r="AY20" s="29" t="str">
        <f t="shared" ref="AY20" si="76">B20</f>
        <v>'20201211'</v>
      </c>
      <c r="AZ20" s="56" t="s">
        <v>407</v>
      </c>
      <c r="BA20" s="29">
        <f t="shared" si="1"/>
        <v>192</v>
      </c>
      <c r="BB20" s="29">
        <f t="shared" si="2"/>
        <v>720</v>
      </c>
      <c r="BC20" s="29">
        <f t="shared" si="3"/>
        <v>3031.514299999998</v>
      </c>
      <c r="BD20" s="29">
        <f t="shared" ref="BD20" si="77">BC20/BA20</f>
        <v>15.789136979166656</v>
      </c>
      <c r="BE20" s="29">
        <f t="shared" si="5"/>
        <v>95</v>
      </c>
      <c r="BF20" s="29">
        <f t="shared" si="6"/>
        <v>96</v>
      </c>
      <c r="BG20" s="29">
        <f t="shared" si="7"/>
        <v>0</v>
      </c>
      <c r="BH20" s="29">
        <f t="shared" si="8"/>
        <v>0</v>
      </c>
      <c r="BI20" s="29">
        <f t="shared" ref="BI20" si="78">SUM(BE20,BG20)</f>
        <v>95</v>
      </c>
      <c r="BJ20" s="29">
        <f t="shared" ref="BJ20" si="79">SUM(BF20,BH20)</f>
        <v>96</v>
      </c>
      <c r="BK20" s="29">
        <f t="shared" si="14"/>
        <v>352</v>
      </c>
      <c r="BL20" s="29">
        <f t="shared" si="15"/>
        <v>368</v>
      </c>
    </row>
    <row r="21" spans="1:64" s="30" customFormat="1" x14ac:dyDescent="0.2">
      <c r="A21" s="30" t="s">
        <v>426</v>
      </c>
      <c r="B21" s="30" t="s">
        <v>412</v>
      </c>
      <c r="C21" s="30">
        <v>1000</v>
      </c>
      <c r="D21" s="30">
        <v>4</v>
      </c>
      <c r="E21" s="30">
        <v>1</v>
      </c>
      <c r="F21" s="30">
        <v>0</v>
      </c>
      <c r="G21" s="30">
        <v>1</v>
      </c>
      <c r="H21" s="30">
        <v>3</v>
      </c>
      <c r="I21" s="30">
        <v>3</v>
      </c>
      <c r="J21" s="30">
        <v>1</v>
      </c>
      <c r="K21" s="30">
        <v>0</v>
      </c>
      <c r="L21" s="30">
        <v>2</v>
      </c>
      <c r="M21" s="30">
        <v>0</v>
      </c>
      <c r="N21" s="30">
        <v>0.2</v>
      </c>
      <c r="O21" s="30">
        <v>0</v>
      </c>
      <c r="P21" s="30">
        <v>1.2</v>
      </c>
      <c r="Q21" s="30">
        <v>0.2</v>
      </c>
      <c r="R21" s="30">
        <v>1</v>
      </c>
      <c r="S21" s="30">
        <v>4</v>
      </c>
      <c r="T21" s="30">
        <v>0</v>
      </c>
      <c r="U21" s="30">
        <v>4</v>
      </c>
      <c r="V21" s="30">
        <v>0</v>
      </c>
      <c r="W21" s="30">
        <v>0.25</v>
      </c>
      <c r="X21" s="30">
        <v>0.25</v>
      </c>
      <c r="Y21" s="30">
        <v>4</v>
      </c>
      <c r="Z21" s="30">
        <v>4</v>
      </c>
      <c r="AA21" s="30">
        <v>0</v>
      </c>
      <c r="AB21" s="30">
        <v>0</v>
      </c>
      <c r="AC21" s="30">
        <v>0</v>
      </c>
      <c r="AD21" s="30">
        <v>0</v>
      </c>
      <c r="AE21" s="30">
        <v>5</v>
      </c>
      <c r="AF21" s="30">
        <v>205</v>
      </c>
      <c r="AG21" s="30">
        <v>54.234405000000002</v>
      </c>
      <c r="AH21" s="35">
        <v>0.85062240663900401</v>
      </c>
      <c r="AI21" s="35" t="s">
        <v>39</v>
      </c>
      <c r="AJ21" s="35">
        <v>0.82417582417582402</v>
      </c>
      <c r="AK21" s="35">
        <v>0.93220338983050799</v>
      </c>
      <c r="AL21" s="30">
        <v>0</v>
      </c>
      <c r="AM21" s="30">
        <v>150</v>
      </c>
      <c r="AN21" s="30">
        <v>55</v>
      </c>
      <c r="AO21" s="30">
        <v>57</v>
      </c>
      <c r="AP21" s="30">
        <v>55</v>
      </c>
      <c r="AQ21" s="30">
        <v>0</v>
      </c>
      <c r="AR21" s="30">
        <v>0</v>
      </c>
      <c r="AS21" s="47" t="s">
        <v>39</v>
      </c>
      <c r="AT21" s="35">
        <v>0.54634146341463397</v>
      </c>
      <c r="AU21" s="30">
        <v>96</v>
      </c>
      <c r="AV21" s="30">
        <v>240</v>
      </c>
      <c r="AW21" s="30">
        <v>336</v>
      </c>
      <c r="AY21" s="30" t="str">
        <f t="shared" ref="AY21" si="80">B21</f>
        <v>'20201214'</v>
      </c>
      <c r="AZ21" s="57" t="s">
        <v>407</v>
      </c>
      <c r="BA21" s="30">
        <f t="shared" si="1"/>
        <v>313</v>
      </c>
      <c r="BB21" s="30">
        <f t="shared" si="2"/>
        <v>688</v>
      </c>
      <c r="BC21" s="30">
        <f t="shared" si="3"/>
        <v>4896.1363999999976</v>
      </c>
      <c r="BD21" s="30">
        <f t="shared" ref="BD21" si="81">BC21/BA21</f>
        <v>15.642608306709258</v>
      </c>
      <c r="BE21" s="30">
        <f t="shared" si="5"/>
        <v>162</v>
      </c>
      <c r="BF21" s="30">
        <f t="shared" si="6"/>
        <v>55</v>
      </c>
      <c r="BG21" s="30">
        <f t="shared" si="7"/>
        <v>0</v>
      </c>
      <c r="BH21" s="30">
        <f t="shared" si="8"/>
        <v>0</v>
      </c>
      <c r="BI21" s="30">
        <f t="shared" ref="BI21" si="82">SUM(BE21,BG21)</f>
        <v>162</v>
      </c>
      <c r="BJ21" s="30">
        <f t="shared" ref="BJ21" si="83">SUM(BF21,BH21)</f>
        <v>55</v>
      </c>
      <c r="BK21" s="30">
        <f t="shared" si="14"/>
        <v>448</v>
      </c>
      <c r="BL21" s="30">
        <f t="shared" si="15"/>
        <v>240</v>
      </c>
    </row>
    <row r="22" spans="1:64" x14ac:dyDescent="0.2">
      <c r="A22" s="18" t="s">
        <v>427</v>
      </c>
      <c r="B22" s="18" t="s">
        <v>412</v>
      </c>
      <c r="C22" s="18">
        <v>1000</v>
      </c>
      <c r="D22" s="18">
        <v>2</v>
      </c>
      <c r="E22" s="18">
        <v>1</v>
      </c>
      <c r="F22" s="18">
        <v>0</v>
      </c>
      <c r="G22" s="18">
        <v>1</v>
      </c>
      <c r="H22" s="18">
        <v>3</v>
      </c>
      <c r="I22" s="18">
        <v>3</v>
      </c>
      <c r="J22" s="18">
        <v>1</v>
      </c>
      <c r="K22" s="18">
        <v>0</v>
      </c>
      <c r="L22" s="18">
        <v>2</v>
      </c>
      <c r="M22" s="18">
        <v>0</v>
      </c>
      <c r="N22" s="18">
        <v>0.2</v>
      </c>
      <c r="O22" s="18">
        <v>0</v>
      </c>
      <c r="P22" s="18">
        <v>1.2</v>
      </c>
      <c r="Q22" s="18">
        <v>0.2</v>
      </c>
      <c r="R22" s="18">
        <v>3</v>
      </c>
      <c r="S22" s="18">
        <v>4</v>
      </c>
      <c r="T22" s="18">
        <v>0</v>
      </c>
      <c r="U22" s="18">
        <v>4</v>
      </c>
      <c r="V22" s="18">
        <v>0</v>
      </c>
      <c r="W22" s="18">
        <v>0.25</v>
      </c>
      <c r="X22" s="18">
        <v>0.25</v>
      </c>
      <c r="Y22" s="18">
        <v>4</v>
      </c>
      <c r="Z22" s="18">
        <v>4</v>
      </c>
      <c r="AA22" s="18">
        <v>0</v>
      </c>
      <c r="AB22" s="18">
        <v>0</v>
      </c>
      <c r="AC22" s="18">
        <v>0</v>
      </c>
      <c r="AD22" s="18">
        <v>0</v>
      </c>
      <c r="AE22" s="18">
        <v>15</v>
      </c>
      <c r="AF22" s="18">
        <v>108</v>
      </c>
      <c r="AG22" s="18">
        <v>27.367868333333298</v>
      </c>
      <c r="AH22" s="41">
        <v>0.75524475524475498</v>
      </c>
      <c r="AI22" s="41" t="s">
        <v>39</v>
      </c>
      <c r="AJ22" s="41">
        <v>0.75524475524475498</v>
      </c>
      <c r="AK22" s="41" t="s">
        <v>39</v>
      </c>
      <c r="AL22" s="18">
        <v>0</v>
      </c>
      <c r="AM22" s="18">
        <v>108</v>
      </c>
      <c r="AN22" s="18">
        <v>0</v>
      </c>
      <c r="AO22" s="18">
        <v>105</v>
      </c>
      <c r="AP22" s="18">
        <v>0</v>
      </c>
      <c r="AQ22" s="18">
        <v>0</v>
      </c>
      <c r="AR22" s="18">
        <v>0</v>
      </c>
      <c r="AS22" s="42" t="s">
        <v>39</v>
      </c>
      <c r="AT22" s="41">
        <v>0.97222222222222199</v>
      </c>
      <c r="AU22" s="18">
        <v>352</v>
      </c>
      <c r="AV22" s="18">
        <v>0</v>
      </c>
      <c r="AW22" s="18">
        <v>352</v>
      </c>
      <c r="AY22" s="30" t="str">
        <f t="shared" ref="AY22" si="84">B22</f>
        <v>'20201214'</v>
      </c>
      <c r="AZ22" s="57" t="s">
        <v>428</v>
      </c>
      <c r="BA22" s="30">
        <f t="shared" si="1"/>
        <v>313</v>
      </c>
      <c r="BB22" s="30">
        <f t="shared" si="2"/>
        <v>688</v>
      </c>
      <c r="BC22" s="30">
        <f t="shared" si="3"/>
        <v>4896.1363999999976</v>
      </c>
      <c r="BD22" s="30">
        <f t="shared" ref="BD22" si="85">BC22/BA22</f>
        <v>15.642608306709258</v>
      </c>
      <c r="BE22" s="30">
        <f t="shared" si="5"/>
        <v>162</v>
      </c>
      <c r="BF22" s="30">
        <f t="shared" si="6"/>
        <v>55</v>
      </c>
      <c r="BG22" s="30">
        <f t="shared" si="7"/>
        <v>0</v>
      </c>
      <c r="BH22" s="30">
        <f t="shared" si="8"/>
        <v>0</v>
      </c>
      <c r="BI22" s="30">
        <f t="shared" ref="BI22" si="86">SUM(BE22,BG22)</f>
        <v>162</v>
      </c>
      <c r="BJ22" s="30">
        <f t="shared" ref="BJ22" si="87">SUM(BF22,BH22)</f>
        <v>55</v>
      </c>
      <c r="BK22" s="30">
        <f t="shared" si="14"/>
        <v>448</v>
      </c>
      <c r="BL22" s="30">
        <f t="shared" si="15"/>
        <v>240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3"/>
  <sheetViews>
    <sheetView topLeftCell="AM1" workbookViewId="0">
      <selection activeCell="BA23" sqref="BA23:BL23"/>
    </sheetView>
  </sheetViews>
  <sheetFormatPr defaultColWidth="8.625" defaultRowHeight="12.75" x14ac:dyDescent="0.2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1666</v>
      </c>
      <c r="BN1" s="25">
        <f>SUM($AP$2:$AP$1048576,$AR$2:$AR$1048576)</f>
        <v>1666</v>
      </c>
      <c r="BO1" s="25">
        <f>SUM($AU$2:$AU$1048576)</f>
        <v>6268</v>
      </c>
      <c r="BP1" s="25">
        <f>SUM($AV$2:$AV$1048576)</f>
        <v>5124</v>
      </c>
    </row>
    <row r="2" spans="1:68" s="30" customFormat="1" x14ac:dyDescent="0.2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 t="shared" ref="BA2:BA23" si="1">SUMIF($B$2:$B$1048576,$B2,$AF$2:$AF$1048576)</f>
        <v>11</v>
      </c>
      <c r="BB2" s="30">
        <f t="shared" ref="BB2:BB23" si="2">SUMIF($B$2:$B$1048576,$B2,$AW$2:$AW$1048576)</f>
        <v>24</v>
      </c>
      <c r="BC2" s="30">
        <f t="shared" ref="BC2:BC23" si="3">SUMIF($B$2:$B$1048576,$B2,$AG$2:$AG$1048576)*60</f>
        <v>561.29329999999993</v>
      </c>
      <c r="BD2" s="30">
        <f t="shared" ref="BD2" si="4">BC2/BA2</f>
        <v>51.026663636363629</v>
      </c>
      <c r="BE2" s="30">
        <f t="shared" ref="BE2:BE23" si="5">SUMIF($B$2:$B$1048576,$B2,$AO$2:$AO$1048576)</f>
        <v>4</v>
      </c>
      <c r="BF2" s="30">
        <f t="shared" ref="BF2:BF23" si="6">SUMIF($B$2:$B$1048576,$B2,$AP$2:$AP$1048576)</f>
        <v>7</v>
      </c>
      <c r="BG2" s="30">
        <f t="shared" ref="BG2:BG23" si="7">SUMIF($B$2:$B$1048576,$B2,$AQ$2:$AQ$1048576)</f>
        <v>0</v>
      </c>
      <c r="BH2" s="30">
        <f t="shared" ref="BH2:BH23" si="8">SUMIF($B$2:$B$1048576,$B2,$AR$2:$AR$1048576)</f>
        <v>0</v>
      </c>
      <c r="BI2" s="30">
        <f t="shared" ref="BI2:BJ2" si="9">SUM(BE2,BG2)</f>
        <v>4</v>
      </c>
      <c r="BJ2" s="30">
        <f t="shared" si="9"/>
        <v>7</v>
      </c>
      <c r="BK2" s="30">
        <f>SUMIF($B$2:$B$1048576,$B2,$AU$2:$AU$1048576)</f>
        <v>8</v>
      </c>
      <c r="BL2" s="30">
        <f>SUMIF($B$2:$B$1048576,$B2,$AV$2:$AV$1048576)</f>
        <v>16</v>
      </c>
    </row>
    <row r="3" spans="1:68" s="25" customFormat="1" x14ac:dyDescent="0.2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10">B3</f>
        <v>'20201116'</v>
      </c>
      <c r="AZ3" s="25" t="s">
        <v>194</v>
      </c>
      <c r="BA3" s="25">
        <f t="shared" si="1"/>
        <v>11</v>
      </c>
      <c r="BB3" s="25">
        <f t="shared" si="2"/>
        <v>24</v>
      </c>
      <c r="BC3" s="25">
        <f t="shared" si="3"/>
        <v>561.29329999999993</v>
      </c>
      <c r="BD3" s="25">
        <f t="shared" ref="BD3" si="11">BC3/BA3</f>
        <v>51.026663636363629</v>
      </c>
      <c r="BE3" s="25">
        <f t="shared" si="5"/>
        <v>4</v>
      </c>
      <c r="BF3" s="25">
        <f t="shared" si="6"/>
        <v>7</v>
      </c>
      <c r="BG3" s="25">
        <f t="shared" si="7"/>
        <v>0</v>
      </c>
      <c r="BH3" s="25">
        <f t="shared" si="8"/>
        <v>0</v>
      </c>
      <c r="BI3" s="25">
        <f t="shared" ref="BI3" si="12">SUM(BE3,BG3)</f>
        <v>4</v>
      </c>
      <c r="BJ3" s="25">
        <f t="shared" ref="BJ3" si="13">SUM(BF3,BH3)</f>
        <v>7</v>
      </c>
      <c r="BK3" s="25">
        <f t="shared" ref="BK3:BK23" si="14">SUMIF($B$2:$B$1048576,$B3,$AU$2:$AU$1048576)</f>
        <v>8</v>
      </c>
      <c r="BL3" s="25">
        <f t="shared" ref="BL3:BL23" si="15">SUMIF($B$2:$B$1048576,$B3,$AV$2:$AV$1048576)</f>
        <v>16</v>
      </c>
    </row>
    <row r="4" spans="1:68" s="29" customFormat="1" x14ac:dyDescent="0.2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16">B4</f>
        <v>'20201117'</v>
      </c>
      <c r="AZ4" s="29" t="s">
        <v>194</v>
      </c>
      <c r="BA4" s="29">
        <f t="shared" si="1"/>
        <v>51</v>
      </c>
      <c r="BB4" s="29">
        <f t="shared" si="2"/>
        <v>204</v>
      </c>
      <c r="BC4" s="29">
        <f t="shared" si="3"/>
        <v>2723.6599000000019</v>
      </c>
      <c r="BD4" s="29">
        <f t="shared" ref="BD4" si="17">BC4/BA4</f>
        <v>53.405096078431413</v>
      </c>
      <c r="BE4" s="29">
        <f t="shared" si="5"/>
        <v>27</v>
      </c>
      <c r="BF4" s="29">
        <f t="shared" si="6"/>
        <v>24</v>
      </c>
      <c r="BG4" s="29">
        <f t="shared" si="7"/>
        <v>0</v>
      </c>
      <c r="BH4" s="29">
        <f t="shared" si="8"/>
        <v>0</v>
      </c>
      <c r="BI4" s="29">
        <f t="shared" ref="BI4" si="18">SUM(BE4,BG4)</f>
        <v>27</v>
      </c>
      <c r="BJ4" s="29">
        <f t="shared" ref="BJ4" si="19">SUM(BF4,BH4)</f>
        <v>24</v>
      </c>
      <c r="BK4" s="29">
        <f t="shared" si="14"/>
        <v>108</v>
      </c>
      <c r="BL4" s="29">
        <f t="shared" si="15"/>
        <v>96</v>
      </c>
    </row>
    <row r="5" spans="1:68" s="29" customFormat="1" x14ac:dyDescent="0.2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20">B5</f>
        <v>'20201118'</v>
      </c>
      <c r="AZ5" s="29" t="s">
        <v>194</v>
      </c>
      <c r="BA5" s="29">
        <f t="shared" si="1"/>
        <v>184</v>
      </c>
      <c r="BB5" s="29">
        <f t="shared" si="2"/>
        <v>736</v>
      </c>
      <c r="BC5" s="29">
        <f t="shared" si="3"/>
        <v>2321.5624999999982</v>
      </c>
      <c r="BD5" s="29">
        <f t="shared" ref="BD5" si="21">BC5/BA5</f>
        <v>12.617187499999989</v>
      </c>
      <c r="BE5" s="29">
        <f t="shared" si="5"/>
        <v>93</v>
      </c>
      <c r="BF5" s="29">
        <f t="shared" si="6"/>
        <v>91</v>
      </c>
      <c r="BG5" s="29">
        <f t="shared" si="7"/>
        <v>0</v>
      </c>
      <c r="BH5" s="29">
        <f t="shared" si="8"/>
        <v>0</v>
      </c>
      <c r="BI5" s="29">
        <f t="shared" ref="BI5" si="22">SUM(BE5,BG5)</f>
        <v>93</v>
      </c>
      <c r="BJ5" s="29">
        <f t="shared" ref="BJ5" si="23">SUM(BF5,BH5)</f>
        <v>91</v>
      </c>
      <c r="BK5" s="29">
        <f t="shared" si="14"/>
        <v>372</v>
      </c>
      <c r="BL5" s="29">
        <f t="shared" si="15"/>
        <v>364</v>
      </c>
    </row>
    <row r="6" spans="1:68" s="29" customFormat="1" x14ac:dyDescent="0.2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24">B6</f>
        <v>'20201119'</v>
      </c>
      <c r="AZ6" s="29" t="s">
        <v>194</v>
      </c>
      <c r="BA6" s="29">
        <f t="shared" si="1"/>
        <v>267</v>
      </c>
      <c r="BB6" s="29">
        <f t="shared" si="2"/>
        <v>988</v>
      </c>
      <c r="BC6" s="29">
        <f t="shared" si="3"/>
        <v>1596.4234999999981</v>
      </c>
      <c r="BD6" s="29">
        <f t="shared" ref="BD6" si="25">BC6/BA6</f>
        <v>5.9791142322097306</v>
      </c>
      <c r="BE6" s="29">
        <f t="shared" si="5"/>
        <v>120</v>
      </c>
      <c r="BF6" s="29">
        <f t="shared" si="6"/>
        <v>127</v>
      </c>
      <c r="BG6" s="29">
        <f t="shared" si="7"/>
        <v>0</v>
      </c>
      <c r="BH6" s="29">
        <f t="shared" si="8"/>
        <v>0</v>
      </c>
      <c r="BI6" s="29">
        <f t="shared" ref="BI6" si="26">SUM(BE6,BG6)</f>
        <v>120</v>
      </c>
      <c r="BJ6" s="29">
        <f t="shared" ref="BJ6" si="27">SUM(BF6,BH6)</f>
        <v>127</v>
      </c>
      <c r="BK6" s="29">
        <f t="shared" si="14"/>
        <v>480</v>
      </c>
      <c r="BL6" s="29">
        <f t="shared" si="15"/>
        <v>508</v>
      </c>
    </row>
    <row r="7" spans="1:68" s="29" customFormat="1" x14ac:dyDescent="0.2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24"/>
        <v>'20201120'</v>
      </c>
      <c r="AZ7" s="29" t="s">
        <v>219</v>
      </c>
      <c r="BA7" s="29">
        <f t="shared" si="1"/>
        <v>205</v>
      </c>
      <c r="BB7" s="29">
        <f t="shared" si="2"/>
        <v>444</v>
      </c>
      <c r="BC7" s="29">
        <f t="shared" si="3"/>
        <v>1537.6342999999979</v>
      </c>
      <c r="BD7" s="29">
        <f t="shared" ref="BD7" si="28">BC7/BA7</f>
        <v>7.5006551219512092</v>
      </c>
      <c r="BE7" s="29">
        <f t="shared" si="5"/>
        <v>56</v>
      </c>
      <c r="BF7" s="29">
        <f t="shared" si="6"/>
        <v>56</v>
      </c>
      <c r="BG7" s="29">
        <f t="shared" si="7"/>
        <v>0</v>
      </c>
      <c r="BH7" s="29">
        <f t="shared" si="8"/>
        <v>0</v>
      </c>
      <c r="BI7" s="29">
        <f t="shared" ref="BI7" si="29">SUM(BE7,BG7)</f>
        <v>56</v>
      </c>
      <c r="BJ7" s="29">
        <f t="shared" ref="BJ7" si="30">SUM(BF7,BH7)</f>
        <v>56</v>
      </c>
      <c r="BK7" s="29">
        <f t="shared" si="14"/>
        <v>224</v>
      </c>
      <c r="BL7" s="29">
        <f t="shared" si="15"/>
        <v>220</v>
      </c>
    </row>
    <row r="8" spans="1:68" x14ac:dyDescent="0.2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31">B8</f>
        <v>'20201123'</v>
      </c>
      <c r="AZ8" s="52" t="s">
        <v>280</v>
      </c>
      <c r="BA8" s="52">
        <f t="shared" si="1"/>
        <v>303</v>
      </c>
      <c r="BB8" s="52">
        <f t="shared" si="2"/>
        <v>652</v>
      </c>
      <c r="BC8" s="52">
        <f t="shared" si="3"/>
        <v>3317.4429999999957</v>
      </c>
      <c r="BD8" s="52">
        <f t="shared" ref="BD8" si="32">BC8/BA8</f>
        <v>10.948656765676553</v>
      </c>
      <c r="BE8" s="52">
        <f t="shared" si="5"/>
        <v>96</v>
      </c>
      <c r="BF8" s="52">
        <f t="shared" si="6"/>
        <v>94</v>
      </c>
      <c r="BG8" s="52">
        <f t="shared" si="7"/>
        <v>0</v>
      </c>
      <c r="BH8" s="52">
        <f t="shared" si="8"/>
        <v>0</v>
      </c>
      <c r="BI8" s="52">
        <f t="shared" ref="BI8" si="33">SUM(BE8,BG8)</f>
        <v>96</v>
      </c>
      <c r="BJ8" s="52">
        <f t="shared" ref="BJ8" si="34">SUM(BF8,BH8)</f>
        <v>94</v>
      </c>
      <c r="BK8" s="18">
        <f t="shared" si="14"/>
        <v>384</v>
      </c>
      <c r="BL8" s="18">
        <f t="shared" si="15"/>
        <v>268</v>
      </c>
    </row>
    <row r="9" spans="1:68" s="25" customFormat="1" x14ac:dyDescent="0.2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35">B9</f>
        <v>'20201123'</v>
      </c>
      <c r="AZ9" s="25" t="s">
        <v>280</v>
      </c>
      <c r="BA9" s="25">
        <f t="shared" si="1"/>
        <v>303</v>
      </c>
      <c r="BB9" s="25">
        <f t="shared" si="2"/>
        <v>652</v>
      </c>
      <c r="BC9" s="25">
        <f t="shared" si="3"/>
        <v>3317.4429999999957</v>
      </c>
      <c r="BD9" s="25">
        <f t="shared" ref="BD9:BD10" si="36">BC9/BA9</f>
        <v>10.948656765676553</v>
      </c>
      <c r="BE9" s="25">
        <f t="shared" si="5"/>
        <v>96</v>
      </c>
      <c r="BF9" s="25">
        <f t="shared" si="6"/>
        <v>94</v>
      </c>
      <c r="BG9" s="25">
        <f t="shared" si="7"/>
        <v>0</v>
      </c>
      <c r="BH9" s="25">
        <f t="shared" si="8"/>
        <v>0</v>
      </c>
      <c r="BI9" s="25">
        <f t="shared" ref="BI9:BI10" si="37">SUM(BE9,BG9)</f>
        <v>96</v>
      </c>
      <c r="BJ9" s="25">
        <f t="shared" ref="BJ9:BJ10" si="38">SUM(BF9,BH9)</f>
        <v>94</v>
      </c>
      <c r="BK9" s="25">
        <f t="shared" si="14"/>
        <v>384</v>
      </c>
      <c r="BL9" s="25">
        <f t="shared" si="15"/>
        <v>268</v>
      </c>
    </row>
    <row r="10" spans="1:68" s="29" customFormat="1" x14ac:dyDescent="0.2">
      <c r="A10" s="29" t="s">
        <v>299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1</v>
      </c>
      <c r="J10" s="29">
        <v>3</v>
      </c>
      <c r="K10" s="29">
        <v>2</v>
      </c>
      <c r="L10" s="29">
        <v>0</v>
      </c>
      <c r="M10" s="29">
        <v>0</v>
      </c>
      <c r="N10" s="29">
        <v>0.2</v>
      </c>
      <c r="O10" s="29">
        <v>0</v>
      </c>
      <c r="P10" s="29">
        <v>0.8</v>
      </c>
      <c r="Q10" s="29">
        <v>0</v>
      </c>
      <c r="R10" s="29">
        <v>0.8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226</v>
      </c>
      <c r="AG10" s="29">
        <v>38.108161666666703</v>
      </c>
      <c r="AH10" s="37">
        <v>0.62258953168044096</v>
      </c>
      <c r="AI10" s="37" t="s">
        <v>39</v>
      </c>
      <c r="AJ10" s="37">
        <v>0.844444444444444</v>
      </c>
      <c r="AK10" s="37">
        <v>0.49122807017543901</v>
      </c>
      <c r="AL10" s="29">
        <v>0</v>
      </c>
      <c r="AM10" s="29">
        <v>114</v>
      </c>
      <c r="AN10" s="29">
        <v>112</v>
      </c>
      <c r="AO10" s="29">
        <v>89</v>
      </c>
      <c r="AP10" s="29">
        <v>90</v>
      </c>
      <c r="AQ10" s="29">
        <v>0</v>
      </c>
      <c r="AR10" s="29">
        <v>0</v>
      </c>
      <c r="AS10" s="43" t="s">
        <v>39</v>
      </c>
      <c r="AT10" s="37">
        <v>0.79203539823008895</v>
      </c>
      <c r="AU10" s="29">
        <v>356</v>
      </c>
      <c r="AV10" s="29">
        <v>332</v>
      </c>
      <c r="AW10" s="29">
        <v>688</v>
      </c>
      <c r="AY10" s="29" t="str">
        <f t="shared" si="35"/>
        <v>'20201124'</v>
      </c>
      <c r="AZ10" s="29" t="s">
        <v>280</v>
      </c>
      <c r="BA10" s="29">
        <f t="shared" si="1"/>
        <v>226</v>
      </c>
      <c r="BB10" s="29">
        <f t="shared" si="2"/>
        <v>688</v>
      </c>
      <c r="BC10" s="29">
        <f t="shared" si="3"/>
        <v>2286.4897000000024</v>
      </c>
      <c r="BD10" s="29">
        <f t="shared" si="36"/>
        <v>10.117211061946913</v>
      </c>
      <c r="BE10" s="29">
        <f t="shared" si="5"/>
        <v>89</v>
      </c>
      <c r="BF10" s="29">
        <f t="shared" si="6"/>
        <v>90</v>
      </c>
      <c r="BG10" s="29">
        <f t="shared" si="7"/>
        <v>0</v>
      </c>
      <c r="BH10" s="29">
        <f t="shared" si="8"/>
        <v>0</v>
      </c>
      <c r="BI10" s="29">
        <f t="shared" si="37"/>
        <v>89</v>
      </c>
      <c r="BJ10" s="29">
        <f t="shared" si="38"/>
        <v>90</v>
      </c>
      <c r="BK10" s="29">
        <f t="shared" si="14"/>
        <v>356</v>
      </c>
      <c r="BL10" s="29">
        <f t="shared" si="15"/>
        <v>332</v>
      </c>
    </row>
    <row r="11" spans="1:68" s="29" customFormat="1" x14ac:dyDescent="0.2">
      <c r="A11" s="29" t="s">
        <v>328</v>
      </c>
      <c r="B11" s="29" t="s">
        <v>303</v>
      </c>
      <c r="C11" s="29">
        <v>1000</v>
      </c>
      <c r="D11" s="29">
        <v>4</v>
      </c>
      <c r="E11" s="29">
        <v>0</v>
      </c>
      <c r="F11" s="29">
        <v>1</v>
      </c>
      <c r="G11" s="29">
        <v>3</v>
      </c>
      <c r="H11" s="29">
        <v>0</v>
      </c>
      <c r="I11" s="29">
        <v>1</v>
      </c>
      <c r="J11" s="29">
        <v>3</v>
      </c>
      <c r="K11" s="29">
        <v>2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4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234</v>
      </c>
      <c r="AG11" s="29">
        <v>47.369745000000002</v>
      </c>
      <c r="AH11" s="37">
        <v>0.75483870967741895</v>
      </c>
      <c r="AI11" s="37" t="s">
        <v>39</v>
      </c>
      <c r="AJ11" s="37">
        <v>0.88549618320610701</v>
      </c>
      <c r="AK11" s="37">
        <v>0.65921787709497204</v>
      </c>
      <c r="AL11" s="29">
        <v>0</v>
      </c>
      <c r="AM11" s="29">
        <v>116</v>
      </c>
      <c r="AN11" s="29">
        <v>118</v>
      </c>
      <c r="AO11" s="29">
        <v>102</v>
      </c>
      <c r="AP11" s="29">
        <v>103</v>
      </c>
      <c r="AQ11" s="29">
        <v>0</v>
      </c>
      <c r="AR11" s="29">
        <v>0</v>
      </c>
      <c r="AS11" s="43" t="s">
        <v>39</v>
      </c>
      <c r="AT11" s="37">
        <v>0.87606837606837595</v>
      </c>
      <c r="AU11" s="29">
        <v>400</v>
      </c>
      <c r="AV11" s="29">
        <v>324</v>
      </c>
      <c r="AW11" s="29">
        <v>724</v>
      </c>
      <c r="AY11" s="29" t="str">
        <f t="shared" ref="AY11" si="39">B11</f>
        <v>'20201125'</v>
      </c>
      <c r="AZ11" s="29" t="s">
        <v>280</v>
      </c>
      <c r="BA11" s="29">
        <f t="shared" si="1"/>
        <v>234</v>
      </c>
      <c r="BB11" s="29">
        <f t="shared" si="2"/>
        <v>724</v>
      </c>
      <c r="BC11" s="29">
        <f t="shared" si="3"/>
        <v>2842.1847000000002</v>
      </c>
      <c r="BD11" s="29">
        <f t="shared" ref="BD11" si="40">BC11/BA11</f>
        <v>12.146088461538463</v>
      </c>
      <c r="BE11" s="29">
        <f t="shared" si="5"/>
        <v>102</v>
      </c>
      <c r="BF11" s="29">
        <f t="shared" si="6"/>
        <v>103</v>
      </c>
      <c r="BG11" s="29">
        <f t="shared" si="7"/>
        <v>0</v>
      </c>
      <c r="BH11" s="29">
        <f t="shared" si="8"/>
        <v>0</v>
      </c>
      <c r="BI11" s="29">
        <f>SUM(BE11,BG11)</f>
        <v>102</v>
      </c>
      <c r="BJ11" s="29">
        <f t="shared" ref="BJ11" si="41">SUM(BF11,BH11)</f>
        <v>103</v>
      </c>
      <c r="BK11" s="29">
        <f t="shared" si="14"/>
        <v>400</v>
      </c>
      <c r="BL11" s="29">
        <f t="shared" si="15"/>
        <v>324</v>
      </c>
    </row>
    <row r="12" spans="1:68" s="29" customFormat="1" x14ac:dyDescent="0.2">
      <c r="A12" s="29" t="s">
        <v>322</v>
      </c>
      <c r="B12" s="29" t="s">
        <v>315</v>
      </c>
      <c r="C12" s="29">
        <v>1000</v>
      </c>
      <c r="D12" s="29">
        <v>4</v>
      </c>
      <c r="E12" s="29">
        <v>0</v>
      </c>
      <c r="F12" s="29">
        <v>1</v>
      </c>
      <c r="G12" s="29">
        <v>3</v>
      </c>
      <c r="H12" s="29">
        <v>0</v>
      </c>
      <c r="I12" s="29">
        <v>1</v>
      </c>
      <c r="J12" s="29">
        <v>3</v>
      </c>
      <c r="K12" s="29">
        <v>2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5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4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212</v>
      </c>
      <c r="AG12" s="29">
        <v>53.403336666666704</v>
      </c>
      <c r="AH12" s="37">
        <v>0.86885245901639296</v>
      </c>
      <c r="AI12" s="37" t="s">
        <v>39</v>
      </c>
      <c r="AJ12" s="37">
        <v>0.91346153846153799</v>
      </c>
      <c r="AK12" s="37">
        <v>0.83571428571428596</v>
      </c>
      <c r="AL12" s="29">
        <v>0</v>
      </c>
      <c r="AM12" s="29">
        <v>95</v>
      </c>
      <c r="AN12" s="29">
        <v>117</v>
      </c>
      <c r="AO12" s="29">
        <v>94</v>
      </c>
      <c r="AP12" s="29">
        <v>93</v>
      </c>
      <c r="AQ12" s="29">
        <v>0</v>
      </c>
      <c r="AR12" s="29">
        <v>0</v>
      </c>
      <c r="AS12" s="43" t="s">
        <v>39</v>
      </c>
      <c r="AT12" s="37">
        <v>0.88207547169811296</v>
      </c>
      <c r="AU12" s="29">
        <v>340</v>
      </c>
      <c r="AV12" s="29">
        <v>168</v>
      </c>
      <c r="AW12" s="29">
        <v>508</v>
      </c>
      <c r="AY12" s="29" t="str">
        <f t="shared" ref="AY12" si="42">B12</f>
        <v>'20201127'</v>
      </c>
      <c r="AZ12" s="29" t="s">
        <v>280</v>
      </c>
      <c r="BA12" s="29">
        <f t="shared" si="1"/>
        <v>212</v>
      </c>
      <c r="BB12" s="29">
        <f t="shared" si="2"/>
        <v>508</v>
      </c>
      <c r="BC12" s="29">
        <f t="shared" si="3"/>
        <v>3204.200200000002</v>
      </c>
      <c r="BD12" s="29">
        <f t="shared" ref="BD12" si="43">BC12/BA12</f>
        <v>15.114151886792463</v>
      </c>
      <c r="BE12" s="29">
        <f t="shared" si="5"/>
        <v>94</v>
      </c>
      <c r="BF12" s="29">
        <f t="shared" si="6"/>
        <v>93</v>
      </c>
      <c r="BG12" s="29">
        <f t="shared" si="7"/>
        <v>0</v>
      </c>
      <c r="BH12" s="29">
        <f t="shared" si="8"/>
        <v>0</v>
      </c>
      <c r="BI12" s="29">
        <f t="shared" ref="BI12" si="44">SUM(BE12,BG12)</f>
        <v>94</v>
      </c>
      <c r="BJ12" s="29">
        <f t="shared" ref="BJ12" si="45">SUM(BF12,BH12)</f>
        <v>93</v>
      </c>
      <c r="BK12" s="29">
        <f t="shared" si="14"/>
        <v>340</v>
      </c>
      <c r="BL12" s="29">
        <f t="shared" si="15"/>
        <v>168</v>
      </c>
    </row>
    <row r="13" spans="1:68" s="29" customFormat="1" x14ac:dyDescent="0.2">
      <c r="A13" s="29" t="s">
        <v>329</v>
      </c>
      <c r="B13" s="29" t="s">
        <v>324</v>
      </c>
      <c r="C13" s="29">
        <v>1000</v>
      </c>
      <c r="D13" s="29">
        <v>4</v>
      </c>
      <c r="E13" s="29">
        <v>0</v>
      </c>
      <c r="F13" s="29">
        <v>1</v>
      </c>
      <c r="G13" s="29">
        <v>3</v>
      </c>
      <c r="H13" s="29">
        <v>0</v>
      </c>
      <c r="I13" s="29">
        <v>1</v>
      </c>
      <c r="J13" s="29">
        <v>3</v>
      </c>
      <c r="K13" s="29">
        <v>2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100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194</v>
      </c>
      <c r="AG13" s="29">
        <v>41.678698333333301</v>
      </c>
      <c r="AH13" s="37">
        <v>0.79835390946502105</v>
      </c>
      <c r="AI13" s="37" t="s">
        <v>39</v>
      </c>
      <c r="AJ13" s="37">
        <v>0.89423076923076905</v>
      </c>
      <c r="AK13" s="37">
        <v>0.72661870503597104</v>
      </c>
      <c r="AL13" s="29">
        <v>0</v>
      </c>
      <c r="AM13" s="29">
        <v>93</v>
      </c>
      <c r="AN13" s="29">
        <v>101</v>
      </c>
      <c r="AO13" s="29">
        <v>89</v>
      </c>
      <c r="AP13" s="29">
        <v>90</v>
      </c>
      <c r="AQ13" s="29">
        <v>0</v>
      </c>
      <c r="AR13" s="29">
        <v>0</v>
      </c>
      <c r="AS13" s="43" t="s">
        <v>39</v>
      </c>
      <c r="AT13" s="37">
        <v>0.92268041237113396</v>
      </c>
      <c r="AU13" s="29">
        <v>276</v>
      </c>
      <c r="AV13" s="29">
        <v>284</v>
      </c>
      <c r="AW13" s="29">
        <v>560</v>
      </c>
      <c r="AY13" s="29" t="str">
        <f t="shared" ref="AY13" si="46">B13</f>
        <v>'20201130'</v>
      </c>
      <c r="AZ13" s="29" t="s">
        <v>280</v>
      </c>
      <c r="BA13" s="29">
        <f t="shared" si="1"/>
        <v>194</v>
      </c>
      <c r="BB13" s="29">
        <f t="shared" si="2"/>
        <v>560</v>
      </c>
      <c r="BC13" s="29">
        <f t="shared" si="3"/>
        <v>2500.7218999999982</v>
      </c>
      <c r="BD13" s="29">
        <f t="shared" ref="BD13" si="47">BC13/BA13</f>
        <v>12.890319072164939</v>
      </c>
      <c r="BE13" s="29">
        <f t="shared" si="5"/>
        <v>89</v>
      </c>
      <c r="BF13" s="29">
        <f t="shared" si="6"/>
        <v>90</v>
      </c>
      <c r="BG13" s="29">
        <f t="shared" si="7"/>
        <v>0</v>
      </c>
      <c r="BH13" s="29">
        <f t="shared" si="8"/>
        <v>0</v>
      </c>
      <c r="BI13" s="29">
        <f t="shared" ref="BI13" si="48">SUM(BE13,BG13)</f>
        <v>89</v>
      </c>
      <c r="BJ13" s="29">
        <f t="shared" ref="BJ13" si="49">SUM(BF13,BH13)</f>
        <v>90</v>
      </c>
      <c r="BK13" s="29">
        <f t="shared" si="14"/>
        <v>276</v>
      </c>
      <c r="BL13" s="29">
        <f t="shared" si="15"/>
        <v>284</v>
      </c>
    </row>
    <row r="14" spans="1:68" x14ac:dyDescent="0.2">
      <c r="A14" s="18" t="s">
        <v>339</v>
      </c>
      <c r="B14" s="18" t="s">
        <v>335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1</v>
      </c>
      <c r="J14" s="18">
        <v>3</v>
      </c>
      <c r="K14" s="18">
        <v>2</v>
      </c>
      <c r="L14" s="18">
        <v>0</v>
      </c>
      <c r="M14" s="18">
        <v>0</v>
      </c>
      <c r="N14" s="18">
        <v>0.2</v>
      </c>
      <c r="O14" s="18">
        <v>0</v>
      </c>
      <c r="P14" s="18">
        <v>1.2</v>
      </c>
      <c r="Q14" s="18">
        <v>0</v>
      </c>
      <c r="R14" s="18">
        <v>3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1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78</v>
      </c>
      <c r="AG14" s="18">
        <v>18.3144383333333</v>
      </c>
      <c r="AH14" s="41">
        <v>0.74285714285714299</v>
      </c>
      <c r="AI14" s="41" t="s">
        <v>39</v>
      </c>
      <c r="AJ14" s="41">
        <v>0.8</v>
      </c>
      <c r="AK14" s="41">
        <v>0.69090909090909103</v>
      </c>
      <c r="AL14" s="18">
        <v>0</v>
      </c>
      <c r="AM14" s="18">
        <v>40</v>
      </c>
      <c r="AN14" s="18">
        <v>38</v>
      </c>
      <c r="AO14" s="18">
        <v>37</v>
      </c>
      <c r="AP14" s="18">
        <v>36</v>
      </c>
      <c r="AQ14" s="18">
        <v>0</v>
      </c>
      <c r="AR14" s="18">
        <v>0</v>
      </c>
      <c r="AS14" s="42" t="s">
        <v>39</v>
      </c>
      <c r="AT14" s="41">
        <v>0.93589743589743601</v>
      </c>
      <c r="AU14" s="18">
        <v>100</v>
      </c>
      <c r="AV14" s="18">
        <v>76</v>
      </c>
      <c r="AW14" s="18">
        <v>176</v>
      </c>
      <c r="AY14" s="52" t="str">
        <f t="shared" ref="AY14" si="50">B14</f>
        <v>'20201201'</v>
      </c>
      <c r="AZ14" s="52" t="s">
        <v>280</v>
      </c>
      <c r="BA14" s="52">
        <f t="shared" si="1"/>
        <v>249</v>
      </c>
      <c r="BB14" s="52">
        <f t="shared" si="2"/>
        <v>712</v>
      </c>
      <c r="BC14" s="52">
        <f t="shared" si="3"/>
        <v>3246.5143999999977</v>
      </c>
      <c r="BD14" s="52">
        <f t="shared" ref="BD14" si="51">BC14/BA14</f>
        <v>13.03821044176706</v>
      </c>
      <c r="BE14" s="52">
        <f t="shared" si="5"/>
        <v>119</v>
      </c>
      <c r="BF14" s="52">
        <f t="shared" si="6"/>
        <v>116</v>
      </c>
      <c r="BG14" s="52">
        <f t="shared" si="7"/>
        <v>0</v>
      </c>
      <c r="BH14" s="52">
        <f t="shared" si="8"/>
        <v>0</v>
      </c>
      <c r="BI14" s="52">
        <f t="shared" ref="BI14" si="52">SUM(BE14,BG14)</f>
        <v>119</v>
      </c>
      <c r="BJ14" s="52">
        <f t="shared" ref="BJ14" si="53">SUM(BF14,BH14)</f>
        <v>116</v>
      </c>
      <c r="BK14" s="52">
        <f t="shared" si="14"/>
        <v>404</v>
      </c>
      <c r="BL14" s="52">
        <f t="shared" si="15"/>
        <v>308</v>
      </c>
    </row>
    <row r="15" spans="1:68" s="25" customFormat="1" x14ac:dyDescent="0.2">
      <c r="A15" s="25" t="s">
        <v>340</v>
      </c>
      <c r="B15" s="25" t="s">
        <v>335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1</v>
      </c>
      <c r="J15" s="25">
        <v>3</v>
      </c>
      <c r="K15" s="25">
        <v>2</v>
      </c>
      <c r="L15" s="25">
        <v>0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3.6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171</v>
      </c>
      <c r="AG15" s="25">
        <v>35.794134999999997</v>
      </c>
      <c r="AH15" s="36">
        <v>0.85499999999999998</v>
      </c>
      <c r="AI15" s="36" t="s">
        <v>39</v>
      </c>
      <c r="AJ15" s="36">
        <v>0.88297872340425498</v>
      </c>
      <c r="AK15" s="36">
        <v>0.83018867924528295</v>
      </c>
      <c r="AL15" s="25">
        <v>0</v>
      </c>
      <c r="AM15" s="25">
        <v>83</v>
      </c>
      <c r="AN15" s="25">
        <v>88</v>
      </c>
      <c r="AO15" s="25">
        <v>82</v>
      </c>
      <c r="AP15" s="25">
        <v>80</v>
      </c>
      <c r="AQ15" s="25">
        <v>0</v>
      </c>
      <c r="AR15" s="25">
        <v>0</v>
      </c>
      <c r="AS15" s="39" t="s">
        <v>39</v>
      </c>
      <c r="AT15" s="36">
        <v>0.94736842105263197</v>
      </c>
      <c r="AU15" s="25">
        <v>304</v>
      </c>
      <c r="AV15" s="25">
        <v>232</v>
      </c>
      <c r="AW15" s="25">
        <v>536</v>
      </c>
      <c r="AY15" s="25" t="str">
        <f t="shared" ref="AY15" si="54">B15</f>
        <v>'20201201'</v>
      </c>
      <c r="AZ15" s="25" t="s">
        <v>280</v>
      </c>
      <c r="BA15" s="25">
        <f t="shared" si="1"/>
        <v>249</v>
      </c>
      <c r="BB15" s="25">
        <f t="shared" si="2"/>
        <v>712</v>
      </c>
      <c r="BC15" s="25">
        <f t="shared" si="3"/>
        <v>3246.5143999999977</v>
      </c>
      <c r="BD15" s="25">
        <f t="shared" ref="BD15" si="55">BC15/BA15</f>
        <v>13.03821044176706</v>
      </c>
      <c r="BE15" s="25">
        <f t="shared" si="5"/>
        <v>119</v>
      </c>
      <c r="BF15" s="25">
        <f t="shared" si="6"/>
        <v>116</v>
      </c>
      <c r="BG15" s="25">
        <f t="shared" si="7"/>
        <v>0</v>
      </c>
      <c r="BH15" s="25">
        <f t="shared" si="8"/>
        <v>0</v>
      </c>
      <c r="BI15" s="25">
        <f t="shared" ref="BI15" si="56">SUM(BE15,BG15)</f>
        <v>119</v>
      </c>
      <c r="BJ15" s="25">
        <f t="shared" ref="BJ15" si="57">SUM(BF15,BH15)</f>
        <v>116</v>
      </c>
      <c r="BK15" s="25">
        <f t="shared" si="14"/>
        <v>404</v>
      </c>
      <c r="BL15" s="25">
        <f t="shared" si="15"/>
        <v>308</v>
      </c>
    </row>
    <row r="16" spans="1:68" s="29" customFormat="1" x14ac:dyDescent="0.2">
      <c r="A16" s="29" t="s">
        <v>348</v>
      </c>
      <c r="B16" s="29" t="s">
        <v>343</v>
      </c>
      <c r="C16" s="29">
        <v>1000</v>
      </c>
      <c r="D16" s="29">
        <v>4</v>
      </c>
      <c r="E16" s="29">
        <v>0</v>
      </c>
      <c r="F16" s="29">
        <v>1</v>
      </c>
      <c r="G16" s="29">
        <v>3</v>
      </c>
      <c r="H16" s="29">
        <v>0</v>
      </c>
      <c r="I16" s="29">
        <v>1</v>
      </c>
      <c r="J16" s="29">
        <v>3</v>
      </c>
      <c r="K16" s="29">
        <v>2</v>
      </c>
      <c r="L16" s="29">
        <v>0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10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259</v>
      </c>
      <c r="AG16" s="29">
        <v>60.134785000000001</v>
      </c>
      <c r="AH16" s="37">
        <v>0.77083333333333304</v>
      </c>
      <c r="AI16" s="37" t="s">
        <v>39</v>
      </c>
      <c r="AJ16" s="37">
        <v>0.88356164383561597</v>
      </c>
      <c r="AK16" s="37">
        <v>0.68421052631579005</v>
      </c>
      <c r="AL16" s="29">
        <v>0</v>
      </c>
      <c r="AM16" s="29">
        <v>129</v>
      </c>
      <c r="AN16" s="29">
        <v>130</v>
      </c>
      <c r="AO16" s="29">
        <v>123</v>
      </c>
      <c r="AP16" s="29">
        <v>121</v>
      </c>
      <c r="AQ16" s="29">
        <v>0</v>
      </c>
      <c r="AR16" s="29">
        <v>0</v>
      </c>
      <c r="AS16" s="43" t="s">
        <v>39</v>
      </c>
      <c r="AT16" s="37">
        <v>0.94208494208494198</v>
      </c>
      <c r="AU16" s="29">
        <v>444</v>
      </c>
      <c r="AV16" s="29">
        <v>268</v>
      </c>
      <c r="AW16" s="29">
        <v>712</v>
      </c>
      <c r="AY16" s="29" t="str">
        <f t="shared" ref="AY16" si="58">B16</f>
        <v>'20201202'</v>
      </c>
      <c r="AZ16" s="29" t="s">
        <v>280</v>
      </c>
      <c r="BA16" s="29">
        <f t="shared" si="1"/>
        <v>259</v>
      </c>
      <c r="BB16" s="29">
        <f t="shared" si="2"/>
        <v>712</v>
      </c>
      <c r="BC16" s="29">
        <f t="shared" si="3"/>
        <v>3608.0871000000002</v>
      </c>
      <c r="BD16" s="29">
        <f t="shared" ref="BD16" si="59">BC16/BA16</f>
        <v>13.930838223938224</v>
      </c>
      <c r="BE16" s="29">
        <f t="shared" si="5"/>
        <v>123</v>
      </c>
      <c r="BF16" s="29">
        <f t="shared" si="6"/>
        <v>121</v>
      </c>
      <c r="BG16" s="29">
        <f t="shared" si="7"/>
        <v>0</v>
      </c>
      <c r="BH16" s="29">
        <f t="shared" si="8"/>
        <v>0</v>
      </c>
      <c r="BI16" s="29">
        <f t="shared" ref="BI16" si="60">SUM(BE16,BG16)</f>
        <v>123</v>
      </c>
      <c r="BJ16" s="29">
        <f t="shared" ref="BJ16" si="61">SUM(BF16,BH16)</f>
        <v>121</v>
      </c>
      <c r="BK16" s="29">
        <f t="shared" si="14"/>
        <v>444</v>
      </c>
      <c r="BL16" s="29">
        <f t="shared" si="15"/>
        <v>268</v>
      </c>
    </row>
    <row r="17" spans="1:64" s="29" customFormat="1" x14ac:dyDescent="0.2">
      <c r="A17" s="29" t="s">
        <v>358</v>
      </c>
      <c r="B17" s="29" t="s">
        <v>350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1</v>
      </c>
      <c r="J17" s="29">
        <v>3</v>
      </c>
      <c r="K17" s="29">
        <v>2</v>
      </c>
      <c r="L17" s="29">
        <v>0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4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193</v>
      </c>
      <c r="AG17" s="29">
        <v>41.911198333333303</v>
      </c>
      <c r="AH17" s="37">
        <v>0.787755102040816</v>
      </c>
      <c r="AI17" s="37" t="s">
        <v>39</v>
      </c>
      <c r="AJ17" s="37">
        <v>0.89908256880734005</v>
      </c>
      <c r="AK17" s="37">
        <v>0.69852941176470595</v>
      </c>
      <c r="AL17" s="29">
        <v>0</v>
      </c>
      <c r="AM17" s="29">
        <v>98</v>
      </c>
      <c r="AN17" s="29">
        <v>95</v>
      </c>
      <c r="AO17" s="29">
        <v>94</v>
      </c>
      <c r="AP17" s="29">
        <v>93</v>
      </c>
      <c r="AQ17" s="29">
        <v>0</v>
      </c>
      <c r="AR17" s="29">
        <v>0</v>
      </c>
      <c r="AS17" s="43" t="s">
        <v>39</v>
      </c>
      <c r="AT17" s="37">
        <v>0.96891191709844604</v>
      </c>
      <c r="AU17" s="29">
        <v>336</v>
      </c>
      <c r="AV17" s="29">
        <v>288</v>
      </c>
      <c r="AW17" s="29">
        <v>624</v>
      </c>
      <c r="AY17" s="29" t="str">
        <f t="shared" ref="AY17:AY18" si="62">B17</f>
        <v>'20201203'</v>
      </c>
      <c r="AZ17" s="29" t="s">
        <v>373</v>
      </c>
      <c r="BA17" s="29">
        <f t="shared" si="1"/>
        <v>193</v>
      </c>
      <c r="BB17" s="29">
        <f t="shared" si="2"/>
        <v>624</v>
      </c>
      <c r="BC17" s="29">
        <f t="shared" si="3"/>
        <v>2514.671899999998</v>
      </c>
      <c r="BD17" s="29">
        <f t="shared" ref="BD17:BD18" si="63">BC17/BA17</f>
        <v>13.029388082901544</v>
      </c>
      <c r="BE17" s="29">
        <f t="shared" si="5"/>
        <v>94</v>
      </c>
      <c r="BF17" s="29">
        <f t="shared" si="6"/>
        <v>93</v>
      </c>
      <c r="BG17" s="29">
        <f t="shared" si="7"/>
        <v>0</v>
      </c>
      <c r="BH17" s="29">
        <f t="shared" si="8"/>
        <v>0</v>
      </c>
      <c r="BI17" s="29">
        <f t="shared" ref="BI17:BI18" si="64">SUM(BE17,BG17)</f>
        <v>94</v>
      </c>
      <c r="BJ17" s="29">
        <f t="shared" ref="BJ17:BJ18" si="65">SUM(BF17,BH17)</f>
        <v>93</v>
      </c>
      <c r="BK17" s="29">
        <f t="shared" si="14"/>
        <v>336</v>
      </c>
      <c r="BL17" s="29">
        <f t="shared" si="15"/>
        <v>288</v>
      </c>
    </row>
    <row r="18" spans="1:64" s="29" customFormat="1" x14ac:dyDescent="0.2">
      <c r="A18" s="29" t="s">
        <v>363</v>
      </c>
      <c r="B18" s="29" t="s">
        <v>353</v>
      </c>
      <c r="C18" s="29">
        <v>1000</v>
      </c>
      <c r="D18" s="29">
        <v>4</v>
      </c>
      <c r="E18" s="29">
        <v>0</v>
      </c>
      <c r="F18" s="29">
        <v>1</v>
      </c>
      <c r="G18" s="29">
        <v>3</v>
      </c>
      <c r="H18" s="29">
        <v>0</v>
      </c>
      <c r="I18" s="29">
        <v>1</v>
      </c>
      <c r="J18" s="29">
        <v>3</v>
      </c>
      <c r="K18" s="29">
        <v>2</v>
      </c>
      <c r="L18" s="29">
        <v>0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8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214</v>
      </c>
      <c r="AG18" s="29">
        <v>55.4028316666667</v>
      </c>
      <c r="AH18" s="37">
        <v>0.81679389312977102</v>
      </c>
      <c r="AI18" s="37" t="s">
        <v>39</v>
      </c>
      <c r="AJ18" s="37">
        <v>0.91150442477876104</v>
      </c>
      <c r="AK18" s="37">
        <v>0.74496644295301995</v>
      </c>
      <c r="AL18" s="29">
        <v>0</v>
      </c>
      <c r="AM18" s="29">
        <v>103</v>
      </c>
      <c r="AN18" s="29">
        <v>111</v>
      </c>
      <c r="AO18" s="29">
        <v>102</v>
      </c>
      <c r="AP18" s="29">
        <v>102</v>
      </c>
      <c r="AQ18" s="29">
        <v>0</v>
      </c>
      <c r="AR18" s="29">
        <v>0</v>
      </c>
      <c r="AS18" s="43" t="s">
        <v>39</v>
      </c>
      <c r="AT18" s="37">
        <v>0.95327102803738295</v>
      </c>
      <c r="AU18" s="29">
        <v>416</v>
      </c>
      <c r="AV18" s="29">
        <v>288</v>
      </c>
      <c r="AW18" s="29">
        <v>704</v>
      </c>
      <c r="AY18" s="29" t="str">
        <f t="shared" si="62"/>
        <v>'20201204'</v>
      </c>
      <c r="AZ18" s="29" t="s">
        <v>373</v>
      </c>
      <c r="BA18" s="29">
        <f t="shared" si="1"/>
        <v>214</v>
      </c>
      <c r="BB18" s="29">
        <f t="shared" si="2"/>
        <v>704</v>
      </c>
      <c r="BC18" s="29">
        <f t="shared" si="3"/>
        <v>3324.1699000000021</v>
      </c>
      <c r="BD18" s="29">
        <f t="shared" si="63"/>
        <v>15.533504205607487</v>
      </c>
      <c r="BE18" s="29">
        <f t="shared" si="5"/>
        <v>102</v>
      </c>
      <c r="BF18" s="29">
        <f t="shared" si="6"/>
        <v>102</v>
      </c>
      <c r="BG18" s="29">
        <f t="shared" si="7"/>
        <v>0</v>
      </c>
      <c r="BH18" s="29">
        <f t="shared" si="8"/>
        <v>0</v>
      </c>
      <c r="BI18" s="29">
        <f t="shared" si="64"/>
        <v>102</v>
      </c>
      <c r="BJ18" s="29">
        <f t="shared" si="65"/>
        <v>102</v>
      </c>
      <c r="BK18" s="29">
        <f t="shared" si="14"/>
        <v>416</v>
      </c>
      <c r="BL18" s="29">
        <f t="shared" si="15"/>
        <v>288</v>
      </c>
    </row>
    <row r="19" spans="1:64" s="29" customFormat="1" x14ac:dyDescent="0.2">
      <c r="A19" s="29" t="s">
        <v>372</v>
      </c>
      <c r="B19" s="29" t="s">
        <v>367</v>
      </c>
      <c r="C19" s="29">
        <v>1000</v>
      </c>
      <c r="D19" s="29">
        <v>4</v>
      </c>
      <c r="E19" s="29">
        <v>0</v>
      </c>
      <c r="F19" s="29">
        <v>1</v>
      </c>
      <c r="G19" s="29">
        <v>3</v>
      </c>
      <c r="H19" s="29">
        <v>0</v>
      </c>
      <c r="I19" s="29">
        <v>1</v>
      </c>
      <c r="J19" s="29">
        <v>3</v>
      </c>
      <c r="K19" s="29">
        <v>2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10</v>
      </c>
      <c r="S19" s="29">
        <v>2</v>
      </c>
      <c r="T19" s="29">
        <v>0</v>
      </c>
      <c r="U19" s="29">
        <v>2</v>
      </c>
      <c r="V19" s="29">
        <v>0</v>
      </c>
      <c r="W19" s="29">
        <v>0.5</v>
      </c>
      <c r="X19" s="29">
        <v>0.5</v>
      </c>
      <c r="Y19" s="29">
        <v>100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5</v>
      </c>
      <c r="AF19" s="29">
        <v>218</v>
      </c>
      <c r="AG19" s="29">
        <v>59.924073333333297</v>
      </c>
      <c r="AH19" s="37">
        <v>0.89711934156378603</v>
      </c>
      <c r="AI19" s="37" t="s">
        <v>39</v>
      </c>
      <c r="AJ19" s="37">
        <v>0.94444444444444398</v>
      </c>
      <c r="AK19" s="37">
        <v>0.85925925925925895</v>
      </c>
      <c r="AL19" s="29">
        <v>0</v>
      </c>
      <c r="AM19" s="29">
        <v>102</v>
      </c>
      <c r="AN19" s="29">
        <v>116</v>
      </c>
      <c r="AO19" s="29">
        <v>102</v>
      </c>
      <c r="AP19" s="29">
        <v>102</v>
      </c>
      <c r="AQ19" s="29">
        <v>0</v>
      </c>
      <c r="AR19" s="29">
        <v>0</v>
      </c>
      <c r="AS19" s="43" t="s">
        <v>39</v>
      </c>
      <c r="AT19" s="37">
        <v>0.93577981651376196</v>
      </c>
      <c r="AU19" s="29">
        <v>344</v>
      </c>
      <c r="AV19" s="29">
        <v>192</v>
      </c>
      <c r="AW19" s="29">
        <v>536</v>
      </c>
      <c r="AY19" s="29" t="str">
        <f t="shared" ref="AY19" si="66">B19</f>
        <v>'20201207'</v>
      </c>
      <c r="AZ19" s="29" t="s">
        <v>373</v>
      </c>
      <c r="BA19" s="29">
        <f t="shared" si="1"/>
        <v>218</v>
      </c>
      <c r="BB19" s="29">
        <f t="shared" si="2"/>
        <v>536</v>
      </c>
      <c r="BC19" s="29">
        <f t="shared" si="3"/>
        <v>3595.4443999999976</v>
      </c>
      <c r="BD19" s="29">
        <f t="shared" ref="BD19" si="67">BC19/BA19</f>
        <v>16.492864220183474</v>
      </c>
      <c r="BE19" s="29">
        <f t="shared" si="5"/>
        <v>102</v>
      </c>
      <c r="BF19" s="29">
        <f t="shared" si="6"/>
        <v>102</v>
      </c>
      <c r="BG19" s="29">
        <f t="shared" si="7"/>
        <v>0</v>
      </c>
      <c r="BH19" s="29">
        <f t="shared" si="8"/>
        <v>0</v>
      </c>
      <c r="BI19" s="29">
        <f t="shared" ref="BI19" si="68">SUM(BE19,BG19)</f>
        <v>102</v>
      </c>
      <c r="BJ19" s="29">
        <f t="shared" ref="BJ19" si="69">SUM(BF19,BH19)</f>
        <v>102</v>
      </c>
      <c r="BK19" s="29">
        <f t="shared" si="14"/>
        <v>344</v>
      </c>
      <c r="BL19" s="29">
        <f t="shared" si="15"/>
        <v>192</v>
      </c>
    </row>
    <row r="20" spans="1:64" s="29" customFormat="1" x14ac:dyDescent="0.2">
      <c r="A20" s="29" t="s">
        <v>382</v>
      </c>
      <c r="B20" s="29" t="s">
        <v>376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1</v>
      </c>
      <c r="J20" s="29">
        <v>3</v>
      </c>
      <c r="K20" s="29">
        <v>2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7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185</v>
      </c>
      <c r="AG20" s="29">
        <v>44.786520000000003</v>
      </c>
      <c r="AH20" s="37">
        <v>0.85648148148148195</v>
      </c>
      <c r="AI20" s="37" t="s">
        <v>39</v>
      </c>
      <c r="AJ20" s="37">
        <v>0.93877551020408201</v>
      </c>
      <c r="AK20" s="37">
        <v>0.78813559322033899</v>
      </c>
      <c r="AL20" s="29">
        <v>0</v>
      </c>
      <c r="AM20" s="29">
        <v>92</v>
      </c>
      <c r="AN20" s="29">
        <v>93</v>
      </c>
      <c r="AO20" s="29">
        <v>90</v>
      </c>
      <c r="AP20" s="29">
        <v>90</v>
      </c>
      <c r="AQ20" s="29">
        <v>0</v>
      </c>
      <c r="AR20" s="29">
        <v>0</v>
      </c>
      <c r="AS20" s="43" t="s">
        <v>39</v>
      </c>
      <c r="AT20" s="37">
        <v>0.97297297297297303</v>
      </c>
      <c r="AU20" s="29">
        <v>256</v>
      </c>
      <c r="AV20" s="29">
        <v>272</v>
      </c>
      <c r="AW20" s="29">
        <v>528</v>
      </c>
      <c r="AY20" s="29" t="str">
        <f t="shared" ref="AY20" si="70">B20</f>
        <v>'20201208'</v>
      </c>
      <c r="AZ20" s="29" t="s">
        <v>378</v>
      </c>
      <c r="BA20" s="29">
        <f t="shared" si="1"/>
        <v>185</v>
      </c>
      <c r="BB20" s="29">
        <f t="shared" si="2"/>
        <v>528</v>
      </c>
      <c r="BC20" s="29">
        <f t="shared" si="3"/>
        <v>2687.1912000000002</v>
      </c>
      <c r="BD20" s="29">
        <f t="shared" ref="BD20" si="71">BC20/BA20</f>
        <v>14.52535783783784</v>
      </c>
      <c r="BE20" s="29">
        <f t="shared" si="5"/>
        <v>90</v>
      </c>
      <c r="BF20" s="29">
        <f t="shared" si="6"/>
        <v>90</v>
      </c>
      <c r="BG20" s="29">
        <f t="shared" si="7"/>
        <v>0</v>
      </c>
      <c r="BH20" s="29">
        <f t="shared" si="8"/>
        <v>0</v>
      </c>
      <c r="BI20" s="29">
        <f t="shared" ref="BI20" si="72">SUM(BE20,BG20)</f>
        <v>90</v>
      </c>
      <c r="BJ20" s="29">
        <f t="shared" ref="BJ20" si="73">SUM(BF20,BH20)</f>
        <v>90</v>
      </c>
      <c r="BK20" s="29">
        <f t="shared" si="14"/>
        <v>256</v>
      </c>
      <c r="BL20" s="29">
        <f t="shared" si="15"/>
        <v>272</v>
      </c>
    </row>
    <row r="21" spans="1:64" s="29" customFormat="1" x14ac:dyDescent="0.2">
      <c r="A21" s="29" t="s">
        <v>389</v>
      </c>
      <c r="B21" s="29" t="s">
        <v>384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1</v>
      </c>
      <c r="J21" s="29">
        <v>3</v>
      </c>
      <c r="K21" s="29">
        <v>2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0.2</v>
      </c>
      <c r="R21" s="29">
        <v>6</v>
      </c>
      <c r="S21" s="29">
        <v>4</v>
      </c>
      <c r="T21" s="29">
        <v>0</v>
      </c>
      <c r="U21" s="29">
        <v>4</v>
      </c>
      <c r="V21" s="29">
        <v>0</v>
      </c>
      <c r="W21" s="29">
        <v>0.25</v>
      </c>
      <c r="X21" s="29">
        <v>0.25</v>
      </c>
      <c r="Y21" s="29">
        <v>100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204</v>
      </c>
      <c r="AG21" s="29">
        <v>54.314950000000003</v>
      </c>
      <c r="AH21" s="37">
        <v>0.86440677966101698</v>
      </c>
      <c r="AI21" s="37" t="s">
        <v>39</v>
      </c>
      <c r="AJ21" s="37">
        <v>0.95454545454545503</v>
      </c>
      <c r="AK21" s="37">
        <v>0.81081081081081097</v>
      </c>
      <c r="AL21" s="29">
        <v>0</v>
      </c>
      <c r="AM21" s="29">
        <v>84</v>
      </c>
      <c r="AN21" s="29">
        <v>120</v>
      </c>
      <c r="AO21" s="29">
        <v>82</v>
      </c>
      <c r="AP21" s="29">
        <v>83</v>
      </c>
      <c r="AQ21" s="29">
        <v>0</v>
      </c>
      <c r="AR21" s="29">
        <v>0</v>
      </c>
      <c r="AS21" s="43" t="s">
        <v>39</v>
      </c>
      <c r="AT21" s="37">
        <v>0.80882352941176505</v>
      </c>
      <c r="AU21" s="29">
        <v>368</v>
      </c>
      <c r="AV21" s="29">
        <v>272</v>
      </c>
      <c r="AW21" s="29">
        <v>640</v>
      </c>
      <c r="AY21" s="29" t="str">
        <f t="shared" ref="AY21" si="74">B21</f>
        <v>'20201209'</v>
      </c>
      <c r="AZ21" s="29" t="s">
        <v>378</v>
      </c>
      <c r="BA21" s="29">
        <f t="shared" si="1"/>
        <v>204</v>
      </c>
      <c r="BB21" s="29">
        <f t="shared" si="2"/>
        <v>640</v>
      </c>
      <c r="BC21" s="29">
        <f t="shared" si="3"/>
        <v>3258.8970000000004</v>
      </c>
      <c r="BD21" s="29">
        <f t="shared" ref="BD21" si="75">BC21/BA21</f>
        <v>15.97498529411765</v>
      </c>
      <c r="BE21" s="29">
        <f t="shared" si="5"/>
        <v>82</v>
      </c>
      <c r="BF21" s="29">
        <f t="shared" si="6"/>
        <v>83</v>
      </c>
      <c r="BG21" s="29">
        <f t="shared" si="7"/>
        <v>0</v>
      </c>
      <c r="BH21" s="29">
        <f t="shared" si="8"/>
        <v>0</v>
      </c>
      <c r="BI21" s="29">
        <f t="shared" ref="BI21" si="76">SUM(BE21,BG21)</f>
        <v>82</v>
      </c>
      <c r="BJ21" s="29">
        <f t="shared" ref="BJ21" si="77">SUM(BF21,BH21)</f>
        <v>83</v>
      </c>
      <c r="BK21" s="29">
        <f t="shared" si="14"/>
        <v>368</v>
      </c>
      <c r="BL21" s="29">
        <f t="shared" si="15"/>
        <v>272</v>
      </c>
    </row>
    <row r="22" spans="1:64" s="29" customFormat="1" x14ac:dyDescent="0.2">
      <c r="A22" s="29" t="s">
        <v>396</v>
      </c>
      <c r="B22" s="29" t="s">
        <v>391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1</v>
      </c>
      <c r="J22" s="29">
        <v>3</v>
      </c>
      <c r="K22" s="29">
        <v>2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0.2</v>
      </c>
      <c r="R22" s="29">
        <v>8</v>
      </c>
      <c r="S22" s="29">
        <v>4</v>
      </c>
      <c r="T22" s="29">
        <v>0</v>
      </c>
      <c r="U22" s="29">
        <v>4</v>
      </c>
      <c r="V22" s="29">
        <v>0</v>
      </c>
      <c r="W22" s="29">
        <v>0.25</v>
      </c>
      <c r="X22" s="29">
        <v>0.25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20</v>
      </c>
      <c r="AF22" s="29">
        <v>176</v>
      </c>
      <c r="AG22" s="29">
        <v>58.480836666666697</v>
      </c>
      <c r="AH22" s="37">
        <v>0.87128712871287095</v>
      </c>
      <c r="AI22" s="37" t="s">
        <v>39</v>
      </c>
      <c r="AJ22" s="37">
        <v>0.95061728395061695</v>
      </c>
      <c r="AK22" s="37">
        <v>0.81818181818181801</v>
      </c>
      <c r="AL22" s="29">
        <v>0</v>
      </c>
      <c r="AM22" s="29">
        <v>77</v>
      </c>
      <c r="AN22" s="29">
        <v>99</v>
      </c>
      <c r="AO22" s="29">
        <v>77</v>
      </c>
      <c r="AP22" s="29">
        <v>77</v>
      </c>
      <c r="AQ22" s="29">
        <v>0</v>
      </c>
      <c r="AR22" s="29">
        <v>0</v>
      </c>
      <c r="AS22" s="43" t="s">
        <v>39</v>
      </c>
      <c r="AT22" s="37">
        <v>0.875</v>
      </c>
      <c r="AU22" s="29">
        <v>368</v>
      </c>
      <c r="AV22" s="29">
        <v>240</v>
      </c>
      <c r="AW22" s="29">
        <v>608</v>
      </c>
      <c r="AY22" s="29" t="str">
        <f t="shared" ref="AY22:AY23" si="78">B22</f>
        <v>'20201210'</v>
      </c>
      <c r="AZ22" s="29" t="s">
        <v>378</v>
      </c>
      <c r="BA22" s="29">
        <f t="shared" si="1"/>
        <v>176</v>
      </c>
      <c r="BB22" s="29">
        <f t="shared" si="2"/>
        <v>608</v>
      </c>
      <c r="BC22" s="29">
        <f t="shared" si="3"/>
        <v>3508.8502000000017</v>
      </c>
      <c r="BD22" s="29">
        <f t="shared" ref="BD22" si="79">BC22/BA22</f>
        <v>19.936648863636375</v>
      </c>
      <c r="BE22" s="29">
        <f t="shared" si="5"/>
        <v>77</v>
      </c>
      <c r="BF22" s="29">
        <f t="shared" si="6"/>
        <v>77</v>
      </c>
      <c r="BG22" s="29">
        <f t="shared" si="7"/>
        <v>0</v>
      </c>
      <c r="BH22" s="29">
        <f t="shared" si="8"/>
        <v>0</v>
      </c>
      <c r="BI22" s="29">
        <f t="shared" ref="BI22" si="80">SUM(BE22,BG22)</f>
        <v>77</v>
      </c>
      <c r="BJ22" s="29">
        <f t="shared" ref="BJ22" si="81">SUM(BF22,BH22)</f>
        <v>77</v>
      </c>
      <c r="BK22" s="29">
        <f t="shared" si="14"/>
        <v>368</v>
      </c>
      <c r="BL22" s="29">
        <f t="shared" si="15"/>
        <v>240</v>
      </c>
    </row>
    <row r="23" spans="1:64" x14ac:dyDescent="0.2">
      <c r="A23" s="18" t="s">
        <v>409</v>
      </c>
      <c r="B23" s="18" t="s">
        <v>398</v>
      </c>
      <c r="C23" s="18">
        <v>1000</v>
      </c>
      <c r="D23" s="18">
        <v>4</v>
      </c>
      <c r="E23" s="18">
        <v>0</v>
      </c>
      <c r="F23" s="18">
        <v>1</v>
      </c>
      <c r="G23" s="18">
        <v>3</v>
      </c>
      <c r="H23" s="18">
        <v>0</v>
      </c>
      <c r="I23" s="18">
        <v>1</v>
      </c>
      <c r="J23" s="18">
        <v>3</v>
      </c>
      <c r="K23" s="18">
        <v>2</v>
      </c>
      <c r="L23" s="18">
        <v>0</v>
      </c>
      <c r="M23" s="18">
        <v>0</v>
      </c>
      <c r="N23" s="18">
        <v>0.2</v>
      </c>
      <c r="O23" s="18">
        <v>0</v>
      </c>
      <c r="P23" s="18">
        <v>1.2</v>
      </c>
      <c r="Q23" s="18">
        <v>0.2</v>
      </c>
      <c r="R23" s="18">
        <v>2</v>
      </c>
      <c r="S23" s="18">
        <v>4</v>
      </c>
      <c r="T23" s="18">
        <v>0</v>
      </c>
      <c r="U23" s="18">
        <v>4</v>
      </c>
      <c r="V23" s="18">
        <v>0</v>
      </c>
      <c r="W23" s="18">
        <v>0.25</v>
      </c>
      <c r="X23" s="18">
        <v>0.25</v>
      </c>
      <c r="Y23" s="18">
        <v>1</v>
      </c>
      <c r="Z23" s="18">
        <v>4</v>
      </c>
      <c r="AA23" s="18">
        <v>0</v>
      </c>
      <c r="AB23" s="18">
        <v>0</v>
      </c>
      <c r="AC23" s="18">
        <v>0</v>
      </c>
      <c r="AD23" s="18">
        <v>0</v>
      </c>
      <c r="AE23" s="18">
        <v>30</v>
      </c>
      <c r="AF23" s="18">
        <v>275</v>
      </c>
      <c r="AG23" s="18">
        <v>62.275350000000003</v>
      </c>
      <c r="AH23" s="41">
        <v>0.870253164556962</v>
      </c>
      <c r="AI23" s="41" t="s">
        <v>39</v>
      </c>
      <c r="AJ23" s="41">
        <v>0.96732026143790895</v>
      </c>
      <c r="AK23" s="41">
        <v>0.77914110429447903</v>
      </c>
      <c r="AL23" s="18">
        <v>0</v>
      </c>
      <c r="AM23" s="18">
        <v>148</v>
      </c>
      <c r="AN23" s="18">
        <v>127</v>
      </c>
      <c r="AO23" s="18">
        <v>107</v>
      </c>
      <c r="AP23" s="18">
        <v>107</v>
      </c>
      <c r="AQ23" s="18">
        <v>0</v>
      </c>
      <c r="AR23" s="18">
        <v>0</v>
      </c>
      <c r="AS23" s="42" t="s">
        <v>39</v>
      </c>
      <c r="AT23" s="41">
        <v>0.77818181818181797</v>
      </c>
      <c r="AU23" s="18">
        <v>384</v>
      </c>
      <c r="AV23" s="18">
        <v>416</v>
      </c>
      <c r="AW23" s="18">
        <v>800</v>
      </c>
      <c r="AY23" s="29" t="str">
        <f t="shared" si="78"/>
        <v>'20201211'</v>
      </c>
      <c r="AZ23" s="18" t="s">
        <v>410</v>
      </c>
      <c r="BA23" s="29">
        <f t="shared" si="1"/>
        <v>275</v>
      </c>
      <c r="BB23" s="29">
        <f t="shared" si="2"/>
        <v>800</v>
      </c>
      <c r="BC23" s="29">
        <f t="shared" si="3"/>
        <v>3736.5210000000002</v>
      </c>
      <c r="BD23" s="29">
        <f t="shared" ref="BD23" si="82">BC23/BA23</f>
        <v>13.587349090909091</v>
      </c>
      <c r="BE23" s="29">
        <f t="shared" si="5"/>
        <v>107</v>
      </c>
      <c r="BF23" s="29">
        <f t="shared" si="6"/>
        <v>107</v>
      </c>
      <c r="BG23" s="29">
        <f t="shared" si="7"/>
        <v>0</v>
      </c>
      <c r="BH23" s="29">
        <f t="shared" si="8"/>
        <v>0</v>
      </c>
      <c r="BI23" s="29">
        <f t="shared" ref="BI23" si="83">SUM(BE23,BG23)</f>
        <v>107</v>
      </c>
      <c r="BJ23" s="29">
        <f t="shared" ref="BJ23" si="84">SUM(BF23,BH23)</f>
        <v>107</v>
      </c>
      <c r="BK23" s="29">
        <f t="shared" si="14"/>
        <v>384</v>
      </c>
      <c r="BL23" s="29">
        <f t="shared" si="15"/>
        <v>416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3"/>
  <sheetViews>
    <sheetView tabSelected="1" zoomScaleNormal="100" workbookViewId="0">
      <selection activeCell="D33" sqref="D3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36</v>
      </c>
      <c r="BM1" s="25">
        <f>SUM($AO$2:$AO$1048576,$AQ$2:$AQ$1048576)</f>
        <v>19</v>
      </c>
      <c r="BN1" s="25">
        <f>SUM($AT$2:$AT$1048576)</f>
        <v>156</v>
      </c>
      <c r="BO1" s="25">
        <f>SUM($AU$2:$AU$1048576)</f>
        <v>72</v>
      </c>
    </row>
    <row r="2" spans="1:67" s="22" customFormat="1" x14ac:dyDescent="0.2">
      <c r="A2" s="25" t="s">
        <v>434</v>
      </c>
      <c r="B2" s="38" t="s">
        <v>430</v>
      </c>
      <c r="C2" s="25">
        <v>1000</v>
      </c>
      <c r="D2" s="25">
        <v>2</v>
      </c>
      <c r="E2" s="25">
        <v>1</v>
      </c>
      <c r="F2" s="25">
        <v>1</v>
      </c>
      <c r="G2" s="25">
        <v>2</v>
      </c>
      <c r="H2" s="25">
        <v>3</v>
      </c>
      <c r="I2" s="25">
        <v>4</v>
      </c>
      <c r="J2" s="25">
        <v>5</v>
      </c>
      <c r="K2" s="25">
        <v>6</v>
      </c>
      <c r="L2" s="25">
        <v>7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</v>
      </c>
      <c r="AF2" s="33">
        <v>34.668635000000002</v>
      </c>
      <c r="AG2" s="36">
        <v>0.44444444444444398</v>
      </c>
      <c r="AH2" s="36" t="s">
        <v>39</v>
      </c>
      <c r="AI2" s="36">
        <v>0.44444444444444398</v>
      </c>
      <c r="AJ2" s="36" t="s">
        <v>39</v>
      </c>
      <c r="AK2" s="25">
        <v>0</v>
      </c>
      <c r="AL2" s="25">
        <v>4</v>
      </c>
      <c r="AM2" s="25">
        <v>0</v>
      </c>
      <c r="AN2" s="25">
        <v>4</v>
      </c>
      <c r="AO2" s="25">
        <v>0</v>
      </c>
      <c r="AP2" s="25">
        <v>0</v>
      </c>
      <c r="AQ2" s="25">
        <v>0</v>
      </c>
      <c r="AR2" s="39" t="s">
        <v>39</v>
      </c>
      <c r="AS2" s="36">
        <v>1</v>
      </c>
      <c r="AT2" s="25">
        <v>40</v>
      </c>
      <c r="AU2" s="25">
        <v>0</v>
      </c>
      <c r="AV2" s="25">
        <v>40</v>
      </c>
      <c r="AX2" s="25" t="str">
        <f>B2</f>
        <v>'20201215'</v>
      </c>
      <c r="AY2" s="25" t="s">
        <v>193</v>
      </c>
      <c r="AZ2" s="25">
        <f>SUMIF($B$2:$B$1048576,$B2,$AE$2:$AE$1048576)</f>
        <v>4</v>
      </c>
      <c r="BA2" s="25">
        <f>SUMIF($B$2:$B$1048576,$B2,$AV$2:$AV$1048576)</f>
        <v>40</v>
      </c>
      <c r="BB2" s="25">
        <f>SUMIF($B$2:$B$1048576,$B2,$AF$2:$AF$1048576)*60</f>
        <v>2080.1181000000001</v>
      </c>
      <c r="BC2" s="25">
        <f>BB2/AZ2</f>
        <v>520.02952500000004</v>
      </c>
      <c r="BD2" s="25">
        <f>SUMIF($B$2:$B$1048576,$B2,$AN$2:$AN$1048576)</f>
        <v>4</v>
      </c>
      <c r="BE2" s="25">
        <f>SUMIF($B$2:$B$1048576,$B2,$AO$2:$AO$1048576)</f>
        <v>0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4</v>
      </c>
      <c r="BI2" s="25">
        <f t="shared" si="0"/>
        <v>0</v>
      </c>
      <c r="BJ2" s="30">
        <f>SUMIF($B$2:$B$1048576,$B2,$AT$2:$AT$1048576)</f>
        <v>40</v>
      </c>
      <c r="BK2" s="30">
        <f>SUMIF($B$2:$B$1048576,$B2,$AU$2:$AU$1048576)</f>
        <v>0</v>
      </c>
      <c r="BL2" s="30"/>
      <c r="BM2" s="30"/>
      <c r="BN2" s="30"/>
      <c r="BO2" s="30"/>
    </row>
    <row r="3" spans="1:67" x14ac:dyDescent="0.2">
      <c r="A3" s="1" t="s">
        <v>435</v>
      </c>
      <c r="B3" s="1" t="s">
        <v>432</v>
      </c>
      <c r="C3" s="1">
        <v>1000</v>
      </c>
      <c r="D3" s="1">
        <v>2</v>
      </c>
      <c r="E3" s="1">
        <v>1</v>
      </c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  <c r="L3" s="1">
        <v>7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52</v>
      </c>
      <c r="AF3" s="1">
        <v>21.163983333333299</v>
      </c>
      <c r="AG3" s="8">
        <v>0.94545454545454499</v>
      </c>
      <c r="AH3" s="8" t="s">
        <v>39</v>
      </c>
      <c r="AI3" s="8">
        <v>0.94285714285714295</v>
      </c>
      <c r="AJ3" s="8">
        <v>0.95</v>
      </c>
      <c r="AK3" s="1">
        <v>0</v>
      </c>
      <c r="AL3" s="1">
        <v>33</v>
      </c>
      <c r="AM3" s="1">
        <v>19</v>
      </c>
      <c r="AN3" s="1">
        <v>32</v>
      </c>
      <c r="AO3" s="1">
        <v>19</v>
      </c>
      <c r="AP3" s="1">
        <v>0</v>
      </c>
      <c r="AQ3" s="1">
        <v>0</v>
      </c>
      <c r="AR3" s="21" t="s">
        <v>39</v>
      </c>
      <c r="AS3" s="8">
        <v>0.98076923076923095</v>
      </c>
      <c r="AT3" s="1">
        <v>116</v>
      </c>
      <c r="AU3" s="1">
        <v>72</v>
      </c>
      <c r="AV3" s="1">
        <v>188</v>
      </c>
      <c r="AX3" s="25" t="str">
        <f>B3</f>
        <v>'20201216'</v>
      </c>
      <c r="AY3" s="25" t="s">
        <v>193</v>
      </c>
      <c r="AZ3" s="25">
        <f>SUMIF($B$2:$B$1048576,$B3,$AE$2:$AE$1048576)</f>
        <v>52</v>
      </c>
      <c r="BA3" s="25">
        <f>SUMIF($B$2:$B$1048576,$B3,$AV$2:$AV$1048576)</f>
        <v>188</v>
      </c>
      <c r="BB3" s="25">
        <f>SUMIF($B$2:$B$1048576,$B3,$AF$2:$AF$1048576)*60</f>
        <v>1269.8389999999979</v>
      </c>
      <c r="BC3" s="25">
        <f>BB3/AZ3</f>
        <v>24.41998076923073</v>
      </c>
      <c r="BD3" s="25">
        <f>SUMIF($B$2:$B$1048576,$B3,$AN$2:$AN$1048576)</f>
        <v>32</v>
      </c>
      <c r="BE3" s="25">
        <f>SUMIF($B$2:$B$1048576,$B3,$AO$2:$AO$1048576)</f>
        <v>19</v>
      </c>
      <c r="BF3" s="25">
        <f>SUMIF($B$2:$B$1048576,$B3,$AP$2:$AP$1048576)</f>
        <v>0</v>
      </c>
      <c r="BG3" s="25">
        <f>SUMIF($B$2:$B$1048576,$B3,$AQ$2:$AQ$1048576)</f>
        <v>0</v>
      </c>
      <c r="BH3" s="25">
        <f t="shared" ref="BH3" si="1">SUM(BD3,BF3)</f>
        <v>32</v>
      </c>
      <c r="BI3" s="25">
        <f t="shared" ref="BI3" si="2">SUM(BE3,BG3)</f>
        <v>19</v>
      </c>
      <c r="BJ3" s="30">
        <f>SUMIF($B$2:$B$1048576,$B3,$AT$2:$AT$1048576)</f>
        <v>116</v>
      </c>
      <c r="BK3" s="30">
        <f>SUMIF($B$2:$B$1048576,$B3,$AU$2:$AU$1048576)</f>
        <v>72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P21"/>
  <sheetViews>
    <sheetView topLeftCell="AN1" workbookViewId="0">
      <selection activeCell="AS22" sqref="AS22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967</v>
      </c>
      <c r="BN1" s="25">
        <f>SUM($AP$2:$AP$1048576,$AR$2:$AR$1048576)</f>
        <v>877</v>
      </c>
      <c r="BO1" s="25">
        <f>SUM($AU$2:$AU$1048576)</f>
        <v>3356</v>
      </c>
      <c r="BP1" s="25">
        <f>SUM($AV$2:$AV$1048576)</f>
        <v>3232</v>
      </c>
    </row>
    <row r="2" spans="1:68" x14ac:dyDescent="0.2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21" si="1">SUMIF($B$2:$B$1048576,$B2,$AF$2:$AF$1048576)</f>
        <v>46</v>
      </c>
      <c r="BB2" s="30">
        <f t="shared" ref="BB2:BB21" si="2">SUMIF($B$2:$B$1048576,$B2,$AW$2:$AW$1048576)</f>
        <v>180</v>
      </c>
      <c r="BC2" s="32">
        <f t="shared" ref="BC2:BC21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21" si="5">SUMIF($B$2:$B$1048576,$B2,$AO$2:$AO$1048576)</f>
        <v>22</v>
      </c>
      <c r="BF2" s="30">
        <f t="shared" ref="BF2:BF21" si="6">SUMIF($B$2:$B$1048576,$B2,$AP$2:$AP$1048576)</f>
        <v>23</v>
      </c>
      <c r="BG2" s="30">
        <f t="shared" ref="BG2:BG21" si="7">SUMIF($B$2:$B$1048576,$B2,$AQ$2:$AQ$1048576)</f>
        <v>0</v>
      </c>
      <c r="BH2" s="30">
        <f t="shared" ref="BH2:BH21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2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21" si="10">SUMIF($B$2:$B$1048576,$B3,$AU$2:$AU$1048576)</f>
        <v>88</v>
      </c>
      <c r="BL3" s="25">
        <f t="shared" ref="BL3:BL21" si="11">SUMIF($B$2:$B$1048576,$B3,$AV$2:$AV$1048576)</f>
        <v>92</v>
      </c>
    </row>
    <row r="4" spans="1:68" s="29" customFormat="1" x14ac:dyDescent="0.2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2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2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2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2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2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2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2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2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2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2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2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2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2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s="29" customFormat="1" x14ac:dyDescent="0.2">
      <c r="A18" s="29" t="s">
        <v>300</v>
      </c>
      <c r="B18" s="29" t="s">
        <v>293</v>
      </c>
      <c r="C18" s="29">
        <v>1000</v>
      </c>
      <c r="D18" s="29">
        <v>4</v>
      </c>
      <c r="E18" s="29">
        <v>1</v>
      </c>
      <c r="F18" s="29">
        <v>2</v>
      </c>
      <c r="G18" s="29">
        <v>3</v>
      </c>
      <c r="H18" s="29">
        <v>0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0.2</v>
      </c>
      <c r="Q18" s="29">
        <v>0</v>
      </c>
      <c r="R18" s="29">
        <v>0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1</v>
      </c>
      <c r="Z18" s="29">
        <v>1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321</v>
      </c>
      <c r="AG18" s="29">
        <v>35.313130000000001</v>
      </c>
      <c r="AH18" s="37">
        <v>0.45661450924608799</v>
      </c>
      <c r="AI18" s="37" t="s">
        <v>39</v>
      </c>
      <c r="AJ18" s="37">
        <v>0.412162162162162</v>
      </c>
      <c r="AK18" s="37">
        <v>0.53281853281853297</v>
      </c>
      <c r="AL18" s="29">
        <v>0</v>
      </c>
      <c r="AM18" s="29">
        <v>183</v>
      </c>
      <c r="AN18" s="29">
        <v>138</v>
      </c>
      <c r="AO18" s="29">
        <v>77</v>
      </c>
      <c r="AP18" s="29">
        <v>77</v>
      </c>
      <c r="AQ18" s="29">
        <v>0</v>
      </c>
      <c r="AR18" s="29">
        <v>0</v>
      </c>
      <c r="AS18" s="43" t="s">
        <v>39</v>
      </c>
      <c r="AT18" s="37">
        <v>0.47975077881619899</v>
      </c>
      <c r="AU18" s="29">
        <v>304</v>
      </c>
      <c r="AV18" s="29">
        <v>308</v>
      </c>
      <c r="AW18" s="29">
        <v>612</v>
      </c>
      <c r="AY18" s="29" t="str">
        <f t="shared" ref="AY18" si="41">B18</f>
        <v>'20201124'</v>
      </c>
      <c r="AZ18" s="29" t="s">
        <v>280</v>
      </c>
      <c r="BA18" s="29">
        <f t="shared" si="1"/>
        <v>321</v>
      </c>
      <c r="BB18" s="29">
        <f t="shared" si="2"/>
        <v>612</v>
      </c>
      <c r="BC18" s="34">
        <f t="shared" si="3"/>
        <v>2118.7878000000001</v>
      </c>
      <c r="BD18" s="34">
        <f t="shared" ref="BD18" si="42">BC18/BA18</f>
        <v>6.6005850467289724</v>
      </c>
      <c r="BE18" s="29">
        <f t="shared" si="5"/>
        <v>77</v>
      </c>
      <c r="BF18" s="29">
        <f t="shared" si="6"/>
        <v>77</v>
      </c>
      <c r="BG18" s="29">
        <f t="shared" si="7"/>
        <v>0</v>
      </c>
      <c r="BH18" s="29">
        <f t="shared" si="8"/>
        <v>0</v>
      </c>
      <c r="BI18" s="29">
        <f t="shared" ref="BI18" si="43">SUM(BE18,BG18)</f>
        <v>77</v>
      </c>
      <c r="BJ18" s="29">
        <f t="shared" ref="BJ18" si="44">SUM(BF18,BH18)</f>
        <v>77</v>
      </c>
      <c r="BK18" s="29">
        <f t="shared" si="10"/>
        <v>304</v>
      </c>
      <c r="BL18" s="29">
        <f t="shared" si="11"/>
        <v>308</v>
      </c>
    </row>
    <row r="19" spans="1:64" x14ac:dyDescent="0.2">
      <c r="A19" s="29" t="s">
        <v>316</v>
      </c>
      <c r="B19" s="29" t="s">
        <v>303</v>
      </c>
      <c r="C19" s="29">
        <v>1000</v>
      </c>
      <c r="D19" s="29">
        <v>4</v>
      </c>
      <c r="E19" s="29">
        <v>1</v>
      </c>
      <c r="F19" s="29">
        <v>2</v>
      </c>
      <c r="G19" s="29">
        <v>3</v>
      </c>
      <c r="H19" s="29">
        <v>0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4</v>
      </c>
      <c r="Z19" s="29">
        <v>2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330</v>
      </c>
      <c r="AG19" s="29">
        <v>40.677866666666702</v>
      </c>
      <c r="AH19" s="37">
        <v>0.42091836734693899</v>
      </c>
      <c r="AI19" s="37" t="s">
        <v>39</v>
      </c>
      <c r="AJ19" s="37">
        <v>0.32</v>
      </c>
      <c r="AK19" s="37">
        <v>0.57605177993527501</v>
      </c>
      <c r="AL19" s="29">
        <v>0</v>
      </c>
      <c r="AM19" s="29">
        <v>152</v>
      </c>
      <c r="AN19" s="29">
        <v>178</v>
      </c>
      <c r="AO19" s="29">
        <v>117</v>
      </c>
      <c r="AP19" s="29">
        <v>117</v>
      </c>
      <c r="AQ19" s="29">
        <v>0</v>
      </c>
      <c r="AR19" s="29">
        <v>0</v>
      </c>
      <c r="AS19" s="43" t="s">
        <v>39</v>
      </c>
      <c r="AT19" s="37">
        <v>0.70909090909090899</v>
      </c>
      <c r="AU19" s="29">
        <v>340</v>
      </c>
      <c r="AV19" s="29">
        <v>444</v>
      </c>
      <c r="AW19" s="29">
        <v>784</v>
      </c>
      <c r="AY19" s="29" t="str">
        <f t="shared" ref="AY19:AY20" si="45">B19</f>
        <v>'20201125'</v>
      </c>
      <c r="AZ19" s="29" t="s">
        <v>280</v>
      </c>
      <c r="BA19" s="29">
        <f t="shared" si="1"/>
        <v>330</v>
      </c>
      <c r="BB19" s="29">
        <f t="shared" si="2"/>
        <v>784</v>
      </c>
      <c r="BC19" s="34">
        <f t="shared" si="3"/>
        <v>2440.6720000000023</v>
      </c>
      <c r="BD19" s="34">
        <f t="shared" ref="BD19:BD20" si="46">BC19/BA19</f>
        <v>7.3959757575757648</v>
      </c>
      <c r="BE19" s="29">
        <f t="shared" si="5"/>
        <v>117</v>
      </c>
      <c r="BF19" s="29">
        <f t="shared" si="6"/>
        <v>117</v>
      </c>
      <c r="BG19" s="29">
        <f t="shared" si="7"/>
        <v>0</v>
      </c>
      <c r="BH19" s="29">
        <f t="shared" si="8"/>
        <v>0</v>
      </c>
      <c r="BI19" s="29">
        <f t="shared" ref="BI19:BI20" si="47">SUM(BE19,BG19)</f>
        <v>117</v>
      </c>
      <c r="BJ19" s="29">
        <f t="shared" ref="BJ19:BJ20" si="48">SUM(BF19,BH19)</f>
        <v>117</v>
      </c>
      <c r="BK19" s="29">
        <f t="shared" si="10"/>
        <v>340</v>
      </c>
      <c r="BL19" s="29">
        <f t="shared" si="11"/>
        <v>444</v>
      </c>
    </row>
    <row r="20" spans="1:64" s="25" customFormat="1" x14ac:dyDescent="0.2">
      <c r="A20" s="25" t="s">
        <v>314</v>
      </c>
      <c r="B20" s="25" t="s">
        <v>315</v>
      </c>
      <c r="C20" s="25">
        <v>1000</v>
      </c>
      <c r="D20" s="25">
        <v>4</v>
      </c>
      <c r="E20" s="25">
        <v>1</v>
      </c>
      <c r="F20" s="25">
        <v>2</v>
      </c>
      <c r="G20" s="25">
        <v>3</v>
      </c>
      <c r="H20" s="25">
        <v>0</v>
      </c>
      <c r="I20" s="25">
        <v>3</v>
      </c>
      <c r="J20" s="25">
        <v>1</v>
      </c>
      <c r="K20" s="25">
        <v>0</v>
      </c>
      <c r="L20" s="25">
        <v>2</v>
      </c>
      <c r="M20" s="25">
        <v>0</v>
      </c>
      <c r="N20" s="25">
        <v>0.2</v>
      </c>
      <c r="O20" s="25">
        <v>0</v>
      </c>
      <c r="P20" s="25">
        <v>1.2</v>
      </c>
      <c r="Q20" s="25">
        <v>0</v>
      </c>
      <c r="R20" s="25">
        <v>1.5</v>
      </c>
      <c r="S20" s="25">
        <v>1</v>
      </c>
      <c r="T20" s="25">
        <v>0</v>
      </c>
      <c r="U20" s="25">
        <v>1</v>
      </c>
      <c r="V20" s="25">
        <v>0</v>
      </c>
      <c r="W20" s="25">
        <v>1</v>
      </c>
      <c r="X20" s="25">
        <v>1</v>
      </c>
      <c r="Y20" s="25">
        <v>1000</v>
      </c>
      <c r="Z20" s="25">
        <v>4</v>
      </c>
      <c r="AA20" s="25">
        <v>0</v>
      </c>
      <c r="AB20" s="25">
        <v>0</v>
      </c>
      <c r="AC20" s="25">
        <v>0</v>
      </c>
      <c r="AD20" s="25">
        <v>0</v>
      </c>
      <c r="AE20" s="25">
        <v>5</v>
      </c>
      <c r="AF20" s="25">
        <v>312</v>
      </c>
      <c r="AG20" s="25">
        <v>64.689359999999994</v>
      </c>
      <c r="AH20" s="36">
        <v>0.61538461538461497</v>
      </c>
      <c r="AI20" s="36" t="s">
        <v>39</v>
      </c>
      <c r="AJ20" s="36">
        <v>0.57089552238805996</v>
      </c>
      <c r="AK20" s="36">
        <v>0.665271966527197</v>
      </c>
      <c r="AL20" s="25">
        <v>0</v>
      </c>
      <c r="AM20" s="25">
        <v>153</v>
      </c>
      <c r="AN20" s="25">
        <v>159</v>
      </c>
      <c r="AO20" s="25">
        <v>115</v>
      </c>
      <c r="AP20" s="25">
        <v>114</v>
      </c>
      <c r="AQ20" s="25">
        <v>0</v>
      </c>
      <c r="AR20" s="25">
        <v>0</v>
      </c>
      <c r="AS20" s="39" t="s">
        <v>39</v>
      </c>
      <c r="AT20" s="36">
        <v>0.73397435897435903</v>
      </c>
      <c r="AU20" s="25">
        <v>240</v>
      </c>
      <c r="AV20" s="25">
        <v>308</v>
      </c>
      <c r="AW20" s="25">
        <v>548</v>
      </c>
      <c r="AY20" s="29" t="str">
        <f t="shared" si="45"/>
        <v>'20201127'</v>
      </c>
      <c r="AZ20" s="29" t="s">
        <v>280</v>
      </c>
      <c r="BA20" s="29">
        <f t="shared" si="1"/>
        <v>312</v>
      </c>
      <c r="BB20" s="29">
        <f t="shared" si="2"/>
        <v>548</v>
      </c>
      <c r="BC20" s="34">
        <f t="shared" si="3"/>
        <v>3881.3615999999997</v>
      </c>
      <c r="BD20" s="34">
        <f t="shared" si="46"/>
        <v>12.440261538461538</v>
      </c>
      <c r="BE20" s="29">
        <f t="shared" si="5"/>
        <v>115</v>
      </c>
      <c r="BF20" s="29">
        <f t="shared" si="6"/>
        <v>114</v>
      </c>
      <c r="BG20" s="29">
        <f t="shared" si="7"/>
        <v>0</v>
      </c>
      <c r="BH20" s="29">
        <f t="shared" si="8"/>
        <v>0</v>
      </c>
      <c r="BI20" s="29">
        <f t="shared" si="47"/>
        <v>115</v>
      </c>
      <c r="BJ20" s="29">
        <f t="shared" si="48"/>
        <v>114</v>
      </c>
      <c r="BK20" s="29">
        <f t="shared" si="10"/>
        <v>240</v>
      </c>
      <c r="BL20" s="29">
        <f t="shared" si="11"/>
        <v>308</v>
      </c>
    </row>
    <row r="21" spans="1:64" x14ac:dyDescent="0.2">
      <c r="A21" s="18" t="s">
        <v>333</v>
      </c>
      <c r="B21" s="18" t="s">
        <v>324</v>
      </c>
      <c r="C21" s="18">
        <v>1000</v>
      </c>
      <c r="D21" s="18">
        <v>4</v>
      </c>
      <c r="E21" s="18">
        <v>1</v>
      </c>
      <c r="F21" s="18">
        <v>2</v>
      </c>
      <c r="G21" s="18">
        <v>3</v>
      </c>
      <c r="H21" s="18">
        <v>0</v>
      </c>
      <c r="I21" s="18">
        <v>3</v>
      </c>
      <c r="J21" s="18">
        <v>1</v>
      </c>
      <c r="K21" s="18">
        <v>0</v>
      </c>
      <c r="L21" s="18">
        <v>2</v>
      </c>
      <c r="M21" s="18">
        <v>0</v>
      </c>
      <c r="N21" s="18">
        <v>0.2</v>
      </c>
      <c r="O21" s="18">
        <v>0</v>
      </c>
      <c r="P21" s="18">
        <v>1.2</v>
      </c>
      <c r="Q21" s="18">
        <v>0</v>
      </c>
      <c r="R21" s="18">
        <v>1</v>
      </c>
      <c r="S21" s="18">
        <v>1</v>
      </c>
      <c r="T21" s="18">
        <v>0</v>
      </c>
      <c r="U21" s="18">
        <v>1</v>
      </c>
      <c r="V21" s="18">
        <v>0</v>
      </c>
      <c r="W21" s="18">
        <v>1</v>
      </c>
      <c r="X21" s="18">
        <v>1</v>
      </c>
      <c r="Y21" s="18">
        <v>4</v>
      </c>
      <c r="Z21" s="18">
        <v>4</v>
      </c>
      <c r="AA21" s="18">
        <v>0</v>
      </c>
      <c r="AB21" s="18">
        <v>0</v>
      </c>
      <c r="AC21" s="18">
        <v>0</v>
      </c>
      <c r="AD21" s="18">
        <v>0</v>
      </c>
      <c r="AE21" s="18">
        <v>5</v>
      </c>
      <c r="AF21" s="18">
        <v>100</v>
      </c>
      <c r="AG21" s="18">
        <v>23.640696666666699</v>
      </c>
      <c r="AH21" s="41">
        <v>0.78740157480314998</v>
      </c>
      <c r="AI21" s="41" t="s">
        <v>39</v>
      </c>
      <c r="AJ21" s="41">
        <v>0.79452054794520499</v>
      </c>
      <c r="AK21" s="41">
        <v>0.77777777777777801</v>
      </c>
      <c r="AL21" s="18">
        <v>0</v>
      </c>
      <c r="AM21" s="18">
        <v>58</v>
      </c>
      <c r="AN21" s="18">
        <v>42</v>
      </c>
      <c r="AO21" s="18">
        <v>33</v>
      </c>
      <c r="AP21" s="18">
        <v>35</v>
      </c>
      <c r="AQ21" s="18">
        <v>0</v>
      </c>
      <c r="AR21" s="18">
        <v>0</v>
      </c>
      <c r="AS21" s="42" t="s">
        <v>39</v>
      </c>
      <c r="AT21" s="41">
        <v>0.68</v>
      </c>
      <c r="AU21" s="18">
        <v>52</v>
      </c>
      <c r="AV21" s="18">
        <v>128</v>
      </c>
      <c r="AW21" s="18">
        <v>180</v>
      </c>
      <c r="AY21" s="29" t="str">
        <f t="shared" ref="AY21" si="49">B21</f>
        <v>'20201130'</v>
      </c>
      <c r="AZ21" s="29" t="s">
        <v>280</v>
      </c>
      <c r="BA21" s="29">
        <f t="shared" si="1"/>
        <v>100</v>
      </c>
      <c r="BB21" s="29">
        <f t="shared" si="2"/>
        <v>180</v>
      </c>
      <c r="BC21" s="34">
        <f t="shared" si="3"/>
        <v>1418.4418000000019</v>
      </c>
      <c r="BD21" s="34">
        <f t="shared" ref="BD21" si="50">BC21/BA21</f>
        <v>14.184418000000019</v>
      </c>
      <c r="BE21" s="29">
        <f t="shared" si="5"/>
        <v>33</v>
      </c>
      <c r="BF21" s="29">
        <f t="shared" si="6"/>
        <v>35</v>
      </c>
      <c r="BG21" s="29">
        <f t="shared" si="7"/>
        <v>0</v>
      </c>
      <c r="BH21" s="29">
        <f t="shared" si="8"/>
        <v>0</v>
      </c>
      <c r="BI21" s="29">
        <f t="shared" ref="BI21" si="51">SUM(BE21,BG21)</f>
        <v>33</v>
      </c>
      <c r="BJ21" s="29">
        <f t="shared" ref="BJ21" si="52">SUM(BF21,BH21)</f>
        <v>35</v>
      </c>
      <c r="BK21" s="29">
        <f t="shared" si="10"/>
        <v>52</v>
      </c>
      <c r="BL21" s="29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40"/>
  <sheetViews>
    <sheetView zoomScaleNormal="100" workbookViewId="0">
      <selection activeCell="D17" sqref="D17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2219</v>
      </c>
      <c r="BM1" s="25">
        <f>SUM($AO$2:$AO$1048576,$AQ$2:$AQ$1048576)</f>
        <v>2304</v>
      </c>
      <c r="BN1" s="25">
        <f>SUM($AT$2:$AT$1048576)</f>
        <v>7760</v>
      </c>
      <c r="BO1" s="25">
        <f>SUM($AU$2:$AU$1048576)</f>
        <v>7584</v>
      </c>
    </row>
    <row r="2" spans="1:67" s="22" customFormat="1" x14ac:dyDescent="0.2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37" si="0">SUMIF($B$2:$B$1048576,$B2,$AE$2:$AE$1048576)</f>
        <v>42</v>
      </c>
      <c r="BA2" s="25">
        <f t="shared" ref="BA2:BA37" si="1">SUMIF($B$2:$B$1048576,$B2,$AV$2:$AV$1048576)</f>
        <v>164</v>
      </c>
      <c r="BB2" s="25">
        <f t="shared" ref="BB2:BB37" si="2">SUMIF($B$2:$B$1048576,$B2,$AF$2:$AF$1048576)*60</f>
        <v>1694.5396000000019</v>
      </c>
      <c r="BC2" s="25">
        <f>BB2/AZ2</f>
        <v>40.346180952380998</v>
      </c>
      <c r="BD2" s="25">
        <f t="shared" ref="BD2:BD37" si="3">SUMIF($B$2:$B$1048576,$B2,$AN$2:$AN$1048576)</f>
        <v>20</v>
      </c>
      <c r="BE2" s="25">
        <f t="shared" ref="BE2:BE37" si="4">SUMIF($B$2:$B$1048576,$B2,$AO$2:$AO$1048576)</f>
        <v>21</v>
      </c>
      <c r="BF2" s="25">
        <f t="shared" ref="BF2:BF37" si="5">SUMIF($B$2:$B$1048576,$B2,$AP$2:$AP$1048576)</f>
        <v>0</v>
      </c>
      <c r="BG2" s="25">
        <f t="shared" ref="BG2:BG37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2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37" si="8">SUMIF($B$2:$B$1048576,$B3,$AT$2:$AT$1048576)</f>
        <v>532</v>
      </c>
      <c r="BK3" s="18">
        <f t="shared" ref="BK3:BK37" si="9">SUMIF($B$2:$B$1048576,$B3,$AU$2:$AU$1048576)</f>
        <v>412</v>
      </c>
      <c r="BL3" s="18"/>
      <c r="BM3" s="18"/>
    </row>
    <row r="4" spans="1:67" s="22" customFormat="1" x14ac:dyDescent="0.2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2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2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2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2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2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2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2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2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2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2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2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2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2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2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s="26" customFormat="1" x14ac:dyDescent="0.2">
      <c r="A19" s="26" t="s">
        <v>292</v>
      </c>
      <c r="B19" s="26" t="s">
        <v>293</v>
      </c>
      <c r="C19" s="26">
        <v>1000</v>
      </c>
      <c r="D19" s="26">
        <v>3</v>
      </c>
      <c r="E19" s="26">
        <v>0</v>
      </c>
      <c r="F19" s="26">
        <v>3</v>
      </c>
      <c r="G19" s="26">
        <v>2</v>
      </c>
      <c r="H19" s="26">
        <v>1</v>
      </c>
      <c r="I19" s="26">
        <v>1</v>
      </c>
      <c r="J19" s="26">
        <v>0</v>
      </c>
      <c r="K19" s="26">
        <v>3</v>
      </c>
      <c r="L19" s="26">
        <v>2</v>
      </c>
      <c r="M19" s="26">
        <v>0</v>
      </c>
      <c r="N19" s="26">
        <v>0.2</v>
      </c>
      <c r="O19" s="26">
        <v>0</v>
      </c>
      <c r="P19" s="26">
        <v>1.2</v>
      </c>
      <c r="Q19" s="26">
        <v>0</v>
      </c>
      <c r="R19" s="26">
        <v>10</v>
      </c>
      <c r="S19" s="26">
        <v>1</v>
      </c>
      <c r="T19" s="26">
        <v>0</v>
      </c>
      <c r="U19" s="26">
        <v>1</v>
      </c>
      <c r="V19" s="26">
        <v>0</v>
      </c>
      <c r="W19" s="26">
        <v>1</v>
      </c>
      <c r="X19" s="26">
        <v>1</v>
      </c>
      <c r="Y19" s="26">
        <v>3</v>
      </c>
      <c r="Z19" s="26">
        <v>4</v>
      </c>
      <c r="AA19" s="26">
        <v>0</v>
      </c>
      <c r="AB19" s="26">
        <v>0</v>
      </c>
      <c r="AC19" s="26">
        <v>0</v>
      </c>
      <c r="AD19" s="26">
        <v>0</v>
      </c>
      <c r="AE19" s="26">
        <v>58</v>
      </c>
      <c r="AF19" s="26">
        <v>32.9733083333333</v>
      </c>
      <c r="AG19" s="27">
        <v>0.707317073170732</v>
      </c>
      <c r="AH19" s="27" t="s">
        <v>39</v>
      </c>
      <c r="AI19" s="27" t="s">
        <v>39</v>
      </c>
      <c r="AJ19" s="27">
        <v>0.707317073170732</v>
      </c>
      <c r="AK19" s="26">
        <v>0</v>
      </c>
      <c r="AL19" s="26">
        <v>0</v>
      </c>
      <c r="AM19" s="26">
        <v>58</v>
      </c>
      <c r="AN19" s="26">
        <v>0</v>
      </c>
      <c r="AO19" s="26">
        <v>52</v>
      </c>
      <c r="AP19" s="26">
        <v>0</v>
      </c>
      <c r="AQ19" s="26">
        <v>0</v>
      </c>
      <c r="AR19" s="28" t="s">
        <v>39</v>
      </c>
      <c r="AS19" s="27">
        <v>0.89655172413793105</v>
      </c>
      <c r="AT19" s="26">
        <v>0</v>
      </c>
      <c r="AU19" s="26">
        <v>156</v>
      </c>
      <c r="AV19" s="26">
        <v>156</v>
      </c>
      <c r="AX19" s="29" t="str">
        <f t="shared" ref="AX19" si="37">B19</f>
        <v>'20201124'</v>
      </c>
      <c r="AY19" s="29" t="s">
        <v>219</v>
      </c>
      <c r="AZ19" s="29">
        <f t="shared" si="0"/>
        <v>58</v>
      </c>
      <c r="BA19" s="29">
        <f t="shared" si="1"/>
        <v>156</v>
      </c>
      <c r="BB19" s="29">
        <f t="shared" si="2"/>
        <v>1978.398499999998</v>
      </c>
      <c r="BC19" s="29">
        <f t="shared" ref="BC19" si="38">BB19/AZ19</f>
        <v>34.110318965517209</v>
      </c>
      <c r="BD19" s="29">
        <f t="shared" si="3"/>
        <v>0</v>
      </c>
      <c r="BE19" s="29">
        <f t="shared" si="4"/>
        <v>52</v>
      </c>
      <c r="BF19" s="29">
        <f t="shared" si="5"/>
        <v>0</v>
      </c>
      <c r="BG19" s="29">
        <f t="shared" si="6"/>
        <v>0</v>
      </c>
      <c r="BH19" s="29">
        <f t="shared" ref="BH19" si="39">SUM(BD19,BF19)</f>
        <v>0</v>
      </c>
      <c r="BI19" s="29">
        <f t="shared" ref="BI19" si="40">SUM(BE19,BG19)</f>
        <v>52</v>
      </c>
      <c r="BJ19" s="26">
        <f t="shared" si="8"/>
        <v>0</v>
      </c>
      <c r="BK19" s="26">
        <f t="shared" si="9"/>
        <v>156</v>
      </c>
    </row>
    <row r="20" spans="1:63" s="26" customFormat="1" x14ac:dyDescent="0.2">
      <c r="A20" s="26" t="s">
        <v>302</v>
      </c>
      <c r="B20" s="26" t="s">
        <v>303</v>
      </c>
      <c r="C20" s="26">
        <v>1000</v>
      </c>
      <c r="D20" s="26">
        <v>4</v>
      </c>
      <c r="E20" s="26">
        <v>0</v>
      </c>
      <c r="F20" s="26">
        <v>3</v>
      </c>
      <c r="G20" s="26">
        <v>2</v>
      </c>
      <c r="H20" s="26">
        <v>1</v>
      </c>
      <c r="I20" s="26">
        <v>1</v>
      </c>
      <c r="J20" s="26">
        <v>0</v>
      </c>
      <c r="K20" s="26">
        <v>3</v>
      </c>
      <c r="L20" s="26">
        <v>2</v>
      </c>
      <c r="M20" s="26">
        <v>0</v>
      </c>
      <c r="N20" s="26">
        <v>0.2</v>
      </c>
      <c r="O20" s="26">
        <v>0</v>
      </c>
      <c r="P20" s="26">
        <v>1.2</v>
      </c>
      <c r="Q20" s="26">
        <v>0</v>
      </c>
      <c r="R20" s="26">
        <v>6</v>
      </c>
      <c r="S20" s="26">
        <v>1</v>
      </c>
      <c r="T20" s="26">
        <v>0</v>
      </c>
      <c r="U20" s="26">
        <v>1</v>
      </c>
      <c r="V20" s="26">
        <v>0</v>
      </c>
      <c r="W20" s="26">
        <v>1</v>
      </c>
      <c r="X20" s="26">
        <v>1</v>
      </c>
      <c r="Y20" s="26">
        <v>1</v>
      </c>
      <c r="Z20" s="26">
        <v>4</v>
      </c>
      <c r="AA20" s="26">
        <v>0</v>
      </c>
      <c r="AB20" s="26">
        <v>0</v>
      </c>
      <c r="AC20" s="26">
        <v>0</v>
      </c>
      <c r="AD20" s="26">
        <v>0</v>
      </c>
      <c r="AE20" s="26">
        <v>191</v>
      </c>
      <c r="AF20" s="26">
        <v>45.046996666666701</v>
      </c>
      <c r="AG20" s="27">
        <v>0.76400000000000001</v>
      </c>
      <c r="AH20" s="27" t="s">
        <v>39</v>
      </c>
      <c r="AI20" s="27">
        <v>0.73504273504273498</v>
      </c>
      <c r="AJ20" s="27">
        <v>0.78947368421052599</v>
      </c>
      <c r="AK20" s="26">
        <v>0</v>
      </c>
      <c r="AL20" s="26">
        <v>86</v>
      </c>
      <c r="AM20" s="26">
        <v>105</v>
      </c>
      <c r="AN20" s="26">
        <v>70</v>
      </c>
      <c r="AO20" s="26">
        <v>70</v>
      </c>
      <c r="AP20" s="26">
        <v>0</v>
      </c>
      <c r="AQ20" s="26">
        <v>0</v>
      </c>
      <c r="AR20" s="28" t="s">
        <v>39</v>
      </c>
      <c r="AS20" s="27">
        <v>0.73298429319371705</v>
      </c>
      <c r="AT20" s="26">
        <v>236</v>
      </c>
      <c r="AU20" s="26">
        <v>252</v>
      </c>
      <c r="AV20" s="26">
        <v>488</v>
      </c>
      <c r="AX20" s="29" t="str">
        <f t="shared" ref="AX20" si="41">B20</f>
        <v>'20201125'</v>
      </c>
      <c r="AY20" s="29" t="s">
        <v>219</v>
      </c>
      <c r="AZ20" s="29">
        <f t="shared" si="0"/>
        <v>191</v>
      </c>
      <c r="BA20" s="29">
        <f t="shared" si="1"/>
        <v>488</v>
      </c>
      <c r="BB20" s="29">
        <f t="shared" si="2"/>
        <v>2702.819800000002</v>
      </c>
      <c r="BC20" s="29">
        <f t="shared" ref="BC20" si="42">BB20/AZ20</f>
        <v>14.150889005235612</v>
      </c>
      <c r="BD20" s="29">
        <f t="shared" si="3"/>
        <v>70</v>
      </c>
      <c r="BE20" s="29">
        <f t="shared" si="4"/>
        <v>70</v>
      </c>
      <c r="BF20" s="29">
        <f t="shared" si="5"/>
        <v>0</v>
      </c>
      <c r="BG20" s="29">
        <f t="shared" si="6"/>
        <v>0</v>
      </c>
      <c r="BH20" s="29">
        <f t="shared" ref="BH20" si="43">SUM(BD20,BF20)</f>
        <v>70</v>
      </c>
      <c r="BI20" s="29">
        <f t="shared" ref="BI20" si="44">SUM(BE20,BG20)</f>
        <v>70</v>
      </c>
      <c r="BJ20" s="26">
        <f t="shared" si="8"/>
        <v>236</v>
      </c>
      <c r="BK20" s="26">
        <f t="shared" si="9"/>
        <v>252</v>
      </c>
    </row>
    <row r="21" spans="1:63" s="26" customFormat="1" x14ac:dyDescent="0.2">
      <c r="A21" s="26" t="s">
        <v>317</v>
      </c>
      <c r="B21" s="26" t="s">
        <v>315</v>
      </c>
      <c r="C21" s="26">
        <v>1000</v>
      </c>
      <c r="D21" s="26">
        <v>4</v>
      </c>
      <c r="E21" s="26">
        <v>0</v>
      </c>
      <c r="F21" s="26">
        <v>3</v>
      </c>
      <c r="G21" s="26">
        <v>2</v>
      </c>
      <c r="H21" s="26">
        <v>1</v>
      </c>
      <c r="I21" s="26">
        <v>1</v>
      </c>
      <c r="J21" s="26">
        <v>0</v>
      </c>
      <c r="K21" s="26">
        <v>3</v>
      </c>
      <c r="L21" s="26">
        <v>2</v>
      </c>
      <c r="M21" s="26">
        <v>0</v>
      </c>
      <c r="N21" s="26">
        <v>0.2</v>
      </c>
      <c r="O21" s="26">
        <v>0</v>
      </c>
      <c r="P21" s="26">
        <v>1.2</v>
      </c>
      <c r="Q21" s="26">
        <v>0</v>
      </c>
      <c r="R21" s="26">
        <v>10</v>
      </c>
      <c r="S21" s="26">
        <v>1</v>
      </c>
      <c r="T21" s="26">
        <v>0</v>
      </c>
      <c r="U21" s="26">
        <v>1</v>
      </c>
      <c r="V21" s="26">
        <v>0</v>
      </c>
      <c r="W21" s="26">
        <v>1</v>
      </c>
      <c r="X21" s="26">
        <v>1</v>
      </c>
      <c r="Y21" s="26">
        <v>0</v>
      </c>
      <c r="Z21" s="26">
        <v>4</v>
      </c>
      <c r="AA21" s="26">
        <v>0</v>
      </c>
      <c r="AB21" s="26">
        <v>0</v>
      </c>
      <c r="AC21" s="26">
        <v>0</v>
      </c>
      <c r="AD21" s="26">
        <v>0</v>
      </c>
      <c r="AE21" s="26">
        <v>157</v>
      </c>
      <c r="AF21" s="26">
        <v>81.155411666666694</v>
      </c>
      <c r="AG21" s="27">
        <v>0.76585365853658505</v>
      </c>
      <c r="AH21" s="27" t="s">
        <v>39</v>
      </c>
      <c r="AI21" s="27">
        <v>0.72631578947368403</v>
      </c>
      <c r="AJ21" s="27">
        <v>0.8</v>
      </c>
      <c r="AK21" s="26">
        <v>0</v>
      </c>
      <c r="AL21" s="26">
        <v>69</v>
      </c>
      <c r="AM21" s="26">
        <v>88</v>
      </c>
      <c r="AN21" s="26">
        <v>58</v>
      </c>
      <c r="AO21" s="26">
        <v>58</v>
      </c>
      <c r="AP21" s="26">
        <v>0</v>
      </c>
      <c r="AQ21" s="26">
        <v>0</v>
      </c>
      <c r="AR21" s="28" t="s">
        <v>39</v>
      </c>
      <c r="AS21" s="27">
        <v>0.73885350318471299</v>
      </c>
      <c r="AT21" s="26">
        <v>160</v>
      </c>
      <c r="AU21" s="26">
        <v>124</v>
      </c>
      <c r="AV21" s="26">
        <v>284</v>
      </c>
      <c r="AX21" s="29" t="str">
        <f t="shared" ref="AX21" si="45">B21</f>
        <v>'20201127'</v>
      </c>
      <c r="AY21" s="29" t="s">
        <v>219</v>
      </c>
      <c r="AZ21" s="29">
        <f t="shared" si="0"/>
        <v>157</v>
      </c>
      <c r="BA21" s="29">
        <f t="shared" si="1"/>
        <v>284</v>
      </c>
      <c r="BB21" s="29">
        <f t="shared" si="2"/>
        <v>4869.3247000000019</v>
      </c>
      <c r="BC21" s="29">
        <f t="shared" ref="BC21" si="46">BB21/AZ21</f>
        <v>31.014807006369438</v>
      </c>
      <c r="BD21" s="29">
        <f t="shared" si="3"/>
        <v>58</v>
      </c>
      <c r="BE21" s="29">
        <f t="shared" si="4"/>
        <v>58</v>
      </c>
      <c r="BF21" s="29">
        <f t="shared" si="5"/>
        <v>0</v>
      </c>
      <c r="BG21" s="29">
        <f t="shared" si="6"/>
        <v>0</v>
      </c>
      <c r="BH21" s="29">
        <f t="shared" ref="BH21" si="47">SUM(BD21,BF21)</f>
        <v>58</v>
      </c>
      <c r="BI21" s="29">
        <f t="shared" ref="BI21" si="48">SUM(BE21,BG21)</f>
        <v>58</v>
      </c>
      <c r="BJ21" s="26">
        <f t="shared" si="8"/>
        <v>160</v>
      </c>
      <c r="BK21" s="26">
        <f t="shared" si="9"/>
        <v>124</v>
      </c>
    </row>
    <row r="22" spans="1:63" x14ac:dyDescent="0.2">
      <c r="A22" s="1" t="s">
        <v>323</v>
      </c>
      <c r="B22" s="1" t="s">
        <v>324</v>
      </c>
      <c r="C22" s="1">
        <v>1000</v>
      </c>
      <c r="D22" s="1">
        <v>4</v>
      </c>
      <c r="E22" s="1">
        <v>0</v>
      </c>
      <c r="F22" s="1">
        <v>3</v>
      </c>
      <c r="G22" s="1">
        <v>2</v>
      </c>
      <c r="H22" s="1">
        <v>1</v>
      </c>
      <c r="I22" s="1">
        <v>1</v>
      </c>
      <c r="J22" s="1">
        <v>0</v>
      </c>
      <c r="K22" s="1">
        <v>3</v>
      </c>
      <c r="L22" s="1">
        <v>2</v>
      </c>
      <c r="M22" s="1">
        <v>0</v>
      </c>
      <c r="N22" s="1">
        <v>0.2</v>
      </c>
      <c r="O22" s="1">
        <v>0</v>
      </c>
      <c r="P22" s="1">
        <v>1.2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1</v>
      </c>
      <c r="X22" s="1">
        <v>1</v>
      </c>
      <c r="Y22" s="1">
        <v>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42</v>
      </c>
      <c r="AF22" s="1">
        <v>17.828495</v>
      </c>
      <c r="AG22" s="8">
        <v>0.84</v>
      </c>
      <c r="AH22" s="8" t="s">
        <v>39</v>
      </c>
      <c r="AI22" s="8">
        <v>0.90909090909090895</v>
      </c>
      <c r="AJ22" s="8">
        <v>0.78571428571428603</v>
      </c>
      <c r="AK22" s="1">
        <v>0</v>
      </c>
      <c r="AL22" s="1">
        <v>20</v>
      </c>
      <c r="AM22" s="1">
        <v>22</v>
      </c>
      <c r="AN22" s="1">
        <v>7</v>
      </c>
      <c r="AO22" s="1">
        <v>9</v>
      </c>
      <c r="AP22" s="1">
        <v>0</v>
      </c>
      <c r="AQ22" s="1">
        <v>0</v>
      </c>
      <c r="AR22" s="21" t="s">
        <v>39</v>
      </c>
      <c r="AS22" s="8">
        <v>0.38095238095238099</v>
      </c>
      <c r="AT22" s="1">
        <v>24</v>
      </c>
      <c r="AU22" s="1">
        <v>8</v>
      </c>
      <c r="AV22" s="1">
        <v>32</v>
      </c>
      <c r="AX22" s="1" t="str">
        <f t="shared" ref="AX22:AX23" si="49">B22</f>
        <v>'20201130'</v>
      </c>
      <c r="AY22" s="1" t="s">
        <v>219</v>
      </c>
      <c r="AZ22" s="1">
        <f t="shared" si="0"/>
        <v>225</v>
      </c>
      <c r="BA22" s="1">
        <f t="shared" si="1"/>
        <v>380</v>
      </c>
      <c r="BB22" s="1">
        <f t="shared" si="2"/>
        <v>4790.6323999999986</v>
      </c>
      <c r="BC22" s="1">
        <f t="shared" ref="BC22:BC23" si="50">BB22/AZ22</f>
        <v>21.291699555555549</v>
      </c>
      <c r="BD22" s="1">
        <f t="shared" si="3"/>
        <v>66</v>
      </c>
      <c r="BE22" s="1">
        <f t="shared" si="4"/>
        <v>69</v>
      </c>
      <c r="BF22" s="1">
        <f t="shared" si="5"/>
        <v>0</v>
      </c>
      <c r="BG22" s="1">
        <f t="shared" si="6"/>
        <v>0</v>
      </c>
      <c r="BH22" s="1">
        <f t="shared" ref="BH22:BH23" si="51">SUM(BD22,BF22)</f>
        <v>66</v>
      </c>
      <c r="BI22" s="1">
        <f t="shared" ref="BI22:BI23" si="52">SUM(BE22,BG22)</f>
        <v>69</v>
      </c>
      <c r="BJ22" s="1">
        <f t="shared" si="8"/>
        <v>216</v>
      </c>
      <c r="BK22" s="1">
        <f t="shared" si="9"/>
        <v>164</v>
      </c>
    </row>
    <row r="23" spans="1:63" s="22" customFormat="1" x14ac:dyDescent="0.2">
      <c r="A23" s="22" t="s">
        <v>325</v>
      </c>
      <c r="B23" s="22" t="s">
        <v>324</v>
      </c>
      <c r="C23" s="22">
        <v>1000</v>
      </c>
      <c r="D23" s="22">
        <v>4</v>
      </c>
      <c r="E23" s="22">
        <v>0</v>
      </c>
      <c r="F23" s="22">
        <v>3</v>
      </c>
      <c r="G23" s="22">
        <v>2</v>
      </c>
      <c r="H23" s="22">
        <v>1</v>
      </c>
      <c r="I23" s="22">
        <v>1</v>
      </c>
      <c r="J23" s="22">
        <v>0</v>
      </c>
      <c r="K23" s="22">
        <v>3</v>
      </c>
      <c r="L23" s="22">
        <v>2</v>
      </c>
      <c r="M23" s="22">
        <v>0</v>
      </c>
      <c r="N23" s="22">
        <v>0.2</v>
      </c>
      <c r="O23" s="22">
        <v>0</v>
      </c>
      <c r="P23" s="22">
        <v>1.2</v>
      </c>
      <c r="Q23" s="22">
        <v>0</v>
      </c>
      <c r="R23" s="22">
        <v>5</v>
      </c>
      <c r="S23" s="22">
        <v>1</v>
      </c>
      <c r="T23" s="22">
        <v>0</v>
      </c>
      <c r="U23" s="22">
        <v>1</v>
      </c>
      <c r="V23" s="22">
        <v>0</v>
      </c>
      <c r="W23" s="22">
        <v>1</v>
      </c>
      <c r="X23" s="22">
        <v>1</v>
      </c>
      <c r="Y23" s="22">
        <v>1000</v>
      </c>
      <c r="Z23" s="22">
        <v>4</v>
      </c>
      <c r="AA23" s="22">
        <v>0</v>
      </c>
      <c r="AB23" s="22">
        <v>0</v>
      </c>
      <c r="AC23" s="22">
        <v>0</v>
      </c>
      <c r="AD23" s="22">
        <v>0</v>
      </c>
      <c r="AE23" s="22">
        <v>183</v>
      </c>
      <c r="AF23" s="22">
        <v>62.015378333333302</v>
      </c>
      <c r="AG23" s="23">
        <v>0.78540772532188796</v>
      </c>
      <c r="AH23" s="23" t="s">
        <v>39</v>
      </c>
      <c r="AI23" s="23">
        <v>0.72916666666666696</v>
      </c>
      <c r="AJ23" s="23">
        <v>0.82481751824817495</v>
      </c>
      <c r="AK23" s="22">
        <v>0</v>
      </c>
      <c r="AL23" s="22">
        <v>70</v>
      </c>
      <c r="AM23" s="22">
        <v>113</v>
      </c>
      <c r="AN23" s="22">
        <v>59</v>
      </c>
      <c r="AO23" s="22">
        <v>60</v>
      </c>
      <c r="AP23" s="22">
        <v>0</v>
      </c>
      <c r="AQ23" s="22">
        <v>0</v>
      </c>
      <c r="AR23" s="24" t="s">
        <v>39</v>
      </c>
      <c r="AS23" s="23">
        <v>0.65027322404371601</v>
      </c>
      <c r="AT23" s="22">
        <v>192</v>
      </c>
      <c r="AU23" s="22">
        <v>156</v>
      </c>
      <c r="AV23" s="22">
        <v>348</v>
      </c>
      <c r="AX23" s="22" t="str">
        <f t="shared" si="49"/>
        <v>'20201130'</v>
      </c>
      <c r="AY23" s="22" t="s">
        <v>219</v>
      </c>
      <c r="AZ23" s="22">
        <f t="shared" si="0"/>
        <v>225</v>
      </c>
      <c r="BA23" s="22">
        <f t="shared" si="1"/>
        <v>380</v>
      </c>
      <c r="BB23" s="22">
        <f t="shared" si="2"/>
        <v>4790.6323999999986</v>
      </c>
      <c r="BC23" s="22">
        <f t="shared" si="50"/>
        <v>21.291699555555549</v>
      </c>
      <c r="BD23" s="22">
        <f t="shared" si="3"/>
        <v>66</v>
      </c>
      <c r="BE23" s="22">
        <f t="shared" si="4"/>
        <v>69</v>
      </c>
      <c r="BF23" s="22">
        <f t="shared" si="5"/>
        <v>0</v>
      </c>
      <c r="BG23" s="22">
        <f t="shared" si="6"/>
        <v>0</v>
      </c>
      <c r="BH23" s="22">
        <f t="shared" si="51"/>
        <v>66</v>
      </c>
      <c r="BI23" s="22">
        <f t="shared" si="52"/>
        <v>69</v>
      </c>
      <c r="BJ23" s="22">
        <f t="shared" si="8"/>
        <v>216</v>
      </c>
      <c r="BK23" s="22">
        <f t="shared" si="9"/>
        <v>164</v>
      </c>
    </row>
    <row r="24" spans="1:63" s="26" customFormat="1" x14ac:dyDescent="0.2">
      <c r="A24" s="26" t="s">
        <v>334</v>
      </c>
      <c r="B24" s="26" t="s">
        <v>335</v>
      </c>
      <c r="C24" s="26">
        <v>1000</v>
      </c>
      <c r="D24" s="26">
        <v>4</v>
      </c>
      <c r="E24" s="26">
        <v>0</v>
      </c>
      <c r="F24" s="26">
        <v>3</v>
      </c>
      <c r="G24" s="26">
        <v>2</v>
      </c>
      <c r="H24" s="26">
        <v>1</v>
      </c>
      <c r="I24" s="26">
        <v>1</v>
      </c>
      <c r="J24" s="26">
        <v>0</v>
      </c>
      <c r="K24" s="26">
        <v>3</v>
      </c>
      <c r="L24" s="26">
        <v>2</v>
      </c>
      <c r="M24" s="26">
        <v>0</v>
      </c>
      <c r="N24" s="26">
        <v>0.2</v>
      </c>
      <c r="O24" s="26">
        <v>0</v>
      </c>
      <c r="P24" s="26">
        <v>1.2</v>
      </c>
      <c r="Q24" s="26">
        <v>0</v>
      </c>
      <c r="R24" s="26">
        <v>2</v>
      </c>
      <c r="S24" s="26">
        <v>1</v>
      </c>
      <c r="T24" s="26">
        <v>0</v>
      </c>
      <c r="U24" s="26">
        <v>1</v>
      </c>
      <c r="V24" s="26">
        <v>0</v>
      </c>
      <c r="W24" s="26">
        <v>1</v>
      </c>
      <c r="X24" s="26">
        <v>1</v>
      </c>
      <c r="Y24" s="26">
        <v>4</v>
      </c>
      <c r="Z24" s="26">
        <v>4</v>
      </c>
      <c r="AA24" s="26">
        <v>0</v>
      </c>
      <c r="AB24" s="26">
        <v>0</v>
      </c>
      <c r="AC24" s="26">
        <v>0</v>
      </c>
      <c r="AD24" s="26">
        <v>0</v>
      </c>
      <c r="AE24" s="26">
        <v>244</v>
      </c>
      <c r="AF24" s="26">
        <v>45.135854999999999</v>
      </c>
      <c r="AG24" s="27">
        <v>0.81063122923588005</v>
      </c>
      <c r="AH24" s="27" t="s">
        <v>39</v>
      </c>
      <c r="AI24" s="27">
        <v>0.77611940298507498</v>
      </c>
      <c r="AJ24" s="27">
        <v>0.83832335329341301</v>
      </c>
      <c r="AK24" s="26">
        <v>0</v>
      </c>
      <c r="AL24" s="26">
        <v>104</v>
      </c>
      <c r="AM24" s="26">
        <v>140</v>
      </c>
      <c r="AN24" s="26">
        <v>91</v>
      </c>
      <c r="AO24" s="26">
        <v>93</v>
      </c>
      <c r="AP24" s="26">
        <v>0</v>
      </c>
      <c r="AQ24" s="26">
        <v>0</v>
      </c>
      <c r="AR24" s="28" t="s">
        <v>39</v>
      </c>
      <c r="AS24" s="27">
        <v>0.75409836065573799</v>
      </c>
      <c r="AT24" s="26">
        <v>356</v>
      </c>
      <c r="AU24" s="26">
        <v>352</v>
      </c>
      <c r="AV24" s="26">
        <v>708</v>
      </c>
      <c r="AX24" s="26" t="str">
        <f t="shared" ref="AX24" si="53">B24</f>
        <v>'20201201'</v>
      </c>
      <c r="AY24" s="26" t="s">
        <v>219</v>
      </c>
      <c r="AZ24" s="26">
        <f t="shared" si="0"/>
        <v>244</v>
      </c>
      <c r="BA24" s="26">
        <f t="shared" si="1"/>
        <v>708</v>
      </c>
      <c r="BB24" s="26">
        <f t="shared" si="2"/>
        <v>2708.1513</v>
      </c>
      <c r="BC24" s="26">
        <f t="shared" ref="BC24" si="54">BB24/AZ24</f>
        <v>11.098980737704919</v>
      </c>
      <c r="BD24" s="26">
        <f t="shared" si="3"/>
        <v>91</v>
      </c>
      <c r="BE24" s="26">
        <f t="shared" si="4"/>
        <v>93</v>
      </c>
      <c r="BF24" s="26">
        <f t="shared" si="5"/>
        <v>0</v>
      </c>
      <c r="BG24" s="26">
        <f t="shared" si="6"/>
        <v>0</v>
      </c>
      <c r="BH24" s="26">
        <f t="shared" ref="BH24" si="55">SUM(BD24,BF24)</f>
        <v>91</v>
      </c>
      <c r="BI24" s="26">
        <f t="shared" ref="BI24" si="56">SUM(BE24,BG24)</f>
        <v>93</v>
      </c>
      <c r="BJ24" s="26">
        <f t="shared" si="8"/>
        <v>356</v>
      </c>
      <c r="BK24" s="26">
        <f t="shared" si="9"/>
        <v>352</v>
      </c>
    </row>
    <row r="25" spans="1:63" s="26" customFormat="1" x14ac:dyDescent="0.2">
      <c r="A25" s="26" t="s">
        <v>342</v>
      </c>
      <c r="B25" s="26" t="s">
        <v>343</v>
      </c>
      <c r="C25" s="26">
        <v>1000</v>
      </c>
      <c r="D25" s="26">
        <v>4</v>
      </c>
      <c r="E25" s="26">
        <v>0</v>
      </c>
      <c r="F25" s="26">
        <v>3</v>
      </c>
      <c r="G25" s="26">
        <v>2</v>
      </c>
      <c r="H25" s="26">
        <v>1</v>
      </c>
      <c r="I25" s="26">
        <v>1</v>
      </c>
      <c r="J25" s="26">
        <v>0</v>
      </c>
      <c r="K25" s="26">
        <v>3</v>
      </c>
      <c r="L25" s="26">
        <v>2</v>
      </c>
      <c r="M25" s="26">
        <v>0</v>
      </c>
      <c r="N25" s="26">
        <v>0.2</v>
      </c>
      <c r="O25" s="26">
        <v>0</v>
      </c>
      <c r="P25" s="26">
        <v>1.2</v>
      </c>
      <c r="Q25" s="26">
        <v>0</v>
      </c>
      <c r="R25" s="26">
        <v>10</v>
      </c>
      <c r="S25" s="26">
        <v>1</v>
      </c>
      <c r="T25" s="26">
        <v>0</v>
      </c>
      <c r="U25" s="26">
        <v>1</v>
      </c>
      <c r="V25" s="26">
        <v>0</v>
      </c>
      <c r="W25" s="26">
        <v>1</v>
      </c>
      <c r="X25" s="26">
        <v>1</v>
      </c>
      <c r="Y25" s="26">
        <v>4</v>
      </c>
      <c r="Z25" s="26">
        <v>4</v>
      </c>
      <c r="AA25" s="26">
        <v>0</v>
      </c>
      <c r="AB25" s="26">
        <v>0</v>
      </c>
      <c r="AC25" s="26">
        <v>0</v>
      </c>
      <c r="AD25" s="26">
        <v>0</v>
      </c>
      <c r="AE25" s="26">
        <v>196</v>
      </c>
      <c r="AF25" s="26">
        <v>47.248345</v>
      </c>
      <c r="AG25" s="27">
        <v>0.83404255319148901</v>
      </c>
      <c r="AH25" s="27" t="s">
        <v>39</v>
      </c>
      <c r="AI25" s="27">
        <v>0.81415929203539805</v>
      </c>
      <c r="AJ25" s="27">
        <v>0.85245901639344301</v>
      </c>
      <c r="AK25" s="26">
        <v>0</v>
      </c>
      <c r="AL25" s="26">
        <v>92</v>
      </c>
      <c r="AM25" s="26">
        <v>104</v>
      </c>
      <c r="AN25" s="26">
        <v>88</v>
      </c>
      <c r="AO25" s="26">
        <v>87</v>
      </c>
      <c r="AP25" s="26">
        <v>0</v>
      </c>
      <c r="AQ25" s="26">
        <v>0</v>
      </c>
      <c r="AR25" s="28" t="s">
        <v>39</v>
      </c>
      <c r="AS25" s="27">
        <v>0.89285714285714302</v>
      </c>
      <c r="AT25" s="26">
        <v>292</v>
      </c>
      <c r="AU25" s="26">
        <v>288</v>
      </c>
      <c r="AV25" s="26">
        <v>580</v>
      </c>
      <c r="AX25" s="26" t="str">
        <f t="shared" ref="AX25" si="57">B25</f>
        <v>'20201202'</v>
      </c>
      <c r="AY25" s="26" t="s">
        <v>219</v>
      </c>
      <c r="AZ25" s="26">
        <f t="shared" si="0"/>
        <v>196</v>
      </c>
      <c r="BA25" s="26">
        <f t="shared" si="1"/>
        <v>580</v>
      </c>
      <c r="BB25" s="26">
        <f t="shared" si="2"/>
        <v>2834.9007000000001</v>
      </c>
      <c r="BC25" s="26">
        <f t="shared" ref="BC25" si="58">BB25/AZ25</f>
        <v>14.463779081632653</v>
      </c>
      <c r="BD25" s="26">
        <f t="shared" si="3"/>
        <v>88</v>
      </c>
      <c r="BE25" s="26">
        <f t="shared" si="4"/>
        <v>87</v>
      </c>
      <c r="BF25" s="26">
        <f t="shared" si="5"/>
        <v>0</v>
      </c>
      <c r="BG25" s="26">
        <f t="shared" si="6"/>
        <v>0</v>
      </c>
      <c r="BH25" s="26">
        <f t="shared" ref="BH25" si="59">SUM(BD25,BF25)</f>
        <v>88</v>
      </c>
      <c r="BI25" s="26">
        <f t="shared" ref="BI25" si="60">SUM(BE25,BG25)</f>
        <v>87</v>
      </c>
      <c r="BJ25" s="26">
        <f t="shared" si="8"/>
        <v>292</v>
      </c>
      <c r="BK25" s="26">
        <f t="shared" si="9"/>
        <v>288</v>
      </c>
    </row>
    <row r="26" spans="1:63" x14ac:dyDescent="0.2">
      <c r="A26" s="1" t="s">
        <v>349</v>
      </c>
      <c r="B26" s="1" t="s">
        <v>350</v>
      </c>
      <c r="C26" s="1">
        <v>1000</v>
      </c>
      <c r="D26" s="1">
        <v>4</v>
      </c>
      <c r="E26" s="1">
        <v>0</v>
      </c>
      <c r="F26" s="1">
        <v>3</v>
      </c>
      <c r="G26" s="1">
        <v>2</v>
      </c>
      <c r="H26" s="1">
        <v>1</v>
      </c>
      <c r="I26" s="1">
        <v>1</v>
      </c>
      <c r="J26" s="1">
        <v>0</v>
      </c>
      <c r="K26" s="1">
        <v>3</v>
      </c>
      <c r="L26" s="1">
        <v>2</v>
      </c>
      <c r="M26" s="1">
        <v>0</v>
      </c>
      <c r="N26" s="1">
        <v>0.2</v>
      </c>
      <c r="O26" s="1">
        <v>0</v>
      </c>
      <c r="P26" s="1">
        <v>1.2</v>
      </c>
      <c r="Q26" s="1">
        <v>0</v>
      </c>
      <c r="R26" s="1">
        <v>10</v>
      </c>
      <c r="S26" s="1">
        <v>1</v>
      </c>
      <c r="T26" s="1">
        <v>0</v>
      </c>
      <c r="U26" s="1">
        <v>1</v>
      </c>
      <c r="V26" s="1">
        <v>0</v>
      </c>
      <c r="W26" s="1">
        <v>1</v>
      </c>
      <c r="X26" s="1">
        <v>1</v>
      </c>
      <c r="Y26" s="1">
        <v>4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1.0998749999999999</v>
      </c>
      <c r="AG26" s="8">
        <v>0.5</v>
      </c>
      <c r="AH26" s="8" t="s">
        <v>39</v>
      </c>
      <c r="AI26" s="8">
        <v>0.5</v>
      </c>
      <c r="AJ26" s="8" t="s">
        <v>39</v>
      </c>
      <c r="AK26" s="1">
        <v>0</v>
      </c>
      <c r="AL26" s="1">
        <v>1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21" t="s">
        <v>39</v>
      </c>
      <c r="AS26" s="8">
        <v>1</v>
      </c>
      <c r="AT26" s="1">
        <v>0</v>
      </c>
      <c r="AU26" s="1">
        <v>0</v>
      </c>
      <c r="AV26" s="1">
        <v>0</v>
      </c>
      <c r="AX26" s="1" t="str">
        <f t="shared" ref="AX26:AX29" si="61">B26</f>
        <v>'20201203'</v>
      </c>
      <c r="AY26" s="1" t="s">
        <v>219</v>
      </c>
      <c r="AZ26" s="1">
        <f t="shared" si="0"/>
        <v>70</v>
      </c>
      <c r="BA26" s="1">
        <f t="shared" si="1"/>
        <v>96</v>
      </c>
      <c r="BB26" s="1">
        <f t="shared" si="2"/>
        <v>2021.2576999999981</v>
      </c>
      <c r="BC26" s="1">
        <f t="shared" ref="BC26:BC29" si="62">BB26/AZ26</f>
        <v>28.875109999999971</v>
      </c>
      <c r="BD26" s="1">
        <f t="shared" si="3"/>
        <v>23</v>
      </c>
      <c r="BE26" s="1">
        <f t="shared" si="4"/>
        <v>20</v>
      </c>
      <c r="BF26" s="1">
        <f t="shared" si="5"/>
        <v>0</v>
      </c>
      <c r="BG26" s="1">
        <f t="shared" si="6"/>
        <v>0</v>
      </c>
      <c r="BH26" s="1">
        <f t="shared" ref="BH26:BH29" si="63">SUM(BD26,BF26)</f>
        <v>23</v>
      </c>
      <c r="BI26" s="1">
        <f t="shared" ref="BI26:BI29" si="64">SUM(BE26,BG26)</f>
        <v>20</v>
      </c>
      <c r="BJ26" s="1">
        <f t="shared" si="8"/>
        <v>48</v>
      </c>
      <c r="BK26" s="1">
        <f t="shared" si="9"/>
        <v>48</v>
      </c>
    </row>
    <row r="27" spans="1:63" s="22" customFormat="1" x14ac:dyDescent="0.2">
      <c r="A27" s="22" t="s">
        <v>351</v>
      </c>
      <c r="B27" s="22" t="s">
        <v>350</v>
      </c>
      <c r="C27" s="22">
        <v>1000</v>
      </c>
      <c r="D27" s="22">
        <v>4</v>
      </c>
      <c r="E27" s="22">
        <v>0</v>
      </c>
      <c r="F27" s="22">
        <v>3</v>
      </c>
      <c r="G27" s="22">
        <v>2</v>
      </c>
      <c r="H27" s="22">
        <v>1</v>
      </c>
      <c r="I27" s="22">
        <v>1</v>
      </c>
      <c r="J27" s="22">
        <v>0</v>
      </c>
      <c r="K27" s="22">
        <v>3</v>
      </c>
      <c r="L27" s="22">
        <v>2</v>
      </c>
      <c r="M27" s="22">
        <v>0</v>
      </c>
      <c r="N27" s="22">
        <v>0.2</v>
      </c>
      <c r="O27" s="22">
        <v>0</v>
      </c>
      <c r="P27" s="22">
        <v>1.2</v>
      </c>
      <c r="Q27" s="22">
        <v>0.2</v>
      </c>
      <c r="R27" s="22">
        <v>2</v>
      </c>
      <c r="S27" s="22">
        <v>2</v>
      </c>
      <c r="T27" s="22">
        <v>0</v>
      </c>
      <c r="U27" s="22">
        <v>2</v>
      </c>
      <c r="V27" s="22">
        <v>0</v>
      </c>
      <c r="W27" s="22">
        <v>0.5</v>
      </c>
      <c r="X27" s="22">
        <v>0.5</v>
      </c>
      <c r="Y27" s="22">
        <v>4</v>
      </c>
      <c r="Z27" s="22">
        <v>4</v>
      </c>
      <c r="AA27" s="22">
        <v>0</v>
      </c>
      <c r="AB27" s="22">
        <v>0</v>
      </c>
      <c r="AC27" s="22">
        <v>0</v>
      </c>
      <c r="AD27" s="22">
        <v>0</v>
      </c>
      <c r="AE27" s="22">
        <v>69</v>
      </c>
      <c r="AF27" s="22">
        <v>32.587753333333303</v>
      </c>
      <c r="AG27" s="23">
        <v>0.84146341463414598</v>
      </c>
      <c r="AH27" s="23" t="s">
        <v>39</v>
      </c>
      <c r="AI27" s="23">
        <v>0.78571428571428603</v>
      </c>
      <c r="AJ27" s="23">
        <v>0.96153846153846201</v>
      </c>
      <c r="AK27" s="22">
        <v>0</v>
      </c>
      <c r="AL27" s="22">
        <v>44</v>
      </c>
      <c r="AM27" s="22">
        <v>25</v>
      </c>
      <c r="AN27" s="22">
        <v>22</v>
      </c>
      <c r="AO27" s="22">
        <v>20</v>
      </c>
      <c r="AP27" s="22">
        <v>0</v>
      </c>
      <c r="AQ27" s="22">
        <v>0</v>
      </c>
      <c r="AR27" s="24" t="s">
        <v>39</v>
      </c>
      <c r="AS27" s="23">
        <v>0.60869565217391297</v>
      </c>
      <c r="AT27" s="22">
        <v>48</v>
      </c>
      <c r="AU27" s="22">
        <v>48</v>
      </c>
      <c r="AV27" s="22">
        <v>96</v>
      </c>
      <c r="AX27" s="22" t="str">
        <f t="shared" si="61"/>
        <v>'20201203'</v>
      </c>
      <c r="AY27" s="22" t="s">
        <v>219</v>
      </c>
      <c r="AZ27" s="22">
        <f t="shared" si="0"/>
        <v>70</v>
      </c>
      <c r="BA27" s="22">
        <f t="shared" si="1"/>
        <v>96</v>
      </c>
      <c r="BB27" s="22">
        <f t="shared" si="2"/>
        <v>2021.2576999999981</v>
      </c>
      <c r="BC27" s="22">
        <f t="shared" si="62"/>
        <v>28.875109999999971</v>
      </c>
      <c r="BD27" s="22">
        <f t="shared" si="3"/>
        <v>23</v>
      </c>
      <c r="BE27" s="22">
        <f t="shared" si="4"/>
        <v>20</v>
      </c>
      <c r="BF27" s="22">
        <f t="shared" si="5"/>
        <v>0</v>
      </c>
      <c r="BG27" s="22">
        <f t="shared" si="6"/>
        <v>0</v>
      </c>
      <c r="BH27" s="22">
        <f t="shared" si="63"/>
        <v>23</v>
      </c>
      <c r="BI27" s="22">
        <f t="shared" si="64"/>
        <v>20</v>
      </c>
      <c r="BJ27" s="22">
        <f t="shared" si="8"/>
        <v>48</v>
      </c>
      <c r="BK27" s="22">
        <f t="shared" si="9"/>
        <v>48</v>
      </c>
    </row>
    <row r="28" spans="1:63" x14ac:dyDescent="0.2">
      <c r="A28" s="1" t="s">
        <v>352</v>
      </c>
      <c r="B28" s="1" t="s">
        <v>353</v>
      </c>
      <c r="C28" s="1">
        <v>1000</v>
      </c>
      <c r="D28" s="1">
        <v>4</v>
      </c>
      <c r="E28" s="1">
        <v>0</v>
      </c>
      <c r="F28" s="1">
        <v>3</v>
      </c>
      <c r="G28" s="1">
        <v>2</v>
      </c>
      <c r="H28" s="1">
        <v>1</v>
      </c>
      <c r="I28" s="1">
        <v>1</v>
      </c>
      <c r="J28" s="1">
        <v>0</v>
      </c>
      <c r="K28" s="1">
        <v>3</v>
      </c>
      <c r="L28" s="1">
        <v>2</v>
      </c>
      <c r="M28" s="1">
        <v>0</v>
      </c>
      <c r="N28" s="1">
        <v>0.2</v>
      </c>
      <c r="O28" s="1">
        <v>0</v>
      </c>
      <c r="P28" s="1">
        <v>1.2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 s="1">
        <v>1</v>
      </c>
      <c r="X28" s="1">
        <v>1</v>
      </c>
      <c r="Y28" s="1">
        <v>5</v>
      </c>
      <c r="Z28" s="1">
        <v>4</v>
      </c>
      <c r="AA28" s="1">
        <v>0</v>
      </c>
      <c r="AB28" s="1">
        <v>0</v>
      </c>
      <c r="AC28" s="1">
        <v>0</v>
      </c>
      <c r="AD28" s="1">
        <v>0</v>
      </c>
      <c r="AE28" s="1">
        <v>39</v>
      </c>
      <c r="AF28" s="1">
        <v>20.711285</v>
      </c>
      <c r="AG28" s="8">
        <v>0.67241379310344795</v>
      </c>
      <c r="AH28" s="8" t="s">
        <v>39</v>
      </c>
      <c r="AI28" s="8">
        <v>0.66666666666666696</v>
      </c>
      <c r="AJ28" s="8">
        <v>0.67741935483870996</v>
      </c>
      <c r="AK28" s="1">
        <v>0</v>
      </c>
      <c r="AL28" s="1">
        <v>18</v>
      </c>
      <c r="AM28" s="1">
        <v>21</v>
      </c>
      <c r="AN28" s="1">
        <v>11</v>
      </c>
      <c r="AO28" s="1">
        <v>8</v>
      </c>
      <c r="AP28" s="1">
        <v>0</v>
      </c>
      <c r="AQ28" s="1">
        <v>0</v>
      </c>
      <c r="AR28" s="21" t="s">
        <v>39</v>
      </c>
      <c r="AS28" s="8">
        <v>0.487179487179487</v>
      </c>
      <c r="AT28" s="1">
        <v>12</v>
      </c>
      <c r="AU28" s="1">
        <v>0</v>
      </c>
      <c r="AV28" s="1">
        <v>12</v>
      </c>
      <c r="AX28" s="1" t="str">
        <f t="shared" si="61"/>
        <v>'20201204'</v>
      </c>
      <c r="AY28" s="18" t="s">
        <v>364</v>
      </c>
      <c r="AZ28" s="1">
        <f t="shared" si="0"/>
        <v>148</v>
      </c>
      <c r="BA28" s="1">
        <f t="shared" si="1"/>
        <v>272</v>
      </c>
      <c r="BB28" s="1">
        <f t="shared" si="2"/>
        <v>3017.9157</v>
      </c>
      <c r="BC28" s="1">
        <f t="shared" si="62"/>
        <v>20.391322297297297</v>
      </c>
      <c r="BD28" s="1">
        <f t="shared" si="3"/>
        <v>49</v>
      </c>
      <c r="BE28" s="1">
        <f t="shared" si="4"/>
        <v>48</v>
      </c>
      <c r="BF28" s="1">
        <f t="shared" si="5"/>
        <v>0</v>
      </c>
      <c r="BG28" s="1">
        <f t="shared" si="6"/>
        <v>0</v>
      </c>
      <c r="BH28" s="1">
        <f t="shared" si="63"/>
        <v>49</v>
      </c>
      <c r="BI28" s="1">
        <f t="shared" si="64"/>
        <v>48</v>
      </c>
      <c r="BJ28" s="1">
        <f t="shared" si="8"/>
        <v>148</v>
      </c>
      <c r="BK28" s="1">
        <f t="shared" si="9"/>
        <v>124</v>
      </c>
    </row>
    <row r="29" spans="1:63" s="22" customFormat="1" x14ac:dyDescent="0.2">
      <c r="A29" s="22" t="s">
        <v>354</v>
      </c>
      <c r="B29" s="22" t="s">
        <v>353</v>
      </c>
      <c r="C29" s="22">
        <v>1000</v>
      </c>
      <c r="D29" s="22">
        <v>4</v>
      </c>
      <c r="E29" s="22">
        <v>0</v>
      </c>
      <c r="F29" s="22">
        <v>3</v>
      </c>
      <c r="G29" s="22">
        <v>2</v>
      </c>
      <c r="H29" s="22">
        <v>1</v>
      </c>
      <c r="I29" s="22">
        <v>1</v>
      </c>
      <c r="J29" s="22">
        <v>0</v>
      </c>
      <c r="K29" s="22">
        <v>3</v>
      </c>
      <c r="L29" s="22">
        <v>2</v>
      </c>
      <c r="M29" s="22">
        <v>0</v>
      </c>
      <c r="N29" s="22">
        <v>0.2</v>
      </c>
      <c r="O29" s="22">
        <v>0</v>
      </c>
      <c r="P29" s="22">
        <v>1.2</v>
      </c>
      <c r="Q29" s="22">
        <v>0</v>
      </c>
      <c r="R29" s="22">
        <v>5</v>
      </c>
      <c r="S29" s="22">
        <v>1</v>
      </c>
      <c r="T29" s="22">
        <v>0</v>
      </c>
      <c r="U29" s="22">
        <v>1</v>
      </c>
      <c r="V29" s="22">
        <v>0</v>
      </c>
      <c r="W29" s="22">
        <v>1</v>
      </c>
      <c r="X29" s="22">
        <v>1</v>
      </c>
      <c r="Y29" s="22">
        <v>0</v>
      </c>
      <c r="Z29" s="22">
        <v>4</v>
      </c>
      <c r="AA29" s="22">
        <v>0</v>
      </c>
      <c r="AB29" s="22">
        <v>0</v>
      </c>
      <c r="AC29" s="22">
        <v>0</v>
      </c>
      <c r="AD29" s="22">
        <v>0</v>
      </c>
      <c r="AE29" s="22">
        <v>109</v>
      </c>
      <c r="AF29" s="22">
        <v>29.587309999999999</v>
      </c>
      <c r="AG29" s="23">
        <v>0.865079365079365</v>
      </c>
      <c r="AH29" s="23" t="s">
        <v>39</v>
      </c>
      <c r="AI29" s="23">
        <v>0.88333333333333297</v>
      </c>
      <c r="AJ29" s="23">
        <v>0.84848484848484895</v>
      </c>
      <c r="AK29" s="22">
        <v>0</v>
      </c>
      <c r="AL29" s="22">
        <v>53</v>
      </c>
      <c r="AM29" s="22">
        <v>56</v>
      </c>
      <c r="AN29" s="22">
        <v>38</v>
      </c>
      <c r="AO29" s="22">
        <v>40</v>
      </c>
      <c r="AP29" s="22">
        <v>0</v>
      </c>
      <c r="AQ29" s="22">
        <v>0</v>
      </c>
      <c r="AR29" s="24" t="s">
        <v>39</v>
      </c>
      <c r="AS29" s="23">
        <v>0.71559633027522895</v>
      </c>
      <c r="AT29" s="22">
        <v>136</v>
      </c>
      <c r="AU29" s="22">
        <v>124</v>
      </c>
      <c r="AV29" s="22">
        <v>260</v>
      </c>
      <c r="AX29" s="22" t="str">
        <f t="shared" si="61"/>
        <v>'20201204'</v>
      </c>
      <c r="AY29" s="22" t="s">
        <v>219</v>
      </c>
      <c r="AZ29" s="22">
        <f t="shared" si="0"/>
        <v>148</v>
      </c>
      <c r="BA29" s="22">
        <f t="shared" si="1"/>
        <v>272</v>
      </c>
      <c r="BB29" s="22">
        <f t="shared" si="2"/>
        <v>3017.9157</v>
      </c>
      <c r="BC29" s="22">
        <f t="shared" si="62"/>
        <v>20.391322297297297</v>
      </c>
      <c r="BD29" s="22">
        <f t="shared" si="3"/>
        <v>49</v>
      </c>
      <c r="BE29" s="22">
        <f t="shared" si="4"/>
        <v>48</v>
      </c>
      <c r="BF29" s="22">
        <f t="shared" si="5"/>
        <v>0</v>
      </c>
      <c r="BG29" s="22">
        <f t="shared" si="6"/>
        <v>0</v>
      </c>
      <c r="BH29" s="22">
        <f t="shared" si="63"/>
        <v>49</v>
      </c>
      <c r="BI29" s="22">
        <f t="shared" si="64"/>
        <v>48</v>
      </c>
      <c r="BJ29" s="22">
        <f t="shared" si="8"/>
        <v>148</v>
      </c>
      <c r="BK29" s="22">
        <f t="shared" si="9"/>
        <v>124</v>
      </c>
    </row>
    <row r="30" spans="1:63" s="26" customFormat="1" x14ac:dyDescent="0.2">
      <c r="A30" s="26" t="s">
        <v>366</v>
      </c>
      <c r="B30" s="26" t="s">
        <v>367</v>
      </c>
      <c r="C30" s="26">
        <v>1000</v>
      </c>
      <c r="D30" s="26">
        <v>4</v>
      </c>
      <c r="E30" s="26">
        <v>0</v>
      </c>
      <c r="F30" s="26">
        <v>3</v>
      </c>
      <c r="G30" s="26">
        <v>2</v>
      </c>
      <c r="H30" s="26">
        <v>1</v>
      </c>
      <c r="I30" s="26">
        <v>1</v>
      </c>
      <c r="J30" s="26">
        <v>0</v>
      </c>
      <c r="K30" s="26">
        <v>3</v>
      </c>
      <c r="L30" s="26">
        <v>2</v>
      </c>
      <c r="M30" s="26">
        <v>0</v>
      </c>
      <c r="N30" s="26">
        <v>0.2</v>
      </c>
      <c r="O30" s="26">
        <v>0</v>
      </c>
      <c r="P30" s="26">
        <v>1.2</v>
      </c>
      <c r="Q30" s="26">
        <v>0</v>
      </c>
      <c r="R30" s="26">
        <v>3</v>
      </c>
      <c r="S30" s="26">
        <v>1</v>
      </c>
      <c r="T30" s="26">
        <v>0</v>
      </c>
      <c r="U30" s="26">
        <v>1</v>
      </c>
      <c r="V30" s="26">
        <v>0</v>
      </c>
      <c r="W30" s="26">
        <v>1</v>
      </c>
      <c r="X30" s="26">
        <v>1</v>
      </c>
      <c r="Y30" s="26">
        <v>1</v>
      </c>
      <c r="Z30" s="26">
        <v>4</v>
      </c>
      <c r="AA30" s="26">
        <v>0</v>
      </c>
      <c r="AB30" s="26">
        <v>0</v>
      </c>
      <c r="AC30" s="26">
        <v>0</v>
      </c>
      <c r="AD30" s="26">
        <v>0</v>
      </c>
      <c r="AE30" s="26">
        <v>184</v>
      </c>
      <c r="AF30" s="26">
        <v>54.919220000000003</v>
      </c>
      <c r="AG30" s="27">
        <v>0.92</v>
      </c>
      <c r="AH30" s="27" t="s">
        <v>39</v>
      </c>
      <c r="AI30" s="27">
        <v>0.90983606557377095</v>
      </c>
      <c r="AJ30" s="27">
        <v>0.93589743589743601</v>
      </c>
      <c r="AK30" s="26">
        <v>0</v>
      </c>
      <c r="AL30" s="26">
        <v>111</v>
      </c>
      <c r="AM30" s="26">
        <v>73</v>
      </c>
      <c r="AN30" s="26">
        <v>60</v>
      </c>
      <c r="AO30" s="26">
        <v>60</v>
      </c>
      <c r="AP30" s="26">
        <v>0</v>
      </c>
      <c r="AQ30" s="26">
        <v>0</v>
      </c>
      <c r="AR30" s="28" t="s">
        <v>39</v>
      </c>
      <c r="AS30" s="27">
        <v>0.65217391304347805</v>
      </c>
      <c r="AT30" s="26">
        <v>144</v>
      </c>
      <c r="AU30" s="26">
        <v>220</v>
      </c>
      <c r="AV30" s="26">
        <v>364</v>
      </c>
      <c r="AX30" s="26" t="str">
        <f t="shared" ref="AX30:AX31" si="65">B30</f>
        <v>'20201207'</v>
      </c>
      <c r="AY30" s="26" t="s">
        <v>219</v>
      </c>
      <c r="AZ30" s="26">
        <f t="shared" si="0"/>
        <v>184</v>
      </c>
      <c r="BA30" s="26">
        <f t="shared" si="1"/>
        <v>364</v>
      </c>
      <c r="BB30" s="26">
        <f t="shared" si="2"/>
        <v>3295.1532000000002</v>
      </c>
      <c r="BC30" s="26">
        <f t="shared" ref="BC30" si="66">BB30/AZ30</f>
        <v>17.908441304347829</v>
      </c>
      <c r="BD30" s="26">
        <f t="shared" si="3"/>
        <v>60</v>
      </c>
      <c r="BE30" s="26">
        <f t="shared" si="4"/>
        <v>60</v>
      </c>
      <c r="BF30" s="26">
        <f t="shared" si="5"/>
        <v>0</v>
      </c>
      <c r="BG30" s="26">
        <f t="shared" si="6"/>
        <v>0</v>
      </c>
      <c r="BH30" s="26">
        <f t="shared" ref="BH30" si="67">SUM(BD30,BF30)</f>
        <v>60</v>
      </c>
      <c r="BI30" s="26">
        <f t="shared" ref="BI30" si="68">SUM(BE30,BG30)</f>
        <v>60</v>
      </c>
      <c r="BJ30" s="26">
        <f t="shared" si="8"/>
        <v>144</v>
      </c>
      <c r="BK30" s="26">
        <f t="shared" si="9"/>
        <v>220</v>
      </c>
    </row>
    <row r="31" spans="1:63" s="26" customFormat="1" x14ac:dyDescent="0.2">
      <c r="A31" s="26" t="s">
        <v>375</v>
      </c>
      <c r="B31" s="26" t="s">
        <v>376</v>
      </c>
      <c r="C31" s="26">
        <v>1000</v>
      </c>
      <c r="D31" s="26">
        <v>4</v>
      </c>
      <c r="E31" s="26">
        <v>0</v>
      </c>
      <c r="F31" s="26">
        <v>3</v>
      </c>
      <c r="G31" s="26">
        <v>2</v>
      </c>
      <c r="H31" s="26">
        <v>1</v>
      </c>
      <c r="I31" s="26">
        <v>1</v>
      </c>
      <c r="J31" s="26">
        <v>0</v>
      </c>
      <c r="K31" s="26">
        <v>3</v>
      </c>
      <c r="L31" s="26">
        <v>2</v>
      </c>
      <c r="M31" s="26">
        <v>0</v>
      </c>
      <c r="N31" s="26">
        <v>0.2</v>
      </c>
      <c r="O31" s="26">
        <v>0</v>
      </c>
      <c r="P31" s="26">
        <v>1.2</v>
      </c>
      <c r="Q31" s="26">
        <v>0.2</v>
      </c>
      <c r="R31" s="26">
        <v>10</v>
      </c>
      <c r="S31" s="26">
        <v>2</v>
      </c>
      <c r="T31" s="26">
        <v>0</v>
      </c>
      <c r="U31" s="26">
        <v>2</v>
      </c>
      <c r="V31" s="26">
        <v>0</v>
      </c>
      <c r="W31" s="26">
        <v>0.5</v>
      </c>
      <c r="X31" s="26">
        <v>0.5</v>
      </c>
      <c r="Y31" s="26">
        <v>100</v>
      </c>
      <c r="Z31" s="26">
        <v>4</v>
      </c>
      <c r="AA31" s="26">
        <v>0</v>
      </c>
      <c r="AB31" s="26">
        <v>0</v>
      </c>
      <c r="AC31" s="26">
        <v>0</v>
      </c>
      <c r="AD31" s="26">
        <v>0</v>
      </c>
      <c r="AE31" s="26">
        <v>237</v>
      </c>
      <c r="AF31" s="26">
        <v>64.203625000000002</v>
      </c>
      <c r="AG31" s="27">
        <v>0.936758893280632</v>
      </c>
      <c r="AH31" s="27" t="s">
        <v>39</v>
      </c>
      <c r="AI31" s="27">
        <v>0.94074074074074099</v>
      </c>
      <c r="AJ31" s="27">
        <v>0.93220338983050799</v>
      </c>
      <c r="AK31" s="26">
        <v>0</v>
      </c>
      <c r="AL31" s="26">
        <v>127</v>
      </c>
      <c r="AM31" s="26">
        <v>110</v>
      </c>
      <c r="AN31" s="26">
        <v>91</v>
      </c>
      <c r="AO31" s="26">
        <v>91</v>
      </c>
      <c r="AP31" s="26">
        <v>0</v>
      </c>
      <c r="AQ31" s="26">
        <v>0</v>
      </c>
      <c r="AR31" s="28" t="s">
        <v>39</v>
      </c>
      <c r="AS31" s="27">
        <v>0.76793248945147696</v>
      </c>
      <c r="AT31" s="26">
        <v>208</v>
      </c>
      <c r="AU31" s="26">
        <v>344</v>
      </c>
      <c r="AV31" s="26">
        <v>552</v>
      </c>
      <c r="AX31" s="26" t="str">
        <f t="shared" si="65"/>
        <v>'20201208'</v>
      </c>
      <c r="AY31" s="29" t="s">
        <v>373</v>
      </c>
      <c r="AZ31" s="26">
        <f t="shared" si="0"/>
        <v>237</v>
      </c>
      <c r="BA31" s="26">
        <f t="shared" si="1"/>
        <v>552</v>
      </c>
      <c r="BB31" s="26">
        <f t="shared" si="2"/>
        <v>3852.2175000000002</v>
      </c>
      <c r="BC31" s="26">
        <f t="shared" ref="BC31" si="69">BB31/AZ31</f>
        <v>16.254082278481015</v>
      </c>
      <c r="BD31" s="26">
        <f t="shared" si="3"/>
        <v>91</v>
      </c>
      <c r="BE31" s="26">
        <f t="shared" si="4"/>
        <v>91</v>
      </c>
      <c r="BF31" s="26">
        <f t="shared" si="5"/>
        <v>0</v>
      </c>
      <c r="BG31" s="26">
        <f t="shared" si="6"/>
        <v>0</v>
      </c>
      <c r="BH31" s="26">
        <f t="shared" ref="BH31" si="70">SUM(BD31,BF31)</f>
        <v>91</v>
      </c>
      <c r="BI31" s="26">
        <f t="shared" ref="BI31" si="71">SUM(BE31,BG31)</f>
        <v>91</v>
      </c>
      <c r="BJ31" s="26">
        <f t="shared" si="8"/>
        <v>208</v>
      </c>
      <c r="BK31" s="26">
        <f t="shared" si="9"/>
        <v>344</v>
      </c>
    </row>
    <row r="32" spans="1:63" s="26" customFormat="1" x14ac:dyDescent="0.2">
      <c r="A32" s="26" t="s">
        <v>383</v>
      </c>
      <c r="B32" s="26" t="s">
        <v>384</v>
      </c>
      <c r="C32" s="26">
        <v>1000</v>
      </c>
      <c r="D32" s="26">
        <v>4</v>
      </c>
      <c r="E32" s="26">
        <v>0</v>
      </c>
      <c r="F32" s="26">
        <v>3</v>
      </c>
      <c r="G32" s="26">
        <v>2</v>
      </c>
      <c r="H32" s="26">
        <v>1</v>
      </c>
      <c r="I32" s="26">
        <v>1</v>
      </c>
      <c r="J32" s="26">
        <v>0</v>
      </c>
      <c r="K32" s="26">
        <v>3</v>
      </c>
      <c r="L32" s="26">
        <v>2</v>
      </c>
      <c r="M32" s="26">
        <v>0</v>
      </c>
      <c r="N32" s="26">
        <v>0.2</v>
      </c>
      <c r="O32" s="26">
        <v>0</v>
      </c>
      <c r="P32" s="26">
        <v>1.2</v>
      </c>
      <c r="Q32" s="26">
        <v>0.2</v>
      </c>
      <c r="R32" s="26">
        <v>10</v>
      </c>
      <c r="S32" s="26">
        <v>2</v>
      </c>
      <c r="T32" s="26">
        <v>0</v>
      </c>
      <c r="U32" s="26">
        <v>2</v>
      </c>
      <c r="V32" s="26">
        <v>0</v>
      </c>
      <c r="W32" s="26">
        <v>0.5</v>
      </c>
      <c r="X32" s="26">
        <v>0.5</v>
      </c>
      <c r="Y32" s="26">
        <v>1</v>
      </c>
      <c r="Z32" s="26">
        <v>4</v>
      </c>
      <c r="AA32" s="26">
        <v>0</v>
      </c>
      <c r="AB32" s="26">
        <v>0</v>
      </c>
      <c r="AC32" s="26">
        <v>0</v>
      </c>
      <c r="AD32" s="26">
        <v>0</v>
      </c>
      <c r="AE32" s="26">
        <v>187</v>
      </c>
      <c r="AF32" s="26">
        <v>72.355165</v>
      </c>
      <c r="AG32" s="27">
        <v>0.92574257425742601</v>
      </c>
      <c r="AH32" s="27" t="s">
        <v>39</v>
      </c>
      <c r="AI32" s="27">
        <v>0.95348837209302295</v>
      </c>
      <c r="AJ32" s="27">
        <v>0.90517241379310298</v>
      </c>
      <c r="AK32" s="26">
        <v>0</v>
      </c>
      <c r="AL32" s="26">
        <v>82</v>
      </c>
      <c r="AM32" s="26">
        <v>105</v>
      </c>
      <c r="AN32" s="26">
        <v>64</v>
      </c>
      <c r="AO32" s="26">
        <v>63</v>
      </c>
      <c r="AP32" s="26">
        <v>0</v>
      </c>
      <c r="AQ32" s="26">
        <v>0</v>
      </c>
      <c r="AR32" s="28" t="s">
        <v>39</v>
      </c>
      <c r="AS32" s="27">
        <v>0.67914438502673802</v>
      </c>
      <c r="AT32" s="26">
        <v>184</v>
      </c>
      <c r="AU32" s="26">
        <v>224</v>
      </c>
      <c r="AV32" s="26">
        <v>408</v>
      </c>
      <c r="AX32" s="26" t="str">
        <f t="shared" ref="AX32" si="72">B32</f>
        <v>'20201209'</v>
      </c>
      <c r="AY32" s="29" t="s">
        <v>373</v>
      </c>
      <c r="AZ32" s="26">
        <f t="shared" si="0"/>
        <v>187</v>
      </c>
      <c r="BA32" s="26">
        <f t="shared" si="1"/>
        <v>408</v>
      </c>
      <c r="BB32" s="26">
        <f t="shared" si="2"/>
        <v>4341.3099000000002</v>
      </c>
      <c r="BC32" s="26">
        <f t="shared" ref="BC32" si="73">BB32/AZ32</f>
        <v>23.215560962566848</v>
      </c>
      <c r="BD32" s="26">
        <f t="shared" si="3"/>
        <v>64</v>
      </c>
      <c r="BE32" s="26">
        <f t="shared" si="4"/>
        <v>63</v>
      </c>
      <c r="BF32" s="26">
        <f t="shared" si="5"/>
        <v>0</v>
      </c>
      <c r="BG32" s="26">
        <f t="shared" si="6"/>
        <v>0</v>
      </c>
      <c r="BH32" s="26">
        <f t="shared" ref="BH32" si="74">SUM(BD32,BF32)</f>
        <v>64</v>
      </c>
      <c r="BI32" s="26">
        <f t="shared" ref="BI32" si="75">SUM(BE32,BG32)</f>
        <v>63</v>
      </c>
      <c r="BJ32" s="26">
        <f t="shared" si="8"/>
        <v>184</v>
      </c>
      <c r="BK32" s="26">
        <f t="shared" si="9"/>
        <v>224</v>
      </c>
    </row>
    <row r="33" spans="1:63" s="26" customFormat="1" x14ac:dyDescent="0.2">
      <c r="A33" s="26" t="s">
        <v>390</v>
      </c>
      <c r="B33" s="26" t="s">
        <v>391</v>
      </c>
      <c r="C33" s="26">
        <v>1000</v>
      </c>
      <c r="D33" s="26">
        <v>4</v>
      </c>
      <c r="E33" s="26">
        <v>0</v>
      </c>
      <c r="F33" s="26">
        <v>3</v>
      </c>
      <c r="G33" s="26">
        <v>2</v>
      </c>
      <c r="H33" s="26">
        <v>1</v>
      </c>
      <c r="I33" s="26">
        <v>1</v>
      </c>
      <c r="J33" s="26">
        <v>0</v>
      </c>
      <c r="K33" s="26">
        <v>3</v>
      </c>
      <c r="L33" s="26">
        <v>2</v>
      </c>
      <c r="M33" s="26">
        <v>0</v>
      </c>
      <c r="N33" s="26">
        <v>0.2</v>
      </c>
      <c r="O33" s="26">
        <v>0</v>
      </c>
      <c r="P33" s="26">
        <v>1.2</v>
      </c>
      <c r="Q33" s="26">
        <v>0.2</v>
      </c>
      <c r="R33" s="26">
        <v>10</v>
      </c>
      <c r="S33" s="26">
        <v>4</v>
      </c>
      <c r="T33" s="26">
        <v>0</v>
      </c>
      <c r="U33" s="26">
        <v>4</v>
      </c>
      <c r="V33" s="26">
        <v>0</v>
      </c>
      <c r="W33" s="26">
        <v>0.25</v>
      </c>
      <c r="X33" s="26">
        <v>0.25</v>
      </c>
      <c r="Y33" s="26">
        <v>4</v>
      </c>
      <c r="Z33" s="26">
        <v>4</v>
      </c>
      <c r="AA33" s="26">
        <v>0</v>
      </c>
      <c r="AB33" s="26">
        <v>0</v>
      </c>
      <c r="AC33" s="26">
        <v>0</v>
      </c>
      <c r="AD33" s="26">
        <v>0</v>
      </c>
      <c r="AE33" s="26">
        <v>117</v>
      </c>
      <c r="AF33" s="26">
        <v>57.365168333333301</v>
      </c>
      <c r="AG33" s="27">
        <v>0.92857142857142905</v>
      </c>
      <c r="AH33" s="27" t="s">
        <v>39</v>
      </c>
      <c r="AI33" s="27">
        <v>0.89583333333333304</v>
      </c>
      <c r="AJ33" s="27">
        <v>0.94871794871794901</v>
      </c>
      <c r="AK33" s="26">
        <v>0</v>
      </c>
      <c r="AL33" s="26">
        <v>43</v>
      </c>
      <c r="AM33" s="26">
        <v>74</v>
      </c>
      <c r="AN33" s="26">
        <v>29</v>
      </c>
      <c r="AO33" s="26">
        <v>28</v>
      </c>
      <c r="AP33" s="26">
        <v>0</v>
      </c>
      <c r="AQ33" s="26">
        <v>0</v>
      </c>
      <c r="AR33" s="28" t="s">
        <v>39</v>
      </c>
      <c r="AS33" s="27">
        <v>0.487179487179487</v>
      </c>
      <c r="AT33" s="26">
        <v>96</v>
      </c>
      <c r="AU33" s="26">
        <v>48</v>
      </c>
      <c r="AV33" s="26">
        <v>144</v>
      </c>
      <c r="AX33" s="26" t="str">
        <f t="shared" ref="AX33" si="76">B33</f>
        <v>'20201210'</v>
      </c>
      <c r="AY33" s="29" t="s">
        <v>378</v>
      </c>
      <c r="AZ33" s="26">
        <f t="shared" si="0"/>
        <v>117</v>
      </c>
      <c r="BA33" s="26">
        <f t="shared" si="1"/>
        <v>144</v>
      </c>
      <c r="BB33" s="26">
        <f t="shared" si="2"/>
        <v>3441.9100999999982</v>
      </c>
      <c r="BC33" s="26">
        <f t="shared" ref="BC33" si="77">BB33/AZ33</f>
        <v>29.418035042735028</v>
      </c>
      <c r="BD33" s="26">
        <f t="shared" si="3"/>
        <v>29</v>
      </c>
      <c r="BE33" s="26">
        <f t="shared" si="4"/>
        <v>28</v>
      </c>
      <c r="BF33" s="26">
        <f t="shared" si="5"/>
        <v>0</v>
      </c>
      <c r="BG33" s="26">
        <f t="shared" si="6"/>
        <v>0</v>
      </c>
      <c r="BH33" s="26">
        <f t="shared" ref="BH33" si="78">SUM(BD33,BF33)</f>
        <v>29</v>
      </c>
      <c r="BI33" s="26">
        <f t="shared" ref="BI33" si="79">SUM(BE33,BG33)</f>
        <v>28</v>
      </c>
      <c r="BJ33" s="26">
        <f t="shared" si="8"/>
        <v>96</v>
      </c>
      <c r="BK33" s="26">
        <f t="shared" si="9"/>
        <v>48</v>
      </c>
    </row>
    <row r="34" spans="1:63" x14ac:dyDescent="0.2">
      <c r="A34" s="1" t="s">
        <v>397</v>
      </c>
      <c r="B34" s="1" t="s">
        <v>398</v>
      </c>
      <c r="C34" s="1">
        <v>1000</v>
      </c>
      <c r="D34" s="1">
        <v>4</v>
      </c>
      <c r="E34" s="1">
        <v>0</v>
      </c>
      <c r="F34" s="1">
        <v>3</v>
      </c>
      <c r="G34" s="1">
        <v>2</v>
      </c>
      <c r="H34" s="1">
        <v>1</v>
      </c>
      <c r="I34" s="1">
        <v>1</v>
      </c>
      <c r="J34" s="1">
        <v>0</v>
      </c>
      <c r="K34" s="1">
        <v>3</v>
      </c>
      <c r="L34" s="1">
        <v>2</v>
      </c>
      <c r="M34" s="1">
        <v>0</v>
      </c>
      <c r="N34" s="1">
        <v>0.2</v>
      </c>
      <c r="O34" s="1">
        <v>0</v>
      </c>
      <c r="P34" s="1">
        <v>0.5</v>
      </c>
      <c r="Q34" s="1">
        <v>0.2</v>
      </c>
      <c r="R34" s="1">
        <v>0.5</v>
      </c>
      <c r="S34" s="1">
        <v>4</v>
      </c>
      <c r="T34" s="1">
        <v>0</v>
      </c>
      <c r="U34" s="1">
        <v>4</v>
      </c>
      <c r="V34" s="1">
        <v>0</v>
      </c>
      <c r="W34" s="1">
        <v>0.25</v>
      </c>
      <c r="X34" s="1">
        <v>1</v>
      </c>
      <c r="Y34" s="1">
        <v>10</v>
      </c>
      <c r="Z34" s="1">
        <v>4</v>
      </c>
      <c r="AA34" s="1">
        <v>0</v>
      </c>
      <c r="AB34" s="1">
        <v>0</v>
      </c>
      <c r="AC34" s="1">
        <v>0</v>
      </c>
      <c r="AD34" s="1">
        <v>0</v>
      </c>
      <c r="AE34" s="1">
        <v>115</v>
      </c>
      <c r="AF34" s="1">
        <v>48.377598333333303</v>
      </c>
      <c r="AG34" s="8">
        <v>0.97457627118644097</v>
      </c>
      <c r="AH34" s="8" t="s">
        <v>39</v>
      </c>
      <c r="AI34" s="8">
        <v>0.96666666666666701</v>
      </c>
      <c r="AJ34" s="8">
        <v>0.97727272727272696</v>
      </c>
      <c r="AK34" s="1">
        <v>0</v>
      </c>
      <c r="AL34" s="1">
        <v>29</v>
      </c>
      <c r="AM34" s="1">
        <v>86</v>
      </c>
      <c r="AN34" s="1">
        <v>14</v>
      </c>
      <c r="AO34" s="1">
        <v>41</v>
      </c>
      <c r="AP34" s="1">
        <v>0</v>
      </c>
      <c r="AQ34" s="1">
        <v>0</v>
      </c>
      <c r="AR34" s="21" t="s">
        <v>39</v>
      </c>
      <c r="AS34" s="8">
        <v>0.47826086956521702</v>
      </c>
      <c r="AT34" s="1">
        <v>48</v>
      </c>
      <c r="AU34" s="1">
        <v>48</v>
      </c>
      <c r="AV34" s="1">
        <v>96</v>
      </c>
      <c r="AX34" s="1" t="str">
        <f t="shared" ref="AX34:AX36" si="80">B34</f>
        <v>'20201211'</v>
      </c>
      <c r="AY34" s="18" t="s">
        <v>401</v>
      </c>
      <c r="AZ34" s="1">
        <f t="shared" si="0"/>
        <v>158</v>
      </c>
      <c r="BA34" s="1">
        <f t="shared" si="1"/>
        <v>192</v>
      </c>
      <c r="BB34" s="1">
        <f t="shared" si="2"/>
        <v>3776.8419000000004</v>
      </c>
      <c r="BC34" s="1">
        <f t="shared" ref="BC34:BC36" si="81">BB34/AZ34</f>
        <v>23.904062658227851</v>
      </c>
      <c r="BD34" s="1">
        <f t="shared" si="3"/>
        <v>24</v>
      </c>
      <c r="BE34" s="1">
        <f t="shared" si="4"/>
        <v>59</v>
      </c>
      <c r="BF34" s="1">
        <f t="shared" si="5"/>
        <v>0</v>
      </c>
      <c r="BG34" s="1">
        <f t="shared" si="6"/>
        <v>0</v>
      </c>
      <c r="BH34" s="1">
        <f t="shared" ref="BH34:BH36" si="82">SUM(BD34,BF34)</f>
        <v>24</v>
      </c>
      <c r="BI34" s="1">
        <f t="shared" ref="BI34:BI36" si="83">SUM(BE34,BG34)</f>
        <v>59</v>
      </c>
      <c r="BJ34" s="1">
        <f t="shared" si="8"/>
        <v>48</v>
      </c>
      <c r="BK34" s="1">
        <f t="shared" si="9"/>
        <v>144</v>
      </c>
    </row>
    <row r="35" spans="1:63" x14ac:dyDescent="0.2">
      <c r="A35" s="1" t="s">
        <v>399</v>
      </c>
      <c r="B35" s="1" t="s">
        <v>398</v>
      </c>
      <c r="C35" s="1">
        <v>1000</v>
      </c>
      <c r="D35" s="1">
        <v>3</v>
      </c>
      <c r="E35" s="1">
        <v>0</v>
      </c>
      <c r="F35" s="1">
        <v>3</v>
      </c>
      <c r="G35" s="1">
        <v>2</v>
      </c>
      <c r="H35" s="1">
        <v>1</v>
      </c>
      <c r="I35" s="1">
        <v>1</v>
      </c>
      <c r="J35" s="1">
        <v>0</v>
      </c>
      <c r="K35" s="1">
        <v>3</v>
      </c>
      <c r="L35" s="1">
        <v>2</v>
      </c>
      <c r="M35" s="1">
        <v>0</v>
      </c>
      <c r="N35" s="1">
        <v>0.2</v>
      </c>
      <c r="O35" s="1">
        <v>0</v>
      </c>
      <c r="P35" s="1">
        <v>0.5</v>
      </c>
      <c r="Q35" s="1">
        <v>0.2</v>
      </c>
      <c r="R35" s="1">
        <v>0.5</v>
      </c>
      <c r="S35" s="1">
        <v>4</v>
      </c>
      <c r="T35" s="1">
        <v>0</v>
      </c>
      <c r="U35" s="1">
        <v>4</v>
      </c>
      <c r="V35" s="1">
        <v>0</v>
      </c>
      <c r="W35" s="1">
        <v>0.25</v>
      </c>
      <c r="X35" s="1">
        <v>1</v>
      </c>
      <c r="Y35" s="1">
        <v>10</v>
      </c>
      <c r="Z35" s="1">
        <v>4</v>
      </c>
      <c r="AA35" s="1">
        <v>0</v>
      </c>
      <c r="AB35" s="1">
        <v>0</v>
      </c>
      <c r="AC35" s="1">
        <v>0</v>
      </c>
      <c r="AD35" s="1">
        <v>0</v>
      </c>
      <c r="AE35" s="1">
        <v>7</v>
      </c>
      <c r="AF35" s="1">
        <v>2.0507949999999999</v>
      </c>
      <c r="AG35" s="8">
        <v>1</v>
      </c>
      <c r="AH35" s="8" t="s">
        <v>39</v>
      </c>
      <c r="AI35" s="8" t="s">
        <v>39</v>
      </c>
      <c r="AJ35" s="8">
        <v>1</v>
      </c>
      <c r="AK35" s="1">
        <v>0</v>
      </c>
      <c r="AL35" s="1">
        <v>0</v>
      </c>
      <c r="AM35" s="1">
        <v>7</v>
      </c>
      <c r="AN35" s="1">
        <v>0</v>
      </c>
      <c r="AO35" s="1">
        <v>6</v>
      </c>
      <c r="AP35" s="1">
        <v>0</v>
      </c>
      <c r="AQ35" s="1">
        <v>0</v>
      </c>
      <c r="AR35" s="21" t="s">
        <v>39</v>
      </c>
      <c r="AS35" s="8">
        <v>0.85714285714285698</v>
      </c>
      <c r="AT35" s="1">
        <v>0</v>
      </c>
      <c r="AU35" s="1">
        <v>80</v>
      </c>
      <c r="AV35" s="1">
        <v>80</v>
      </c>
      <c r="AX35" s="1" t="str">
        <f t="shared" si="80"/>
        <v>'20201211'</v>
      </c>
      <c r="AY35" s="18" t="s">
        <v>401</v>
      </c>
      <c r="AZ35" s="1">
        <f t="shared" si="0"/>
        <v>158</v>
      </c>
      <c r="BA35" s="1">
        <f t="shared" si="1"/>
        <v>192</v>
      </c>
      <c r="BB35" s="1">
        <f t="shared" si="2"/>
        <v>3776.8419000000004</v>
      </c>
      <c r="BC35" s="1">
        <f t="shared" si="81"/>
        <v>23.904062658227851</v>
      </c>
      <c r="BD35" s="1">
        <f t="shared" si="3"/>
        <v>24</v>
      </c>
      <c r="BE35" s="1">
        <f t="shared" si="4"/>
        <v>59</v>
      </c>
      <c r="BF35" s="1">
        <f t="shared" si="5"/>
        <v>0</v>
      </c>
      <c r="BG35" s="1">
        <f t="shared" si="6"/>
        <v>0</v>
      </c>
      <c r="BH35" s="1">
        <f t="shared" si="82"/>
        <v>24</v>
      </c>
      <c r="BI35" s="1">
        <f t="shared" si="83"/>
        <v>59</v>
      </c>
      <c r="BJ35" s="1">
        <f t="shared" si="8"/>
        <v>48</v>
      </c>
      <c r="BK35" s="1">
        <f t="shared" si="9"/>
        <v>144</v>
      </c>
    </row>
    <row r="36" spans="1:63" s="22" customFormat="1" x14ac:dyDescent="0.2">
      <c r="A36" s="22" t="s">
        <v>400</v>
      </c>
      <c r="B36" s="22" t="s">
        <v>398</v>
      </c>
      <c r="C36" s="22">
        <v>1000</v>
      </c>
      <c r="D36" s="22">
        <v>4</v>
      </c>
      <c r="E36" s="22">
        <v>0</v>
      </c>
      <c r="F36" s="22">
        <v>3</v>
      </c>
      <c r="G36" s="22">
        <v>2</v>
      </c>
      <c r="H36" s="22">
        <v>1</v>
      </c>
      <c r="I36" s="22">
        <v>1</v>
      </c>
      <c r="J36" s="22">
        <v>0</v>
      </c>
      <c r="K36" s="22">
        <v>3</v>
      </c>
      <c r="L36" s="22">
        <v>2</v>
      </c>
      <c r="M36" s="22">
        <v>0</v>
      </c>
      <c r="N36" s="22">
        <v>0.2</v>
      </c>
      <c r="O36" s="22">
        <v>0</v>
      </c>
      <c r="P36" s="22">
        <v>1.2</v>
      </c>
      <c r="Q36" s="22">
        <v>0.2</v>
      </c>
      <c r="R36" s="22">
        <v>10</v>
      </c>
      <c r="S36" s="22">
        <v>4</v>
      </c>
      <c r="T36" s="22">
        <v>0</v>
      </c>
      <c r="U36" s="22">
        <v>4</v>
      </c>
      <c r="V36" s="22">
        <v>0</v>
      </c>
      <c r="W36" s="22">
        <v>0.25</v>
      </c>
      <c r="X36" s="22">
        <v>0.25</v>
      </c>
      <c r="Y36" s="22">
        <v>1</v>
      </c>
      <c r="Z36" s="22">
        <v>4</v>
      </c>
      <c r="AA36" s="22">
        <v>0</v>
      </c>
      <c r="AB36" s="22">
        <v>0</v>
      </c>
      <c r="AC36" s="22">
        <v>0</v>
      </c>
      <c r="AD36" s="22">
        <v>0</v>
      </c>
      <c r="AE36" s="22">
        <v>36</v>
      </c>
      <c r="AF36" s="22">
        <v>12.518971666666699</v>
      </c>
      <c r="AG36" s="23">
        <v>0.97297297297297303</v>
      </c>
      <c r="AH36" s="23" t="s">
        <v>39</v>
      </c>
      <c r="AI36" s="23">
        <v>0.952380952380952</v>
      </c>
      <c r="AJ36" s="23">
        <v>1</v>
      </c>
      <c r="AK36" s="22">
        <v>0</v>
      </c>
      <c r="AL36" s="22">
        <v>20</v>
      </c>
      <c r="AM36" s="22">
        <v>16</v>
      </c>
      <c r="AN36" s="22">
        <v>10</v>
      </c>
      <c r="AO36" s="22">
        <v>12</v>
      </c>
      <c r="AP36" s="22">
        <v>0</v>
      </c>
      <c r="AQ36" s="22">
        <v>0</v>
      </c>
      <c r="AR36" s="24" t="s">
        <v>39</v>
      </c>
      <c r="AS36" s="23">
        <v>0.61111111111111105</v>
      </c>
      <c r="AT36" s="22">
        <v>0</v>
      </c>
      <c r="AU36" s="22">
        <v>16</v>
      </c>
      <c r="AV36" s="22">
        <v>16</v>
      </c>
      <c r="AX36" s="22" t="str">
        <f t="shared" si="80"/>
        <v>'20201211'</v>
      </c>
      <c r="AY36" s="25" t="s">
        <v>401</v>
      </c>
      <c r="AZ36" s="22">
        <f t="shared" si="0"/>
        <v>158</v>
      </c>
      <c r="BA36" s="22">
        <f t="shared" si="1"/>
        <v>192</v>
      </c>
      <c r="BB36" s="22">
        <f t="shared" si="2"/>
        <v>3776.8419000000004</v>
      </c>
      <c r="BC36" s="22">
        <f t="shared" si="81"/>
        <v>23.904062658227851</v>
      </c>
      <c r="BD36" s="22">
        <f t="shared" si="3"/>
        <v>24</v>
      </c>
      <c r="BE36" s="22">
        <f t="shared" si="4"/>
        <v>59</v>
      </c>
      <c r="BF36" s="22">
        <f t="shared" si="5"/>
        <v>0</v>
      </c>
      <c r="BG36" s="22">
        <f t="shared" si="6"/>
        <v>0</v>
      </c>
      <c r="BH36" s="22">
        <f t="shared" si="82"/>
        <v>24</v>
      </c>
      <c r="BI36" s="22">
        <f t="shared" si="83"/>
        <v>59</v>
      </c>
      <c r="BJ36" s="22">
        <f t="shared" si="8"/>
        <v>48</v>
      </c>
      <c r="BK36" s="22">
        <f t="shared" si="9"/>
        <v>144</v>
      </c>
    </row>
    <row r="37" spans="1:63" s="26" customFormat="1" x14ac:dyDescent="0.2">
      <c r="A37" s="26" t="s">
        <v>411</v>
      </c>
      <c r="B37" s="26" t="s">
        <v>412</v>
      </c>
      <c r="C37" s="26">
        <v>1000</v>
      </c>
      <c r="D37" s="26">
        <v>4</v>
      </c>
      <c r="E37" s="26">
        <v>0</v>
      </c>
      <c r="F37" s="26">
        <v>3</v>
      </c>
      <c r="G37" s="26">
        <v>2</v>
      </c>
      <c r="H37" s="26">
        <v>1</v>
      </c>
      <c r="I37" s="26">
        <v>1</v>
      </c>
      <c r="J37" s="26">
        <v>0</v>
      </c>
      <c r="K37" s="26">
        <v>3</v>
      </c>
      <c r="L37" s="26">
        <v>2</v>
      </c>
      <c r="M37" s="26">
        <v>0</v>
      </c>
      <c r="N37" s="26">
        <v>0.2</v>
      </c>
      <c r="O37" s="26">
        <v>0</v>
      </c>
      <c r="P37" s="26">
        <v>1.2</v>
      </c>
      <c r="Q37" s="26">
        <v>0.2</v>
      </c>
      <c r="R37" s="26">
        <v>2</v>
      </c>
      <c r="S37" s="26">
        <v>4</v>
      </c>
      <c r="T37" s="26">
        <v>0</v>
      </c>
      <c r="U37" s="26">
        <v>4</v>
      </c>
      <c r="V37" s="26">
        <v>0</v>
      </c>
      <c r="W37" s="26">
        <v>0.25</v>
      </c>
      <c r="X37" s="26">
        <v>0.25</v>
      </c>
      <c r="Y37" s="26">
        <v>4</v>
      </c>
      <c r="Z37" s="26">
        <v>4</v>
      </c>
      <c r="AA37" s="26">
        <v>0</v>
      </c>
      <c r="AB37" s="26">
        <v>0</v>
      </c>
      <c r="AC37" s="26">
        <v>0</v>
      </c>
      <c r="AD37" s="26">
        <v>0</v>
      </c>
      <c r="AE37" s="26">
        <v>297</v>
      </c>
      <c r="AF37" s="26">
        <v>56.573230000000002</v>
      </c>
      <c r="AG37" s="27">
        <v>0.97697368421052599</v>
      </c>
      <c r="AH37" s="27" t="s">
        <v>39</v>
      </c>
      <c r="AI37" s="27">
        <v>0.97687861271676302</v>
      </c>
      <c r="AJ37" s="27">
        <v>0.977099236641221</v>
      </c>
      <c r="AK37" s="26">
        <v>0</v>
      </c>
      <c r="AL37" s="26">
        <v>169</v>
      </c>
      <c r="AM37" s="26">
        <v>128</v>
      </c>
      <c r="AN37" s="26">
        <v>102</v>
      </c>
      <c r="AO37" s="26">
        <v>103</v>
      </c>
      <c r="AP37" s="26">
        <v>0</v>
      </c>
      <c r="AQ37" s="26">
        <v>0</v>
      </c>
      <c r="AR37" s="28" t="s">
        <v>39</v>
      </c>
      <c r="AS37" s="27">
        <v>0.69023569023568998</v>
      </c>
      <c r="AT37" s="26">
        <v>368</v>
      </c>
      <c r="AU37" s="26">
        <v>368</v>
      </c>
      <c r="AV37" s="26">
        <v>736</v>
      </c>
      <c r="AX37" s="26" t="str">
        <f t="shared" ref="AX37" si="84">B37</f>
        <v>'20201214'</v>
      </c>
      <c r="AY37" s="29" t="s">
        <v>413</v>
      </c>
      <c r="AZ37" s="26">
        <f t="shared" si="0"/>
        <v>297</v>
      </c>
      <c r="BA37" s="26">
        <f t="shared" si="1"/>
        <v>736</v>
      </c>
      <c r="BB37" s="26">
        <f t="shared" si="2"/>
        <v>3394.3938000000003</v>
      </c>
      <c r="BC37" s="26">
        <f t="shared" ref="BC37" si="85">BB37/AZ37</f>
        <v>11.428935353535355</v>
      </c>
      <c r="BD37" s="26">
        <f t="shared" si="3"/>
        <v>102</v>
      </c>
      <c r="BE37" s="26">
        <f t="shared" si="4"/>
        <v>103</v>
      </c>
      <c r="BF37" s="26">
        <f t="shared" si="5"/>
        <v>0</v>
      </c>
      <c r="BG37" s="26">
        <f t="shared" si="6"/>
        <v>0</v>
      </c>
      <c r="BH37" s="26">
        <f t="shared" ref="BH37" si="86">SUM(BD37,BF37)</f>
        <v>102</v>
      </c>
      <c r="BI37" s="26">
        <f t="shared" ref="BI37" si="87">SUM(BE37,BG37)</f>
        <v>103</v>
      </c>
      <c r="BJ37" s="26">
        <f t="shared" si="8"/>
        <v>368</v>
      </c>
      <c r="BK37" s="26">
        <f t="shared" si="9"/>
        <v>368</v>
      </c>
    </row>
    <row r="38" spans="1:63" s="26" customFormat="1" x14ac:dyDescent="0.2">
      <c r="A38" s="26" t="s">
        <v>429</v>
      </c>
      <c r="B38" s="26" t="s">
        <v>430</v>
      </c>
      <c r="C38" s="26">
        <v>1000</v>
      </c>
      <c r="D38" s="26">
        <v>4</v>
      </c>
      <c r="E38" s="26">
        <v>0</v>
      </c>
      <c r="F38" s="26">
        <v>3</v>
      </c>
      <c r="G38" s="26">
        <v>2</v>
      </c>
      <c r="H38" s="26">
        <v>1</v>
      </c>
      <c r="I38" s="26">
        <v>1</v>
      </c>
      <c r="J38" s="26">
        <v>0</v>
      </c>
      <c r="K38" s="26">
        <v>3</v>
      </c>
      <c r="L38" s="26">
        <v>2</v>
      </c>
      <c r="M38" s="26">
        <v>0</v>
      </c>
      <c r="N38" s="26">
        <v>0.2</v>
      </c>
      <c r="O38" s="26">
        <v>0</v>
      </c>
      <c r="P38" s="26">
        <v>1.2</v>
      </c>
      <c r="Q38" s="26">
        <v>0.2</v>
      </c>
      <c r="R38" s="26">
        <v>8</v>
      </c>
      <c r="S38" s="26">
        <v>4</v>
      </c>
      <c r="T38" s="26">
        <v>0</v>
      </c>
      <c r="U38" s="26">
        <v>4</v>
      </c>
      <c r="V38" s="26">
        <v>0</v>
      </c>
      <c r="W38" s="26">
        <v>0.25</v>
      </c>
      <c r="X38" s="26">
        <v>0.25</v>
      </c>
      <c r="Y38" s="26">
        <v>4</v>
      </c>
      <c r="Z38" s="26">
        <v>4</v>
      </c>
      <c r="AA38" s="26">
        <v>0</v>
      </c>
      <c r="AB38" s="26">
        <v>0</v>
      </c>
      <c r="AC38" s="26">
        <v>0</v>
      </c>
      <c r="AD38" s="26">
        <v>0</v>
      </c>
      <c r="AE38" s="26">
        <v>266</v>
      </c>
      <c r="AF38" s="26">
        <v>63.2211583333333</v>
      </c>
      <c r="AG38" s="27">
        <v>0.93333333333333302</v>
      </c>
      <c r="AH38" s="27" t="s">
        <v>39</v>
      </c>
      <c r="AI38" s="27">
        <v>0.96527777777777801</v>
      </c>
      <c r="AJ38" s="27">
        <v>0.900709219858156</v>
      </c>
      <c r="AK38" s="26">
        <v>0</v>
      </c>
      <c r="AL38" s="26">
        <v>139</v>
      </c>
      <c r="AM38" s="26">
        <v>127</v>
      </c>
      <c r="AN38" s="26">
        <v>104</v>
      </c>
      <c r="AO38" s="26">
        <v>104</v>
      </c>
      <c r="AP38" s="26">
        <v>0</v>
      </c>
      <c r="AQ38" s="26">
        <v>0</v>
      </c>
      <c r="AR38" s="28" t="s">
        <v>39</v>
      </c>
      <c r="AS38" s="27">
        <v>0.78195488721804496</v>
      </c>
      <c r="AT38" s="26">
        <v>368</v>
      </c>
      <c r="AU38" s="26">
        <v>368</v>
      </c>
      <c r="AV38" s="26">
        <v>736</v>
      </c>
    </row>
    <row r="39" spans="1:63" x14ac:dyDescent="0.2">
      <c r="A39" s="1" t="s">
        <v>431</v>
      </c>
      <c r="B39" s="1" t="s">
        <v>432</v>
      </c>
      <c r="C39" s="1">
        <v>1000</v>
      </c>
      <c r="D39" s="1">
        <v>4</v>
      </c>
      <c r="E39" s="1">
        <v>0</v>
      </c>
      <c r="F39" s="1">
        <v>3</v>
      </c>
      <c r="G39" s="1">
        <v>2</v>
      </c>
      <c r="H39" s="1">
        <v>1</v>
      </c>
      <c r="I39" s="1">
        <v>1</v>
      </c>
      <c r="J39" s="1">
        <v>0</v>
      </c>
      <c r="K39" s="1">
        <v>3</v>
      </c>
      <c r="L39" s="1">
        <v>2</v>
      </c>
      <c r="M39" s="1">
        <v>0</v>
      </c>
      <c r="N39" s="1">
        <v>0.2</v>
      </c>
      <c r="O39" s="1">
        <v>0</v>
      </c>
      <c r="P39" s="1">
        <v>1.2</v>
      </c>
      <c r="Q39" s="1">
        <v>0.2</v>
      </c>
      <c r="R39" s="1">
        <v>10</v>
      </c>
      <c r="S39" s="1">
        <v>4</v>
      </c>
      <c r="T39" s="1">
        <v>0</v>
      </c>
      <c r="U39" s="1">
        <v>4</v>
      </c>
      <c r="V39" s="1">
        <v>0</v>
      </c>
      <c r="W39" s="1">
        <v>0.25</v>
      </c>
      <c r="X39" s="1">
        <v>0.25</v>
      </c>
      <c r="Y39" s="1">
        <v>1</v>
      </c>
      <c r="Z39" s="1">
        <v>4</v>
      </c>
      <c r="AA39" s="1">
        <v>0</v>
      </c>
      <c r="AB39" s="1">
        <v>0</v>
      </c>
      <c r="AC39" s="1">
        <v>0</v>
      </c>
      <c r="AD39" s="1">
        <v>0</v>
      </c>
      <c r="AE39" s="1">
        <v>22</v>
      </c>
      <c r="AF39" s="1">
        <v>8.6137416666666695</v>
      </c>
      <c r="AG39" s="8">
        <v>0.95652173913043503</v>
      </c>
      <c r="AH39" s="8" t="s">
        <v>39</v>
      </c>
      <c r="AI39" s="8">
        <v>1</v>
      </c>
      <c r="AJ39" s="8">
        <v>0.9</v>
      </c>
      <c r="AK39" s="1">
        <v>0</v>
      </c>
      <c r="AL39" s="1">
        <v>13</v>
      </c>
      <c r="AM39" s="1">
        <v>9</v>
      </c>
      <c r="AN39" s="1">
        <v>5</v>
      </c>
      <c r="AO39" s="1">
        <v>5</v>
      </c>
      <c r="AP39" s="1">
        <v>0</v>
      </c>
      <c r="AQ39" s="1">
        <v>0</v>
      </c>
      <c r="AR39" s="21" t="s">
        <v>39</v>
      </c>
      <c r="AS39" s="8">
        <v>0.45454545454545497</v>
      </c>
      <c r="AT39" s="1">
        <v>16</v>
      </c>
      <c r="AU39" s="1">
        <v>0</v>
      </c>
      <c r="AV39" s="1">
        <v>16</v>
      </c>
    </row>
    <row r="40" spans="1:63" x14ac:dyDescent="0.2">
      <c r="A40" s="1" t="s">
        <v>433</v>
      </c>
      <c r="B40" s="1" t="s">
        <v>432</v>
      </c>
      <c r="C40" s="1">
        <v>1000</v>
      </c>
      <c r="D40" s="1">
        <v>4</v>
      </c>
      <c r="E40" s="1">
        <v>0</v>
      </c>
      <c r="F40" s="1">
        <v>3</v>
      </c>
      <c r="G40" s="1">
        <v>2</v>
      </c>
      <c r="H40" s="1">
        <v>1</v>
      </c>
      <c r="I40" s="1">
        <v>1</v>
      </c>
      <c r="J40" s="1">
        <v>0</v>
      </c>
      <c r="K40" s="1">
        <v>3</v>
      </c>
      <c r="L40" s="1">
        <v>2</v>
      </c>
      <c r="M40" s="1">
        <v>0</v>
      </c>
      <c r="N40" s="1">
        <v>0.2</v>
      </c>
      <c r="O40" s="1">
        <v>0</v>
      </c>
      <c r="P40" s="1">
        <v>1.2</v>
      </c>
      <c r="Q40" s="1">
        <v>0.2</v>
      </c>
      <c r="R40" s="1">
        <v>1</v>
      </c>
      <c r="S40" s="1">
        <v>4</v>
      </c>
      <c r="T40" s="1">
        <v>0</v>
      </c>
      <c r="U40" s="1">
        <v>4</v>
      </c>
      <c r="V40" s="1">
        <v>0</v>
      </c>
      <c r="W40" s="1">
        <v>0.25</v>
      </c>
      <c r="X40" s="1">
        <v>0.25</v>
      </c>
      <c r="Y40" s="1">
        <v>1</v>
      </c>
      <c r="Z40" s="1">
        <v>4</v>
      </c>
      <c r="AA40" s="1">
        <v>0</v>
      </c>
      <c r="AB40" s="1">
        <v>0</v>
      </c>
      <c r="AC40" s="1">
        <v>0</v>
      </c>
      <c r="AD40" s="1">
        <v>0</v>
      </c>
      <c r="AE40" s="1">
        <v>157</v>
      </c>
      <c r="AF40" s="1">
        <v>41.628084999999999</v>
      </c>
      <c r="AG40" s="8">
        <v>0.969135802469136</v>
      </c>
      <c r="AH40" s="8" t="s">
        <v>39</v>
      </c>
      <c r="AI40" s="8">
        <v>0.95061728395061695</v>
      </c>
      <c r="AJ40" s="8">
        <v>0.98765432098765404</v>
      </c>
      <c r="AK40" s="1">
        <v>0</v>
      </c>
      <c r="AL40" s="1">
        <v>77</v>
      </c>
      <c r="AM40" s="1">
        <v>80</v>
      </c>
      <c r="AN40" s="1">
        <v>53</v>
      </c>
      <c r="AO40" s="1">
        <v>52</v>
      </c>
      <c r="AP40" s="1">
        <v>0</v>
      </c>
      <c r="AQ40" s="1">
        <v>0</v>
      </c>
      <c r="AR40" s="21" t="s">
        <v>39</v>
      </c>
      <c r="AS40" s="8">
        <v>0.66878980891719697</v>
      </c>
      <c r="AT40" s="1">
        <v>208</v>
      </c>
      <c r="AU40" s="1">
        <v>144</v>
      </c>
      <c r="AV40" s="1">
        <v>352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33"/>
  <sheetViews>
    <sheetView topLeftCell="AL1" workbookViewId="0">
      <selection activeCell="AX33" sqref="AX33:BK33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1" x14ac:dyDescent="0.2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2571</v>
      </c>
      <c r="BM1" s="25">
        <f>SUM($AO$2:$AO$1048576,$AQ$2:$AQ$1048576)</f>
        <v>2614</v>
      </c>
      <c r="BN1" s="25">
        <f>SUM($AT$2:$AT$1048576)</f>
        <v>8080</v>
      </c>
      <c r="BO1" s="25">
        <f>SUM($AU$2:$AU$1048576)</f>
        <v>8388</v>
      </c>
    </row>
    <row r="2" spans="1:67" s="25" customFormat="1" x14ac:dyDescent="0.2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33" si="1">SUMIF($B$2:$B$1048576,$B2,$AE$2:$AE$1048576)</f>
        <v>56</v>
      </c>
      <c r="BA2" s="25">
        <f t="shared" ref="BA2:BA33" si="2">SUMIF($B$2:$B$1048576,$B2,$AV$2:$AV$1048576)</f>
        <v>216</v>
      </c>
      <c r="BB2" s="25">
        <f t="shared" ref="BB2:BB33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33" si="5">SUMIF($B$2:$B$1048576,$B2,$AN$2:$AN$1048576)</f>
        <v>26</v>
      </c>
      <c r="BE2" s="25">
        <f t="shared" ref="BE2:BE33" si="6">SUMIF($B$2:$B$1048576,$B2,$AO$2:$AO$1048576)</f>
        <v>28</v>
      </c>
      <c r="BF2" s="25">
        <f t="shared" ref="BF2:BF33" si="7">SUMIF($B$2:$B$1048576,$B2,$AP$2:$AP$1048576)</f>
        <v>0</v>
      </c>
      <c r="BG2" s="25">
        <f t="shared" ref="BG2:BG33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2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33" si="10">SUMIF($B$2:$B$1048576,$B3,$AT$2:$AT$1048576)</f>
        <v>236</v>
      </c>
      <c r="BK3" s="29">
        <f t="shared" ref="BK3:BK33" si="11">SUMIF($B$2:$B$1048576,$B3,$AU$2:$AU$1048576)</f>
        <v>84</v>
      </c>
    </row>
    <row r="4" spans="1:67" s="29" customFormat="1" x14ac:dyDescent="0.2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2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2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2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2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2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2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2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2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2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2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2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2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s="25" customFormat="1" x14ac:dyDescent="0.2">
      <c r="A17" s="25" t="s">
        <v>296</v>
      </c>
      <c r="B17" s="25" t="s">
        <v>293</v>
      </c>
      <c r="C17" s="25">
        <v>1000</v>
      </c>
      <c r="D17" s="25">
        <v>4</v>
      </c>
      <c r="E17" s="25">
        <v>0</v>
      </c>
      <c r="F17" s="25">
        <v>1</v>
      </c>
      <c r="G17" s="25">
        <v>2</v>
      </c>
      <c r="H17" s="25">
        <v>3</v>
      </c>
      <c r="I17" s="25">
        <v>2</v>
      </c>
      <c r="J17" s="25">
        <v>0</v>
      </c>
      <c r="K17" s="25">
        <v>3</v>
      </c>
      <c r="L17" s="25">
        <v>1</v>
      </c>
      <c r="M17" s="25">
        <v>0</v>
      </c>
      <c r="N17" s="25">
        <v>0.2</v>
      </c>
      <c r="O17" s="25">
        <v>0</v>
      </c>
      <c r="P17" s="25">
        <v>1</v>
      </c>
      <c r="Q17" s="25">
        <v>0</v>
      </c>
      <c r="R17" s="25">
        <v>0.5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1</v>
      </c>
      <c r="Z17" s="25">
        <v>4</v>
      </c>
      <c r="AA17" s="25">
        <v>0</v>
      </c>
      <c r="AB17" s="25">
        <v>0</v>
      </c>
      <c r="AC17" s="25">
        <v>0</v>
      </c>
      <c r="AD17" s="25">
        <v>0</v>
      </c>
      <c r="AE17" s="25">
        <v>226</v>
      </c>
      <c r="AF17" s="25">
        <v>68.654255000000006</v>
      </c>
      <c r="AG17" s="36">
        <v>0.35590551181102398</v>
      </c>
      <c r="AH17" s="36" t="s">
        <v>39</v>
      </c>
      <c r="AI17" s="36">
        <v>0.34464751958224499</v>
      </c>
      <c r="AJ17" s="36">
        <v>0.37301587301587302</v>
      </c>
      <c r="AK17" s="25">
        <v>0</v>
      </c>
      <c r="AL17" s="25">
        <v>132</v>
      </c>
      <c r="AM17" s="25">
        <v>94</v>
      </c>
      <c r="AN17" s="25">
        <v>89</v>
      </c>
      <c r="AO17" s="25">
        <v>89</v>
      </c>
      <c r="AP17" s="25">
        <v>0</v>
      </c>
      <c r="AQ17" s="25">
        <v>0</v>
      </c>
      <c r="AR17" s="39" t="s">
        <v>39</v>
      </c>
      <c r="AS17" s="36">
        <v>0.787610619469027</v>
      </c>
      <c r="AT17" s="25">
        <v>240</v>
      </c>
      <c r="AU17" s="25">
        <v>332</v>
      </c>
      <c r="AV17" s="25">
        <v>572</v>
      </c>
      <c r="AX17" s="29" t="str">
        <f t="shared" si="40"/>
        <v>'20201124'</v>
      </c>
      <c r="AY17" s="25" t="s">
        <v>219</v>
      </c>
      <c r="AZ17" s="25">
        <f t="shared" si="1"/>
        <v>253</v>
      </c>
      <c r="BA17" s="25">
        <f t="shared" si="2"/>
        <v>632</v>
      </c>
      <c r="BB17" s="25">
        <f t="shared" si="3"/>
        <v>4860.8013000000001</v>
      </c>
      <c r="BC17" s="25">
        <f t="shared" si="44"/>
        <v>19.212653359683795</v>
      </c>
      <c r="BD17" s="25">
        <f t="shared" si="5"/>
        <v>89</v>
      </c>
      <c r="BE17" s="25">
        <f t="shared" si="6"/>
        <v>116</v>
      </c>
      <c r="BF17" s="25">
        <f t="shared" si="7"/>
        <v>0</v>
      </c>
      <c r="BG17" s="25">
        <f t="shared" si="8"/>
        <v>0</v>
      </c>
      <c r="BH17" s="25">
        <f t="shared" si="45"/>
        <v>89</v>
      </c>
      <c r="BI17" s="25">
        <f t="shared" si="46"/>
        <v>116</v>
      </c>
      <c r="BJ17" s="25">
        <f t="shared" si="10"/>
        <v>240</v>
      </c>
      <c r="BK17" s="25">
        <f t="shared" si="11"/>
        <v>392</v>
      </c>
    </row>
    <row r="18" spans="1:63" s="29" customFormat="1" x14ac:dyDescent="0.2">
      <c r="A18" s="29" t="s">
        <v>310</v>
      </c>
      <c r="B18" s="29" t="s">
        <v>303</v>
      </c>
      <c r="C18" s="29">
        <v>1000</v>
      </c>
      <c r="D18" s="29">
        <v>4</v>
      </c>
      <c r="E18" s="29">
        <v>0</v>
      </c>
      <c r="F18" s="29">
        <v>1</v>
      </c>
      <c r="G18" s="29">
        <v>2</v>
      </c>
      <c r="H18" s="29">
        <v>3</v>
      </c>
      <c r="I18" s="29">
        <v>2</v>
      </c>
      <c r="J18" s="29">
        <v>0</v>
      </c>
      <c r="K18" s="29">
        <v>3</v>
      </c>
      <c r="L18" s="29">
        <v>1</v>
      </c>
      <c r="M18" s="29">
        <v>0</v>
      </c>
      <c r="N18" s="29">
        <v>0.2</v>
      </c>
      <c r="O18" s="29">
        <v>0</v>
      </c>
      <c r="P18" s="29">
        <v>1.2</v>
      </c>
      <c r="Q18" s="29">
        <v>0</v>
      </c>
      <c r="R18" s="29">
        <v>3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4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321</v>
      </c>
      <c r="AF18" s="29">
        <v>68.566018333333403</v>
      </c>
      <c r="AG18" s="37">
        <v>0.47626112759643902</v>
      </c>
      <c r="AH18" s="37" t="s">
        <v>39</v>
      </c>
      <c r="AI18" s="37">
        <v>0.44838709677419403</v>
      </c>
      <c r="AJ18" s="37">
        <v>0.5</v>
      </c>
      <c r="AK18" s="29">
        <v>0</v>
      </c>
      <c r="AL18" s="29">
        <v>139</v>
      </c>
      <c r="AM18" s="29">
        <v>182</v>
      </c>
      <c r="AN18" s="29">
        <v>130</v>
      </c>
      <c r="AO18" s="29">
        <v>130</v>
      </c>
      <c r="AP18" s="29">
        <v>0</v>
      </c>
      <c r="AQ18" s="29">
        <v>0</v>
      </c>
      <c r="AR18" s="43" t="s">
        <v>39</v>
      </c>
      <c r="AS18" s="37">
        <v>0.80996884735202501</v>
      </c>
      <c r="AT18" s="29">
        <v>364</v>
      </c>
      <c r="AU18" s="29">
        <v>476</v>
      </c>
      <c r="AV18" s="29">
        <v>840</v>
      </c>
      <c r="AX18" s="29" t="str">
        <f t="shared" ref="AX18" si="47">B18</f>
        <v>'20201125'</v>
      </c>
      <c r="AY18" s="29" t="s">
        <v>219</v>
      </c>
      <c r="AZ18" s="29">
        <f t="shared" si="1"/>
        <v>321</v>
      </c>
      <c r="BA18" s="29">
        <f t="shared" si="2"/>
        <v>840</v>
      </c>
      <c r="BB18" s="29">
        <f t="shared" si="3"/>
        <v>4113.9611000000041</v>
      </c>
      <c r="BC18" s="29">
        <f t="shared" ref="BC18" si="48">BB18/AZ18</f>
        <v>12.81607819314643</v>
      </c>
      <c r="BD18" s="29">
        <f t="shared" si="5"/>
        <v>130</v>
      </c>
      <c r="BE18" s="29">
        <f t="shared" si="6"/>
        <v>130</v>
      </c>
      <c r="BF18" s="29">
        <f t="shared" si="7"/>
        <v>0</v>
      </c>
      <c r="BG18" s="29">
        <f t="shared" si="8"/>
        <v>0</v>
      </c>
      <c r="BH18" s="29">
        <f t="shared" ref="BH18" si="49">SUM(BD18,BF18)</f>
        <v>130</v>
      </c>
      <c r="BI18" s="29">
        <f t="shared" ref="BI18" si="50">SUM(BE18,BG18)</f>
        <v>130</v>
      </c>
      <c r="BJ18" s="29">
        <f t="shared" si="10"/>
        <v>364</v>
      </c>
      <c r="BK18" s="29">
        <f t="shared" si="11"/>
        <v>476</v>
      </c>
    </row>
    <row r="19" spans="1:63" s="29" customFormat="1" x14ac:dyDescent="0.2">
      <c r="A19" s="29" t="s">
        <v>318</v>
      </c>
      <c r="B19" s="29" t="s">
        <v>315</v>
      </c>
      <c r="C19" s="29">
        <v>1000</v>
      </c>
      <c r="D19" s="29">
        <v>4</v>
      </c>
      <c r="E19" s="29">
        <v>0</v>
      </c>
      <c r="F19" s="29">
        <v>1</v>
      </c>
      <c r="G19" s="29">
        <v>2</v>
      </c>
      <c r="H19" s="29">
        <v>3</v>
      </c>
      <c r="I19" s="29">
        <v>2</v>
      </c>
      <c r="J19" s="29">
        <v>0</v>
      </c>
      <c r="K19" s="29">
        <v>3</v>
      </c>
      <c r="L19" s="29">
        <v>1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7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220</v>
      </c>
      <c r="AF19" s="29">
        <v>77.224038333333297</v>
      </c>
      <c r="AG19" s="37">
        <v>0.58510638297872297</v>
      </c>
      <c r="AH19" s="37" t="s">
        <v>39</v>
      </c>
      <c r="AI19" s="37">
        <v>0.56020942408376995</v>
      </c>
      <c r="AJ19" s="37">
        <v>0.61081081081081101</v>
      </c>
      <c r="AK19" s="29">
        <v>0</v>
      </c>
      <c r="AL19" s="29">
        <v>107</v>
      </c>
      <c r="AM19" s="29">
        <v>113</v>
      </c>
      <c r="AN19" s="29">
        <v>99</v>
      </c>
      <c r="AO19" s="29">
        <v>98</v>
      </c>
      <c r="AP19" s="29">
        <v>0</v>
      </c>
      <c r="AQ19" s="29">
        <v>0</v>
      </c>
      <c r="AR19" s="43" t="s">
        <v>39</v>
      </c>
      <c r="AS19" s="37">
        <v>0.89545454545454595</v>
      </c>
      <c r="AT19" s="29">
        <v>304</v>
      </c>
      <c r="AU19" s="29">
        <v>236</v>
      </c>
      <c r="AV19" s="29">
        <v>540</v>
      </c>
      <c r="AX19" s="29" t="str">
        <f t="shared" ref="AX19" si="51">B19</f>
        <v>'20201127'</v>
      </c>
      <c r="AY19" s="29" t="s">
        <v>219</v>
      </c>
      <c r="AZ19" s="29">
        <f t="shared" si="1"/>
        <v>220</v>
      </c>
      <c r="BA19" s="29">
        <f t="shared" si="2"/>
        <v>540</v>
      </c>
      <c r="BB19" s="29">
        <f t="shared" si="3"/>
        <v>4633.4422999999979</v>
      </c>
      <c r="BC19" s="29">
        <f t="shared" ref="BC19" si="52">BB19/AZ19</f>
        <v>21.061101363636354</v>
      </c>
      <c r="BD19" s="29">
        <f t="shared" si="5"/>
        <v>99</v>
      </c>
      <c r="BE19" s="29">
        <f t="shared" si="6"/>
        <v>98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99</v>
      </c>
      <c r="BI19" s="29">
        <f t="shared" ref="BI19" si="54">SUM(BE19,BG19)</f>
        <v>98</v>
      </c>
      <c r="BJ19" s="29">
        <f t="shared" si="10"/>
        <v>304</v>
      </c>
      <c r="BK19" s="29">
        <f t="shared" si="11"/>
        <v>236</v>
      </c>
    </row>
    <row r="20" spans="1:63" s="29" customFormat="1" x14ac:dyDescent="0.2">
      <c r="A20" s="29" t="s">
        <v>326</v>
      </c>
      <c r="B20" s="29" t="s">
        <v>324</v>
      </c>
      <c r="C20" s="29">
        <v>1000</v>
      </c>
      <c r="D20" s="29">
        <v>4</v>
      </c>
      <c r="E20" s="29">
        <v>0</v>
      </c>
      <c r="F20" s="29">
        <v>1</v>
      </c>
      <c r="G20" s="29">
        <v>2</v>
      </c>
      <c r="H20" s="29">
        <v>3</v>
      </c>
      <c r="I20" s="29">
        <v>2</v>
      </c>
      <c r="J20" s="29">
        <v>0</v>
      </c>
      <c r="K20" s="29">
        <v>3</v>
      </c>
      <c r="L20" s="29">
        <v>1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10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1000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283</v>
      </c>
      <c r="AF20" s="29">
        <v>81.567695000000001</v>
      </c>
      <c r="AG20" s="37">
        <v>0.65813953488372101</v>
      </c>
      <c r="AH20" s="37" t="s">
        <v>39</v>
      </c>
      <c r="AI20" s="37">
        <v>0.65895953757225401</v>
      </c>
      <c r="AJ20" s="37">
        <v>0.65758754863813196</v>
      </c>
      <c r="AK20" s="29">
        <v>0</v>
      </c>
      <c r="AL20" s="29">
        <v>114</v>
      </c>
      <c r="AM20" s="29">
        <v>169</v>
      </c>
      <c r="AN20" s="29">
        <v>111</v>
      </c>
      <c r="AO20" s="29">
        <v>112</v>
      </c>
      <c r="AP20" s="29">
        <v>0</v>
      </c>
      <c r="AQ20" s="29">
        <v>0</v>
      </c>
      <c r="AR20" s="43" t="s">
        <v>39</v>
      </c>
      <c r="AS20" s="37">
        <v>0.78798586572438201</v>
      </c>
      <c r="AT20" s="29">
        <v>368</v>
      </c>
      <c r="AU20" s="29">
        <v>356</v>
      </c>
      <c r="AV20" s="29">
        <v>724</v>
      </c>
      <c r="AX20" s="29" t="str">
        <f t="shared" ref="AX20" si="55">B20</f>
        <v>'20201130'</v>
      </c>
      <c r="AY20" s="29" t="s">
        <v>219</v>
      </c>
      <c r="AZ20" s="29">
        <f t="shared" si="1"/>
        <v>283</v>
      </c>
      <c r="BA20" s="29">
        <f t="shared" si="2"/>
        <v>724</v>
      </c>
      <c r="BB20" s="29">
        <f t="shared" si="3"/>
        <v>4894.0617000000002</v>
      </c>
      <c r="BC20" s="29">
        <f t="shared" ref="BC20" si="56">BB20/AZ20</f>
        <v>17.293504240282687</v>
      </c>
      <c r="BD20" s="29">
        <f t="shared" si="5"/>
        <v>111</v>
      </c>
      <c r="BE20" s="29">
        <f t="shared" si="6"/>
        <v>112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111</v>
      </c>
      <c r="BI20" s="29">
        <f t="shared" ref="BI20" si="58">SUM(BE20,BG20)</f>
        <v>112</v>
      </c>
      <c r="BJ20" s="29">
        <f t="shared" si="10"/>
        <v>368</v>
      </c>
      <c r="BK20" s="29">
        <f t="shared" si="11"/>
        <v>356</v>
      </c>
    </row>
    <row r="21" spans="1:63" s="29" customFormat="1" x14ac:dyDescent="0.2">
      <c r="A21" s="29" t="s">
        <v>337</v>
      </c>
      <c r="B21" s="29" t="s">
        <v>335</v>
      </c>
      <c r="C21" s="29">
        <v>1000</v>
      </c>
      <c r="D21" s="29">
        <v>4</v>
      </c>
      <c r="E21" s="29">
        <v>0</v>
      </c>
      <c r="F21" s="29">
        <v>1</v>
      </c>
      <c r="G21" s="29">
        <v>2</v>
      </c>
      <c r="H21" s="29">
        <v>3</v>
      </c>
      <c r="I21" s="29">
        <v>2</v>
      </c>
      <c r="J21" s="29">
        <v>0</v>
      </c>
      <c r="K21" s="29">
        <v>3</v>
      </c>
      <c r="L21" s="29">
        <v>1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8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331</v>
      </c>
      <c r="AF21" s="29">
        <v>94.173230000000004</v>
      </c>
      <c r="AG21" s="37">
        <v>0.61070110701107005</v>
      </c>
      <c r="AH21" s="37" t="s">
        <v>39</v>
      </c>
      <c r="AI21" s="37">
        <v>0.547619047619048</v>
      </c>
      <c r="AJ21" s="37">
        <v>0.68548387096774199</v>
      </c>
      <c r="AK21" s="29">
        <v>0</v>
      </c>
      <c r="AL21" s="29">
        <v>161</v>
      </c>
      <c r="AM21" s="29">
        <v>170</v>
      </c>
      <c r="AN21" s="29">
        <v>151</v>
      </c>
      <c r="AO21" s="29">
        <v>150</v>
      </c>
      <c r="AP21" s="29">
        <v>0</v>
      </c>
      <c r="AQ21" s="29">
        <v>0</v>
      </c>
      <c r="AR21" s="43" t="s">
        <v>39</v>
      </c>
      <c r="AS21" s="37">
        <v>0.90936555891238702</v>
      </c>
      <c r="AT21" s="29">
        <v>476</v>
      </c>
      <c r="AU21" s="29">
        <v>496</v>
      </c>
      <c r="AV21" s="29">
        <v>972</v>
      </c>
      <c r="AX21" s="29" t="str">
        <f t="shared" ref="AX21" si="59">B21</f>
        <v>'20201201'</v>
      </c>
      <c r="AY21" s="29" t="s">
        <v>219</v>
      </c>
      <c r="AZ21" s="29">
        <f t="shared" si="1"/>
        <v>331</v>
      </c>
      <c r="BA21" s="29">
        <f t="shared" si="2"/>
        <v>972</v>
      </c>
      <c r="BB21" s="29">
        <f t="shared" si="3"/>
        <v>5650.3937999999998</v>
      </c>
      <c r="BC21" s="29">
        <f t="shared" ref="BC21" si="60">BB21/AZ21</f>
        <v>17.070676132930512</v>
      </c>
      <c r="BD21" s="29">
        <f t="shared" si="5"/>
        <v>151</v>
      </c>
      <c r="BE21" s="29">
        <f t="shared" si="6"/>
        <v>150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151</v>
      </c>
      <c r="BI21" s="29">
        <f t="shared" ref="BI21" si="62">SUM(BE21,BG21)</f>
        <v>150</v>
      </c>
      <c r="BJ21" s="29">
        <f t="shared" si="10"/>
        <v>476</v>
      </c>
      <c r="BK21" s="29">
        <f t="shared" si="11"/>
        <v>496</v>
      </c>
    </row>
    <row r="22" spans="1:63" s="29" customFormat="1" x14ac:dyDescent="0.2">
      <c r="A22" s="29" t="s">
        <v>344</v>
      </c>
      <c r="B22" s="29" t="s">
        <v>343</v>
      </c>
      <c r="C22" s="29">
        <v>1000</v>
      </c>
      <c r="D22" s="29">
        <v>4</v>
      </c>
      <c r="E22" s="29">
        <v>0</v>
      </c>
      <c r="F22" s="29">
        <v>1</v>
      </c>
      <c r="G22" s="29">
        <v>2</v>
      </c>
      <c r="H22" s="29">
        <v>3</v>
      </c>
      <c r="I22" s="29">
        <v>2</v>
      </c>
      <c r="J22" s="29">
        <v>0</v>
      </c>
      <c r="K22" s="29">
        <v>3</v>
      </c>
      <c r="L22" s="29">
        <v>1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216</v>
      </c>
      <c r="AF22" s="29">
        <v>66.903128333333299</v>
      </c>
      <c r="AG22" s="37">
        <v>0.65060240963855398</v>
      </c>
      <c r="AH22" s="37" t="s">
        <v>39</v>
      </c>
      <c r="AI22" s="37">
        <v>0.56725146198830401</v>
      </c>
      <c r="AJ22" s="37">
        <v>0.73913043478260898</v>
      </c>
      <c r="AK22" s="29">
        <v>0</v>
      </c>
      <c r="AL22" s="29">
        <v>97</v>
      </c>
      <c r="AM22" s="29">
        <v>119</v>
      </c>
      <c r="AN22" s="29">
        <v>97</v>
      </c>
      <c r="AO22" s="29">
        <v>98</v>
      </c>
      <c r="AP22" s="29">
        <v>0</v>
      </c>
      <c r="AQ22" s="29">
        <v>0</v>
      </c>
      <c r="AR22" s="43" t="s">
        <v>39</v>
      </c>
      <c r="AS22" s="37">
        <v>0.90277777777777801</v>
      </c>
      <c r="AT22" s="29">
        <v>340</v>
      </c>
      <c r="AU22" s="29">
        <v>312</v>
      </c>
      <c r="AV22" s="29">
        <v>652</v>
      </c>
      <c r="AX22" s="29" t="str">
        <f t="shared" ref="AX22:AX23" si="63">B22</f>
        <v>'20201202'</v>
      </c>
      <c r="AY22" s="29" t="s">
        <v>219</v>
      </c>
      <c r="AZ22" s="29">
        <f t="shared" si="1"/>
        <v>216</v>
      </c>
      <c r="BA22" s="29">
        <f t="shared" si="2"/>
        <v>652</v>
      </c>
      <c r="BB22" s="29">
        <f t="shared" si="3"/>
        <v>4014.1876999999981</v>
      </c>
      <c r="BC22" s="29">
        <f t="shared" ref="BC22:BC23" si="64">BB22/AZ22</f>
        <v>18.584202314814807</v>
      </c>
      <c r="BD22" s="29">
        <f t="shared" si="5"/>
        <v>97</v>
      </c>
      <c r="BE22" s="29">
        <f t="shared" si="6"/>
        <v>98</v>
      </c>
      <c r="BF22" s="29">
        <f t="shared" si="7"/>
        <v>0</v>
      </c>
      <c r="BG22" s="29">
        <f t="shared" si="8"/>
        <v>0</v>
      </c>
      <c r="BH22" s="29">
        <f t="shared" ref="BH22:BH23" si="65">SUM(BD22,BF22)</f>
        <v>97</v>
      </c>
      <c r="BI22" s="29">
        <f t="shared" ref="BI22:BI23" si="66">SUM(BE22,BG22)</f>
        <v>98</v>
      </c>
      <c r="BJ22" s="29">
        <f t="shared" si="10"/>
        <v>340</v>
      </c>
      <c r="BK22" s="29">
        <f t="shared" si="11"/>
        <v>312</v>
      </c>
    </row>
    <row r="23" spans="1:63" s="29" customFormat="1" x14ac:dyDescent="0.2">
      <c r="A23" s="29" t="s">
        <v>355</v>
      </c>
      <c r="B23" s="29" t="s">
        <v>350</v>
      </c>
      <c r="C23" s="29">
        <v>1000</v>
      </c>
      <c r="D23" s="29">
        <v>4</v>
      </c>
      <c r="E23" s="29">
        <v>0</v>
      </c>
      <c r="F23" s="29">
        <v>1</v>
      </c>
      <c r="G23" s="29">
        <v>2</v>
      </c>
      <c r="H23" s="29">
        <v>3</v>
      </c>
      <c r="I23" s="29">
        <v>2</v>
      </c>
      <c r="J23" s="29">
        <v>0</v>
      </c>
      <c r="K23" s="29">
        <v>3</v>
      </c>
      <c r="L23" s="29">
        <v>1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10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226</v>
      </c>
      <c r="AF23" s="29">
        <v>75.579785000000001</v>
      </c>
      <c r="AG23" s="37">
        <v>0.798586572438163</v>
      </c>
      <c r="AH23" s="37" t="s">
        <v>39</v>
      </c>
      <c r="AI23" s="37">
        <v>0.80379746835443</v>
      </c>
      <c r="AJ23" s="37">
        <v>0.79200000000000004</v>
      </c>
      <c r="AK23" s="29">
        <v>0</v>
      </c>
      <c r="AL23" s="29">
        <v>127</v>
      </c>
      <c r="AM23" s="29">
        <v>99</v>
      </c>
      <c r="AN23" s="29">
        <v>95</v>
      </c>
      <c r="AO23" s="29">
        <v>92</v>
      </c>
      <c r="AP23" s="29">
        <v>0</v>
      </c>
      <c r="AQ23" s="29">
        <v>0</v>
      </c>
      <c r="AR23" s="43" t="s">
        <v>39</v>
      </c>
      <c r="AS23" s="37">
        <v>0.82743362831858402</v>
      </c>
      <c r="AT23" s="29">
        <v>288</v>
      </c>
      <c r="AU23" s="29">
        <v>384</v>
      </c>
      <c r="AV23" s="29">
        <v>672</v>
      </c>
      <c r="AX23" s="29" t="str">
        <f t="shared" si="63"/>
        <v>'20201203'</v>
      </c>
      <c r="AY23" s="29" t="s">
        <v>373</v>
      </c>
      <c r="AZ23" s="29">
        <f t="shared" si="1"/>
        <v>226</v>
      </c>
      <c r="BA23" s="29">
        <f t="shared" si="2"/>
        <v>672</v>
      </c>
      <c r="BB23" s="29">
        <f t="shared" si="3"/>
        <v>4534.7871000000005</v>
      </c>
      <c r="BC23" s="29">
        <f t="shared" si="64"/>
        <v>20.065429646017702</v>
      </c>
      <c r="BD23" s="29">
        <f t="shared" si="5"/>
        <v>95</v>
      </c>
      <c r="BE23" s="29">
        <f t="shared" si="6"/>
        <v>92</v>
      </c>
      <c r="BF23" s="29">
        <f t="shared" si="7"/>
        <v>0</v>
      </c>
      <c r="BG23" s="29">
        <f t="shared" si="8"/>
        <v>0</v>
      </c>
      <c r="BH23" s="29">
        <f t="shared" si="65"/>
        <v>95</v>
      </c>
      <c r="BI23" s="29">
        <f t="shared" si="66"/>
        <v>92</v>
      </c>
      <c r="BJ23" s="29">
        <f t="shared" si="10"/>
        <v>288</v>
      </c>
      <c r="BK23" s="29">
        <f t="shared" si="11"/>
        <v>384</v>
      </c>
    </row>
    <row r="24" spans="1:63" s="29" customFormat="1" x14ac:dyDescent="0.2">
      <c r="A24" s="29" t="s">
        <v>365</v>
      </c>
      <c r="B24" s="29" t="s">
        <v>353</v>
      </c>
      <c r="C24" s="29">
        <v>1000</v>
      </c>
      <c r="D24" s="29">
        <v>4</v>
      </c>
      <c r="E24" s="29">
        <v>0</v>
      </c>
      <c r="F24" s="29">
        <v>1</v>
      </c>
      <c r="G24" s="29">
        <v>2</v>
      </c>
      <c r="H24" s="29">
        <v>3</v>
      </c>
      <c r="I24" s="29">
        <v>2</v>
      </c>
      <c r="J24" s="29">
        <v>0</v>
      </c>
      <c r="K24" s="29">
        <v>3</v>
      </c>
      <c r="L24" s="29">
        <v>1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10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212</v>
      </c>
      <c r="AF24" s="29">
        <v>72.522778333333306</v>
      </c>
      <c r="AG24" s="37">
        <v>0.75444839857651302</v>
      </c>
      <c r="AH24" s="37" t="s">
        <v>39</v>
      </c>
      <c r="AI24" s="37">
        <v>0.80165289256198402</v>
      </c>
      <c r="AJ24" s="37">
        <v>0.71875</v>
      </c>
      <c r="AK24" s="29">
        <v>0</v>
      </c>
      <c r="AL24" s="29">
        <v>97</v>
      </c>
      <c r="AM24" s="29">
        <v>115</v>
      </c>
      <c r="AN24" s="29">
        <v>95</v>
      </c>
      <c r="AO24" s="29">
        <v>95</v>
      </c>
      <c r="AP24" s="29">
        <v>0</v>
      </c>
      <c r="AQ24" s="29">
        <v>0</v>
      </c>
      <c r="AR24" s="43" t="s">
        <v>39</v>
      </c>
      <c r="AS24" s="37">
        <v>0.89622641509433998</v>
      </c>
      <c r="AT24" s="29">
        <v>288</v>
      </c>
      <c r="AU24" s="29">
        <v>280</v>
      </c>
      <c r="AV24" s="29">
        <v>568</v>
      </c>
      <c r="AX24" s="29" t="str">
        <f t="shared" ref="AX24" si="67">B24</f>
        <v>'20201204'</v>
      </c>
      <c r="AY24" s="29" t="s">
        <v>373</v>
      </c>
      <c r="AZ24" s="29">
        <f t="shared" si="1"/>
        <v>212</v>
      </c>
      <c r="BA24" s="29">
        <f t="shared" si="2"/>
        <v>568</v>
      </c>
      <c r="BB24" s="29">
        <f t="shared" si="3"/>
        <v>4351.3666999999987</v>
      </c>
      <c r="BC24" s="29">
        <f t="shared" ref="BC24" si="68">BB24/AZ24</f>
        <v>20.525314622641503</v>
      </c>
      <c r="BD24" s="29">
        <f t="shared" si="5"/>
        <v>95</v>
      </c>
      <c r="BE24" s="29">
        <f t="shared" si="6"/>
        <v>95</v>
      </c>
      <c r="BF24" s="29">
        <f t="shared" si="7"/>
        <v>0</v>
      </c>
      <c r="BG24" s="29">
        <f t="shared" si="8"/>
        <v>0</v>
      </c>
      <c r="BH24" s="29">
        <f t="shared" ref="BH24" si="69">SUM(BD24,BF24)</f>
        <v>95</v>
      </c>
      <c r="BI24" s="29">
        <f t="shared" ref="BI24" si="70">SUM(BE24,BG24)</f>
        <v>95</v>
      </c>
      <c r="BJ24" s="29">
        <f t="shared" si="10"/>
        <v>288</v>
      </c>
      <c r="BK24" s="29">
        <f t="shared" si="11"/>
        <v>280</v>
      </c>
    </row>
    <row r="25" spans="1:63" s="29" customFormat="1" x14ac:dyDescent="0.2">
      <c r="A25" s="29" t="s">
        <v>368</v>
      </c>
      <c r="B25" s="29" t="s">
        <v>367</v>
      </c>
      <c r="C25" s="29">
        <v>1000</v>
      </c>
      <c r="D25" s="29">
        <v>4</v>
      </c>
      <c r="E25" s="29">
        <v>0</v>
      </c>
      <c r="F25" s="29">
        <v>1</v>
      </c>
      <c r="G25" s="29">
        <v>2</v>
      </c>
      <c r="H25" s="29">
        <v>3</v>
      </c>
      <c r="I25" s="29">
        <v>2</v>
      </c>
      <c r="J25" s="29">
        <v>0</v>
      </c>
      <c r="K25" s="29">
        <v>3</v>
      </c>
      <c r="L25" s="29">
        <v>1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301</v>
      </c>
      <c r="AF25" s="29">
        <v>113.86021333333299</v>
      </c>
      <c r="AG25" s="37">
        <v>0.88269794721407602</v>
      </c>
      <c r="AH25" s="37" t="s">
        <v>39</v>
      </c>
      <c r="AI25" s="37">
        <v>0.91836734693877597</v>
      </c>
      <c r="AJ25" s="37">
        <v>0.85567010309278402</v>
      </c>
      <c r="AK25" s="29">
        <v>0</v>
      </c>
      <c r="AL25" s="29">
        <v>135</v>
      </c>
      <c r="AM25" s="29">
        <v>166</v>
      </c>
      <c r="AN25" s="29">
        <v>114</v>
      </c>
      <c r="AO25" s="29">
        <v>116</v>
      </c>
      <c r="AP25" s="29">
        <v>0</v>
      </c>
      <c r="AQ25" s="29">
        <v>0</v>
      </c>
      <c r="AR25" s="43" t="s">
        <v>39</v>
      </c>
      <c r="AS25" s="37">
        <v>0.764119601328904</v>
      </c>
      <c r="AT25" s="29">
        <v>352</v>
      </c>
      <c r="AU25" s="29">
        <v>368</v>
      </c>
      <c r="AV25" s="29">
        <v>720</v>
      </c>
      <c r="AX25" s="29" t="str">
        <f t="shared" ref="AX25:AX26" si="71">B25</f>
        <v>'20201207'</v>
      </c>
      <c r="AY25" s="29" t="s">
        <v>373</v>
      </c>
      <c r="AZ25" s="29">
        <f t="shared" si="1"/>
        <v>301</v>
      </c>
      <c r="BA25" s="29">
        <f t="shared" si="2"/>
        <v>720</v>
      </c>
      <c r="BB25" s="29">
        <f t="shared" si="3"/>
        <v>6831.6127999999799</v>
      </c>
      <c r="BC25" s="29">
        <f t="shared" ref="BC25" si="72">BB25/AZ25</f>
        <v>22.696388039867042</v>
      </c>
      <c r="BD25" s="29">
        <f t="shared" si="5"/>
        <v>114</v>
      </c>
      <c r="BE25" s="29">
        <f t="shared" si="6"/>
        <v>116</v>
      </c>
      <c r="BF25" s="29">
        <f t="shared" si="7"/>
        <v>0</v>
      </c>
      <c r="BG25" s="29">
        <f t="shared" si="8"/>
        <v>0</v>
      </c>
      <c r="BH25" s="29">
        <f t="shared" ref="BH25" si="73">SUM(BD25,BF25)</f>
        <v>114</v>
      </c>
      <c r="BI25" s="29">
        <f t="shared" ref="BI25" si="74">SUM(BE25,BG25)</f>
        <v>116</v>
      </c>
      <c r="BJ25" s="29">
        <f t="shared" si="10"/>
        <v>352</v>
      </c>
      <c r="BK25" s="29">
        <f t="shared" si="11"/>
        <v>368</v>
      </c>
    </row>
    <row r="26" spans="1:63" s="29" customFormat="1" x14ac:dyDescent="0.2">
      <c r="A26" s="29" t="s">
        <v>377</v>
      </c>
      <c r="B26" s="29" t="s">
        <v>376</v>
      </c>
      <c r="C26" s="29">
        <v>1000</v>
      </c>
      <c r="D26" s="29">
        <v>4</v>
      </c>
      <c r="E26" s="29">
        <v>0</v>
      </c>
      <c r="F26" s="29">
        <v>1</v>
      </c>
      <c r="G26" s="29">
        <v>2</v>
      </c>
      <c r="H26" s="29">
        <v>3</v>
      </c>
      <c r="I26" s="29">
        <v>2</v>
      </c>
      <c r="J26" s="29">
        <v>0</v>
      </c>
      <c r="K26" s="29">
        <v>3</v>
      </c>
      <c r="L26" s="29">
        <v>1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100.108613333333</v>
      </c>
      <c r="AG26" s="37">
        <v>0.88194444444444398</v>
      </c>
      <c r="AH26" s="37" t="s">
        <v>39</v>
      </c>
      <c r="AI26" s="37">
        <v>0.861788617886179</v>
      </c>
      <c r="AJ26" s="37">
        <v>0.89696969696969697</v>
      </c>
      <c r="AK26" s="29">
        <v>0</v>
      </c>
      <c r="AL26" s="29">
        <v>106</v>
      </c>
      <c r="AM26" s="29">
        <v>148</v>
      </c>
      <c r="AN26" s="29">
        <v>102</v>
      </c>
      <c r="AO26" s="29">
        <v>102</v>
      </c>
      <c r="AP26" s="29">
        <v>0</v>
      </c>
      <c r="AQ26" s="29">
        <v>0</v>
      </c>
      <c r="AR26" s="43" t="s">
        <v>39</v>
      </c>
      <c r="AS26" s="37">
        <v>0.80314960629921295</v>
      </c>
      <c r="AT26" s="29">
        <v>272</v>
      </c>
      <c r="AU26" s="29">
        <v>320</v>
      </c>
      <c r="AV26" s="29">
        <v>592</v>
      </c>
      <c r="AX26" s="29" t="str">
        <f t="shared" si="71"/>
        <v>'20201208'</v>
      </c>
      <c r="AY26" s="29" t="s">
        <v>378</v>
      </c>
      <c r="AZ26" s="29">
        <f t="shared" si="1"/>
        <v>254</v>
      </c>
      <c r="BA26" s="29">
        <f t="shared" si="2"/>
        <v>592</v>
      </c>
      <c r="BB26" s="29">
        <f t="shared" si="3"/>
        <v>6006.5167999999794</v>
      </c>
      <c r="BC26" s="29">
        <f t="shared" ref="BC26" si="75">BB26/AZ26</f>
        <v>23.647703937007794</v>
      </c>
      <c r="BD26" s="29">
        <f t="shared" si="5"/>
        <v>102</v>
      </c>
      <c r="BE26" s="29">
        <f t="shared" si="6"/>
        <v>102</v>
      </c>
      <c r="BF26" s="29">
        <f t="shared" si="7"/>
        <v>0</v>
      </c>
      <c r="BG26" s="29">
        <f t="shared" si="8"/>
        <v>0</v>
      </c>
      <c r="BH26" s="29">
        <f t="shared" ref="BH26" si="76">SUM(BD26,BF26)</f>
        <v>102</v>
      </c>
      <c r="BI26" s="29">
        <f t="shared" ref="BI26" si="77">SUM(BE26,BG26)</f>
        <v>102</v>
      </c>
      <c r="BJ26" s="29">
        <f t="shared" si="10"/>
        <v>272</v>
      </c>
      <c r="BK26" s="29">
        <f t="shared" si="11"/>
        <v>320</v>
      </c>
    </row>
    <row r="27" spans="1:63" s="29" customFormat="1" x14ac:dyDescent="0.2">
      <c r="A27" s="29" t="s">
        <v>385</v>
      </c>
      <c r="B27" s="29" t="s">
        <v>384</v>
      </c>
      <c r="C27" s="29">
        <v>1000</v>
      </c>
      <c r="D27" s="29">
        <v>4</v>
      </c>
      <c r="E27" s="29">
        <v>0</v>
      </c>
      <c r="F27" s="29">
        <v>1</v>
      </c>
      <c r="G27" s="29">
        <v>2</v>
      </c>
      <c r="H27" s="29">
        <v>3</v>
      </c>
      <c r="I27" s="29">
        <v>2</v>
      </c>
      <c r="J27" s="29">
        <v>0</v>
      </c>
      <c r="K27" s="29">
        <v>3</v>
      </c>
      <c r="L27" s="29">
        <v>1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295</v>
      </c>
      <c r="AF27" s="29">
        <v>107.50907333333301</v>
      </c>
      <c r="AG27" s="37">
        <v>0.73934837092731798</v>
      </c>
      <c r="AH27" s="37" t="s">
        <v>39</v>
      </c>
      <c r="AI27" s="37">
        <v>0.82558139534883701</v>
      </c>
      <c r="AJ27" s="37">
        <v>0.67400881057268702</v>
      </c>
      <c r="AK27" s="29">
        <v>0</v>
      </c>
      <c r="AL27" s="29">
        <v>142</v>
      </c>
      <c r="AM27" s="29">
        <v>153</v>
      </c>
      <c r="AN27" s="29">
        <v>123</v>
      </c>
      <c r="AO27" s="29">
        <v>121</v>
      </c>
      <c r="AP27" s="29">
        <v>0</v>
      </c>
      <c r="AQ27" s="29">
        <v>0</v>
      </c>
      <c r="AR27" s="43" t="s">
        <v>39</v>
      </c>
      <c r="AS27" s="37">
        <v>0.827118644067797</v>
      </c>
      <c r="AT27" s="29">
        <v>224</v>
      </c>
      <c r="AU27" s="29">
        <v>256</v>
      </c>
      <c r="AV27" s="29">
        <v>480</v>
      </c>
      <c r="AX27" s="29" t="str">
        <f t="shared" ref="AX27" si="78">B27</f>
        <v>'20201209'</v>
      </c>
      <c r="AY27" s="29" t="s">
        <v>378</v>
      </c>
      <c r="AZ27" s="29">
        <f t="shared" si="1"/>
        <v>295</v>
      </c>
      <c r="BA27" s="29">
        <f t="shared" si="2"/>
        <v>480</v>
      </c>
      <c r="BB27" s="29">
        <f t="shared" si="3"/>
        <v>6450.5443999999807</v>
      </c>
      <c r="BC27" s="29">
        <f t="shared" ref="BC27" si="79">BB27/AZ27</f>
        <v>21.866252203389767</v>
      </c>
      <c r="BD27" s="29">
        <f t="shared" si="5"/>
        <v>123</v>
      </c>
      <c r="BE27" s="29">
        <f t="shared" si="6"/>
        <v>121</v>
      </c>
      <c r="BF27" s="29">
        <f t="shared" si="7"/>
        <v>0</v>
      </c>
      <c r="BG27" s="29">
        <f t="shared" si="8"/>
        <v>0</v>
      </c>
      <c r="BH27" s="29">
        <f t="shared" ref="BH27" si="80">SUM(BD27,BF27)</f>
        <v>123</v>
      </c>
      <c r="BI27" s="29">
        <f t="shared" ref="BI27" si="81">SUM(BE27,BG27)</f>
        <v>121</v>
      </c>
      <c r="BJ27" s="29">
        <f t="shared" si="10"/>
        <v>224</v>
      </c>
      <c r="BK27" s="29">
        <f t="shared" si="11"/>
        <v>256</v>
      </c>
    </row>
    <row r="28" spans="1:63" s="29" customFormat="1" x14ac:dyDescent="0.2">
      <c r="A28" s="29" t="s">
        <v>392</v>
      </c>
      <c r="B28" s="29" t="s">
        <v>391</v>
      </c>
      <c r="C28" s="29">
        <v>1000</v>
      </c>
      <c r="D28" s="29">
        <v>4</v>
      </c>
      <c r="E28" s="29">
        <v>0</v>
      </c>
      <c r="F28" s="29">
        <v>1</v>
      </c>
      <c r="G28" s="29">
        <v>2</v>
      </c>
      <c r="H28" s="29">
        <v>3</v>
      </c>
      <c r="I28" s="29">
        <v>2</v>
      </c>
      <c r="J28" s="29">
        <v>0</v>
      </c>
      <c r="K28" s="29">
        <v>3</v>
      </c>
      <c r="L28" s="29">
        <v>1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10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1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246</v>
      </c>
      <c r="AF28" s="29">
        <v>101.857323333333</v>
      </c>
      <c r="AG28" s="37">
        <v>0.82</v>
      </c>
      <c r="AH28" s="37" t="s">
        <v>39</v>
      </c>
      <c r="AI28" s="37">
        <v>0.79640718562874302</v>
      </c>
      <c r="AJ28" s="37">
        <v>0.84962406015037595</v>
      </c>
      <c r="AK28" s="29">
        <v>0</v>
      </c>
      <c r="AL28" s="29">
        <v>133</v>
      </c>
      <c r="AM28" s="29">
        <v>113</v>
      </c>
      <c r="AN28" s="29">
        <v>95</v>
      </c>
      <c r="AO28" s="29">
        <v>96</v>
      </c>
      <c r="AP28" s="29">
        <v>0</v>
      </c>
      <c r="AQ28" s="29">
        <v>0</v>
      </c>
      <c r="AR28" s="43" t="s">
        <v>39</v>
      </c>
      <c r="AS28" s="37">
        <v>0.776422764227642</v>
      </c>
      <c r="AT28" s="29">
        <v>256</v>
      </c>
      <c r="AU28" s="29">
        <v>192</v>
      </c>
      <c r="AV28" s="29">
        <v>448</v>
      </c>
      <c r="AX28" s="29" t="str">
        <f t="shared" ref="AX28" si="82">B28</f>
        <v>'20201210'</v>
      </c>
      <c r="AY28" s="29" t="s">
        <v>378</v>
      </c>
      <c r="AZ28" s="29">
        <f t="shared" si="1"/>
        <v>246</v>
      </c>
      <c r="BA28" s="29">
        <f t="shared" si="2"/>
        <v>448</v>
      </c>
      <c r="BB28" s="29">
        <f t="shared" si="3"/>
        <v>6111.4393999999802</v>
      </c>
      <c r="BC28" s="29">
        <f t="shared" ref="BC28" si="83">BB28/AZ28</f>
        <v>24.843249593495855</v>
      </c>
      <c r="BD28" s="29">
        <f t="shared" si="5"/>
        <v>95</v>
      </c>
      <c r="BE28" s="29">
        <f t="shared" si="6"/>
        <v>96</v>
      </c>
      <c r="BF28" s="29">
        <f t="shared" si="7"/>
        <v>0</v>
      </c>
      <c r="BG28" s="29">
        <f t="shared" si="8"/>
        <v>0</v>
      </c>
      <c r="BH28" s="29">
        <f t="shared" ref="BH28" si="84">SUM(BD28,BF28)</f>
        <v>95</v>
      </c>
      <c r="BI28" s="29">
        <f t="shared" ref="BI28" si="85">SUM(BE28,BG28)</f>
        <v>96</v>
      </c>
      <c r="BJ28" s="29">
        <f t="shared" si="10"/>
        <v>256</v>
      </c>
      <c r="BK28" s="29">
        <f t="shared" si="11"/>
        <v>192</v>
      </c>
    </row>
    <row r="29" spans="1:63" s="29" customFormat="1" x14ac:dyDescent="0.2">
      <c r="A29" s="29" t="s">
        <v>402</v>
      </c>
      <c r="B29" s="29" t="s">
        <v>398</v>
      </c>
      <c r="C29" s="29">
        <v>1000</v>
      </c>
      <c r="D29" s="29">
        <v>4</v>
      </c>
      <c r="E29" s="29">
        <v>0</v>
      </c>
      <c r="F29" s="29">
        <v>1</v>
      </c>
      <c r="G29" s="29">
        <v>2</v>
      </c>
      <c r="H29" s="29">
        <v>3</v>
      </c>
      <c r="I29" s="29">
        <v>2</v>
      </c>
      <c r="J29" s="29">
        <v>0</v>
      </c>
      <c r="K29" s="29">
        <v>3</v>
      </c>
      <c r="L29" s="29">
        <v>1</v>
      </c>
      <c r="M29" s="29">
        <v>0</v>
      </c>
      <c r="N29" s="29">
        <v>0.2</v>
      </c>
      <c r="O29" s="29">
        <v>0</v>
      </c>
      <c r="P29" s="29">
        <v>1.2</v>
      </c>
      <c r="Q29" s="29">
        <v>0.2</v>
      </c>
      <c r="R29" s="29">
        <v>10</v>
      </c>
      <c r="S29" s="29">
        <v>4</v>
      </c>
      <c r="T29" s="29">
        <v>0</v>
      </c>
      <c r="U29" s="29">
        <v>4</v>
      </c>
      <c r="V29" s="29">
        <v>0</v>
      </c>
      <c r="W29" s="29">
        <v>0.25</v>
      </c>
      <c r="X29" s="29">
        <v>0.25</v>
      </c>
      <c r="Y29" s="29">
        <v>10</v>
      </c>
      <c r="Z29" s="29">
        <v>4</v>
      </c>
      <c r="AA29" s="29">
        <v>0</v>
      </c>
      <c r="AB29" s="29">
        <v>0</v>
      </c>
      <c r="AC29" s="29">
        <v>0</v>
      </c>
      <c r="AD29" s="29">
        <v>0</v>
      </c>
      <c r="AE29" s="29">
        <v>157</v>
      </c>
      <c r="AF29" s="29">
        <v>62.3189316666667</v>
      </c>
      <c r="AG29" s="37">
        <v>0.78109452736318397</v>
      </c>
      <c r="AH29" s="37" t="s">
        <v>39</v>
      </c>
      <c r="AI29" s="37">
        <v>0.84693877551020402</v>
      </c>
      <c r="AJ29" s="37">
        <v>0.71844660194174803</v>
      </c>
      <c r="AK29" s="29">
        <v>0</v>
      </c>
      <c r="AL29" s="29">
        <v>83</v>
      </c>
      <c r="AM29" s="29">
        <v>74</v>
      </c>
      <c r="AN29" s="29">
        <v>60</v>
      </c>
      <c r="AO29" s="29">
        <v>59</v>
      </c>
      <c r="AP29" s="29">
        <v>0</v>
      </c>
      <c r="AQ29" s="29">
        <v>0</v>
      </c>
      <c r="AR29" s="43" t="s">
        <v>39</v>
      </c>
      <c r="AS29" s="37">
        <v>0.75796178343949105</v>
      </c>
      <c r="AT29" s="29">
        <v>112</v>
      </c>
      <c r="AU29" s="29">
        <v>128</v>
      </c>
      <c r="AV29" s="29">
        <v>240</v>
      </c>
      <c r="AX29" s="29" t="str">
        <f t="shared" ref="AX29" si="86">B29</f>
        <v>'20201211'</v>
      </c>
      <c r="AY29" s="29" t="s">
        <v>408</v>
      </c>
      <c r="AZ29" s="29">
        <f t="shared" si="1"/>
        <v>157</v>
      </c>
      <c r="BA29" s="29">
        <f t="shared" si="2"/>
        <v>240</v>
      </c>
      <c r="BB29" s="29">
        <f t="shared" si="3"/>
        <v>3739.135900000002</v>
      </c>
      <c r="BC29" s="29">
        <f t="shared" ref="BC29" si="87">BB29/AZ29</f>
        <v>23.816152229299377</v>
      </c>
      <c r="BD29" s="29">
        <f t="shared" si="5"/>
        <v>60</v>
      </c>
      <c r="BE29" s="29">
        <f t="shared" si="6"/>
        <v>59</v>
      </c>
      <c r="BF29" s="29">
        <f t="shared" si="7"/>
        <v>0</v>
      </c>
      <c r="BG29" s="29">
        <f t="shared" si="8"/>
        <v>0</v>
      </c>
      <c r="BH29" s="29">
        <f t="shared" ref="BH29" si="88">SUM(BD29,BF29)</f>
        <v>60</v>
      </c>
      <c r="BI29" s="29">
        <f t="shared" ref="BI29" si="89">SUM(BE29,BG29)</f>
        <v>59</v>
      </c>
      <c r="BJ29" s="29">
        <f t="shared" si="10"/>
        <v>112</v>
      </c>
      <c r="BK29" s="29">
        <f t="shared" si="11"/>
        <v>128</v>
      </c>
    </row>
    <row r="30" spans="1:63" x14ac:dyDescent="0.2">
      <c r="A30" s="18" t="s">
        <v>414</v>
      </c>
      <c r="B30" s="18" t="s">
        <v>412</v>
      </c>
      <c r="C30" s="18">
        <v>1000</v>
      </c>
      <c r="D30" s="18">
        <v>4</v>
      </c>
      <c r="E30" s="18">
        <v>0</v>
      </c>
      <c r="F30" s="18">
        <v>1</v>
      </c>
      <c r="G30" s="18">
        <v>2</v>
      </c>
      <c r="H30" s="18">
        <v>3</v>
      </c>
      <c r="I30" s="18">
        <v>2</v>
      </c>
      <c r="J30" s="18">
        <v>0</v>
      </c>
      <c r="K30" s="18">
        <v>3</v>
      </c>
      <c r="L30" s="18">
        <v>1</v>
      </c>
      <c r="M30" s="18">
        <v>0</v>
      </c>
      <c r="N30" s="18">
        <v>0.2</v>
      </c>
      <c r="O30" s="18">
        <v>0</v>
      </c>
      <c r="P30" s="18">
        <v>1.2</v>
      </c>
      <c r="Q30" s="18">
        <v>0.2</v>
      </c>
      <c r="R30" s="18">
        <v>2</v>
      </c>
      <c r="S30" s="18">
        <v>4</v>
      </c>
      <c r="T30" s="18">
        <v>0</v>
      </c>
      <c r="U30" s="18">
        <v>4</v>
      </c>
      <c r="V30" s="18">
        <v>0</v>
      </c>
      <c r="W30" s="18">
        <v>0.25</v>
      </c>
      <c r="X30" s="18">
        <v>0.25</v>
      </c>
      <c r="Y30" s="18">
        <v>4</v>
      </c>
      <c r="Z30" s="18">
        <v>4</v>
      </c>
      <c r="AA30" s="18">
        <v>0</v>
      </c>
      <c r="AB30" s="18">
        <v>0</v>
      </c>
      <c r="AC30" s="18">
        <v>0</v>
      </c>
      <c r="AD30" s="18">
        <v>0</v>
      </c>
      <c r="AE30" s="18">
        <v>33</v>
      </c>
      <c r="AF30" s="18">
        <v>10.2311383333333</v>
      </c>
      <c r="AG30" s="41">
        <v>0.82499999999999996</v>
      </c>
      <c r="AH30" s="41" t="s">
        <v>39</v>
      </c>
      <c r="AI30" s="41">
        <v>0.80769230769230804</v>
      </c>
      <c r="AJ30" s="41">
        <v>0.85714285714285698</v>
      </c>
      <c r="AK30" s="18">
        <v>0</v>
      </c>
      <c r="AL30" s="18">
        <v>21</v>
      </c>
      <c r="AM30" s="18">
        <v>12</v>
      </c>
      <c r="AN30" s="18">
        <v>8</v>
      </c>
      <c r="AO30" s="18">
        <v>10</v>
      </c>
      <c r="AP30" s="18">
        <v>0</v>
      </c>
      <c r="AQ30" s="18">
        <v>0</v>
      </c>
      <c r="AR30" s="42" t="s">
        <v>39</v>
      </c>
      <c r="AS30" s="41">
        <v>0.54545454545454497</v>
      </c>
      <c r="AT30" s="18">
        <v>0</v>
      </c>
      <c r="AU30" s="18">
        <v>48</v>
      </c>
      <c r="AV30" s="18">
        <v>48</v>
      </c>
      <c r="AX30" s="18" t="str">
        <f t="shared" ref="AX30:AX31" si="90">B30</f>
        <v>'20201214'</v>
      </c>
      <c r="AY30" s="18" t="s">
        <v>408</v>
      </c>
      <c r="AZ30" s="18">
        <f t="shared" si="1"/>
        <v>237</v>
      </c>
      <c r="BA30" s="18">
        <f t="shared" si="2"/>
        <v>688</v>
      </c>
      <c r="BB30" s="18">
        <f t="shared" si="3"/>
        <v>3736.1932999999981</v>
      </c>
      <c r="BC30" s="18">
        <f t="shared" ref="BC30:BC31" si="91">BB30/AZ30</f>
        <v>15.764528691983115</v>
      </c>
      <c r="BD30" s="18">
        <f t="shared" si="5"/>
        <v>99</v>
      </c>
      <c r="BE30" s="18">
        <f t="shared" si="6"/>
        <v>99</v>
      </c>
      <c r="BF30" s="18">
        <f t="shared" si="7"/>
        <v>0</v>
      </c>
      <c r="BG30" s="18">
        <f t="shared" si="8"/>
        <v>0</v>
      </c>
      <c r="BH30" s="18">
        <f t="shared" ref="BH30:BH31" si="92">SUM(BD30,BF30)</f>
        <v>99</v>
      </c>
      <c r="BI30" s="18">
        <f t="shared" ref="BI30:BI31" si="93">SUM(BE30,BG30)</f>
        <v>99</v>
      </c>
      <c r="BJ30" s="18">
        <f t="shared" si="10"/>
        <v>368</v>
      </c>
      <c r="BK30" s="18">
        <f t="shared" si="11"/>
        <v>320</v>
      </c>
    </row>
    <row r="31" spans="1:63" x14ac:dyDescent="0.2">
      <c r="A31" s="18" t="s">
        <v>415</v>
      </c>
      <c r="B31" s="18" t="s">
        <v>412</v>
      </c>
      <c r="C31" s="18">
        <v>1000</v>
      </c>
      <c r="D31" s="18">
        <v>4</v>
      </c>
      <c r="E31" s="18">
        <v>0</v>
      </c>
      <c r="F31" s="18">
        <v>1</v>
      </c>
      <c r="G31" s="18">
        <v>2</v>
      </c>
      <c r="H31" s="18">
        <v>3</v>
      </c>
      <c r="I31" s="18">
        <v>2</v>
      </c>
      <c r="J31" s="18">
        <v>0</v>
      </c>
      <c r="K31" s="18">
        <v>3</v>
      </c>
      <c r="L31" s="18">
        <v>1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2</v>
      </c>
      <c r="S31" s="18">
        <v>4</v>
      </c>
      <c r="T31" s="18">
        <v>0</v>
      </c>
      <c r="U31" s="18">
        <v>4</v>
      </c>
      <c r="V31" s="18">
        <v>0</v>
      </c>
      <c r="W31" s="18">
        <v>0.5</v>
      </c>
      <c r="X31" s="18">
        <v>0.5</v>
      </c>
      <c r="Y31" s="18">
        <v>4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32</v>
      </c>
      <c r="AF31" s="18">
        <v>8.8669499999999992</v>
      </c>
      <c r="AG31" s="41">
        <v>0.58181818181818201</v>
      </c>
      <c r="AH31" s="41" t="s">
        <v>39</v>
      </c>
      <c r="AI31" s="41">
        <v>0.58620689655172398</v>
      </c>
      <c r="AJ31" s="41">
        <v>0.57692307692307698</v>
      </c>
      <c r="AK31" s="18">
        <v>0</v>
      </c>
      <c r="AL31" s="18">
        <v>17</v>
      </c>
      <c r="AM31" s="18">
        <v>15</v>
      </c>
      <c r="AN31" s="18">
        <v>15</v>
      </c>
      <c r="AO31" s="18">
        <v>13</v>
      </c>
      <c r="AP31" s="18">
        <v>0</v>
      </c>
      <c r="AQ31" s="18">
        <v>0</v>
      </c>
      <c r="AR31" s="42" t="s">
        <v>39</v>
      </c>
      <c r="AS31" s="41">
        <v>0.875</v>
      </c>
      <c r="AT31" s="18">
        <v>128</v>
      </c>
      <c r="AU31" s="18">
        <v>128</v>
      </c>
      <c r="AV31" s="18">
        <v>256</v>
      </c>
      <c r="AX31" s="18" t="str">
        <f t="shared" si="90"/>
        <v>'20201214'</v>
      </c>
      <c r="AY31" s="18" t="s">
        <v>408</v>
      </c>
      <c r="AZ31" s="18">
        <f t="shared" si="1"/>
        <v>237</v>
      </c>
      <c r="BA31" s="18">
        <f t="shared" si="2"/>
        <v>688</v>
      </c>
      <c r="BB31" s="18">
        <f t="shared" si="3"/>
        <v>3736.1932999999981</v>
      </c>
      <c r="BC31" s="18">
        <f t="shared" si="91"/>
        <v>15.764528691983115</v>
      </c>
      <c r="BD31" s="18">
        <f t="shared" si="5"/>
        <v>99</v>
      </c>
      <c r="BE31" s="18">
        <f t="shared" si="6"/>
        <v>99</v>
      </c>
      <c r="BF31" s="18">
        <f t="shared" si="7"/>
        <v>0</v>
      </c>
      <c r="BG31" s="18">
        <f t="shared" si="8"/>
        <v>0</v>
      </c>
      <c r="BH31" s="18">
        <f t="shared" si="92"/>
        <v>99</v>
      </c>
      <c r="BI31" s="18">
        <f t="shared" si="93"/>
        <v>99</v>
      </c>
      <c r="BJ31" s="18">
        <f t="shared" si="10"/>
        <v>368</v>
      </c>
      <c r="BK31" s="18">
        <f t="shared" si="11"/>
        <v>320</v>
      </c>
    </row>
    <row r="32" spans="1:63" x14ac:dyDescent="0.2">
      <c r="A32" s="18" t="s">
        <v>416</v>
      </c>
      <c r="B32" s="18" t="s">
        <v>412</v>
      </c>
      <c r="C32" s="18">
        <v>1000</v>
      </c>
      <c r="D32" s="18">
        <v>4</v>
      </c>
      <c r="E32" s="18">
        <v>0</v>
      </c>
      <c r="F32" s="18">
        <v>1</v>
      </c>
      <c r="G32" s="18">
        <v>2</v>
      </c>
      <c r="H32" s="18">
        <v>3</v>
      </c>
      <c r="I32" s="18">
        <v>2</v>
      </c>
      <c r="J32" s="18">
        <v>0</v>
      </c>
      <c r="K32" s="18">
        <v>3</v>
      </c>
      <c r="L32" s="18">
        <v>1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2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4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60</v>
      </c>
      <c r="AF32" s="18">
        <v>12.5161983333333</v>
      </c>
      <c r="AG32" s="41">
        <v>0.504201680672269</v>
      </c>
      <c r="AH32" s="41" t="s">
        <v>39</v>
      </c>
      <c r="AI32" s="41">
        <v>0.54901960784313697</v>
      </c>
      <c r="AJ32" s="41">
        <v>0.47058823529411797</v>
      </c>
      <c r="AK32" s="18">
        <v>0</v>
      </c>
      <c r="AL32" s="18">
        <v>28</v>
      </c>
      <c r="AM32" s="18">
        <v>32</v>
      </c>
      <c r="AN32" s="18">
        <v>28</v>
      </c>
      <c r="AO32" s="18">
        <v>29</v>
      </c>
      <c r="AP32" s="18">
        <v>0</v>
      </c>
      <c r="AQ32" s="18">
        <v>0</v>
      </c>
      <c r="AR32" s="42" t="s">
        <v>39</v>
      </c>
      <c r="AS32" s="41">
        <v>0.95</v>
      </c>
      <c r="AT32" s="18">
        <v>80</v>
      </c>
      <c r="AU32" s="18">
        <v>64</v>
      </c>
      <c r="AV32" s="18">
        <v>144</v>
      </c>
      <c r="AX32" s="18" t="str">
        <f t="shared" ref="AX32" si="94">B32</f>
        <v>'20201214'</v>
      </c>
      <c r="AY32" s="18" t="s">
        <v>408</v>
      </c>
      <c r="AZ32" s="18">
        <f t="shared" si="1"/>
        <v>237</v>
      </c>
      <c r="BA32" s="18">
        <f t="shared" si="2"/>
        <v>688</v>
      </c>
      <c r="BB32" s="18">
        <f t="shared" si="3"/>
        <v>3736.1932999999981</v>
      </c>
      <c r="BC32" s="18">
        <f t="shared" ref="BC32" si="95">BB32/AZ32</f>
        <v>15.764528691983115</v>
      </c>
      <c r="BD32" s="18">
        <f t="shared" si="5"/>
        <v>99</v>
      </c>
      <c r="BE32" s="18">
        <f t="shared" si="6"/>
        <v>99</v>
      </c>
      <c r="BF32" s="18">
        <f t="shared" si="7"/>
        <v>0</v>
      </c>
      <c r="BG32" s="18">
        <f t="shared" si="8"/>
        <v>0</v>
      </c>
      <c r="BH32" s="18">
        <f t="shared" ref="BH32" si="96">SUM(BD32,BF32)</f>
        <v>99</v>
      </c>
      <c r="BI32" s="18">
        <f t="shared" ref="BI32" si="97">SUM(BE32,BG32)</f>
        <v>99</v>
      </c>
      <c r="BJ32" s="18">
        <f t="shared" si="10"/>
        <v>368</v>
      </c>
      <c r="BK32" s="18">
        <f t="shared" si="11"/>
        <v>320</v>
      </c>
    </row>
    <row r="33" spans="1:63" x14ac:dyDescent="0.2">
      <c r="A33" s="18" t="s">
        <v>417</v>
      </c>
      <c r="B33" s="18" t="s">
        <v>412</v>
      </c>
      <c r="C33" s="18">
        <v>1000</v>
      </c>
      <c r="D33" s="18">
        <v>4</v>
      </c>
      <c r="E33" s="18">
        <v>0</v>
      </c>
      <c r="F33" s="18">
        <v>1</v>
      </c>
      <c r="G33" s="18">
        <v>2</v>
      </c>
      <c r="H33" s="18">
        <v>3</v>
      </c>
      <c r="I33" s="18">
        <v>2</v>
      </c>
      <c r="J33" s="18">
        <v>0</v>
      </c>
      <c r="K33" s="18">
        <v>3</v>
      </c>
      <c r="L33" s="18">
        <v>1</v>
      </c>
      <c r="M33" s="18">
        <v>0</v>
      </c>
      <c r="N33" s="18">
        <v>0.2</v>
      </c>
      <c r="O33" s="18">
        <v>0</v>
      </c>
      <c r="P33" s="18">
        <v>1.2</v>
      </c>
      <c r="Q33" s="18">
        <v>0.2</v>
      </c>
      <c r="R33" s="18">
        <v>8</v>
      </c>
      <c r="S33" s="18">
        <v>4</v>
      </c>
      <c r="T33" s="18">
        <v>0</v>
      </c>
      <c r="U33" s="18">
        <v>4</v>
      </c>
      <c r="V33" s="18">
        <v>0</v>
      </c>
      <c r="W33" s="18">
        <v>0.25</v>
      </c>
      <c r="X33" s="18">
        <v>0.25</v>
      </c>
      <c r="Y33" s="18">
        <v>4</v>
      </c>
      <c r="Z33" s="18">
        <v>4</v>
      </c>
      <c r="AA33" s="18">
        <v>0</v>
      </c>
      <c r="AB33" s="18">
        <v>0</v>
      </c>
      <c r="AC33" s="18">
        <v>0</v>
      </c>
      <c r="AD33" s="18">
        <v>0</v>
      </c>
      <c r="AE33" s="18">
        <v>112</v>
      </c>
      <c r="AF33" s="18">
        <v>30.655601666666701</v>
      </c>
      <c r="AG33" s="41">
        <v>0.69135802469135799</v>
      </c>
      <c r="AH33" s="41" t="s">
        <v>39</v>
      </c>
      <c r="AI33" s="41">
        <v>0.77272727272727304</v>
      </c>
      <c r="AJ33" s="41">
        <v>0.63541666666666696</v>
      </c>
      <c r="AK33" s="18">
        <v>0</v>
      </c>
      <c r="AL33" s="18">
        <v>51</v>
      </c>
      <c r="AM33" s="18">
        <v>61</v>
      </c>
      <c r="AN33" s="18">
        <v>48</v>
      </c>
      <c r="AO33" s="18">
        <v>47</v>
      </c>
      <c r="AP33" s="18">
        <v>0</v>
      </c>
      <c r="AQ33" s="18">
        <v>0</v>
      </c>
      <c r="AR33" s="42" t="s">
        <v>39</v>
      </c>
      <c r="AS33" s="41">
        <v>0.84821428571428603</v>
      </c>
      <c r="AT33" s="18">
        <v>160</v>
      </c>
      <c r="AU33" s="18">
        <v>80</v>
      </c>
      <c r="AV33" s="18">
        <v>240</v>
      </c>
      <c r="AX33" s="18" t="str">
        <f t="shared" ref="AX33" si="98">B33</f>
        <v>'20201214'</v>
      </c>
      <c r="AY33" s="18" t="s">
        <v>408</v>
      </c>
      <c r="AZ33" s="18">
        <f t="shared" si="1"/>
        <v>237</v>
      </c>
      <c r="BA33" s="18">
        <f t="shared" si="2"/>
        <v>688</v>
      </c>
      <c r="BB33" s="18">
        <f t="shared" si="3"/>
        <v>3736.1932999999981</v>
      </c>
      <c r="BC33" s="18">
        <f t="shared" ref="BC33" si="99">BB33/AZ33</f>
        <v>15.764528691983115</v>
      </c>
      <c r="BD33" s="18">
        <f t="shared" si="5"/>
        <v>99</v>
      </c>
      <c r="BE33" s="18">
        <f t="shared" si="6"/>
        <v>99</v>
      </c>
      <c r="BF33" s="18">
        <f t="shared" si="7"/>
        <v>0</v>
      </c>
      <c r="BG33" s="18">
        <f t="shared" si="8"/>
        <v>0</v>
      </c>
      <c r="BH33" s="18">
        <f t="shared" ref="BH33" si="100">SUM(BD33,BF33)</f>
        <v>99</v>
      </c>
      <c r="BI33" s="18">
        <f t="shared" ref="BI33" si="101">SUM(BE33,BG33)</f>
        <v>99</v>
      </c>
      <c r="BJ33" s="18">
        <f t="shared" si="10"/>
        <v>368</v>
      </c>
      <c r="BK33" s="18">
        <f t="shared" si="11"/>
        <v>320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34"/>
  <sheetViews>
    <sheetView topLeftCell="AL1" workbookViewId="0">
      <selection activeCell="AZ34" sqref="AZ34:BK34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2435</v>
      </c>
      <c r="BM1" s="25">
        <f>SUM($AO$2:$AO$1048576,$AQ$2:$AQ$1048576)</f>
        <v>2581</v>
      </c>
      <c r="BN1" s="25">
        <f>SUM($AT$2:$AT$1048576)</f>
        <v>8492</v>
      </c>
      <c r="BO1" s="25">
        <f>SUM($AU$2:$AU$1048576)</f>
        <v>8804</v>
      </c>
    </row>
    <row r="2" spans="1:67" s="25" customFormat="1" x14ac:dyDescent="0.2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34" si="1">SUMIF($B$2:$B$1048576,$B2,$AE$2:$AE$1048576)</f>
        <v>74</v>
      </c>
      <c r="BA2" s="25">
        <f t="shared" ref="BA2:BA34" si="2">SUMIF($B$2:$B$1048576,$B2,$AV$2:$AV$1048576)</f>
        <v>292</v>
      </c>
      <c r="BB2" s="25">
        <f t="shared" ref="BB2:BB34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34" si="5">SUMIF($B$2:$B$1048576,$B2,$AN$2:$AN$1048576)</f>
        <v>38</v>
      </c>
      <c r="BE2" s="25">
        <f t="shared" ref="BE2:BE34" si="6">SUMIF($B$2:$B$1048576,$B2,$AO$2:$AO$1048576)</f>
        <v>35</v>
      </c>
      <c r="BF2" s="25">
        <f t="shared" ref="BF2:BF34" si="7">SUMIF($B$2:$B$1048576,$B2,$AP$2:$AP$1048576)</f>
        <v>0</v>
      </c>
      <c r="BG2" s="25">
        <f t="shared" ref="BG2:BG34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2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34" si="10">SUMIF($B$2:$B$1048576,$B3,$AT$2:$AT$1048576)</f>
        <v>548</v>
      </c>
      <c r="BK3" s="29">
        <f t="shared" ref="BK3:BK34" si="11">SUMIF($B$2:$B$1048576,$B3,$AU$2:$AU$1048576)</f>
        <v>476</v>
      </c>
    </row>
    <row r="4" spans="1:67" s="29" customFormat="1" x14ac:dyDescent="0.2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2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2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2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2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2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2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2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2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2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2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2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s="25" customFormat="1" x14ac:dyDescent="0.2">
      <c r="A16" s="25" t="s">
        <v>298</v>
      </c>
      <c r="B16" s="25" t="s">
        <v>293</v>
      </c>
      <c r="C16" s="25">
        <v>1000</v>
      </c>
      <c r="D16" s="25">
        <v>4</v>
      </c>
      <c r="E16" s="25">
        <v>1</v>
      </c>
      <c r="F16" s="25">
        <v>0</v>
      </c>
      <c r="G16" s="25">
        <v>2</v>
      </c>
      <c r="H16" s="25">
        <v>1</v>
      </c>
      <c r="I16" s="25">
        <v>2</v>
      </c>
      <c r="J16" s="25">
        <v>3</v>
      </c>
      <c r="K16" s="25">
        <v>1</v>
      </c>
      <c r="L16" s="25">
        <v>0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4</v>
      </c>
      <c r="S16" s="25">
        <v>1</v>
      </c>
      <c r="T16" s="25">
        <v>0</v>
      </c>
      <c r="U16" s="25">
        <v>1</v>
      </c>
      <c r="V16" s="25">
        <v>0</v>
      </c>
      <c r="W16" s="25">
        <v>1</v>
      </c>
      <c r="X16" s="25">
        <v>1</v>
      </c>
      <c r="Y16" s="25">
        <v>1</v>
      </c>
      <c r="Z16" s="25">
        <v>2</v>
      </c>
      <c r="AA16" s="25">
        <v>0</v>
      </c>
      <c r="AB16" s="25">
        <v>0</v>
      </c>
      <c r="AC16" s="25">
        <v>0</v>
      </c>
      <c r="AD16" s="25">
        <v>0</v>
      </c>
      <c r="AE16" s="25">
        <v>122</v>
      </c>
      <c r="AF16" s="25">
        <v>24.3932416666667</v>
      </c>
      <c r="AG16" s="36">
        <v>0.76249999999999996</v>
      </c>
      <c r="AH16" s="36" t="s">
        <v>39</v>
      </c>
      <c r="AI16" s="36">
        <v>0.71153846153846201</v>
      </c>
      <c r="AJ16" s="36">
        <v>0.85714285714285698</v>
      </c>
      <c r="AK16" s="25">
        <v>0</v>
      </c>
      <c r="AL16" s="25">
        <v>74</v>
      </c>
      <c r="AM16" s="25">
        <v>48</v>
      </c>
      <c r="AN16" s="25">
        <v>47</v>
      </c>
      <c r="AO16" s="25">
        <v>46</v>
      </c>
      <c r="AP16" s="25">
        <v>0</v>
      </c>
      <c r="AQ16" s="25">
        <v>0</v>
      </c>
      <c r="AR16" s="39" t="s">
        <v>39</v>
      </c>
      <c r="AS16" s="36">
        <v>0.76229508196721296</v>
      </c>
      <c r="AT16" s="25">
        <v>176</v>
      </c>
      <c r="AU16" s="25">
        <v>184</v>
      </c>
      <c r="AV16" s="25">
        <v>360</v>
      </c>
      <c r="AX16" s="25" t="str">
        <f t="shared" ref="AX16" si="39">B16</f>
        <v>'20201124'</v>
      </c>
      <c r="AY16" s="25" t="s">
        <v>234</v>
      </c>
      <c r="AZ16" s="25">
        <f t="shared" si="1"/>
        <v>143</v>
      </c>
      <c r="BA16" s="25">
        <f t="shared" si="2"/>
        <v>416</v>
      </c>
      <c r="BB16" s="25">
        <f t="shared" si="3"/>
        <v>1889.1857000000023</v>
      </c>
      <c r="BC16" s="25">
        <f t="shared" ref="BC16" si="40">BB16/AZ16</f>
        <v>13.211088811188826</v>
      </c>
      <c r="BD16" s="25">
        <f t="shared" si="5"/>
        <v>47</v>
      </c>
      <c r="BE16" s="25">
        <f t="shared" si="6"/>
        <v>67</v>
      </c>
      <c r="BF16" s="25">
        <f t="shared" si="7"/>
        <v>0</v>
      </c>
      <c r="BG16" s="25">
        <f t="shared" si="8"/>
        <v>0</v>
      </c>
      <c r="BH16" s="25">
        <f t="shared" ref="BH16" si="41">SUM(BD16,BF16)</f>
        <v>47</v>
      </c>
      <c r="BI16" s="25">
        <f t="shared" ref="BI16" si="42">SUM(BE16,BG16)</f>
        <v>67</v>
      </c>
      <c r="BJ16" s="25">
        <f t="shared" si="10"/>
        <v>176</v>
      </c>
      <c r="BK16" s="25">
        <f t="shared" si="11"/>
        <v>240</v>
      </c>
    </row>
    <row r="17" spans="1:63" x14ac:dyDescent="0.2">
      <c r="A17" s="18" t="s">
        <v>311</v>
      </c>
      <c r="B17" s="18" t="s">
        <v>303</v>
      </c>
      <c r="C17" s="18">
        <v>1000</v>
      </c>
      <c r="D17" s="18">
        <v>4</v>
      </c>
      <c r="E17" s="18">
        <v>1</v>
      </c>
      <c r="F17" s="18">
        <v>0</v>
      </c>
      <c r="G17" s="18">
        <v>2</v>
      </c>
      <c r="H17" s="18">
        <v>1</v>
      </c>
      <c r="I17" s="18">
        <v>2</v>
      </c>
      <c r="J17" s="18">
        <v>3</v>
      </c>
      <c r="K17" s="18">
        <v>1</v>
      </c>
      <c r="L17" s="18">
        <v>0</v>
      </c>
      <c r="M17" s="18">
        <v>0</v>
      </c>
      <c r="N17" s="18">
        <v>0.2</v>
      </c>
      <c r="O17" s="18">
        <v>0</v>
      </c>
      <c r="P17" s="18">
        <v>0.2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3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190</v>
      </c>
      <c r="AF17" s="18">
        <v>34.749271666666701</v>
      </c>
      <c r="AG17" s="41">
        <v>0.43981481481481499</v>
      </c>
      <c r="AH17" s="41" t="s">
        <v>39</v>
      </c>
      <c r="AI17" s="41">
        <v>0.49397590361445798</v>
      </c>
      <c r="AJ17" s="41">
        <v>0.406015037593985</v>
      </c>
      <c r="AK17" s="18">
        <v>0</v>
      </c>
      <c r="AL17" s="18">
        <v>82</v>
      </c>
      <c r="AM17" s="18">
        <v>108</v>
      </c>
      <c r="AN17" s="18">
        <v>63</v>
      </c>
      <c r="AO17" s="18">
        <v>64</v>
      </c>
      <c r="AP17" s="18">
        <v>0</v>
      </c>
      <c r="AQ17" s="18">
        <v>0</v>
      </c>
      <c r="AR17" s="42" t="s">
        <v>39</v>
      </c>
      <c r="AS17" s="41">
        <v>0.66842105263157903</v>
      </c>
      <c r="AT17" s="18">
        <v>248</v>
      </c>
      <c r="AU17" s="18">
        <v>240</v>
      </c>
      <c r="AV17" s="18">
        <v>488</v>
      </c>
      <c r="AX17" s="30" t="str">
        <f t="shared" ref="AX17" si="43">B17</f>
        <v>'20201125'</v>
      </c>
      <c r="AY17" s="30" t="s">
        <v>234</v>
      </c>
      <c r="AZ17" s="30">
        <f t="shared" si="1"/>
        <v>321</v>
      </c>
      <c r="BA17" s="30">
        <f t="shared" si="2"/>
        <v>936</v>
      </c>
      <c r="BB17" s="30">
        <f t="shared" si="3"/>
        <v>3507.2338000000022</v>
      </c>
      <c r="BC17" s="30">
        <f t="shared" ref="BC17" si="44">BB17/AZ17</f>
        <v>10.925961993769477</v>
      </c>
      <c r="BD17" s="30">
        <f t="shared" si="5"/>
        <v>125</v>
      </c>
      <c r="BE17" s="30">
        <f t="shared" si="6"/>
        <v>128</v>
      </c>
      <c r="BF17" s="30">
        <f t="shared" si="7"/>
        <v>0</v>
      </c>
      <c r="BG17" s="30">
        <f t="shared" si="8"/>
        <v>0</v>
      </c>
      <c r="BH17" s="30">
        <f t="shared" ref="BH17" si="45">SUM(BD17,BF17)</f>
        <v>125</v>
      </c>
      <c r="BI17" s="30">
        <f t="shared" ref="BI17" si="46">SUM(BE17,BG17)</f>
        <v>128</v>
      </c>
      <c r="BJ17" s="30">
        <f t="shared" si="10"/>
        <v>476</v>
      </c>
      <c r="BK17" s="30">
        <f t="shared" si="11"/>
        <v>460</v>
      </c>
    </row>
    <row r="18" spans="1:63" s="25" customFormat="1" x14ac:dyDescent="0.2">
      <c r="A18" s="25" t="s">
        <v>312</v>
      </c>
      <c r="B18" s="25" t="s">
        <v>303</v>
      </c>
      <c r="C18" s="25">
        <v>1000</v>
      </c>
      <c r="D18" s="25">
        <v>4</v>
      </c>
      <c r="E18" s="25">
        <v>1</v>
      </c>
      <c r="F18" s="25">
        <v>0</v>
      </c>
      <c r="G18" s="25">
        <v>2</v>
      </c>
      <c r="H18" s="25">
        <v>1</v>
      </c>
      <c r="I18" s="25">
        <v>2</v>
      </c>
      <c r="J18" s="25">
        <v>3</v>
      </c>
      <c r="K18" s="25">
        <v>1</v>
      </c>
      <c r="L18" s="25">
        <v>0</v>
      </c>
      <c r="M18" s="25">
        <v>0</v>
      </c>
      <c r="N18" s="25">
        <v>0.2</v>
      </c>
      <c r="O18" s="25">
        <v>0</v>
      </c>
      <c r="P18" s="25">
        <v>1.2</v>
      </c>
      <c r="Q18" s="25">
        <v>0</v>
      </c>
      <c r="R18" s="25">
        <v>1</v>
      </c>
      <c r="S18" s="25">
        <v>1</v>
      </c>
      <c r="T18" s="25">
        <v>0</v>
      </c>
      <c r="U18" s="25">
        <v>1</v>
      </c>
      <c r="V18" s="25">
        <v>0</v>
      </c>
      <c r="W18" s="25">
        <v>1</v>
      </c>
      <c r="X18" s="25">
        <v>1</v>
      </c>
      <c r="Y18" s="25">
        <v>3</v>
      </c>
      <c r="Z18" s="25">
        <v>4</v>
      </c>
      <c r="AA18" s="25">
        <v>0</v>
      </c>
      <c r="AB18" s="25">
        <v>0</v>
      </c>
      <c r="AC18" s="25">
        <v>0</v>
      </c>
      <c r="AD18" s="25">
        <v>0</v>
      </c>
      <c r="AE18" s="25">
        <v>131</v>
      </c>
      <c r="AF18" s="25">
        <v>23.704625</v>
      </c>
      <c r="AG18" s="36">
        <v>0.41194968553459099</v>
      </c>
      <c r="AH18" s="36" t="s">
        <v>39</v>
      </c>
      <c r="AI18" s="36">
        <v>0.45454545454545497</v>
      </c>
      <c r="AJ18" s="36">
        <v>0.377142857142857</v>
      </c>
      <c r="AK18" s="25">
        <v>0</v>
      </c>
      <c r="AL18" s="25">
        <v>65</v>
      </c>
      <c r="AM18" s="25">
        <v>66</v>
      </c>
      <c r="AN18" s="25">
        <v>62</v>
      </c>
      <c r="AO18" s="25">
        <v>64</v>
      </c>
      <c r="AP18" s="25">
        <v>0</v>
      </c>
      <c r="AQ18" s="25">
        <v>0</v>
      </c>
      <c r="AR18" s="39" t="s">
        <v>39</v>
      </c>
      <c r="AS18" s="36">
        <v>0.961832061068702</v>
      </c>
      <c r="AT18" s="25">
        <v>228</v>
      </c>
      <c r="AU18" s="25">
        <v>220</v>
      </c>
      <c r="AV18" s="25">
        <v>448</v>
      </c>
      <c r="AX18" s="25" t="str">
        <f t="shared" ref="AX18" si="47">B18</f>
        <v>'20201125'</v>
      </c>
      <c r="AY18" s="25" t="s">
        <v>234</v>
      </c>
      <c r="AZ18" s="25">
        <f t="shared" si="1"/>
        <v>321</v>
      </c>
      <c r="BA18" s="25">
        <f t="shared" si="2"/>
        <v>936</v>
      </c>
      <c r="BB18" s="25">
        <f t="shared" si="3"/>
        <v>3507.2338000000022</v>
      </c>
      <c r="BC18" s="25">
        <f t="shared" ref="BC18" si="48">BB18/AZ18</f>
        <v>10.925961993769477</v>
      </c>
      <c r="BD18" s="25">
        <f t="shared" si="5"/>
        <v>125</v>
      </c>
      <c r="BE18" s="25">
        <f t="shared" si="6"/>
        <v>128</v>
      </c>
      <c r="BF18" s="25">
        <f t="shared" si="7"/>
        <v>0</v>
      </c>
      <c r="BG18" s="25">
        <f t="shared" si="8"/>
        <v>0</v>
      </c>
      <c r="BH18" s="25">
        <f t="shared" ref="BH18" si="49">SUM(BD18,BF18)</f>
        <v>125</v>
      </c>
      <c r="BI18" s="25">
        <f t="shared" ref="BI18" si="50">SUM(BE18,BG18)</f>
        <v>128</v>
      </c>
      <c r="BJ18" s="25">
        <f t="shared" si="10"/>
        <v>476</v>
      </c>
      <c r="BK18" s="25">
        <f t="shared" si="11"/>
        <v>460</v>
      </c>
    </row>
    <row r="19" spans="1:63" s="29" customFormat="1" x14ac:dyDescent="0.2">
      <c r="A19" s="29" t="s">
        <v>319</v>
      </c>
      <c r="B19" s="29" t="s">
        <v>315</v>
      </c>
      <c r="C19" s="29">
        <v>1000</v>
      </c>
      <c r="D19" s="29">
        <v>4</v>
      </c>
      <c r="E19" s="29">
        <v>1</v>
      </c>
      <c r="F19" s="29">
        <v>0</v>
      </c>
      <c r="G19" s="29">
        <v>2</v>
      </c>
      <c r="H19" s="29">
        <v>1</v>
      </c>
      <c r="I19" s="29">
        <v>2</v>
      </c>
      <c r="J19" s="29">
        <v>3</v>
      </c>
      <c r="K19" s="29">
        <v>1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10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3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223</v>
      </c>
      <c r="AF19" s="29">
        <v>54.375168333333299</v>
      </c>
      <c r="AG19" s="37">
        <v>0.73841059602648995</v>
      </c>
      <c r="AH19" s="37" t="s">
        <v>39</v>
      </c>
      <c r="AI19" s="37">
        <v>0.81935483870967696</v>
      </c>
      <c r="AJ19" s="37">
        <v>0.65306122448979598</v>
      </c>
      <c r="AK19" s="29">
        <v>0</v>
      </c>
      <c r="AL19" s="29">
        <v>127</v>
      </c>
      <c r="AM19" s="29">
        <v>96</v>
      </c>
      <c r="AN19" s="29">
        <v>95</v>
      </c>
      <c r="AO19" s="29">
        <v>94</v>
      </c>
      <c r="AP19" s="29">
        <v>0</v>
      </c>
      <c r="AQ19" s="29">
        <v>0</v>
      </c>
      <c r="AR19" s="43" t="s">
        <v>39</v>
      </c>
      <c r="AS19" s="37">
        <v>0.84753363228699596</v>
      </c>
      <c r="AT19" s="29">
        <v>232</v>
      </c>
      <c r="AU19" s="29">
        <v>228</v>
      </c>
      <c r="AV19" s="29">
        <v>460</v>
      </c>
      <c r="AX19" s="29" t="str">
        <f t="shared" ref="AX19" si="51">B19</f>
        <v>'20201127'</v>
      </c>
      <c r="AY19" s="29" t="s">
        <v>234</v>
      </c>
      <c r="AZ19" s="29">
        <f t="shared" si="1"/>
        <v>223</v>
      </c>
      <c r="BA19" s="29">
        <f t="shared" si="2"/>
        <v>460</v>
      </c>
      <c r="BB19" s="29">
        <f t="shared" si="3"/>
        <v>3262.5100999999981</v>
      </c>
      <c r="BC19" s="29">
        <f t="shared" ref="BC19" si="52">BB19/AZ19</f>
        <v>14.630090134529139</v>
      </c>
      <c r="BD19" s="29">
        <f t="shared" si="5"/>
        <v>95</v>
      </c>
      <c r="BE19" s="29">
        <f t="shared" si="6"/>
        <v>94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95</v>
      </c>
      <c r="BI19" s="29">
        <f t="shared" ref="BI19" si="54">SUM(BE19,BG19)</f>
        <v>94</v>
      </c>
      <c r="BJ19" s="29">
        <f t="shared" si="10"/>
        <v>232</v>
      </c>
      <c r="BK19" s="29">
        <f t="shared" si="11"/>
        <v>228</v>
      </c>
    </row>
    <row r="20" spans="1:63" s="29" customFormat="1" x14ac:dyDescent="0.2">
      <c r="A20" s="29" t="s">
        <v>327</v>
      </c>
      <c r="B20" s="29" t="s">
        <v>324</v>
      </c>
      <c r="C20" s="29">
        <v>1000</v>
      </c>
      <c r="D20" s="29">
        <v>4</v>
      </c>
      <c r="E20" s="29">
        <v>1</v>
      </c>
      <c r="F20" s="29">
        <v>0</v>
      </c>
      <c r="G20" s="29">
        <v>2</v>
      </c>
      <c r="H20" s="29">
        <v>1</v>
      </c>
      <c r="I20" s="29">
        <v>2</v>
      </c>
      <c r="J20" s="29">
        <v>3</v>
      </c>
      <c r="K20" s="29">
        <v>1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7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3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295</v>
      </c>
      <c r="AF20" s="29">
        <v>81.454075000000003</v>
      </c>
      <c r="AG20" s="37">
        <v>0.793010752688172</v>
      </c>
      <c r="AH20" s="37" t="s">
        <v>39</v>
      </c>
      <c r="AI20" s="37">
        <v>0.80769230769230804</v>
      </c>
      <c r="AJ20" s="37">
        <v>0.77439024390243905</v>
      </c>
      <c r="AK20" s="29">
        <v>0</v>
      </c>
      <c r="AL20" s="29">
        <v>168</v>
      </c>
      <c r="AM20" s="29">
        <v>127</v>
      </c>
      <c r="AN20" s="29">
        <v>98</v>
      </c>
      <c r="AO20" s="29">
        <v>97</v>
      </c>
      <c r="AP20" s="29">
        <v>0</v>
      </c>
      <c r="AQ20" s="29">
        <v>0</v>
      </c>
      <c r="AR20" s="43" t="s">
        <v>39</v>
      </c>
      <c r="AS20" s="37">
        <v>0.66101694915254205</v>
      </c>
      <c r="AT20" s="29">
        <v>252</v>
      </c>
      <c r="AU20" s="29">
        <v>356</v>
      </c>
      <c r="AV20" s="29">
        <v>608</v>
      </c>
      <c r="AX20" s="29" t="str">
        <f t="shared" ref="AX20" si="55">B20</f>
        <v>'20201130'</v>
      </c>
      <c r="AY20" s="29" t="s">
        <v>234</v>
      </c>
      <c r="AZ20" s="29">
        <f t="shared" si="1"/>
        <v>295</v>
      </c>
      <c r="BA20" s="29">
        <f t="shared" si="2"/>
        <v>608</v>
      </c>
      <c r="BB20" s="29">
        <f t="shared" si="3"/>
        <v>4887.2444999999998</v>
      </c>
      <c r="BC20" s="29">
        <f t="shared" ref="BC20" si="56">BB20/AZ20</f>
        <v>16.566930508474577</v>
      </c>
      <c r="BD20" s="29">
        <f t="shared" si="5"/>
        <v>98</v>
      </c>
      <c r="BE20" s="29">
        <f t="shared" si="6"/>
        <v>97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98</v>
      </c>
      <c r="BI20" s="29">
        <f t="shared" ref="BI20" si="58">SUM(BE20,BG20)</f>
        <v>97</v>
      </c>
      <c r="BJ20" s="29">
        <f t="shared" si="10"/>
        <v>252</v>
      </c>
      <c r="BK20" s="29">
        <f t="shared" si="11"/>
        <v>356</v>
      </c>
    </row>
    <row r="21" spans="1:63" s="29" customFormat="1" x14ac:dyDescent="0.2">
      <c r="A21" s="29" t="s">
        <v>336</v>
      </c>
      <c r="B21" s="29" t="s">
        <v>335</v>
      </c>
      <c r="C21" s="29">
        <v>1000</v>
      </c>
      <c r="D21" s="29">
        <v>4</v>
      </c>
      <c r="E21" s="29">
        <v>1</v>
      </c>
      <c r="F21" s="29">
        <v>0</v>
      </c>
      <c r="G21" s="29">
        <v>2</v>
      </c>
      <c r="H21" s="29">
        <v>1</v>
      </c>
      <c r="I21" s="29">
        <v>2</v>
      </c>
      <c r="J21" s="29">
        <v>3</v>
      </c>
      <c r="K21" s="29">
        <v>1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6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293</v>
      </c>
      <c r="AF21" s="29">
        <v>77.892806666666701</v>
      </c>
      <c r="AG21" s="37">
        <v>0.68298368298368295</v>
      </c>
      <c r="AH21" s="37" t="s">
        <v>39</v>
      </c>
      <c r="AI21" s="37">
        <v>0.67248908296943199</v>
      </c>
      <c r="AJ21" s="37">
        <v>0.69499999999999995</v>
      </c>
      <c r="AK21" s="29">
        <v>0</v>
      </c>
      <c r="AL21" s="29">
        <v>154</v>
      </c>
      <c r="AM21" s="29">
        <v>139</v>
      </c>
      <c r="AN21" s="29">
        <v>116</v>
      </c>
      <c r="AO21" s="29">
        <v>115</v>
      </c>
      <c r="AP21" s="29">
        <v>0</v>
      </c>
      <c r="AQ21" s="29">
        <v>0</v>
      </c>
      <c r="AR21" s="43" t="s">
        <v>39</v>
      </c>
      <c r="AS21" s="37">
        <v>0.78839590443686003</v>
      </c>
      <c r="AT21" s="29">
        <v>312</v>
      </c>
      <c r="AU21" s="29">
        <v>356</v>
      </c>
      <c r="AV21" s="29">
        <v>668</v>
      </c>
      <c r="AX21" s="29" t="str">
        <f t="shared" ref="AX21" si="59">B21</f>
        <v>'20201201'</v>
      </c>
      <c r="AY21" s="29" t="s">
        <v>234</v>
      </c>
      <c r="AZ21" s="29">
        <f t="shared" si="1"/>
        <v>293</v>
      </c>
      <c r="BA21" s="29">
        <f t="shared" si="2"/>
        <v>668</v>
      </c>
      <c r="BB21" s="29">
        <f t="shared" si="3"/>
        <v>4673.5684000000019</v>
      </c>
      <c r="BC21" s="29">
        <f t="shared" ref="BC21" si="60">BB21/AZ21</f>
        <v>15.950745392491473</v>
      </c>
      <c r="BD21" s="29">
        <f t="shared" si="5"/>
        <v>116</v>
      </c>
      <c r="BE21" s="29">
        <f t="shared" si="6"/>
        <v>115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116</v>
      </c>
      <c r="BI21" s="29">
        <f t="shared" ref="BI21" si="62">SUM(BE21,BG21)</f>
        <v>115</v>
      </c>
      <c r="BJ21" s="29">
        <f t="shared" si="10"/>
        <v>312</v>
      </c>
      <c r="BK21" s="29">
        <f t="shared" si="11"/>
        <v>356</v>
      </c>
    </row>
    <row r="22" spans="1:63" s="29" customFormat="1" x14ac:dyDescent="0.2">
      <c r="A22" s="29" t="s">
        <v>345</v>
      </c>
      <c r="B22" s="29" t="s">
        <v>343</v>
      </c>
      <c r="C22" s="29">
        <v>1000</v>
      </c>
      <c r="D22" s="29">
        <v>4</v>
      </c>
      <c r="E22" s="29">
        <v>1</v>
      </c>
      <c r="F22" s="29">
        <v>0</v>
      </c>
      <c r="G22" s="29">
        <v>2</v>
      </c>
      <c r="H22" s="29">
        <v>1</v>
      </c>
      <c r="I22" s="29">
        <v>2</v>
      </c>
      <c r="J22" s="29">
        <v>3</v>
      </c>
      <c r="K22" s="29">
        <v>1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10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252</v>
      </c>
      <c r="AF22" s="29">
        <v>60.907381666666701</v>
      </c>
      <c r="AG22" s="37">
        <v>0.82622950819672103</v>
      </c>
      <c r="AH22" s="37" t="s">
        <v>39</v>
      </c>
      <c r="AI22" s="37">
        <v>0.84146341463414598</v>
      </c>
      <c r="AJ22" s="37">
        <v>0.80851063829787195</v>
      </c>
      <c r="AK22" s="29">
        <v>0</v>
      </c>
      <c r="AL22" s="29">
        <v>138</v>
      </c>
      <c r="AM22" s="29">
        <v>114</v>
      </c>
      <c r="AN22" s="29">
        <v>108</v>
      </c>
      <c r="AO22" s="29">
        <v>108</v>
      </c>
      <c r="AP22" s="29">
        <v>0</v>
      </c>
      <c r="AQ22" s="29">
        <v>0</v>
      </c>
      <c r="AR22" s="43" t="s">
        <v>39</v>
      </c>
      <c r="AS22" s="37">
        <v>0.85714285714285698</v>
      </c>
      <c r="AT22" s="29">
        <v>344</v>
      </c>
      <c r="AU22" s="29">
        <v>348</v>
      </c>
      <c r="AV22" s="29">
        <v>692</v>
      </c>
      <c r="AX22" s="29" t="str">
        <f t="shared" ref="AX22" si="63">B22</f>
        <v>'20201202'</v>
      </c>
      <c r="AY22" s="29" t="s">
        <v>234</v>
      </c>
      <c r="AZ22" s="29">
        <f t="shared" si="1"/>
        <v>252</v>
      </c>
      <c r="BA22" s="29">
        <f t="shared" si="2"/>
        <v>692</v>
      </c>
      <c r="BB22" s="29">
        <f t="shared" si="3"/>
        <v>3654.4429000000023</v>
      </c>
      <c r="BC22" s="29">
        <f t="shared" ref="BC22" si="64">BB22/AZ22</f>
        <v>14.501757539682549</v>
      </c>
      <c r="BD22" s="29">
        <f t="shared" si="5"/>
        <v>108</v>
      </c>
      <c r="BE22" s="29">
        <f t="shared" si="6"/>
        <v>108</v>
      </c>
      <c r="BF22" s="29">
        <f t="shared" si="7"/>
        <v>0</v>
      </c>
      <c r="BG22" s="29">
        <f t="shared" si="8"/>
        <v>0</v>
      </c>
      <c r="BH22" s="29">
        <f t="shared" ref="BH22" si="65">SUM(BD22,BF22)</f>
        <v>108</v>
      </c>
      <c r="BI22" s="29">
        <f t="shared" ref="BI22" si="66">SUM(BE22,BG22)</f>
        <v>108</v>
      </c>
      <c r="BJ22" s="29">
        <f t="shared" si="10"/>
        <v>344</v>
      </c>
      <c r="BK22" s="29">
        <f t="shared" si="11"/>
        <v>348</v>
      </c>
    </row>
    <row r="23" spans="1:63" s="29" customFormat="1" x14ac:dyDescent="0.2">
      <c r="A23" s="29" t="s">
        <v>356</v>
      </c>
      <c r="B23" s="29" t="s">
        <v>350</v>
      </c>
      <c r="C23" s="29">
        <v>1000</v>
      </c>
      <c r="D23" s="29">
        <v>4</v>
      </c>
      <c r="E23" s="29">
        <v>1</v>
      </c>
      <c r="F23" s="29">
        <v>0</v>
      </c>
      <c r="G23" s="29">
        <v>2</v>
      </c>
      <c r="H23" s="29">
        <v>1</v>
      </c>
      <c r="I23" s="29">
        <v>2</v>
      </c>
      <c r="J23" s="29">
        <v>3</v>
      </c>
      <c r="K23" s="29">
        <v>1</v>
      </c>
      <c r="L23" s="29">
        <v>0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7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3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284</v>
      </c>
      <c r="AF23" s="29">
        <v>79.292623333333296</v>
      </c>
      <c r="AG23" s="37">
        <v>0.84776119402985095</v>
      </c>
      <c r="AH23" s="37" t="s">
        <v>39</v>
      </c>
      <c r="AI23" s="37">
        <v>0.86227544910179599</v>
      </c>
      <c r="AJ23" s="37">
        <v>0.83333333333333304</v>
      </c>
      <c r="AK23" s="29">
        <v>0</v>
      </c>
      <c r="AL23" s="29">
        <v>144</v>
      </c>
      <c r="AM23" s="29">
        <v>140</v>
      </c>
      <c r="AN23" s="29">
        <v>104</v>
      </c>
      <c r="AO23" s="29">
        <v>105</v>
      </c>
      <c r="AP23" s="29">
        <v>0</v>
      </c>
      <c r="AQ23" s="29">
        <v>0</v>
      </c>
      <c r="AR23" s="43" t="s">
        <v>39</v>
      </c>
      <c r="AS23" s="37">
        <v>0.73591549295774705</v>
      </c>
      <c r="AT23" s="29">
        <v>336</v>
      </c>
      <c r="AU23" s="29">
        <v>312</v>
      </c>
      <c r="AV23" s="29">
        <v>648</v>
      </c>
      <c r="AX23" s="29" t="str">
        <f t="shared" ref="AX23" si="67">B23</f>
        <v>'20201203'</v>
      </c>
      <c r="AY23" s="29" t="s">
        <v>373</v>
      </c>
      <c r="AZ23" s="29">
        <f t="shared" si="1"/>
        <v>284</v>
      </c>
      <c r="BA23" s="29">
        <f t="shared" si="2"/>
        <v>648</v>
      </c>
      <c r="BB23" s="29">
        <f t="shared" si="3"/>
        <v>4757.5573999999979</v>
      </c>
      <c r="BC23" s="29">
        <f t="shared" ref="BC23" si="68">BB23/AZ23</f>
        <v>16.75196267605633</v>
      </c>
      <c r="BD23" s="29">
        <f t="shared" si="5"/>
        <v>104</v>
      </c>
      <c r="BE23" s="29">
        <f t="shared" si="6"/>
        <v>105</v>
      </c>
      <c r="BF23" s="29">
        <f t="shared" si="7"/>
        <v>0</v>
      </c>
      <c r="BG23" s="29">
        <f t="shared" si="8"/>
        <v>0</v>
      </c>
      <c r="BH23" s="29">
        <f t="shared" ref="BH23" si="69">SUM(BD23,BF23)</f>
        <v>104</v>
      </c>
      <c r="BI23" s="29">
        <f t="shared" ref="BI23" si="70">SUM(BE23,BG23)</f>
        <v>105</v>
      </c>
      <c r="BJ23" s="29">
        <f t="shared" si="10"/>
        <v>336</v>
      </c>
      <c r="BK23" s="29">
        <f t="shared" si="11"/>
        <v>312</v>
      </c>
    </row>
    <row r="24" spans="1:63" s="29" customFormat="1" x14ac:dyDescent="0.2">
      <c r="A24" s="29" t="s">
        <v>357</v>
      </c>
      <c r="B24" s="29" t="s">
        <v>353</v>
      </c>
      <c r="C24" s="29">
        <v>1000</v>
      </c>
      <c r="D24" s="29">
        <v>4</v>
      </c>
      <c r="E24" s="29">
        <v>1</v>
      </c>
      <c r="F24" s="29">
        <v>0</v>
      </c>
      <c r="G24" s="29">
        <v>2</v>
      </c>
      <c r="H24" s="29">
        <v>1</v>
      </c>
      <c r="I24" s="29">
        <v>2</v>
      </c>
      <c r="J24" s="29">
        <v>3</v>
      </c>
      <c r="K24" s="29">
        <v>1</v>
      </c>
      <c r="L24" s="29">
        <v>0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7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243</v>
      </c>
      <c r="AF24" s="29">
        <v>65.826669999999993</v>
      </c>
      <c r="AG24" s="37">
        <v>0.81270903010033502</v>
      </c>
      <c r="AH24" s="37" t="s">
        <v>39</v>
      </c>
      <c r="AI24" s="37">
        <v>0.83802816901408494</v>
      </c>
      <c r="AJ24" s="37">
        <v>0.78980891719745205</v>
      </c>
      <c r="AK24" s="29">
        <v>0</v>
      </c>
      <c r="AL24" s="29">
        <v>119</v>
      </c>
      <c r="AM24" s="29">
        <v>124</v>
      </c>
      <c r="AN24" s="29">
        <v>98</v>
      </c>
      <c r="AO24" s="29">
        <v>98</v>
      </c>
      <c r="AP24" s="29">
        <v>0</v>
      </c>
      <c r="AQ24" s="29">
        <v>0</v>
      </c>
      <c r="AR24" s="43" t="s">
        <v>39</v>
      </c>
      <c r="AS24" s="37">
        <v>0.80658436213991802</v>
      </c>
      <c r="AT24" s="29">
        <v>368</v>
      </c>
      <c r="AU24" s="29">
        <v>368</v>
      </c>
      <c r="AV24" s="29">
        <v>736</v>
      </c>
      <c r="AX24" s="29" t="str">
        <f t="shared" ref="AX24" si="71">B24</f>
        <v>'20201204'</v>
      </c>
      <c r="AY24" s="29" t="s">
        <v>373</v>
      </c>
      <c r="AZ24" s="29">
        <f t="shared" si="1"/>
        <v>243</v>
      </c>
      <c r="BA24" s="29">
        <f t="shared" si="2"/>
        <v>736</v>
      </c>
      <c r="BB24" s="29">
        <f t="shared" si="3"/>
        <v>3949.6001999999994</v>
      </c>
      <c r="BC24" s="29">
        <f t="shared" ref="BC24" si="72">BB24/AZ24</f>
        <v>16.253498765432095</v>
      </c>
      <c r="BD24" s="29">
        <f t="shared" si="5"/>
        <v>98</v>
      </c>
      <c r="BE24" s="29">
        <f t="shared" si="6"/>
        <v>98</v>
      </c>
      <c r="BF24" s="29">
        <f t="shared" si="7"/>
        <v>0</v>
      </c>
      <c r="BG24" s="29">
        <f t="shared" si="8"/>
        <v>0</v>
      </c>
      <c r="BH24" s="29">
        <f t="shared" ref="BH24" si="73">SUM(BD24,BF24)</f>
        <v>98</v>
      </c>
      <c r="BI24" s="29">
        <f t="shared" ref="BI24" si="74">SUM(BE24,BG24)</f>
        <v>98</v>
      </c>
      <c r="BJ24" s="29">
        <f t="shared" si="10"/>
        <v>368</v>
      </c>
      <c r="BK24" s="29">
        <f t="shared" si="11"/>
        <v>368</v>
      </c>
    </row>
    <row r="25" spans="1:63" s="29" customFormat="1" x14ac:dyDescent="0.2">
      <c r="A25" s="29" t="s">
        <v>369</v>
      </c>
      <c r="B25" s="29" t="s">
        <v>367</v>
      </c>
      <c r="C25" s="29">
        <v>1000</v>
      </c>
      <c r="D25" s="29">
        <v>4</v>
      </c>
      <c r="E25" s="29">
        <v>1</v>
      </c>
      <c r="F25" s="29">
        <v>0</v>
      </c>
      <c r="G25" s="29">
        <v>2</v>
      </c>
      <c r="H25" s="29">
        <v>1</v>
      </c>
      <c r="I25" s="29">
        <v>2</v>
      </c>
      <c r="J25" s="29">
        <v>3</v>
      </c>
      <c r="K25" s="29">
        <v>1</v>
      </c>
      <c r="L25" s="29">
        <v>0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8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321</v>
      </c>
      <c r="AF25" s="29">
        <v>91.935761666666707</v>
      </c>
      <c r="AG25" s="37">
        <v>0.84031413612565398</v>
      </c>
      <c r="AH25" s="37" t="s">
        <v>39</v>
      </c>
      <c r="AI25" s="37">
        <v>0.87150837988826801</v>
      </c>
      <c r="AJ25" s="37">
        <v>0.81280788177339902</v>
      </c>
      <c r="AK25" s="29">
        <v>0</v>
      </c>
      <c r="AL25" s="29">
        <v>156</v>
      </c>
      <c r="AM25" s="29">
        <v>165</v>
      </c>
      <c r="AN25" s="29">
        <v>114</v>
      </c>
      <c r="AO25" s="29">
        <v>115</v>
      </c>
      <c r="AP25" s="29">
        <v>0</v>
      </c>
      <c r="AQ25" s="29">
        <v>0</v>
      </c>
      <c r="AR25" s="43" t="s">
        <v>39</v>
      </c>
      <c r="AS25" s="37">
        <v>0.71339563862928401</v>
      </c>
      <c r="AT25" s="29">
        <v>344</v>
      </c>
      <c r="AU25" s="29">
        <v>280</v>
      </c>
      <c r="AV25" s="29">
        <v>624</v>
      </c>
      <c r="AX25" s="29" t="str">
        <f t="shared" ref="AX25:AX26" si="75">B25</f>
        <v>'20201207'</v>
      </c>
      <c r="AY25" s="29" t="s">
        <v>373</v>
      </c>
      <c r="AZ25" s="29">
        <f t="shared" si="1"/>
        <v>321</v>
      </c>
      <c r="BA25" s="29">
        <f t="shared" si="2"/>
        <v>624</v>
      </c>
      <c r="BB25" s="29">
        <f t="shared" si="3"/>
        <v>5516.1457000000028</v>
      </c>
      <c r="BC25" s="29">
        <f t="shared" ref="BC25" si="76">BB25/AZ25</f>
        <v>17.184254517133965</v>
      </c>
      <c r="BD25" s="29">
        <f t="shared" si="5"/>
        <v>114</v>
      </c>
      <c r="BE25" s="29">
        <f t="shared" si="6"/>
        <v>115</v>
      </c>
      <c r="BF25" s="29">
        <f t="shared" si="7"/>
        <v>0</v>
      </c>
      <c r="BG25" s="29">
        <f t="shared" si="8"/>
        <v>0</v>
      </c>
      <c r="BH25" s="29">
        <f t="shared" ref="BH25" si="77">SUM(BD25,BF25)</f>
        <v>114</v>
      </c>
      <c r="BI25" s="29">
        <f t="shared" ref="BI25" si="78">SUM(BE25,BG25)</f>
        <v>115</v>
      </c>
      <c r="BJ25" s="29">
        <f t="shared" si="10"/>
        <v>344</v>
      </c>
      <c r="BK25" s="29">
        <f t="shared" si="11"/>
        <v>280</v>
      </c>
    </row>
    <row r="26" spans="1:63" s="29" customFormat="1" x14ac:dyDescent="0.2">
      <c r="A26" s="29" t="s">
        <v>379</v>
      </c>
      <c r="B26" s="29" t="s">
        <v>376</v>
      </c>
      <c r="C26" s="29">
        <v>1000</v>
      </c>
      <c r="D26" s="29">
        <v>4</v>
      </c>
      <c r="E26" s="29">
        <v>1</v>
      </c>
      <c r="F26" s="29">
        <v>0</v>
      </c>
      <c r="G26" s="29">
        <v>2</v>
      </c>
      <c r="H26" s="29">
        <v>1</v>
      </c>
      <c r="I26" s="29">
        <v>2</v>
      </c>
      <c r="J26" s="29">
        <v>3</v>
      </c>
      <c r="K26" s="29">
        <v>1</v>
      </c>
      <c r="L26" s="29">
        <v>0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86.465299999999999</v>
      </c>
      <c r="AG26" s="37">
        <v>0.91039426523297495</v>
      </c>
      <c r="AH26" s="37" t="s">
        <v>39</v>
      </c>
      <c r="AI26" s="37">
        <v>0.90647482014388503</v>
      </c>
      <c r="AJ26" s="37">
        <v>0.91428571428571404</v>
      </c>
      <c r="AK26" s="29">
        <v>0</v>
      </c>
      <c r="AL26" s="29">
        <v>126</v>
      </c>
      <c r="AM26" s="29">
        <v>128</v>
      </c>
      <c r="AN26" s="29">
        <v>101</v>
      </c>
      <c r="AO26" s="29">
        <v>99</v>
      </c>
      <c r="AP26" s="29">
        <v>0</v>
      </c>
      <c r="AQ26" s="29">
        <v>0</v>
      </c>
      <c r="AR26" s="43" t="s">
        <v>39</v>
      </c>
      <c r="AS26" s="37">
        <v>0.78740157480314998</v>
      </c>
      <c r="AT26" s="29">
        <v>304</v>
      </c>
      <c r="AU26" s="29">
        <v>336</v>
      </c>
      <c r="AV26" s="29">
        <v>640</v>
      </c>
      <c r="AX26" s="29" t="str">
        <f t="shared" si="75"/>
        <v>'20201208'</v>
      </c>
      <c r="AY26" s="29" t="s">
        <v>378</v>
      </c>
      <c r="AZ26" s="29">
        <f t="shared" si="1"/>
        <v>254</v>
      </c>
      <c r="BA26" s="29">
        <f t="shared" si="2"/>
        <v>640</v>
      </c>
      <c r="BB26" s="29">
        <f t="shared" si="3"/>
        <v>5187.9179999999997</v>
      </c>
      <c r="BC26" s="29">
        <f t="shared" ref="BC26" si="79">BB26/AZ26</f>
        <v>20.424874015748031</v>
      </c>
      <c r="BD26" s="29">
        <f t="shared" si="5"/>
        <v>101</v>
      </c>
      <c r="BE26" s="29">
        <f t="shared" si="6"/>
        <v>99</v>
      </c>
      <c r="BF26" s="29">
        <f t="shared" si="7"/>
        <v>0</v>
      </c>
      <c r="BG26" s="29">
        <f t="shared" si="8"/>
        <v>0</v>
      </c>
      <c r="BH26" s="29">
        <f t="shared" ref="BH26" si="80">SUM(BD26,BF26)</f>
        <v>101</v>
      </c>
      <c r="BI26" s="29">
        <f t="shared" ref="BI26" si="81">SUM(BE26,BG26)</f>
        <v>99</v>
      </c>
      <c r="BJ26" s="29">
        <f t="shared" si="10"/>
        <v>304</v>
      </c>
      <c r="BK26" s="29">
        <f t="shared" si="11"/>
        <v>336</v>
      </c>
    </row>
    <row r="27" spans="1:63" s="29" customFormat="1" x14ac:dyDescent="0.2">
      <c r="A27" s="29" t="s">
        <v>386</v>
      </c>
      <c r="B27" s="29" t="s">
        <v>384</v>
      </c>
      <c r="C27" s="29">
        <v>1000</v>
      </c>
      <c r="D27" s="29">
        <v>4</v>
      </c>
      <c r="E27" s="29">
        <v>1</v>
      </c>
      <c r="F27" s="29">
        <v>0</v>
      </c>
      <c r="G27" s="29">
        <v>2</v>
      </c>
      <c r="H27" s="29">
        <v>1</v>
      </c>
      <c r="I27" s="29">
        <v>2</v>
      </c>
      <c r="J27" s="29">
        <v>3</v>
      </c>
      <c r="K27" s="29">
        <v>1</v>
      </c>
      <c r="L27" s="29">
        <v>0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3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216</v>
      </c>
      <c r="AF27" s="29">
        <v>79.765045000000001</v>
      </c>
      <c r="AG27" s="37">
        <v>0.81509433962264199</v>
      </c>
      <c r="AH27" s="37" t="s">
        <v>39</v>
      </c>
      <c r="AI27" s="37">
        <v>0.86666666666666703</v>
      </c>
      <c r="AJ27" s="37">
        <v>0.77241379310344804</v>
      </c>
      <c r="AK27" s="29">
        <v>0</v>
      </c>
      <c r="AL27" s="29">
        <v>104</v>
      </c>
      <c r="AM27" s="29">
        <v>112</v>
      </c>
      <c r="AN27" s="29">
        <v>80</v>
      </c>
      <c r="AO27" s="29">
        <v>83</v>
      </c>
      <c r="AP27" s="29">
        <v>0</v>
      </c>
      <c r="AQ27" s="29">
        <v>0</v>
      </c>
      <c r="AR27" s="43" t="s">
        <v>39</v>
      </c>
      <c r="AS27" s="37">
        <v>0.75462962962962998</v>
      </c>
      <c r="AT27" s="29">
        <v>240</v>
      </c>
      <c r="AU27" s="29">
        <v>352</v>
      </c>
      <c r="AV27" s="29">
        <v>592</v>
      </c>
      <c r="AX27" s="29" t="str">
        <f t="shared" ref="AX27" si="82">B27</f>
        <v>'20201209'</v>
      </c>
      <c r="AY27" s="29" t="s">
        <v>378</v>
      </c>
      <c r="AZ27" s="29">
        <f t="shared" si="1"/>
        <v>216</v>
      </c>
      <c r="BA27" s="29">
        <f t="shared" si="2"/>
        <v>592</v>
      </c>
      <c r="BB27" s="29">
        <f t="shared" si="3"/>
        <v>4785.9026999999996</v>
      </c>
      <c r="BC27" s="29">
        <f t="shared" ref="BC27" si="83">BB27/AZ27</f>
        <v>22.156956944444442</v>
      </c>
      <c r="BD27" s="29">
        <f t="shared" si="5"/>
        <v>80</v>
      </c>
      <c r="BE27" s="29">
        <f t="shared" si="6"/>
        <v>83</v>
      </c>
      <c r="BF27" s="29">
        <f t="shared" si="7"/>
        <v>0</v>
      </c>
      <c r="BG27" s="29">
        <f t="shared" si="8"/>
        <v>0</v>
      </c>
      <c r="BH27" s="29">
        <f t="shared" ref="BH27" si="84">SUM(BD27,BF27)</f>
        <v>80</v>
      </c>
      <c r="BI27" s="29">
        <f t="shared" ref="BI27" si="85">SUM(BE27,BG27)</f>
        <v>83</v>
      </c>
      <c r="BJ27" s="29">
        <f t="shared" si="10"/>
        <v>240</v>
      </c>
      <c r="BK27" s="29">
        <f t="shared" si="11"/>
        <v>352</v>
      </c>
    </row>
    <row r="28" spans="1:63" s="29" customFormat="1" x14ac:dyDescent="0.2">
      <c r="A28" s="29" t="s">
        <v>393</v>
      </c>
      <c r="B28" s="29" t="s">
        <v>391</v>
      </c>
      <c r="C28" s="29">
        <v>1000</v>
      </c>
      <c r="D28" s="29">
        <v>4</v>
      </c>
      <c r="E28" s="29">
        <v>1</v>
      </c>
      <c r="F28" s="29">
        <v>0</v>
      </c>
      <c r="G28" s="29">
        <v>2</v>
      </c>
      <c r="H28" s="29">
        <v>1</v>
      </c>
      <c r="I28" s="29">
        <v>2</v>
      </c>
      <c r="J28" s="29">
        <v>3</v>
      </c>
      <c r="K28" s="29">
        <v>1</v>
      </c>
      <c r="L28" s="29">
        <v>0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7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3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196</v>
      </c>
      <c r="AF28" s="29">
        <v>84.928788333333301</v>
      </c>
      <c r="AG28" s="37">
        <v>0.67353951890034403</v>
      </c>
      <c r="AH28" s="37" t="s">
        <v>39</v>
      </c>
      <c r="AI28" s="37">
        <v>0.721804511278195</v>
      </c>
      <c r="AJ28" s="37">
        <v>0.632911392405063</v>
      </c>
      <c r="AK28" s="29">
        <v>0</v>
      </c>
      <c r="AL28" s="29">
        <v>96</v>
      </c>
      <c r="AM28" s="29">
        <v>100</v>
      </c>
      <c r="AN28" s="29">
        <v>75</v>
      </c>
      <c r="AO28" s="29">
        <v>73</v>
      </c>
      <c r="AP28" s="29">
        <v>0</v>
      </c>
      <c r="AQ28" s="29">
        <v>0</v>
      </c>
      <c r="AR28" s="43" t="s">
        <v>39</v>
      </c>
      <c r="AS28" s="37">
        <v>0.75510204081632704</v>
      </c>
      <c r="AT28" s="29">
        <v>240</v>
      </c>
      <c r="AU28" s="29">
        <v>224</v>
      </c>
      <c r="AV28" s="29">
        <v>464</v>
      </c>
      <c r="AX28" s="29" t="str">
        <f t="shared" ref="AX28" si="86">B28</f>
        <v>'20201210'</v>
      </c>
      <c r="AY28" s="29" t="s">
        <v>378</v>
      </c>
      <c r="AZ28" s="29">
        <f t="shared" si="1"/>
        <v>196</v>
      </c>
      <c r="BA28" s="29">
        <f t="shared" si="2"/>
        <v>464</v>
      </c>
      <c r="BB28" s="29">
        <f t="shared" si="3"/>
        <v>5095.7272999999977</v>
      </c>
      <c r="BC28" s="29">
        <f t="shared" ref="BC28" si="87">BB28/AZ28</f>
        <v>25.998608673469377</v>
      </c>
      <c r="BD28" s="29">
        <f t="shared" si="5"/>
        <v>75</v>
      </c>
      <c r="BE28" s="29">
        <f t="shared" si="6"/>
        <v>73</v>
      </c>
      <c r="BF28" s="29">
        <f t="shared" si="7"/>
        <v>0</v>
      </c>
      <c r="BG28" s="29">
        <f t="shared" si="8"/>
        <v>0</v>
      </c>
      <c r="BH28" s="29">
        <f t="shared" ref="BH28" si="88">SUM(BD28,BF28)</f>
        <v>75</v>
      </c>
      <c r="BI28" s="29">
        <f t="shared" ref="BI28" si="89">SUM(BE28,BG28)</f>
        <v>73</v>
      </c>
      <c r="BJ28" s="29">
        <f t="shared" si="10"/>
        <v>240</v>
      </c>
      <c r="BK28" s="29">
        <f t="shared" si="11"/>
        <v>224</v>
      </c>
    </row>
    <row r="29" spans="1:63" x14ac:dyDescent="0.2">
      <c r="A29" s="18" t="s">
        <v>403</v>
      </c>
      <c r="B29" s="18" t="s">
        <v>398</v>
      </c>
      <c r="C29" s="18">
        <v>1000</v>
      </c>
      <c r="D29" s="18">
        <v>4</v>
      </c>
      <c r="E29" s="18">
        <v>1</v>
      </c>
      <c r="F29" s="18">
        <v>0</v>
      </c>
      <c r="G29" s="18">
        <v>2</v>
      </c>
      <c r="H29" s="18">
        <v>1</v>
      </c>
      <c r="I29" s="18">
        <v>2</v>
      </c>
      <c r="J29" s="18">
        <v>3</v>
      </c>
      <c r="K29" s="18">
        <v>1</v>
      </c>
      <c r="L29" s="18">
        <v>0</v>
      </c>
      <c r="M29" s="18">
        <v>0</v>
      </c>
      <c r="N29" s="18">
        <v>0.2</v>
      </c>
      <c r="O29" s="18">
        <v>0</v>
      </c>
      <c r="P29" s="18">
        <v>1.2</v>
      </c>
      <c r="Q29" s="18">
        <v>0.2</v>
      </c>
      <c r="R29" s="18">
        <v>7</v>
      </c>
      <c r="S29" s="18">
        <v>4</v>
      </c>
      <c r="T29" s="18">
        <v>0</v>
      </c>
      <c r="U29" s="18">
        <v>4</v>
      </c>
      <c r="V29" s="18">
        <v>0</v>
      </c>
      <c r="W29" s="18">
        <v>0.25</v>
      </c>
      <c r="X29" s="18">
        <v>0.25</v>
      </c>
      <c r="Y29" s="18">
        <v>3</v>
      </c>
      <c r="Z29" s="18">
        <v>4</v>
      </c>
      <c r="AA29" s="18">
        <v>0</v>
      </c>
      <c r="AB29" s="18">
        <v>0</v>
      </c>
      <c r="AC29" s="18">
        <v>0</v>
      </c>
      <c r="AD29" s="18">
        <v>0</v>
      </c>
      <c r="AE29" s="18">
        <v>97</v>
      </c>
      <c r="AF29" s="18">
        <v>34.863821666666702</v>
      </c>
      <c r="AG29" s="41">
        <v>0.74615384615384595</v>
      </c>
      <c r="AH29" s="41" t="s">
        <v>39</v>
      </c>
      <c r="AI29" s="41">
        <v>0.78333333333333299</v>
      </c>
      <c r="AJ29" s="41">
        <v>0.71428571428571397</v>
      </c>
      <c r="AK29" s="18">
        <v>0</v>
      </c>
      <c r="AL29" s="18">
        <v>47</v>
      </c>
      <c r="AM29" s="18">
        <v>50</v>
      </c>
      <c r="AN29" s="18">
        <v>37</v>
      </c>
      <c r="AO29" s="18">
        <v>36</v>
      </c>
      <c r="AP29" s="18">
        <v>0</v>
      </c>
      <c r="AQ29" s="18">
        <v>0</v>
      </c>
      <c r="AR29" s="42" t="s">
        <v>39</v>
      </c>
      <c r="AS29" s="41">
        <v>0.75257731958762897</v>
      </c>
      <c r="AT29" s="18">
        <v>224</v>
      </c>
      <c r="AU29" s="18">
        <v>96</v>
      </c>
      <c r="AV29" s="18">
        <v>320</v>
      </c>
      <c r="AX29" s="18" t="str">
        <f t="shared" ref="AX29:AX30" si="90">B29</f>
        <v>'20201211'</v>
      </c>
      <c r="AY29" s="18" t="s">
        <v>378</v>
      </c>
      <c r="AZ29" s="18">
        <f t="shared" si="1"/>
        <v>206</v>
      </c>
      <c r="BA29" s="18">
        <f t="shared" si="2"/>
        <v>568</v>
      </c>
      <c r="BB29" s="18">
        <f t="shared" si="3"/>
        <v>4024.6922999999997</v>
      </c>
      <c r="BC29" s="18">
        <f t="shared" ref="BC29:BC30" si="91">BB29/AZ29</f>
        <v>19.537341262135921</v>
      </c>
      <c r="BD29" s="18">
        <f t="shared" si="5"/>
        <v>77</v>
      </c>
      <c r="BE29" s="18">
        <f t="shared" si="6"/>
        <v>74</v>
      </c>
      <c r="BF29" s="18">
        <f t="shared" si="7"/>
        <v>0</v>
      </c>
      <c r="BG29" s="18">
        <f t="shared" si="8"/>
        <v>0</v>
      </c>
      <c r="BH29" s="18">
        <f t="shared" ref="BH29:BH30" si="92">SUM(BD29,BF29)</f>
        <v>77</v>
      </c>
      <c r="BI29" s="18">
        <f t="shared" ref="BI29:BI30" si="93">SUM(BE29,BG29)</f>
        <v>74</v>
      </c>
      <c r="BJ29" s="18">
        <f t="shared" si="10"/>
        <v>376</v>
      </c>
      <c r="BK29" s="18">
        <f t="shared" si="11"/>
        <v>192</v>
      </c>
    </row>
    <row r="30" spans="1:63" s="25" customFormat="1" x14ac:dyDescent="0.2">
      <c r="A30" s="25" t="s">
        <v>404</v>
      </c>
      <c r="B30" s="25" t="s">
        <v>398</v>
      </c>
      <c r="C30" s="25">
        <v>1000</v>
      </c>
      <c r="D30" s="25">
        <v>4</v>
      </c>
      <c r="E30" s="25">
        <v>1</v>
      </c>
      <c r="F30" s="25">
        <v>0</v>
      </c>
      <c r="G30" s="25">
        <v>2</v>
      </c>
      <c r="H30" s="25">
        <v>1</v>
      </c>
      <c r="I30" s="25">
        <v>2</v>
      </c>
      <c r="J30" s="25">
        <v>3</v>
      </c>
      <c r="K30" s="25">
        <v>1</v>
      </c>
      <c r="L30" s="25">
        <v>0</v>
      </c>
      <c r="M30" s="25">
        <v>0</v>
      </c>
      <c r="N30" s="25">
        <v>0.2</v>
      </c>
      <c r="O30" s="25">
        <v>0</v>
      </c>
      <c r="P30" s="25">
        <v>1.2</v>
      </c>
      <c r="Q30" s="25">
        <v>0.2</v>
      </c>
      <c r="R30" s="25">
        <v>7</v>
      </c>
      <c r="S30" s="25">
        <v>2</v>
      </c>
      <c r="T30" s="25">
        <v>0</v>
      </c>
      <c r="U30" s="25">
        <v>2</v>
      </c>
      <c r="V30" s="25">
        <v>0</v>
      </c>
      <c r="W30" s="25">
        <v>0.5</v>
      </c>
      <c r="X30" s="25">
        <v>0.5</v>
      </c>
      <c r="Y30" s="25">
        <v>3</v>
      </c>
      <c r="Z30" s="25">
        <v>4</v>
      </c>
      <c r="AA30" s="25">
        <v>0</v>
      </c>
      <c r="AB30" s="25">
        <v>0</v>
      </c>
      <c r="AC30" s="25">
        <v>0</v>
      </c>
      <c r="AD30" s="25">
        <v>0</v>
      </c>
      <c r="AE30" s="25">
        <v>109</v>
      </c>
      <c r="AF30" s="25">
        <v>32.214383333333302</v>
      </c>
      <c r="AG30" s="36">
        <v>0.83846153846153904</v>
      </c>
      <c r="AH30" s="36" t="s">
        <v>39</v>
      </c>
      <c r="AI30" s="36">
        <v>0.91836734693877597</v>
      </c>
      <c r="AJ30" s="36">
        <v>0.79012345679012297</v>
      </c>
      <c r="AK30" s="25">
        <v>0</v>
      </c>
      <c r="AL30" s="25">
        <v>45</v>
      </c>
      <c r="AM30" s="25">
        <v>64</v>
      </c>
      <c r="AN30" s="25">
        <v>40</v>
      </c>
      <c r="AO30" s="25">
        <v>38</v>
      </c>
      <c r="AP30" s="25">
        <v>0</v>
      </c>
      <c r="AQ30" s="25">
        <v>0</v>
      </c>
      <c r="AR30" s="39" t="s">
        <v>39</v>
      </c>
      <c r="AS30" s="36">
        <v>0.71559633027522895</v>
      </c>
      <c r="AT30" s="25">
        <v>152</v>
      </c>
      <c r="AU30" s="25">
        <v>96</v>
      </c>
      <c r="AV30" s="25">
        <v>248</v>
      </c>
      <c r="AX30" s="25" t="str">
        <f t="shared" si="90"/>
        <v>'20201211'</v>
      </c>
      <c r="AY30" s="25" t="s">
        <v>405</v>
      </c>
      <c r="AZ30" s="25">
        <f t="shared" si="1"/>
        <v>206</v>
      </c>
      <c r="BA30" s="25">
        <f t="shared" si="2"/>
        <v>568</v>
      </c>
      <c r="BB30" s="25">
        <f t="shared" si="3"/>
        <v>4024.6922999999997</v>
      </c>
      <c r="BC30" s="25">
        <f t="shared" si="91"/>
        <v>19.537341262135921</v>
      </c>
      <c r="BD30" s="25">
        <f t="shared" si="5"/>
        <v>77</v>
      </c>
      <c r="BE30" s="25">
        <f t="shared" si="6"/>
        <v>74</v>
      </c>
      <c r="BF30" s="25">
        <f t="shared" si="7"/>
        <v>0</v>
      </c>
      <c r="BG30" s="25">
        <f t="shared" si="8"/>
        <v>0</v>
      </c>
      <c r="BH30" s="25">
        <f t="shared" si="92"/>
        <v>77</v>
      </c>
      <c r="BI30" s="25">
        <f t="shared" si="93"/>
        <v>74</v>
      </c>
      <c r="BJ30" s="25">
        <f t="shared" si="10"/>
        <v>376</v>
      </c>
      <c r="BK30" s="25">
        <f t="shared" si="11"/>
        <v>192</v>
      </c>
    </row>
    <row r="31" spans="1:63" x14ac:dyDescent="0.2">
      <c r="A31" s="18" t="s">
        <v>418</v>
      </c>
      <c r="B31" s="18" t="s">
        <v>412</v>
      </c>
      <c r="C31" s="18">
        <v>1000</v>
      </c>
      <c r="D31" s="18">
        <v>4</v>
      </c>
      <c r="E31" s="18">
        <v>1</v>
      </c>
      <c r="F31" s="18">
        <v>0</v>
      </c>
      <c r="G31" s="18">
        <v>2</v>
      </c>
      <c r="H31" s="18">
        <v>1</v>
      </c>
      <c r="I31" s="18">
        <v>2</v>
      </c>
      <c r="J31" s="18">
        <v>3</v>
      </c>
      <c r="K31" s="18">
        <v>1</v>
      </c>
      <c r="L31" s="18">
        <v>0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5</v>
      </c>
      <c r="S31" s="18">
        <v>4</v>
      </c>
      <c r="T31" s="18">
        <v>0</v>
      </c>
      <c r="U31" s="18">
        <v>4</v>
      </c>
      <c r="V31" s="18">
        <v>0</v>
      </c>
      <c r="W31" s="18">
        <v>0.25</v>
      </c>
      <c r="X31" s="18">
        <v>0.25</v>
      </c>
      <c r="Y31" s="18">
        <v>3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122</v>
      </c>
      <c r="AF31" s="18">
        <v>31.735451666666702</v>
      </c>
      <c r="AG31" s="41">
        <v>0.75776397515528005</v>
      </c>
      <c r="AH31" s="41" t="s">
        <v>39</v>
      </c>
      <c r="AI31" s="41">
        <v>0.85365853658536595</v>
      </c>
      <c r="AJ31" s="41">
        <v>0.72499999999999998</v>
      </c>
      <c r="AK31" s="18">
        <v>0</v>
      </c>
      <c r="AL31" s="18">
        <v>35</v>
      </c>
      <c r="AM31" s="18">
        <v>87</v>
      </c>
      <c r="AN31" s="18">
        <v>32</v>
      </c>
      <c r="AO31" s="18">
        <v>35</v>
      </c>
      <c r="AP31" s="18">
        <v>0</v>
      </c>
      <c r="AQ31" s="18">
        <v>0</v>
      </c>
      <c r="AR31" s="42" t="s">
        <v>39</v>
      </c>
      <c r="AS31" s="41">
        <v>0.54918032786885296</v>
      </c>
      <c r="AT31" s="18">
        <v>144</v>
      </c>
      <c r="AU31" s="18">
        <v>40</v>
      </c>
      <c r="AV31" s="18">
        <v>184</v>
      </c>
      <c r="AX31" s="18" t="str">
        <f t="shared" ref="AX31:AX32" si="94">B31</f>
        <v>'20201214'</v>
      </c>
      <c r="AY31" s="18" t="s">
        <v>405</v>
      </c>
      <c r="AZ31" s="18">
        <f t="shared" si="1"/>
        <v>368</v>
      </c>
      <c r="BA31" s="18">
        <f t="shared" si="2"/>
        <v>728</v>
      </c>
      <c r="BB31" s="18">
        <f t="shared" si="3"/>
        <v>6165.4834000000019</v>
      </c>
      <c r="BC31" s="18">
        <f t="shared" ref="BC31:BC32" si="95">BB31/AZ31</f>
        <v>16.754030978260875</v>
      </c>
      <c r="BD31" s="18">
        <f t="shared" si="5"/>
        <v>79</v>
      </c>
      <c r="BE31" s="18">
        <f t="shared" si="6"/>
        <v>156</v>
      </c>
      <c r="BF31" s="18">
        <f t="shared" si="7"/>
        <v>0</v>
      </c>
      <c r="BG31" s="18">
        <f t="shared" si="8"/>
        <v>0</v>
      </c>
      <c r="BH31" s="18">
        <f t="shared" ref="BH31:BH32" si="96">SUM(BD31,BF31)</f>
        <v>79</v>
      </c>
      <c r="BI31" s="18">
        <f t="shared" ref="BI31:BI32" si="97">SUM(BE31,BG31)</f>
        <v>156</v>
      </c>
      <c r="BJ31" s="18">
        <f t="shared" si="10"/>
        <v>352</v>
      </c>
      <c r="BK31" s="18">
        <f t="shared" si="11"/>
        <v>376</v>
      </c>
    </row>
    <row r="32" spans="1:63" x14ac:dyDescent="0.2">
      <c r="A32" s="18" t="s">
        <v>419</v>
      </c>
      <c r="B32" s="18" t="s">
        <v>412</v>
      </c>
      <c r="C32" s="18">
        <v>1000</v>
      </c>
      <c r="D32" s="18">
        <v>4</v>
      </c>
      <c r="E32" s="18">
        <v>1</v>
      </c>
      <c r="F32" s="18">
        <v>0</v>
      </c>
      <c r="G32" s="18">
        <v>2</v>
      </c>
      <c r="H32" s="18">
        <v>1</v>
      </c>
      <c r="I32" s="18">
        <v>2</v>
      </c>
      <c r="J32" s="18">
        <v>3</v>
      </c>
      <c r="K32" s="18">
        <v>1</v>
      </c>
      <c r="L32" s="18">
        <v>0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10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3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65</v>
      </c>
      <c r="AF32" s="18">
        <v>20.743804999999998</v>
      </c>
      <c r="AG32" s="41">
        <v>0.80246913580246904</v>
      </c>
      <c r="AH32" s="41" t="s">
        <v>39</v>
      </c>
      <c r="AI32" s="41">
        <v>0.66666666666666696</v>
      </c>
      <c r="AJ32" s="41">
        <v>0.85</v>
      </c>
      <c r="AK32" s="18">
        <v>0</v>
      </c>
      <c r="AL32" s="18">
        <v>14</v>
      </c>
      <c r="AM32" s="18">
        <v>51</v>
      </c>
      <c r="AN32" s="18">
        <v>13</v>
      </c>
      <c r="AO32" s="18">
        <v>14</v>
      </c>
      <c r="AP32" s="18">
        <v>0</v>
      </c>
      <c r="AQ32" s="18">
        <v>0</v>
      </c>
      <c r="AR32" s="42" t="s">
        <v>39</v>
      </c>
      <c r="AS32" s="41">
        <v>0.41538461538461502</v>
      </c>
      <c r="AT32" s="18">
        <v>80</v>
      </c>
      <c r="AU32" s="18">
        <v>0</v>
      </c>
      <c r="AV32" s="18">
        <v>80</v>
      </c>
      <c r="AX32" s="18" t="str">
        <f t="shared" si="94"/>
        <v>'20201214'</v>
      </c>
      <c r="AY32" s="18" t="s">
        <v>405</v>
      </c>
      <c r="AZ32" s="18">
        <f t="shared" si="1"/>
        <v>368</v>
      </c>
      <c r="BA32" s="18">
        <f t="shared" si="2"/>
        <v>728</v>
      </c>
      <c r="BB32" s="18">
        <f t="shared" si="3"/>
        <v>6165.4834000000019</v>
      </c>
      <c r="BC32" s="18">
        <f t="shared" si="95"/>
        <v>16.754030978260875</v>
      </c>
      <c r="BD32" s="18">
        <f t="shared" si="5"/>
        <v>79</v>
      </c>
      <c r="BE32" s="18">
        <f t="shared" si="6"/>
        <v>156</v>
      </c>
      <c r="BF32" s="18">
        <f t="shared" si="7"/>
        <v>0</v>
      </c>
      <c r="BG32" s="18">
        <f t="shared" si="8"/>
        <v>0</v>
      </c>
      <c r="BH32" s="18">
        <f t="shared" si="96"/>
        <v>79</v>
      </c>
      <c r="BI32" s="18">
        <f t="shared" si="97"/>
        <v>156</v>
      </c>
      <c r="BJ32" s="18">
        <f t="shared" si="10"/>
        <v>352</v>
      </c>
      <c r="BK32" s="18">
        <f t="shared" si="11"/>
        <v>376</v>
      </c>
    </row>
    <row r="33" spans="1:63" x14ac:dyDescent="0.2">
      <c r="A33" s="18" t="s">
        <v>420</v>
      </c>
      <c r="B33" s="18" t="s">
        <v>412</v>
      </c>
      <c r="C33" s="18">
        <v>1000</v>
      </c>
      <c r="D33" s="18">
        <v>3</v>
      </c>
      <c r="E33" s="18">
        <v>1</v>
      </c>
      <c r="F33" s="18">
        <v>0</v>
      </c>
      <c r="G33" s="18">
        <v>2</v>
      </c>
      <c r="H33" s="18">
        <v>1</v>
      </c>
      <c r="I33" s="18">
        <v>2</v>
      </c>
      <c r="J33" s="18">
        <v>3</v>
      </c>
      <c r="K33" s="18">
        <v>1</v>
      </c>
      <c r="L33" s="18">
        <v>0</v>
      </c>
      <c r="M33" s="18">
        <v>0</v>
      </c>
      <c r="N33" s="18">
        <v>0.2</v>
      </c>
      <c r="O33" s="18">
        <v>0</v>
      </c>
      <c r="P33" s="18">
        <v>1.2</v>
      </c>
      <c r="Q33" s="18">
        <v>0.2</v>
      </c>
      <c r="R33" s="18">
        <v>7</v>
      </c>
      <c r="S33" s="18">
        <v>2</v>
      </c>
      <c r="T33" s="18">
        <v>0</v>
      </c>
      <c r="U33" s="18">
        <v>2</v>
      </c>
      <c r="V33" s="18">
        <v>0</v>
      </c>
      <c r="W33" s="18">
        <v>0.25</v>
      </c>
      <c r="X33" s="18">
        <v>0.5</v>
      </c>
      <c r="Y33" s="18">
        <v>3</v>
      </c>
      <c r="Z33" s="18">
        <v>4</v>
      </c>
      <c r="AA33" s="18">
        <v>0</v>
      </c>
      <c r="AB33" s="18">
        <v>0</v>
      </c>
      <c r="AC33" s="18">
        <v>0</v>
      </c>
      <c r="AD33" s="18">
        <v>0</v>
      </c>
      <c r="AE33" s="18">
        <v>92</v>
      </c>
      <c r="AF33" s="18">
        <v>23.9472466666667</v>
      </c>
      <c r="AG33" s="41">
        <v>0.69172932330827097</v>
      </c>
      <c r="AH33" s="41" t="s">
        <v>39</v>
      </c>
      <c r="AI33" s="41" t="s">
        <v>39</v>
      </c>
      <c r="AJ33" s="41">
        <v>0.69172932330827097</v>
      </c>
      <c r="AK33" s="18">
        <v>0</v>
      </c>
      <c r="AL33" s="18">
        <v>0</v>
      </c>
      <c r="AM33" s="18">
        <v>92</v>
      </c>
      <c r="AN33" s="18">
        <v>0</v>
      </c>
      <c r="AO33" s="18">
        <v>76</v>
      </c>
      <c r="AP33" s="18">
        <v>0</v>
      </c>
      <c r="AQ33" s="18">
        <v>0</v>
      </c>
      <c r="AR33" s="42" t="s">
        <v>39</v>
      </c>
      <c r="AS33" s="41">
        <v>0.82608695652173902</v>
      </c>
      <c r="AT33" s="18">
        <v>0</v>
      </c>
      <c r="AU33" s="18">
        <v>160</v>
      </c>
      <c r="AV33" s="18">
        <v>160</v>
      </c>
      <c r="AX33" s="18" t="str">
        <f t="shared" ref="AX33:AX34" si="98">B33</f>
        <v>'20201214'</v>
      </c>
      <c r="AY33" s="18" t="s">
        <v>421</v>
      </c>
      <c r="AZ33" s="18">
        <f t="shared" si="1"/>
        <v>368</v>
      </c>
      <c r="BA33" s="18">
        <f t="shared" si="2"/>
        <v>728</v>
      </c>
      <c r="BB33" s="18">
        <f t="shared" si="3"/>
        <v>6165.4834000000019</v>
      </c>
      <c r="BC33" s="18">
        <f t="shared" ref="BC33" si="99">BB33/AZ33</f>
        <v>16.754030978260875</v>
      </c>
      <c r="BD33" s="18">
        <f t="shared" si="5"/>
        <v>79</v>
      </c>
      <c r="BE33" s="18">
        <f t="shared" si="6"/>
        <v>156</v>
      </c>
      <c r="BF33" s="18">
        <f t="shared" si="7"/>
        <v>0</v>
      </c>
      <c r="BG33" s="18">
        <f t="shared" si="8"/>
        <v>0</v>
      </c>
      <c r="BH33" s="18">
        <f t="shared" ref="BH33" si="100">SUM(BD33,BF33)</f>
        <v>79</v>
      </c>
      <c r="BI33" s="18">
        <f t="shared" ref="BI33" si="101">SUM(BE33,BG33)</f>
        <v>156</v>
      </c>
      <c r="BJ33" s="18">
        <f t="shared" si="10"/>
        <v>352</v>
      </c>
      <c r="BK33" s="18">
        <f t="shared" si="11"/>
        <v>376</v>
      </c>
    </row>
    <row r="34" spans="1:63" x14ac:dyDescent="0.2">
      <c r="A34" s="18" t="s">
        <v>422</v>
      </c>
      <c r="B34" s="18" t="s">
        <v>412</v>
      </c>
      <c r="C34" s="18">
        <v>1000</v>
      </c>
      <c r="D34" s="18">
        <v>4</v>
      </c>
      <c r="E34" s="18">
        <v>1</v>
      </c>
      <c r="F34" s="18">
        <v>0</v>
      </c>
      <c r="G34" s="18">
        <v>2</v>
      </c>
      <c r="H34" s="18">
        <v>1</v>
      </c>
      <c r="I34" s="18">
        <v>2</v>
      </c>
      <c r="J34" s="18">
        <v>3</v>
      </c>
      <c r="K34" s="18">
        <v>1</v>
      </c>
      <c r="L34" s="18">
        <v>0</v>
      </c>
      <c r="M34" s="18">
        <v>0</v>
      </c>
      <c r="N34" s="18">
        <v>0.2</v>
      </c>
      <c r="O34" s="18">
        <v>0</v>
      </c>
      <c r="P34" s="18">
        <v>1.2</v>
      </c>
      <c r="Q34" s="18">
        <v>0.2</v>
      </c>
      <c r="R34" s="18">
        <v>8</v>
      </c>
      <c r="S34" s="18">
        <v>4</v>
      </c>
      <c r="T34" s="18">
        <v>0</v>
      </c>
      <c r="U34" s="18">
        <v>4</v>
      </c>
      <c r="V34" s="18">
        <v>0</v>
      </c>
      <c r="W34" s="18">
        <v>0.25</v>
      </c>
      <c r="X34" s="18">
        <v>0.25</v>
      </c>
      <c r="Y34" s="18">
        <v>3</v>
      </c>
      <c r="Z34" s="18">
        <v>4</v>
      </c>
      <c r="AA34" s="18">
        <v>0</v>
      </c>
      <c r="AB34" s="18">
        <v>0</v>
      </c>
      <c r="AC34" s="18">
        <v>0</v>
      </c>
      <c r="AD34" s="18">
        <v>0</v>
      </c>
      <c r="AE34" s="18">
        <v>89</v>
      </c>
      <c r="AF34" s="18">
        <v>26.3315533333333</v>
      </c>
      <c r="AG34" s="41">
        <v>0.96739130434782605</v>
      </c>
      <c r="AH34" s="41" t="s">
        <v>39</v>
      </c>
      <c r="AI34" s="41">
        <v>0.95555555555555605</v>
      </c>
      <c r="AJ34" s="41">
        <v>0.97872340425531901</v>
      </c>
      <c r="AK34" s="18">
        <v>0</v>
      </c>
      <c r="AL34" s="18">
        <v>43</v>
      </c>
      <c r="AM34" s="18">
        <v>46</v>
      </c>
      <c r="AN34" s="18">
        <v>34</v>
      </c>
      <c r="AO34" s="18">
        <v>31</v>
      </c>
      <c r="AP34" s="18">
        <v>0</v>
      </c>
      <c r="AQ34" s="18">
        <v>0</v>
      </c>
      <c r="AR34" s="42" t="s">
        <v>39</v>
      </c>
      <c r="AS34" s="41">
        <v>0.73033707865168496</v>
      </c>
      <c r="AT34" s="18">
        <v>128</v>
      </c>
      <c r="AU34" s="18">
        <v>176</v>
      </c>
      <c r="AV34" s="18">
        <v>304</v>
      </c>
      <c r="AX34" s="18" t="str">
        <f t="shared" si="98"/>
        <v>'20201214'</v>
      </c>
      <c r="AY34" s="18" t="s">
        <v>423</v>
      </c>
      <c r="AZ34" s="18">
        <f t="shared" si="1"/>
        <v>368</v>
      </c>
      <c r="BA34" s="18">
        <f t="shared" si="2"/>
        <v>728</v>
      </c>
      <c r="BB34" s="18">
        <f t="shared" si="3"/>
        <v>6165.4834000000019</v>
      </c>
      <c r="BC34" s="18">
        <f t="shared" ref="BC34" si="102">BB34/AZ34</f>
        <v>16.754030978260875</v>
      </c>
      <c r="BD34" s="18">
        <f t="shared" si="5"/>
        <v>79</v>
      </c>
      <c r="BE34" s="18">
        <f t="shared" si="6"/>
        <v>156</v>
      </c>
      <c r="BF34" s="18">
        <f t="shared" si="7"/>
        <v>0</v>
      </c>
      <c r="BG34" s="18">
        <f t="shared" si="8"/>
        <v>0</v>
      </c>
      <c r="BH34" s="18">
        <f t="shared" ref="BH34" si="103">SUM(BD34,BF34)</f>
        <v>79</v>
      </c>
      <c r="BI34" s="18">
        <f t="shared" ref="BI34" si="104">SUM(BE34,BG34)</f>
        <v>156</v>
      </c>
      <c r="BJ34" s="18">
        <f t="shared" si="10"/>
        <v>352</v>
      </c>
      <c r="BK34" s="18">
        <f t="shared" si="11"/>
        <v>376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28"/>
  <sheetViews>
    <sheetView workbookViewId="0">
      <selection activeCell="A28" sqref="A28"/>
    </sheetView>
  </sheetViews>
  <sheetFormatPr defaultColWidth="8.625" defaultRowHeight="12.75" x14ac:dyDescent="0.2"/>
  <cols>
    <col min="1" max="1" width="39.37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1711</v>
      </c>
      <c r="BN1" s="25">
        <f>SUM($AP$2:$AP$1048576,$AR$2:$AR$1048576)</f>
        <v>1623</v>
      </c>
      <c r="BO1" s="25">
        <f>SUM($AU$2:$AU$1048576)</f>
        <v>5780</v>
      </c>
      <c r="BP1" s="25">
        <f>SUM($AV$2:$AV$1048576)</f>
        <v>5220</v>
      </c>
    </row>
    <row r="2" spans="1:68" s="25" customFormat="1" x14ac:dyDescent="0.2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 t="shared" ref="BA2:BA10" si="1">SUMIF($B$2:$B$1048576,$B2,$AF$2:$AF$1048576)</f>
        <v>38</v>
      </c>
      <c r="BB2" s="25">
        <f t="shared" ref="BB2:BB10" si="2">SUMIF($B$2:$B$1048576,$B2,$AW$2:$AW$1048576)</f>
        <v>152</v>
      </c>
      <c r="BC2" s="25">
        <f t="shared" ref="BC2:BC10" si="3">SUMIF($B$2:$B$1048576,$B2,$AG$2:$AG$1048576)*60</f>
        <v>1529.5400999999999</v>
      </c>
      <c r="BD2" s="25">
        <f t="shared" ref="BD2" si="4">BC2/BA2</f>
        <v>40.251055263157895</v>
      </c>
      <c r="BE2" s="25">
        <f t="shared" ref="BE2:BE10" si="5">SUMIF($B$2:$B$1048576,$B2,$AO$2:$AO$1048576)</f>
        <v>22</v>
      </c>
      <c r="BF2" s="25">
        <f t="shared" ref="BF2:BF10" si="6">SUMIF($B$2:$B$1048576,$B2,$AP$2:$AP$1048576)</f>
        <v>16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22</v>
      </c>
      <c r="BJ2" s="25">
        <f t="shared" si="9"/>
        <v>16</v>
      </c>
      <c r="BK2" s="30">
        <f t="shared" ref="BK2:BK10" si="10">SUMIF($B$2:$B$1048576,$B2,$AU$2:$AU$1048576)</f>
        <v>88</v>
      </c>
      <c r="BL2" s="30">
        <f t="shared" ref="BL2:BL10" si="11">SUMIF($B$2:$B$1048576,$B2,$AV$2:$AV$1048576)</f>
        <v>64</v>
      </c>
      <c r="BM2" s="30"/>
      <c r="BN2" s="30"/>
      <c r="BO2" s="30"/>
      <c r="BP2" s="30"/>
    </row>
    <row r="3" spans="1:68" s="29" customFormat="1" x14ac:dyDescent="0.2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 t="shared" si="1"/>
        <v>159</v>
      </c>
      <c r="BB3" s="29">
        <f t="shared" si="2"/>
        <v>620</v>
      </c>
      <c r="BC3" s="29">
        <f t="shared" si="3"/>
        <v>2539.9568999999997</v>
      </c>
      <c r="BD3" s="29">
        <f t="shared" ref="BD3" si="12">BC3/BA3</f>
        <v>15.974571698113206</v>
      </c>
      <c r="BE3" s="29">
        <f t="shared" si="5"/>
        <v>85</v>
      </c>
      <c r="BF3" s="29">
        <f t="shared" si="6"/>
        <v>70</v>
      </c>
      <c r="BG3" s="29">
        <f t="shared" si="7"/>
        <v>0</v>
      </c>
      <c r="BH3" s="29">
        <f t="shared" si="8"/>
        <v>0</v>
      </c>
      <c r="BI3" s="29">
        <f t="shared" ref="BI3" si="13">SUM(BE3,BG3)</f>
        <v>85</v>
      </c>
      <c r="BJ3" s="29">
        <f t="shared" ref="BJ3" si="14">SUM(BF3,BH3)</f>
        <v>70</v>
      </c>
      <c r="BK3" s="29">
        <f t="shared" si="10"/>
        <v>340</v>
      </c>
      <c r="BL3" s="29">
        <f t="shared" si="11"/>
        <v>280</v>
      </c>
    </row>
    <row r="4" spans="1:68" s="29" customFormat="1" x14ac:dyDescent="0.2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 t="shared" si="1"/>
        <v>298</v>
      </c>
      <c r="BB4" s="29">
        <f t="shared" si="2"/>
        <v>1140</v>
      </c>
      <c r="BC4" s="29">
        <f t="shared" si="3"/>
        <v>1678.494199999998</v>
      </c>
      <c r="BD4" s="29">
        <f t="shared" ref="BD4" si="15">BC4/BA4</f>
        <v>5.6325308724832146</v>
      </c>
      <c r="BE4" s="29">
        <f t="shared" si="5"/>
        <v>176</v>
      </c>
      <c r="BF4" s="29">
        <f t="shared" si="6"/>
        <v>109</v>
      </c>
      <c r="BG4" s="29">
        <f t="shared" si="7"/>
        <v>0</v>
      </c>
      <c r="BH4" s="29">
        <f t="shared" si="8"/>
        <v>0</v>
      </c>
      <c r="BI4" s="29">
        <f t="shared" ref="BI4" si="16">SUM(BE4,BG4)</f>
        <v>176</v>
      </c>
      <c r="BJ4" s="29">
        <f t="shared" ref="BJ4" si="17">SUM(BF4,BH4)</f>
        <v>109</v>
      </c>
      <c r="BK4" s="29">
        <f t="shared" si="10"/>
        <v>704</v>
      </c>
      <c r="BL4" s="29">
        <f t="shared" si="11"/>
        <v>436</v>
      </c>
    </row>
    <row r="5" spans="1:68" s="29" customFormat="1" x14ac:dyDescent="0.2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 t="shared" si="1"/>
        <v>450</v>
      </c>
      <c r="BB5" s="29">
        <f t="shared" si="2"/>
        <v>936</v>
      </c>
      <c r="BC5" s="29">
        <f t="shared" si="3"/>
        <v>2580.6671999999999</v>
      </c>
      <c r="BD5" s="29">
        <f t="shared" ref="BD5" si="18">BC5/BA5</f>
        <v>5.7348159999999995</v>
      </c>
      <c r="BE5" s="29">
        <f t="shared" si="5"/>
        <v>115</v>
      </c>
      <c r="BF5" s="29">
        <f t="shared" si="6"/>
        <v>119</v>
      </c>
      <c r="BG5" s="29">
        <f t="shared" si="7"/>
        <v>0</v>
      </c>
      <c r="BH5" s="29">
        <f t="shared" si="8"/>
        <v>0</v>
      </c>
      <c r="BI5" s="29">
        <f t="shared" ref="BI5" si="19">SUM(BE5,BG5)</f>
        <v>115</v>
      </c>
      <c r="BJ5" s="29">
        <f t="shared" ref="BJ5" si="20">SUM(BF5,BH5)</f>
        <v>119</v>
      </c>
      <c r="BK5" s="29">
        <f t="shared" si="10"/>
        <v>460</v>
      </c>
      <c r="BL5" s="29">
        <f t="shared" si="11"/>
        <v>476</v>
      </c>
    </row>
    <row r="6" spans="1:68" s="29" customFormat="1" x14ac:dyDescent="0.2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 t="shared" si="1"/>
        <v>305</v>
      </c>
      <c r="BB6" s="29">
        <f t="shared" si="2"/>
        <v>652</v>
      </c>
      <c r="BC6" s="29">
        <f t="shared" si="3"/>
        <v>2605.6627000000021</v>
      </c>
      <c r="BD6" s="29">
        <f t="shared" ref="BD6" si="21">BC6/BA6</f>
        <v>8.5431563934426293</v>
      </c>
      <c r="BE6" s="29">
        <f t="shared" si="5"/>
        <v>98</v>
      </c>
      <c r="BF6" s="29">
        <f t="shared" si="6"/>
        <v>101</v>
      </c>
      <c r="BG6" s="29">
        <f t="shared" si="7"/>
        <v>0</v>
      </c>
      <c r="BH6" s="29">
        <f t="shared" si="8"/>
        <v>0</v>
      </c>
      <c r="BI6" s="29">
        <f t="shared" ref="BI6" si="22">SUM(BE6,BG6)</f>
        <v>98</v>
      </c>
      <c r="BJ6" s="29">
        <f t="shared" ref="BJ6" si="23">SUM(BF6,BH6)</f>
        <v>101</v>
      </c>
      <c r="BK6" s="29">
        <f t="shared" si="10"/>
        <v>348</v>
      </c>
      <c r="BL6" s="29">
        <f t="shared" si="11"/>
        <v>304</v>
      </c>
    </row>
    <row r="7" spans="1:68" x14ac:dyDescent="0.2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 t="shared" si="1"/>
        <v>223</v>
      </c>
      <c r="BB7" s="52">
        <f t="shared" si="2"/>
        <v>560</v>
      </c>
      <c r="BC7" s="52">
        <f t="shared" si="3"/>
        <v>2919.3263999999999</v>
      </c>
      <c r="BD7" s="52">
        <f t="shared" ref="BD7" si="24">BC7/BA7</f>
        <v>13.091149775784753</v>
      </c>
      <c r="BE7" s="52">
        <f t="shared" si="5"/>
        <v>82</v>
      </c>
      <c r="BF7" s="52">
        <f t="shared" si="6"/>
        <v>83</v>
      </c>
      <c r="BG7" s="52">
        <f t="shared" si="7"/>
        <v>0</v>
      </c>
      <c r="BH7" s="52">
        <f t="shared" si="8"/>
        <v>0</v>
      </c>
      <c r="BI7" s="52">
        <f t="shared" ref="BI7" si="25">SUM(BE7,BG7)</f>
        <v>82</v>
      </c>
      <c r="BJ7" s="52">
        <f t="shared" ref="BJ7" si="26">SUM(BF7,BH7)</f>
        <v>83</v>
      </c>
      <c r="BK7" s="18">
        <f t="shared" si="10"/>
        <v>252</v>
      </c>
      <c r="BL7" s="18">
        <f t="shared" si="11"/>
        <v>308</v>
      </c>
    </row>
    <row r="8" spans="1:68" s="30" customFormat="1" x14ac:dyDescent="0.2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 t="shared" si="1"/>
        <v>223</v>
      </c>
      <c r="BB8" s="30">
        <f t="shared" si="2"/>
        <v>560</v>
      </c>
      <c r="BC8" s="30">
        <f t="shared" si="3"/>
        <v>2919.3263999999999</v>
      </c>
      <c r="BD8" s="30">
        <f t="shared" ref="BD8" si="27">BC8/BA8</f>
        <v>13.091149775784753</v>
      </c>
      <c r="BE8" s="30">
        <f t="shared" si="5"/>
        <v>82</v>
      </c>
      <c r="BF8" s="30">
        <f t="shared" si="6"/>
        <v>83</v>
      </c>
      <c r="BG8" s="30">
        <f t="shared" si="7"/>
        <v>0</v>
      </c>
      <c r="BH8" s="30">
        <f t="shared" si="8"/>
        <v>0</v>
      </c>
      <c r="BI8" s="30">
        <f t="shared" ref="BI8" si="28">SUM(BE8,BG8)</f>
        <v>82</v>
      </c>
      <c r="BJ8" s="30">
        <f t="shared" ref="BJ8" si="29">SUM(BF8,BH8)</f>
        <v>83</v>
      </c>
      <c r="BK8" s="30">
        <f t="shared" si="10"/>
        <v>252</v>
      </c>
      <c r="BL8" s="30">
        <f t="shared" si="11"/>
        <v>308</v>
      </c>
    </row>
    <row r="9" spans="1:68" s="25" customFormat="1" x14ac:dyDescent="0.2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 t="shared" si="1"/>
        <v>223</v>
      </c>
      <c r="BB9" s="25">
        <f t="shared" si="2"/>
        <v>560</v>
      </c>
      <c r="BC9" s="25">
        <f t="shared" si="3"/>
        <v>2919.3263999999999</v>
      </c>
      <c r="BD9" s="25">
        <f t="shared" ref="BD9:BD10" si="30">BC9/BA9</f>
        <v>13.091149775784753</v>
      </c>
      <c r="BE9" s="25">
        <f t="shared" si="5"/>
        <v>82</v>
      </c>
      <c r="BF9" s="25">
        <f t="shared" si="6"/>
        <v>83</v>
      </c>
      <c r="BG9" s="25">
        <f t="shared" si="7"/>
        <v>0</v>
      </c>
      <c r="BH9" s="25">
        <f t="shared" si="8"/>
        <v>0</v>
      </c>
      <c r="BI9" s="25">
        <f t="shared" ref="BI9:BI10" si="31">SUM(BE9,BG9)</f>
        <v>82</v>
      </c>
      <c r="BJ9" s="25">
        <f t="shared" ref="BJ9:BJ10" si="32">SUM(BF9,BH9)</f>
        <v>83</v>
      </c>
      <c r="BK9" s="25">
        <f t="shared" si="10"/>
        <v>252</v>
      </c>
      <c r="BL9" s="25">
        <f t="shared" si="11"/>
        <v>308</v>
      </c>
    </row>
    <row r="10" spans="1:68" s="29" customFormat="1" x14ac:dyDescent="0.2">
      <c r="A10" s="29" t="s">
        <v>294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2</v>
      </c>
      <c r="J10" s="29">
        <v>0</v>
      </c>
      <c r="K10" s="29">
        <v>1</v>
      </c>
      <c r="L10" s="29">
        <v>3</v>
      </c>
      <c r="M10" s="29">
        <v>0</v>
      </c>
      <c r="N10" s="29">
        <v>0.2</v>
      </c>
      <c r="O10" s="29">
        <v>0</v>
      </c>
      <c r="P10" s="29">
        <v>0.5</v>
      </c>
      <c r="Q10" s="29">
        <v>0</v>
      </c>
      <c r="R10" s="29">
        <v>0.5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236</v>
      </c>
      <c r="AG10" s="29">
        <v>36.100871666666698</v>
      </c>
      <c r="AH10" s="37">
        <v>0.65921787709497204</v>
      </c>
      <c r="AI10" s="37" t="s">
        <v>39</v>
      </c>
      <c r="AJ10" s="37">
        <v>0.62019230769230804</v>
      </c>
      <c r="AK10" s="37">
        <v>0.71333333333333304</v>
      </c>
      <c r="AL10" s="29">
        <v>0</v>
      </c>
      <c r="AM10" s="29">
        <v>129</v>
      </c>
      <c r="AN10" s="29">
        <v>107</v>
      </c>
      <c r="AO10" s="29">
        <v>105</v>
      </c>
      <c r="AP10" s="29">
        <v>104</v>
      </c>
      <c r="AQ10" s="29">
        <v>0</v>
      </c>
      <c r="AR10" s="29">
        <v>0</v>
      </c>
      <c r="AS10" s="43" t="s">
        <v>39</v>
      </c>
      <c r="AT10" s="37">
        <v>0.88559322033898302</v>
      </c>
      <c r="AU10" s="29">
        <v>276</v>
      </c>
      <c r="AV10" s="29">
        <v>412</v>
      </c>
      <c r="AW10" s="29">
        <v>688</v>
      </c>
      <c r="AY10" s="29" t="str">
        <f t="shared" ref="AY10" si="33">B10</f>
        <v>'20201124'</v>
      </c>
      <c r="AZ10" s="29" t="s">
        <v>280</v>
      </c>
      <c r="BA10" s="29">
        <f t="shared" si="1"/>
        <v>236</v>
      </c>
      <c r="BB10" s="29">
        <f t="shared" si="2"/>
        <v>688</v>
      </c>
      <c r="BC10" s="29">
        <f t="shared" si="3"/>
        <v>2166.0523000000021</v>
      </c>
      <c r="BD10" s="29">
        <f t="shared" si="30"/>
        <v>9.1781877118644157</v>
      </c>
      <c r="BE10" s="29">
        <f t="shared" si="5"/>
        <v>105</v>
      </c>
      <c r="BF10" s="29">
        <f t="shared" si="6"/>
        <v>104</v>
      </c>
      <c r="BG10" s="29">
        <f t="shared" si="7"/>
        <v>0</v>
      </c>
      <c r="BH10" s="29">
        <f t="shared" si="8"/>
        <v>0</v>
      </c>
      <c r="BI10" s="29">
        <f t="shared" si="31"/>
        <v>105</v>
      </c>
      <c r="BJ10" s="29">
        <f t="shared" si="32"/>
        <v>104</v>
      </c>
      <c r="BK10" s="29">
        <f t="shared" si="10"/>
        <v>276</v>
      </c>
      <c r="BL10" s="29">
        <f t="shared" si="11"/>
        <v>412</v>
      </c>
    </row>
    <row r="11" spans="1:68" x14ac:dyDescent="0.2">
      <c r="A11" s="18" t="s">
        <v>304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2</v>
      </c>
      <c r="J11" s="18">
        <v>0</v>
      </c>
      <c r="K11" s="18">
        <v>1</v>
      </c>
      <c r="L11" s="18">
        <v>3</v>
      </c>
      <c r="M11" s="18">
        <v>0</v>
      </c>
      <c r="N11" s="18">
        <v>0.2</v>
      </c>
      <c r="O11" s="18">
        <v>0</v>
      </c>
      <c r="P11" s="18">
        <v>0.5</v>
      </c>
      <c r="Q11" s="18">
        <v>0</v>
      </c>
      <c r="R11" s="18">
        <v>0.5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7</v>
      </c>
      <c r="AG11" s="18">
        <v>0.93689166666666701</v>
      </c>
      <c r="AH11" s="41">
        <v>0.77777777777777801</v>
      </c>
      <c r="AI11" s="41" t="s">
        <v>39</v>
      </c>
      <c r="AJ11" s="41">
        <v>0.71428571428571397</v>
      </c>
      <c r="AK11" s="41">
        <v>1</v>
      </c>
      <c r="AL11" s="18">
        <v>0</v>
      </c>
      <c r="AM11" s="18">
        <v>5</v>
      </c>
      <c r="AN11" s="18">
        <v>2</v>
      </c>
      <c r="AO11" s="18">
        <v>2</v>
      </c>
      <c r="AP11" s="18">
        <v>2</v>
      </c>
      <c r="AQ11" s="18">
        <v>0</v>
      </c>
      <c r="AR11" s="18">
        <v>0</v>
      </c>
      <c r="AS11" s="42" t="s">
        <v>39</v>
      </c>
      <c r="AT11" s="41">
        <v>0.57142857142857095</v>
      </c>
      <c r="AU11" s="18">
        <v>8</v>
      </c>
      <c r="AV11" s="18">
        <v>8</v>
      </c>
      <c r="AW11" s="18">
        <v>16</v>
      </c>
      <c r="AY11" s="18" t="str">
        <f t="shared" ref="AY11:AY14" si="34">B11</f>
        <v>'20201125'</v>
      </c>
      <c r="AZ11" s="18" t="s">
        <v>280</v>
      </c>
      <c r="BA11" s="30">
        <f t="shared" ref="BA11:BA28" si="35">SUMIF($B$2:$B$1048576,$B11,$AF$2:$AF$1048576)</f>
        <v>269</v>
      </c>
      <c r="BB11" s="30">
        <f t="shared" ref="BB11:BB28" si="36">SUMIF($B$2:$B$1048576,$B11,$AW$2:$AW$1048576)</f>
        <v>876</v>
      </c>
      <c r="BC11" s="30">
        <f t="shared" ref="BC11:BC28" si="37">SUMIF($B$2:$B$1048576,$B11,$AG$2:$AG$1048576)*60</f>
        <v>2289.1460000000015</v>
      </c>
      <c r="BD11" s="30">
        <f t="shared" ref="BD11:BD14" si="38">BC11/BA11</f>
        <v>8.5098364312267716</v>
      </c>
      <c r="BE11" s="30">
        <f t="shared" ref="BE11:BE28" si="39">SUMIF($B$2:$B$1048576,$B11,$AO$2:$AO$1048576)</f>
        <v>117</v>
      </c>
      <c r="BF11" s="30">
        <f t="shared" ref="BF11:BF28" si="40">SUMIF($B$2:$B$1048576,$B11,$AP$2:$AP$1048576)</f>
        <v>114</v>
      </c>
      <c r="BG11" s="30">
        <f t="shared" ref="BG11:BG28" si="41">SUMIF($B$2:$B$1048576,$B11,$AQ$2:$AQ$1048576)</f>
        <v>0</v>
      </c>
      <c r="BH11" s="30">
        <f t="shared" ref="BH11:BH28" si="42">SUMIF($B$2:$B$1048576,$B11,$AR$2:$AR$1048576)</f>
        <v>0</v>
      </c>
      <c r="BI11" s="18">
        <f t="shared" ref="BI11:BI14" si="43">SUM(BE11,BG11)</f>
        <v>117</v>
      </c>
      <c r="BJ11" s="18">
        <f t="shared" ref="BJ11:BJ14" si="44">SUM(BF11,BH11)</f>
        <v>114</v>
      </c>
      <c r="BK11" s="18">
        <f t="shared" ref="BK11:BK28" si="45">SUMIF($B$2:$B$1048576,$B11,$AU$2:$AU$1048576)</f>
        <v>436</v>
      </c>
      <c r="BL11" s="18">
        <f t="shared" ref="BL11:BL28" si="46">SUMIF($B$2:$B$1048576,$B11,$AV$2:$AV$1048576)</f>
        <v>440</v>
      </c>
    </row>
    <row r="12" spans="1:68" x14ac:dyDescent="0.2">
      <c r="A12" s="18" t="s">
        <v>305</v>
      </c>
      <c r="B12" s="18" t="s">
        <v>303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2</v>
      </c>
      <c r="J12" s="18">
        <v>0</v>
      </c>
      <c r="K12" s="18">
        <v>1</v>
      </c>
      <c r="L12" s="18">
        <v>3</v>
      </c>
      <c r="M12" s="18">
        <v>0</v>
      </c>
      <c r="N12" s="18">
        <v>0.2</v>
      </c>
      <c r="O12" s="18">
        <v>0</v>
      </c>
      <c r="P12" s="18">
        <v>0.5</v>
      </c>
      <c r="Q12" s="18">
        <v>0</v>
      </c>
      <c r="R12" s="18">
        <v>0.5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24</v>
      </c>
      <c r="AG12" s="18">
        <v>4.7610783333333302</v>
      </c>
      <c r="AH12" s="41">
        <v>0.64864864864864902</v>
      </c>
      <c r="AI12" s="41" t="s">
        <v>39</v>
      </c>
      <c r="AJ12" s="41">
        <v>0.68421052631579005</v>
      </c>
      <c r="AK12" s="41">
        <v>0.61111111111111105</v>
      </c>
      <c r="AL12" s="18">
        <v>0</v>
      </c>
      <c r="AM12" s="18">
        <v>13</v>
      </c>
      <c r="AN12" s="18">
        <v>11</v>
      </c>
      <c r="AO12" s="18">
        <v>10</v>
      </c>
      <c r="AP12" s="18">
        <v>11</v>
      </c>
      <c r="AQ12" s="18">
        <v>0</v>
      </c>
      <c r="AR12" s="18">
        <v>0</v>
      </c>
      <c r="AS12" s="42" t="s">
        <v>39</v>
      </c>
      <c r="AT12" s="41">
        <v>0.875</v>
      </c>
      <c r="AU12" s="18">
        <v>40</v>
      </c>
      <c r="AV12" s="18">
        <v>44</v>
      </c>
      <c r="AW12" s="18">
        <v>84</v>
      </c>
      <c r="AY12" s="18" t="str">
        <f t="shared" si="34"/>
        <v>'20201125'</v>
      </c>
      <c r="AZ12" s="18" t="s">
        <v>280</v>
      </c>
      <c r="BA12" s="30">
        <f t="shared" si="35"/>
        <v>269</v>
      </c>
      <c r="BB12" s="30">
        <f t="shared" si="36"/>
        <v>876</v>
      </c>
      <c r="BC12" s="30">
        <f t="shared" si="37"/>
        <v>2289.1460000000015</v>
      </c>
      <c r="BD12" s="30">
        <f t="shared" si="38"/>
        <v>8.5098364312267716</v>
      </c>
      <c r="BE12" s="30">
        <f t="shared" si="39"/>
        <v>117</v>
      </c>
      <c r="BF12" s="30">
        <f t="shared" si="40"/>
        <v>114</v>
      </c>
      <c r="BG12" s="30">
        <f t="shared" si="41"/>
        <v>0</v>
      </c>
      <c r="BH12" s="30">
        <f t="shared" si="42"/>
        <v>0</v>
      </c>
      <c r="BI12" s="18">
        <f t="shared" si="43"/>
        <v>117</v>
      </c>
      <c r="BJ12" s="18">
        <f t="shared" si="44"/>
        <v>114</v>
      </c>
      <c r="BK12" s="18">
        <f t="shared" si="45"/>
        <v>436</v>
      </c>
      <c r="BL12" s="18">
        <f t="shared" si="46"/>
        <v>440</v>
      </c>
    </row>
    <row r="13" spans="1:68" x14ac:dyDescent="0.2">
      <c r="A13" s="18" t="s">
        <v>307</v>
      </c>
      <c r="B13" s="18" t="s">
        <v>303</v>
      </c>
      <c r="C13" s="18">
        <v>1000</v>
      </c>
      <c r="D13" s="18">
        <v>4</v>
      </c>
      <c r="E13" s="18">
        <v>0</v>
      </c>
      <c r="F13" s="18">
        <v>1</v>
      </c>
      <c r="G13" s="18">
        <v>3</v>
      </c>
      <c r="H13" s="18">
        <v>0</v>
      </c>
      <c r="I13" s="18">
        <v>2</v>
      </c>
      <c r="J13" s="18">
        <v>0</v>
      </c>
      <c r="K13" s="18">
        <v>1</v>
      </c>
      <c r="L13" s="18">
        <v>3</v>
      </c>
      <c r="M13" s="18">
        <v>0</v>
      </c>
      <c r="N13" s="18">
        <v>0.2</v>
      </c>
      <c r="O13" s="18">
        <v>0</v>
      </c>
      <c r="P13" s="18">
        <v>0.8</v>
      </c>
      <c r="Q13" s="18">
        <v>0</v>
      </c>
      <c r="R13" s="18">
        <v>0.5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14</v>
      </c>
      <c r="AG13" s="18">
        <v>1.97628</v>
      </c>
      <c r="AH13" s="41">
        <v>0.60869565217391297</v>
      </c>
      <c r="AI13" s="41" t="s">
        <v>39</v>
      </c>
      <c r="AJ13" s="41">
        <v>0.57142857142857095</v>
      </c>
      <c r="AK13" s="41">
        <v>0.66666666666666696</v>
      </c>
      <c r="AL13" s="18">
        <v>0</v>
      </c>
      <c r="AM13" s="18">
        <v>8</v>
      </c>
      <c r="AN13" s="18">
        <v>6</v>
      </c>
      <c r="AO13" s="18">
        <v>6</v>
      </c>
      <c r="AP13" s="18">
        <v>5</v>
      </c>
      <c r="AQ13" s="18">
        <v>0</v>
      </c>
      <c r="AR13" s="18">
        <v>0</v>
      </c>
      <c r="AS13" s="42" t="s">
        <v>39</v>
      </c>
      <c r="AT13" s="41">
        <v>0.78571428571428603</v>
      </c>
      <c r="AU13" s="18">
        <v>24</v>
      </c>
      <c r="AV13" s="18">
        <v>20</v>
      </c>
      <c r="AW13" s="18">
        <v>44</v>
      </c>
      <c r="AY13" s="18" t="str">
        <f t="shared" si="34"/>
        <v>'20201125'</v>
      </c>
      <c r="AZ13" s="18" t="s">
        <v>280</v>
      </c>
      <c r="BA13" s="18">
        <f t="shared" si="35"/>
        <v>269</v>
      </c>
      <c r="BB13" s="18">
        <f t="shared" si="36"/>
        <v>876</v>
      </c>
      <c r="BC13" s="18">
        <f t="shared" si="37"/>
        <v>2289.1460000000015</v>
      </c>
      <c r="BD13" s="18">
        <f t="shared" si="38"/>
        <v>8.5098364312267716</v>
      </c>
      <c r="BE13" s="18">
        <f t="shared" si="39"/>
        <v>117</v>
      </c>
      <c r="BF13" s="18">
        <f t="shared" si="40"/>
        <v>114</v>
      </c>
      <c r="BG13" s="18">
        <f t="shared" si="41"/>
        <v>0</v>
      </c>
      <c r="BH13" s="18">
        <f t="shared" si="42"/>
        <v>0</v>
      </c>
      <c r="BI13" s="18">
        <f t="shared" si="43"/>
        <v>117</v>
      </c>
      <c r="BJ13" s="18">
        <f t="shared" si="44"/>
        <v>114</v>
      </c>
      <c r="BK13" s="18">
        <f t="shared" si="45"/>
        <v>436</v>
      </c>
      <c r="BL13" s="18">
        <f t="shared" si="46"/>
        <v>440</v>
      </c>
    </row>
    <row r="14" spans="1:68" x14ac:dyDescent="0.2">
      <c r="A14" s="18" t="s">
        <v>306</v>
      </c>
      <c r="B14" s="18" t="s">
        <v>303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2</v>
      </c>
      <c r="J14" s="18">
        <v>0</v>
      </c>
      <c r="K14" s="18">
        <v>1</v>
      </c>
      <c r="L14" s="18">
        <v>3</v>
      </c>
      <c r="M14" s="18">
        <v>0</v>
      </c>
      <c r="N14" s="18">
        <v>0.2</v>
      </c>
      <c r="O14" s="18">
        <v>0</v>
      </c>
      <c r="P14" s="18">
        <v>1</v>
      </c>
      <c r="Q14" s="18">
        <v>0</v>
      </c>
      <c r="R14" s="18">
        <v>0.5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4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9</v>
      </c>
      <c r="AG14" s="18">
        <v>1.6923049999999999</v>
      </c>
      <c r="AH14" s="41">
        <v>0.52941176470588203</v>
      </c>
      <c r="AI14" s="41" t="s">
        <v>39</v>
      </c>
      <c r="AJ14" s="41">
        <v>0.6</v>
      </c>
      <c r="AK14" s="41">
        <v>0.42857142857142899</v>
      </c>
      <c r="AL14" s="18">
        <v>0</v>
      </c>
      <c r="AM14" s="18">
        <v>6</v>
      </c>
      <c r="AN14" s="18">
        <v>3</v>
      </c>
      <c r="AO14" s="18">
        <v>5</v>
      </c>
      <c r="AP14" s="18">
        <v>3</v>
      </c>
      <c r="AQ14" s="18">
        <v>0</v>
      </c>
      <c r="AR14" s="18">
        <v>0</v>
      </c>
      <c r="AS14" s="42" t="s">
        <v>39</v>
      </c>
      <c r="AT14" s="41">
        <v>0.88888888888888895</v>
      </c>
      <c r="AU14" s="18">
        <v>20</v>
      </c>
      <c r="AV14" s="18">
        <v>12</v>
      </c>
      <c r="AW14" s="18">
        <v>32</v>
      </c>
      <c r="AY14" s="18" t="str">
        <f t="shared" si="34"/>
        <v>'20201125'</v>
      </c>
      <c r="AZ14" s="18" t="s">
        <v>280</v>
      </c>
      <c r="BA14" s="18">
        <f t="shared" si="35"/>
        <v>269</v>
      </c>
      <c r="BB14" s="18">
        <f t="shared" si="36"/>
        <v>876</v>
      </c>
      <c r="BC14" s="18">
        <f t="shared" si="37"/>
        <v>2289.1460000000015</v>
      </c>
      <c r="BD14" s="18">
        <f t="shared" si="38"/>
        <v>8.5098364312267716</v>
      </c>
      <c r="BE14" s="18">
        <f t="shared" si="39"/>
        <v>117</v>
      </c>
      <c r="BF14" s="18">
        <f t="shared" si="40"/>
        <v>114</v>
      </c>
      <c r="BG14" s="18">
        <f t="shared" si="41"/>
        <v>0</v>
      </c>
      <c r="BH14" s="18">
        <f t="shared" si="42"/>
        <v>0</v>
      </c>
      <c r="BI14" s="18">
        <f t="shared" si="43"/>
        <v>117</v>
      </c>
      <c r="BJ14" s="18">
        <f t="shared" si="44"/>
        <v>114</v>
      </c>
      <c r="BK14" s="18">
        <f t="shared" si="45"/>
        <v>436</v>
      </c>
      <c r="BL14" s="18">
        <f t="shared" si="46"/>
        <v>440</v>
      </c>
    </row>
    <row r="15" spans="1:68" s="25" customFormat="1" x14ac:dyDescent="0.2">
      <c r="A15" s="25" t="s">
        <v>308</v>
      </c>
      <c r="B15" s="25" t="s">
        <v>303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2</v>
      </c>
      <c r="J15" s="25">
        <v>0</v>
      </c>
      <c r="K15" s="25">
        <v>1</v>
      </c>
      <c r="L15" s="25">
        <v>3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0.5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4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3</v>
      </c>
      <c r="AG15" s="25">
        <v>0.49060166666666699</v>
      </c>
      <c r="AH15" s="36">
        <v>0.5</v>
      </c>
      <c r="AI15" s="36" t="s">
        <v>39</v>
      </c>
      <c r="AJ15" s="36">
        <v>0.4</v>
      </c>
      <c r="AK15" s="36">
        <v>1</v>
      </c>
      <c r="AL15" s="25">
        <v>0</v>
      </c>
      <c r="AM15" s="25">
        <v>2</v>
      </c>
      <c r="AN15" s="25">
        <v>1</v>
      </c>
      <c r="AO15" s="25">
        <v>2</v>
      </c>
      <c r="AP15" s="25">
        <v>1</v>
      </c>
      <c r="AQ15" s="25">
        <v>0</v>
      </c>
      <c r="AR15" s="25">
        <v>0</v>
      </c>
      <c r="AS15" s="39" t="s">
        <v>39</v>
      </c>
      <c r="AT15" s="36">
        <v>1</v>
      </c>
      <c r="AU15" s="25">
        <v>8</v>
      </c>
      <c r="AV15" s="25">
        <v>4</v>
      </c>
      <c r="AW15" s="25">
        <v>12</v>
      </c>
      <c r="AY15" s="25" t="str">
        <f t="shared" ref="AY15:AY16" si="47">B15</f>
        <v>'20201125'</v>
      </c>
      <c r="AZ15" s="25" t="s">
        <v>280</v>
      </c>
      <c r="BA15" s="25">
        <f t="shared" si="35"/>
        <v>269</v>
      </c>
      <c r="BB15" s="25">
        <f t="shared" si="36"/>
        <v>876</v>
      </c>
      <c r="BC15" s="25">
        <f t="shared" si="37"/>
        <v>2289.1460000000015</v>
      </c>
      <c r="BD15" s="25">
        <f t="shared" ref="BD15:BD16" si="48">BC15/BA15</f>
        <v>8.5098364312267716</v>
      </c>
      <c r="BE15" s="25">
        <f t="shared" si="39"/>
        <v>117</v>
      </c>
      <c r="BF15" s="25">
        <f t="shared" si="40"/>
        <v>114</v>
      </c>
      <c r="BG15" s="25">
        <f t="shared" si="41"/>
        <v>0</v>
      </c>
      <c r="BH15" s="25">
        <f t="shared" si="42"/>
        <v>0</v>
      </c>
      <c r="BI15" s="25">
        <f t="shared" ref="BI15:BI16" si="49">SUM(BE15,BG15)</f>
        <v>117</v>
      </c>
      <c r="BJ15" s="25">
        <f t="shared" ref="BJ15:BJ16" si="50">SUM(BF15,BH15)</f>
        <v>114</v>
      </c>
      <c r="BK15" s="25">
        <f t="shared" si="45"/>
        <v>436</v>
      </c>
      <c r="BL15" s="25">
        <f t="shared" si="46"/>
        <v>440</v>
      </c>
    </row>
    <row r="16" spans="1:68" s="25" customFormat="1" x14ac:dyDescent="0.2">
      <c r="A16" s="25" t="s">
        <v>309</v>
      </c>
      <c r="B16" s="25" t="s">
        <v>303</v>
      </c>
      <c r="C16" s="25">
        <v>1000</v>
      </c>
      <c r="D16" s="25">
        <v>4</v>
      </c>
      <c r="E16" s="25">
        <v>0</v>
      </c>
      <c r="F16" s="25">
        <v>1</v>
      </c>
      <c r="G16" s="25">
        <v>3</v>
      </c>
      <c r="H16" s="25">
        <v>0</v>
      </c>
      <c r="I16" s="25">
        <v>2</v>
      </c>
      <c r="J16" s="25">
        <v>0</v>
      </c>
      <c r="K16" s="25">
        <v>1</v>
      </c>
      <c r="L16" s="25">
        <v>3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3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25">
        <v>1</v>
      </c>
      <c r="Y16" s="25">
        <v>1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F16" s="25">
        <v>212</v>
      </c>
      <c r="AG16" s="25">
        <v>28.295276666666702</v>
      </c>
      <c r="AH16" s="36">
        <v>0.72602739726027399</v>
      </c>
      <c r="AI16" s="36" t="s">
        <v>39</v>
      </c>
      <c r="AJ16" s="36">
        <v>0.69696969696969702</v>
      </c>
      <c r="AK16" s="36">
        <v>0.76377952755905498</v>
      </c>
      <c r="AL16" s="36">
        <v>0</v>
      </c>
      <c r="AM16" s="25">
        <v>115</v>
      </c>
      <c r="AN16" s="25">
        <v>97</v>
      </c>
      <c r="AO16" s="25">
        <v>92</v>
      </c>
      <c r="AP16" s="25">
        <v>92</v>
      </c>
      <c r="AQ16" s="25">
        <v>0</v>
      </c>
      <c r="AR16" s="25">
        <v>0</v>
      </c>
      <c r="AS16" s="25" t="s">
        <v>39</v>
      </c>
      <c r="AT16" s="39">
        <v>0.86792452830188704</v>
      </c>
      <c r="AU16" s="25">
        <v>336</v>
      </c>
      <c r="AV16" s="25">
        <v>352</v>
      </c>
      <c r="AW16" s="25">
        <v>688</v>
      </c>
      <c r="AY16" s="25" t="str">
        <f t="shared" si="47"/>
        <v>'20201125'</v>
      </c>
      <c r="AZ16" s="25" t="s">
        <v>280</v>
      </c>
      <c r="BA16" s="25">
        <f t="shared" si="35"/>
        <v>269</v>
      </c>
      <c r="BB16" s="25">
        <f t="shared" si="36"/>
        <v>876</v>
      </c>
      <c r="BC16" s="25">
        <f t="shared" si="37"/>
        <v>2289.1460000000015</v>
      </c>
      <c r="BD16" s="25">
        <f t="shared" si="48"/>
        <v>8.5098364312267716</v>
      </c>
      <c r="BE16" s="25">
        <f t="shared" si="39"/>
        <v>117</v>
      </c>
      <c r="BF16" s="25">
        <f t="shared" si="40"/>
        <v>114</v>
      </c>
      <c r="BG16" s="25">
        <f t="shared" si="41"/>
        <v>0</v>
      </c>
      <c r="BH16" s="25">
        <f t="shared" si="42"/>
        <v>0</v>
      </c>
      <c r="BI16" s="25">
        <f t="shared" si="49"/>
        <v>117</v>
      </c>
      <c r="BJ16" s="25">
        <f t="shared" si="50"/>
        <v>114</v>
      </c>
      <c r="BK16" s="25">
        <f t="shared" si="45"/>
        <v>436</v>
      </c>
      <c r="BL16" s="25">
        <f t="shared" si="46"/>
        <v>440</v>
      </c>
    </row>
    <row r="17" spans="1:64" s="29" customFormat="1" x14ac:dyDescent="0.2">
      <c r="A17" s="29" t="s">
        <v>320</v>
      </c>
      <c r="B17" s="29" t="s">
        <v>315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2</v>
      </c>
      <c r="J17" s="29">
        <v>0</v>
      </c>
      <c r="K17" s="29">
        <v>1</v>
      </c>
      <c r="L17" s="29">
        <v>3</v>
      </c>
      <c r="M17" s="29">
        <v>0</v>
      </c>
      <c r="N17" s="29">
        <v>0.2</v>
      </c>
      <c r="O17" s="29">
        <v>0</v>
      </c>
      <c r="P17" s="29">
        <v>1.2</v>
      </c>
      <c r="Q17" s="29">
        <v>0</v>
      </c>
      <c r="R17" s="29">
        <v>7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4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155</v>
      </c>
      <c r="AG17" s="29">
        <v>47.286228333333298</v>
      </c>
      <c r="AH17" s="37">
        <v>0.659574468085106</v>
      </c>
      <c r="AI17" s="37" t="s">
        <v>39</v>
      </c>
      <c r="AJ17" s="37">
        <v>0.63779527559055105</v>
      </c>
      <c r="AK17" s="37">
        <v>0.68518518518518501</v>
      </c>
      <c r="AL17" s="29">
        <v>0</v>
      </c>
      <c r="AM17" s="29">
        <v>81</v>
      </c>
      <c r="AN17" s="29">
        <v>74</v>
      </c>
      <c r="AO17" s="29">
        <v>72</v>
      </c>
      <c r="AP17" s="29">
        <v>72</v>
      </c>
      <c r="AQ17" s="29">
        <v>0</v>
      </c>
      <c r="AR17" s="29">
        <v>0</v>
      </c>
      <c r="AS17" s="43" t="s">
        <v>39</v>
      </c>
      <c r="AT17" s="37">
        <v>0.92903225806451595</v>
      </c>
      <c r="AU17" s="29">
        <v>224</v>
      </c>
      <c r="AV17" s="29">
        <v>252</v>
      </c>
      <c r="AW17" s="29">
        <v>476</v>
      </c>
      <c r="AY17" s="29" t="str">
        <f t="shared" ref="AY17:AY19" si="51">B17</f>
        <v>'20201127'</v>
      </c>
      <c r="AZ17" s="29" t="s">
        <v>280</v>
      </c>
      <c r="BA17" s="29">
        <f t="shared" si="35"/>
        <v>155</v>
      </c>
      <c r="BB17" s="29">
        <f t="shared" si="36"/>
        <v>476</v>
      </c>
      <c r="BC17" s="29">
        <f t="shared" si="37"/>
        <v>2837.173699999998</v>
      </c>
      <c r="BD17" s="29">
        <f t="shared" ref="BD17:BD19" si="52">BC17/BA17</f>
        <v>18.30434645161289</v>
      </c>
      <c r="BE17" s="29">
        <f t="shared" si="39"/>
        <v>72</v>
      </c>
      <c r="BF17" s="29">
        <f t="shared" si="40"/>
        <v>72</v>
      </c>
      <c r="BG17" s="29">
        <f t="shared" si="41"/>
        <v>0</v>
      </c>
      <c r="BH17" s="29">
        <f t="shared" si="42"/>
        <v>0</v>
      </c>
      <c r="BI17" s="29">
        <f t="shared" ref="BI17:BI19" si="53">SUM(BE17,BG17)</f>
        <v>72</v>
      </c>
      <c r="BJ17" s="29">
        <f t="shared" ref="BJ17:BJ19" si="54">SUM(BF17,BH17)</f>
        <v>72</v>
      </c>
      <c r="BK17" s="29">
        <f t="shared" si="45"/>
        <v>224</v>
      </c>
      <c r="BL17" s="29">
        <f t="shared" si="46"/>
        <v>252</v>
      </c>
    </row>
    <row r="18" spans="1:64" x14ac:dyDescent="0.2">
      <c r="A18" s="18" t="s">
        <v>331</v>
      </c>
      <c r="B18" s="18" t="s">
        <v>324</v>
      </c>
      <c r="C18" s="18">
        <v>1000</v>
      </c>
      <c r="D18" s="18">
        <v>4</v>
      </c>
      <c r="E18" s="18">
        <v>0</v>
      </c>
      <c r="F18" s="18">
        <v>1</v>
      </c>
      <c r="G18" s="18">
        <v>3</v>
      </c>
      <c r="H18" s="18">
        <v>0</v>
      </c>
      <c r="I18" s="18">
        <v>2</v>
      </c>
      <c r="J18" s="18">
        <v>0</v>
      </c>
      <c r="K18" s="18">
        <v>1</v>
      </c>
      <c r="L18" s="18">
        <v>3</v>
      </c>
      <c r="M18" s="18">
        <v>0</v>
      </c>
      <c r="N18" s="18">
        <v>0.2</v>
      </c>
      <c r="O18" s="18">
        <v>0</v>
      </c>
      <c r="P18" s="18">
        <v>1.2</v>
      </c>
      <c r="Q18" s="18">
        <v>0</v>
      </c>
      <c r="R18" s="18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4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2</v>
      </c>
      <c r="AG18" s="18">
        <v>0.46353333333333302</v>
      </c>
      <c r="AH18" s="41">
        <v>1</v>
      </c>
      <c r="AI18" s="41" t="s">
        <v>39</v>
      </c>
      <c r="AJ18" s="41">
        <v>1</v>
      </c>
      <c r="AK18" s="41">
        <v>1</v>
      </c>
      <c r="AL18" s="18">
        <v>0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0</v>
      </c>
      <c r="AS18" s="42" t="s">
        <v>39</v>
      </c>
      <c r="AT18" s="41">
        <v>1</v>
      </c>
      <c r="AU18" s="18">
        <v>0</v>
      </c>
      <c r="AV18" s="18">
        <v>4</v>
      </c>
      <c r="AW18" s="18">
        <v>4</v>
      </c>
      <c r="AY18" s="18" t="str">
        <f t="shared" si="51"/>
        <v>'20201130'</v>
      </c>
      <c r="AZ18" s="18" t="s">
        <v>280</v>
      </c>
      <c r="BA18" s="18">
        <f t="shared" si="35"/>
        <v>181</v>
      </c>
      <c r="BB18" s="18">
        <f t="shared" si="36"/>
        <v>508</v>
      </c>
      <c r="BC18" s="18">
        <f t="shared" si="37"/>
        <v>3254.4616999999998</v>
      </c>
      <c r="BD18" s="18">
        <f t="shared" si="52"/>
        <v>17.98045138121547</v>
      </c>
      <c r="BE18" s="18">
        <f t="shared" si="39"/>
        <v>85</v>
      </c>
      <c r="BF18" s="18">
        <f t="shared" si="40"/>
        <v>86</v>
      </c>
      <c r="BG18" s="18">
        <f t="shared" si="41"/>
        <v>0</v>
      </c>
      <c r="BH18" s="18">
        <f t="shared" si="42"/>
        <v>0</v>
      </c>
      <c r="BI18" s="18">
        <f t="shared" si="53"/>
        <v>85</v>
      </c>
      <c r="BJ18" s="18">
        <f t="shared" si="54"/>
        <v>86</v>
      </c>
      <c r="BK18" s="18">
        <f t="shared" si="45"/>
        <v>292</v>
      </c>
      <c r="BL18" s="18">
        <f t="shared" si="46"/>
        <v>216</v>
      </c>
    </row>
    <row r="19" spans="1:64" s="25" customFormat="1" x14ac:dyDescent="0.2">
      <c r="A19" s="25" t="s">
        <v>332</v>
      </c>
      <c r="B19" s="25" t="s">
        <v>324</v>
      </c>
      <c r="C19" s="25">
        <v>1000</v>
      </c>
      <c r="D19" s="25">
        <v>4</v>
      </c>
      <c r="E19" s="25">
        <v>0</v>
      </c>
      <c r="F19" s="25">
        <v>1</v>
      </c>
      <c r="G19" s="25">
        <v>3</v>
      </c>
      <c r="H19" s="25">
        <v>0</v>
      </c>
      <c r="I19" s="25">
        <v>2</v>
      </c>
      <c r="J19" s="25">
        <v>0</v>
      </c>
      <c r="K19" s="25">
        <v>1</v>
      </c>
      <c r="L19" s="25">
        <v>3</v>
      </c>
      <c r="M19" s="25">
        <v>0</v>
      </c>
      <c r="N19" s="25">
        <v>0.2</v>
      </c>
      <c r="O19" s="25">
        <v>0</v>
      </c>
      <c r="P19" s="25">
        <v>1.2</v>
      </c>
      <c r="Q19" s="25">
        <v>0</v>
      </c>
      <c r="R19" s="25">
        <v>8</v>
      </c>
      <c r="S19" s="25">
        <v>1</v>
      </c>
      <c r="T19" s="25">
        <v>1</v>
      </c>
      <c r="U19" s="25">
        <v>1</v>
      </c>
      <c r="V19" s="25">
        <v>1</v>
      </c>
      <c r="W19" s="25">
        <v>1</v>
      </c>
      <c r="X19" s="25">
        <v>1</v>
      </c>
      <c r="Y19" s="25">
        <v>4</v>
      </c>
      <c r="Z19" s="25">
        <v>4</v>
      </c>
      <c r="AA19" s="25">
        <v>0</v>
      </c>
      <c r="AB19" s="25">
        <v>0</v>
      </c>
      <c r="AC19" s="25">
        <v>0</v>
      </c>
      <c r="AD19" s="25">
        <v>0</v>
      </c>
      <c r="AE19" s="25">
        <v>5</v>
      </c>
      <c r="AF19" s="25">
        <v>179</v>
      </c>
      <c r="AG19" s="25">
        <v>53.777495000000002</v>
      </c>
      <c r="AH19" s="36">
        <v>0.61092150170648496</v>
      </c>
      <c r="AI19" s="36" t="s">
        <v>39</v>
      </c>
      <c r="AJ19" s="36">
        <v>0.63309352517985595</v>
      </c>
      <c r="AK19" s="36">
        <v>0.59090909090909105</v>
      </c>
      <c r="AL19" s="25">
        <v>0</v>
      </c>
      <c r="AM19" s="25">
        <v>88</v>
      </c>
      <c r="AN19" s="25">
        <v>91</v>
      </c>
      <c r="AO19" s="25">
        <v>84</v>
      </c>
      <c r="AP19" s="25">
        <v>85</v>
      </c>
      <c r="AQ19" s="25">
        <v>0</v>
      </c>
      <c r="AR19" s="25">
        <v>0</v>
      </c>
      <c r="AS19" s="39" t="s">
        <v>39</v>
      </c>
      <c r="AT19" s="36">
        <v>0.94413407821229101</v>
      </c>
      <c r="AU19" s="25">
        <v>292</v>
      </c>
      <c r="AV19" s="25">
        <v>212</v>
      </c>
      <c r="AW19" s="25">
        <v>504</v>
      </c>
      <c r="AY19" s="25" t="str">
        <f t="shared" si="51"/>
        <v>'20201130'</v>
      </c>
      <c r="AZ19" s="25" t="s">
        <v>280</v>
      </c>
      <c r="BA19" s="25">
        <f t="shared" si="35"/>
        <v>181</v>
      </c>
      <c r="BB19" s="25">
        <f t="shared" si="36"/>
        <v>508</v>
      </c>
      <c r="BC19" s="25">
        <f t="shared" si="37"/>
        <v>3254.4616999999998</v>
      </c>
      <c r="BD19" s="25">
        <f t="shared" si="52"/>
        <v>17.98045138121547</v>
      </c>
      <c r="BE19" s="25">
        <f t="shared" si="39"/>
        <v>85</v>
      </c>
      <c r="BF19" s="25">
        <f t="shared" si="40"/>
        <v>86</v>
      </c>
      <c r="BG19" s="25">
        <f t="shared" si="41"/>
        <v>0</v>
      </c>
      <c r="BH19" s="25">
        <f t="shared" si="42"/>
        <v>0</v>
      </c>
      <c r="BI19" s="25">
        <f t="shared" si="53"/>
        <v>85</v>
      </c>
      <c r="BJ19" s="25">
        <f t="shared" si="54"/>
        <v>86</v>
      </c>
      <c r="BK19" s="25">
        <f t="shared" si="45"/>
        <v>292</v>
      </c>
      <c r="BL19" s="25">
        <f t="shared" si="46"/>
        <v>216</v>
      </c>
    </row>
    <row r="20" spans="1:64" s="29" customFormat="1" x14ac:dyDescent="0.2">
      <c r="A20" s="29" t="s">
        <v>338</v>
      </c>
      <c r="B20" s="29" t="s">
        <v>335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2</v>
      </c>
      <c r="J20" s="29">
        <v>0</v>
      </c>
      <c r="K20" s="29">
        <v>1</v>
      </c>
      <c r="L20" s="29">
        <v>3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4</v>
      </c>
      <c r="S20" s="29">
        <v>1</v>
      </c>
      <c r="T20" s="29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281</v>
      </c>
      <c r="AG20" s="29">
        <v>67.397253333333296</v>
      </c>
      <c r="AH20" s="37">
        <v>0.64597701149425302</v>
      </c>
      <c r="AI20" s="37" t="s">
        <v>39</v>
      </c>
      <c r="AJ20" s="37">
        <v>0.62019230769230804</v>
      </c>
      <c r="AK20" s="37">
        <v>0.66960352422907499</v>
      </c>
      <c r="AL20" s="29">
        <v>0</v>
      </c>
      <c r="AM20" s="29">
        <v>129</v>
      </c>
      <c r="AN20" s="29">
        <v>152</v>
      </c>
      <c r="AO20" s="29">
        <v>123</v>
      </c>
      <c r="AP20" s="29">
        <v>120</v>
      </c>
      <c r="AQ20" s="29">
        <v>0</v>
      </c>
      <c r="AR20" s="29">
        <v>0</v>
      </c>
      <c r="AS20" s="43" t="s">
        <v>39</v>
      </c>
      <c r="AT20" s="37">
        <v>0.86476868327402101</v>
      </c>
      <c r="AU20" s="29">
        <v>452</v>
      </c>
      <c r="AV20" s="29">
        <v>348</v>
      </c>
      <c r="AW20" s="29">
        <v>800</v>
      </c>
      <c r="AY20" s="29" t="str">
        <f t="shared" ref="AY20" si="55">B20</f>
        <v>'20201201'</v>
      </c>
      <c r="AZ20" s="29" t="s">
        <v>280</v>
      </c>
      <c r="BA20" s="29">
        <f t="shared" si="35"/>
        <v>281</v>
      </c>
      <c r="BB20" s="29">
        <f t="shared" si="36"/>
        <v>800</v>
      </c>
      <c r="BC20" s="29">
        <f t="shared" si="37"/>
        <v>4043.8351999999977</v>
      </c>
      <c r="BD20" s="29">
        <f t="shared" ref="BD20" si="56">BC20/BA20</f>
        <v>14.39087259786476</v>
      </c>
      <c r="BE20" s="29">
        <f t="shared" si="39"/>
        <v>123</v>
      </c>
      <c r="BF20" s="29">
        <f t="shared" si="40"/>
        <v>120</v>
      </c>
      <c r="BG20" s="29">
        <f t="shared" si="41"/>
        <v>0</v>
      </c>
      <c r="BH20" s="29">
        <f t="shared" si="42"/>
        <v>0</v>
      </c>
      <c r="BI20" s="29">
        <f t="shared" ref="BI20" si="57">SUM(BE20,BG20)</f>
        <v>123</v>
      </c>
      <c r="BJ20" s="29">
        <f t="shared" ref="BJ20" si="58">SUM(BF20,BH20)</f>
        <v>120</v>
      </c>
      <c r="BK20" s="29">
        <f t="shared" si="45"/>
        <v>452</v>
      </c>
      <c r="BL20" s="29">
        <f t="shared" si="46"/>
        <v>348</v>
      </c>
    </row>
    <row r="21" spans="1:64" s="29" customFormat="1" x14ac:dyDescent="0.2">
      <c r="A21" s="29" t="s">
        <v>346</v>
      </c>
      <c r="B21" s="29" t="s">
        <v>343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2</v>
      </c>
      <c r="J21" s="29">
        <v>0</v>
      </c>
      <c r="K21" s="29">
        <v>1</v>
      </c>
      <c r="L21" s="29">
        <v>3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7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4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257</v>
      </c>
      <c r="AG21" s="29">
        <v>67.737939999999995</v>
      </c>
      <c r="AH21" s="37">
        <v>0.87713310580204795</v>
      </c>
      <c r="AI21" s="37" t="s">
        <v>39</v>
      </c>
      <c r="AJ21" s="37">
        <v>0.87074829931972797</v>
      </c>
      <c r="AK21" s="37">
        <v>0.88356164383561597</v>
      </c>
      <c r="AL21" s="29">
        <v>0</v>
      </c>
      <c r="AM21" s="29">
        <v>128</v>
      </c>
      <c r="AN21" s="29">
        <v>129</v>
      </c>
      <c r="AO21" s="29">
        <v>115</v>
      </c>
      <c r="AP21" s="29">
        <v>115</v>
      </c>
      <c r="AQ21" s="29">
        <v>0</v>
      </c>
      <c r="AR21" s="29">
        <v>0</v>
      </c>
      <c r="AS21" s="43" t="s">
        <v>39</v>
      </c>
      <c r="AT21" s="37">
        <v>0.89494163424124495</v>
      </c>
      <c r="AU21" s="29">
        <v>300</v>
      </c>
      <c r="AV21" s="29">
        <v>284</v>
      </c>
      <c r="AW21" s="29">
        <v>584</v>
      </c>
      <c r="AY21" s="29" t="str">
        <f t="shared" ref="AY21" si="59">B21</f>
        <v>'20201202'</v>
      </c>
      <c r="AZ21" s="29" t="s">
        <v>280</v>
      </c>
      <c r="BA21" s="29">
        <f t="shared" si="35"/>
        <v>257</v>
      </c>
      <c r="BB21" s="29">
        <f t="shared" si="36"/>
        <v>584</v>
      </c>
      <c r="BC21" s="29">
        <f t="shared" si="37"/>
        <v>4064.2763999999997</v>
      </c>
      <c r="BD21" s="29">
        <f t="shared" ref="BD21" si="60">BC21/BA21</f>
        <v>15.814305058365758</v>
      </c>
      <c r="BE21" s="29">
        <f t="shared" si="39"/>
        <v>115</v>
      </c>
      <c r="BF21" s="29">
        <f t="shared" si="40"/>
        <v>115</v>
      </c>
      <c r="BG21" s="29">
        <f t="shared" si="41"/>
        <v>0</v>
      </c>
      <c r="BH21" s="29">
        <f t="shared" si="42"/>
        <v>0</v>
      </c>
      <c r="BI21" s="29">
        <f t="shared" ref="BI21" si="61">SUM(BE21,BG21)</f>
        <v>115</v>
      </c>
      <c r="BJ21" s="29">
        <f t="shared" ref="BJ21" si="62">SUM(BF21,BH21)</f>
        <v>115</v>
      </c>
      <c r="BK21" s="29">
        <f t="shared" si="45"/>
        <v>300</v>
      </c>
      <c r="BL21" s="29">
        <f t="shared" si="46"/>
        <v>284</v>
      </c>
    </row>
    <row r="22" spans="1:64" s="29" customFormat="1" x14ac:dyDescent="0.2">
      <c r="A22" s="29" t="s">
        <v>361</v>
      </c>
      <c r="B22" s="29" t="s">
        <v>350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2</v>
      </c>
      <c r="J22" s="29">
        <v>0</v>
      </c>
      <c r="K22" s="29">
        <v>1</v>
      </c>
      <c r="L22" s="29">
        <v>3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8</v>
      </c>
      <c r="S22" s="29">
        <v>1</v>
      </c>
      <c r="T22" s="29">
        <v>1</v>
      </c>
      <c r="U22" s="29">
        <v>1</v>
      </c>
      <c r="V22" s="29">
        <v>1</v>
      </c>
      <c r="W22" s="29">
        <v>1</v>
      </c>
      <c r="X22" s="29">
        <v>1</v>
      </c>
      <c r="Y22" s="29">
        <v>4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5</v>
      </c>
      <c r="AF22" s="29">
        <v>158</v>
      </c>
      <c r="AG22" s="29">
        <v>55.471850000000003</v>
      </c>
      <c r="AH22" s="37">
        <v>0.818652849740933</v>
      </c>
      <c r="AI22" s="37" t="s">
        <v>39</v>
      </c>
      <c r="AJ22" s="37">
        <v>0.90540540540540504</v>
      </c>
      <c r="AK22" s="37">
        <v>0.76470588235294101</v>
      </c>
      <c r="AL22" s="29">
        <v>0</v>
      </c>
      <c r="AM22" s="29">
        <v>67</v>
      </c>
      <c r="AN22" s="29">
        <v>91</v>
      </c>
      <c r="AO22" s="29">
        <v>65</v>
      </c>
      <c r="AP22" s="29">
        <v>65</v>
      </c>
      <c r="AQ22" s="29">
        <v>0</v>
      </c>
      <c r="AR22" s="29">
        <v>0</v>
      </c>
      <c r="AS22" s="43" t="s">
        <v>39</v>
      </c>
      <c r="AT22" s="37">
        <v>0.822784810126582</v>
      </c>
      <c r="AU22" s="29">
        <v>228</v>
      </c>
      <c r="AV22" s="29">
        <v>168</v>
      </c>
      <c r="AW22" s="29">
        <v>396</v>
      </c>
      <c r="AY22" s="29" t="str">
        <f t="shared" ref="AY22:AY23" si="63">B22</f>
        <v>'20201203'</v>
      </c>
      <c r="AZ22" s="29" t="s">
        <v>280</v>
      </c>
      <c r="BA22" s="29">
        <f t="shared" si="35"/>
        <v>158</v>
      </c>
      <c r="BB22" s="29">
        <f t="shared" si="36"/>
        <v>396</v>
      </c>
      <c r="BC22" s="29">
        <f t="shared" si="37"/>
        <v>3328.3110000000001</v>
      </c>
      <c r="BD22" s="29">
        <f t="shared" ref="BD22:BD23" si="64">BC22/BA22</f>
        <v>21.065259493670887</v>
      </c>
      <c r="BE22" s="29">
        <f t="shared" si="39"/>
        <v>65</v>
      </c>
      <c r="BF22" s="29">
        <f t="shared" si="40"/>
        <v>65</v>
      </c>
      <c r="BG22" s="29">
        <f t="shared" si="41"/>
        <v>0</v>
      </c>
      <c r="BH22" s="29">
        <f t="shared" si="42"/>
        <v>0</v>
      </c>
      <c r="BI22" s="29">
        <f t="shared" ref="BI22:BI23" si="65">SUM(BE22,BG22)</f>
        <v>65</v>
      </c>
      <c r="BJ22" s="29">
        <f t="shared" ref="BJ22:BJ23" si="66">SUM(BF22,BH22)</f>
        <v>65</v>
      </c>
      <c r="BK22" s="29">
        <f t="shared" si="45"/>
        <v>228</v>
      </c>
      <c r="BL22" s="29">
        <f t="shared" si="46"/>
        <v>168</v>
      </c>
    </row>
    <row r="23" spans="1:64" s="29" customFormat="1" x14ac:dyDescent="0.2">
      <c r="A23" s="29" t="s">
        <v>362</v>
      </c>
      <c r="B23" s="29" t="s">
        <v>353</v>
      </c>
      <c r="C23" s="29">
        <v>1000</v>
      </c>
      <c r="D23" s="29">
        <v>4</v>
      </c>
      <c r="E23" s="29">
        <v>0</v>
      </c>
      <c r="F23" s="29">
        <v>1</v>
      </c>
      <c r="G23" s="29">
        <v>3</v>
      </c>
      <c r="H23" s="29">
        <v>0</v>
      </c>
      <c r="I23" s="29">
        <v>2</v>
      </c>
      <c r="J23" s="29">
        <v>0</v>
      </c>
      <c r="K23" s="29">
        <v>1</v>
      </c>
      <c r="L23" s="29">
        <v>3</v>
      </c>
      <c r="M23" s="29">
        <v>0</v>
      </c>
      <c r="N23" s="29">
        <v>0.2</v>
      </c>
      <c r="O23" s="29">
        <v>0</v>
      </c>
      <c r="P23" s="29">
        <v>1.2</v>
      </c>
      <c r="Q23" s="29">
        <v>0</v>
      </c>
      <c r="R23" s="29">
        <v>8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5</v>
      </c>
      <c r="AF23" s="29">
        <v>131</v>
      </c>
      <c r="AG23" s="29">
        <v>51.454608333333297</v>
      </c>
      <c r="AH23" s="37">
        <v>0.83439490445859898</v>
      </c>
      <c r="AI23" s="37" t="s">
        <v>39</v>
      </c>
      <c r="AJ23" s="37">
        <v>0.89473684210526305</v>
      </c>
      <c r="AK23" s="37">
        <v>0.8</v>
      </c>
      <c r="AL23" s="29">
        <v>0</v>
      </c>
      <c r="AM23" s="29">
        <v>51</v>
      </c>
      <c r="AN23" s="29">
        <v>80</v>
      </c>
      <c r="AO23" s="29">
        <v>51</v>
      </c>
      <c r="AP23" s="29">
        <v>48</v>
      </c>
      <c r="AQ23" s="29">
        <v>0</v>
      </c>
      <c r="AR23" s="29">
        <v>0</v>
      </c>
      <c r="AS23" s="43" t="s">
        <v>39</v>
      </c>
      <c r="AT23" s="37">
        <v>0.75572519083969503</v>
      </c>
      <c r="AU23" s="29">
        <v>160</v>
      </c>
      <c r="AV23" s="29">
        <v>80</v>
      </c>
      <c r="AW23" s="29">
        <v>240</v>
      </c>
      <c r="AY23" s="29" t="str">
        <f t="shared" si="63"/>
        <v>'20201204'</v>
      </c>
      <c r="AZ23" s="29" t="s">
        <v>280</v>
      </c>
      <c r="BA23" s="29">
        <f t="shared" si="35"/>
        <v>131</v>
      </c>
      <c r="BB23" s="29">
        <f t="shared" si="36"/>
        <v>240</v>
      </c>
      <c r="BC23" s="29">
        <f t="shared" si="37"/>
        <v>3087.2764999999977</v>
      </c>
      <c r="BD23" s="29">
        <f t="shared" si="64"/>
        <v>23.56699618320609</v>
      </c>
      <c r="BE23" s="29">
        <f t="shared" si="39"/>
        <v>51</v>
      </c>
      <c r="BF23" s="29">
        <f t="shared" si="40"/>
        <v>48</v>
      </c>
      <c r="BG23" s="29">
        <f t="shared" si="41"/>
        <v>0</v>
      </c>
      <c r="BH23" s="29">
        <f t="shared" si="42"/>
        <v>0</v>
      </c>
      <c r="BI23" s="29">
        <f t="shared" si="65"/>
        <v>51</v>
      </c>
      <c r="BJ23" s="29">
        <f t="shared" si="66"/>
        <v>48</v>
      </c>
      <c r="BK23" s="29">
        <f t="shared" si="45"/>
        <v>160</v>
      </c>
      <c r="BL23" s="29">
        <f t="shared" si="46"/>
        <v>80</v>
      </c>
    </row>
    <row r="24" spans="1:64" s="29" customFormat="1" x14ac:dyDescent="0.2">
      <c r="A24" s="29" t="s">
        <v>370</v>
      </c>
      <c r="B24" s="29" t="s">
        <v>367</v>
      </c>
      <c r="C24" s="29">
        <v>1000</v>
      </c>
      <c r="D24" s="29">
        <v>4</v>
      </c>
      <c r="E24" s="29">
        <v>0</v>
      </c>
      <c r="F24" s="29">
        <v>1</v>
      </c>
      <c r="G24" s="29">
        <v>3</v>
      </c>
      <c r="H24" s="29">
        <v>0</v>
      </c>
      <c r="I24" s="29">
        <v>2</v>
      </c>
      <c r="J24" s="29">
        <v>0</v>
      </c>
      <c r="K24" s="29">
        <v>1</v>
      </c>
      <c r="L24" s="29">
        <v>3</v>
      </c>
      <c r="M24" s="29">
        <v>0</v>
      </c>
      <c r="N24" s="29">
        <v>0.2</v>
      </c>
      <c r="O24" s="29">
        <v>0</v>
      </c>
      <c r="P24" s="29">
        <v>1.2</v>
      </c>
      <c r="Q24" s="29">
        <v>0</v>
      </c>
      <c r="R24" s="29">
        <v>10</v>
      </c>
      <c r="S24" s="29">
        <v>1</v>
      </c>
      <c r="T24" s="29">
        <v>1</v>
      </c>
      <c r="U24" s="29">
        <v>1</v>
      </c>
      <c r="V24" s="29">
        <v>1</v>
      </c>
      <c r="W24" s="29">
        <v>1</v>
      </c>
      <c r="X24" s="29">
        <v>1</v>
      </c>
      <c r="Y24" s="29">
        <v>100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5</v>
      </c>
      <c r="AF24" s="29">
        <v>112</v>
      </c>
      <c r="AG24" s="29">
        <v>35.9883016666667</v>
      </c>
      <c r="AH24" s="37">
        <v>0.84848484848484895</v>
      </c>
      <c r="AI24" s="37" t="s">
        <v>39</v>
      </c>
      <c r="AJ24" s="37">
        <v>0.859375</v>
      </c>
      <c r="AK24" s="37">
        <v>0.83823529411764697</v>
      </c>
      <c r="AL24" s="29">
        <v>0</v>
      </c>
      <c r="AM24" s="29">
        <v>55</v>
      </c>
      <c r="AN24" s="29">
        <v>57</v>
      </c>
      <c r="AO24" s="29">
        <v>54</v>
      </c>
      <c r="AP24" s="29">
        <v>56</v>
      </c>
      <c r="AQ24" s="29">
        <v>0</v>
      </c>
      <c r="AR24" s="29">
        <v>0</v>
      </c>
      <c r="AS24" s="43" t="s">
        <v>39</v>
      </c>
      <c r="AT24" s="37">
        <v>0.98214285714285698</v>
      </c>
      <c r="AU24" s="29">
        <v>180</v>
      </c>
      <c r="AV24" s="29">
        <v>168</v>
      </c>
      <c r="AW24" s="29">
        <v>348</v>
      </c>
      <c r="AY24" s="29" t="str">
        <f t="shared" ref="AY24" si="67">B24</f>
        <v>'20201207'</v>
      </c>
      <c r="AZ24" s="29" t="s">
        <v>374</v>
      </c>
      <c r="BA24" s="29">
        <f t="shared" si="35"/>
        <v>112</v>
      </c>
      <c r="BB24" s="29">
        <f t="shared" si="36"/>
        <v>348</v>
      </c>
      <c r="BC24" s="29">
        <f t="shared" si="37"/>
        <v>2159.2981000000018</v>
      </c>
      <c r="BD24" s="29">
        <f t="shared" ref="BD24" si="68">BC24/BA24</f>
        <v>19.279447321428588</v>
      </c>
      <c r="BE24" s="29">
        <f t="shared" si="39"/>
        <v>54</v>
      </c>
      <c r="BF24" s="29">
        <f t="shared" si="40"/>
        <v>56</v>
      </c>
      <c r="BG24" s="29">
        <f t="shared" si="41"/>
        <v>0</v>
      </c>
      <c r="BH24" s="29">
        <f t="shared" si="42"/>
        <v>0</v>
      </c>
      <c r="BI24" s="29">
        <f t="shared" ref="BI24" si="69">SUM(BE24,BG24)</f>
        <v>54</v>
      </c>
      <c r="BJ24" s="29">
        <f t="shared" ref="BJ24" si="70">SUM(BF24,BH24)</f>
        <v>56</v>
      </c>
      <c r="BK24" s="29">
        <f t="shared" si="45"/>
        <v>180</v>
      </c>
      <c r="BL24" s="29">
        <f t="shared" si="46"/>
        <v>168</v>
      </c>
    </row>
    <row r="25" spans="1:64" s="29" customFormat="1" x14ac:dyDescent="0.2">
      <c r="A25" s="29" t="s">
        <v>380</v>
      </c>
      <c r="B25" s="29" t="s">
        <v>376</v>
      </c>
      <c r="C25" s="29">
        <v>1000</v>
      </c>
      <c r="D25" s="29">
        <v>4</v>
      </c>
      <c r="E25" s="29">
        <v>0</v>
      </c>
      <c r="F25" s="29">
        <v>1</v>
      </c>
      <c r="G25" s="29">
        <v>3</v>
      </c>
      <c r="H25" s="29">
        <v>0</v>
      </c>
      <c r="I25" s="29">
        <v>2</v>
      </c>
      <c r="J25" s="29">
        <v>0</v>
      </c>
      <c r="K25" s="29">
        <v>1</v>
      </c>
      <c r="L25" s="29">
        <v>3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5</v>
      </c>
      <c r="AF25" s="29">
        <v>204</v>
      </c>
      <c r="AG25" s="29">
        <v>62.148548333333302</v>
      </c>
      <c r="AH25" s="37">
        <v>0.85</v>
      </c>
      <c r="AI25" s="37" t="s">
        <v>39</v>
      </c>
      <c r="AJ25" s="37">
        <v>0.84955752212389402</v>
      </c>
      <c r="AK25" s="37">
        <v>0.85039370078740195</v>
      </c>
      <c r="AL25" s="29">
        <v>0</v>
      </c>
      <c r="AM25" s="29">
        <v>96</v>
      </c>
      <c r="AN25" s="29">
        <v>108</v>
      </c>
      <c r="AO25" s="29">
        <v>96</v>
      </c>
      <c r="AP25" s="29">
        <v>95</v>
      </c>
      <c r="AQ25" s="29">
        <v>0</v>
      </c>
      <c r="AR25" s="29">
        <v>0</v>
      </c>
      <c r="AS25" s="43" t="s">
        <v>39</v>
      </c>
      <c r="AT25" s="37">
        <v>0.93627450980392202</v>
      </c>
      <c r="AU25" s="29">
        <v>320</v>
      </c>
      <c r="AV25" s="29">
        <v>272</v>
      </c>
      <c r="AW25" s="29">
        <v>592</v>
      </c>
      <c r="AY25" s="29" t="str">
        <f t="shared" ref="AY25" si="71">B25</f>
        <v>'20201208'</v>
      </c>
      <c r="AZ25" s="56">
        <v>0.5</v>
      </c>
      <c r="BA25" s="29">
        <f t="shared" si="35"/>
        <v>204</v>
      </c>
      <c r="BB25" s="29">
        <f t="shared" si="36"/>
        <v>592</v>
      </c>
      <c r="BC25" s="29">
        <f t="shared" si="37"/>
        <v>3728.912899999998</v>
      </c>
      <c r="BD25" s="29">
        <f t="shared" ref="BD25" si="72">BC25/BA25</f>
        <v>18.27898480392156</v>
      </c>
      <c r="BE25" s="29">
        <f t="shared" si="39"/>
        <v>96</v>
      </c>
      <c r="BF25" s="29">
        <f t="shared" si="40"/>
        <v>95</v>
      </c>
      <c r="BG25" s="29">
        <f t="shared" si="41"/>
        <v>0</v>
      </c>
      <c r="BH25" s="29">
        <f t="shared" si="42"/>
        <v>0</v>
      </c>
      <c r="BI25" s="29">
        <f t="shared" ref="BI25" si="73">SUM(BE25,BG25)</f>
        <v>96</v>
      </c>
      <c r="BJ25" s="29">
        <f t="shared" ref="BJ25" si="74">SUM(BF25,BH25)</f>
        <v>95</v>
      </c>
      <c r="BK25" s="29">
        <f t="shared" si="45"/>
        <v>320</v>
      </c>
      <c r="BL25" s="29">
        <f t="shared" si="46"/>
        <v>272</v>
      </c>
    </row>
    <row r="26" spans="1:64" s="29" customFormat="1" x14ac:dyDescent="0.2">
      <c r="A26" s="29" t="s">
        <v>387</v>
      </c>
      <c r="B26" s="29" t="s">
        <v>384</v>
      </c>
      <c r="C26" s="29">
        <v>1000</v>
      </c>
      <c r="D26" s="29">
        <v>4</v>
      </c>
      <c r="E26" s="29">
        <v>0</v>
      </c>
      <c r="F26" s="29">
        <v>1</v>
      </c>
      <c r="G26" s="29">
        <v>3</v>
      </c>
      <c r="H26" s="29">
        <v>0</v>
      </c>
      <c r="I26" s="29">
        <v>2</v>
      </c>
      <c r="J26" s="29">
        <v>0</v>
      </c>
      <c r="K26" s="29">
        <v>1</v>
      </c>
      <c r="L26" s="29">
        <v>3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2</v>
      </c>
      <c r="T26" s="29">
        <v>0</v>
      </c>
      <c r="U26" s="29">
        <v>2</v>
      </c>
      <c r="V26" s="29">
        <v>0</v>
      </c>
      <c r="W26" s="29">
        <v>0.5</v>
      </c>
      <c r="X26" s="29">
        <v>0.5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5</v>
      </c>
      <c r="AF26" s="29">
        <v>188</v>
      </c>
      <c r="AG26" s="29">
        <v>59.068668333333299</v>
      </c>
      <c r="AH26" s="37">
        <v>0.89099526066350698</v>
      </c>
      <c r="AI26" s="37" t="s">
        <v>39</v>
      </c>
      <c r="AJ26" s="37">
        <v>0.88118811881188097</v>
      </c>
      <c r="AK26" s="37">
        <v>0.9</v>
      </c>
      <c r="AL26" s="29">
        <v>0</v>
      </c>
      <c r="AM26" s="29">
        <v>89</v>
      </c>
      <c r="AN26" s="29">
        <v>99</v>
      </c>
      <c r="AO26" s="29">
        <v>87</v>
      </c>
      <c r="AP26" s="29">
        <v>86</v>
      </c>
      <c r="AQ26" s="29">
        <v>0</v>
      </c>
      <c r="AR26" s="29">
        <v>0</v>
      </c>
      <c r="AS26" s="43" t="s">
        <v>39</v>
      </c>
      <c r="AT26" s="37">
        <v>0.92021276595744705</v>
      </c>
      <c r="AU26" s="29">
        <v>304</v>
      </c>
      <c r="AV26" s="29">
        <v>248</v>
      </c>
      <c r="AW26" s="29">
        <v>552</v>
      </c>
      <c r="AY26" s="29" t="str">
        <f t="shared" ref="AY26" si="75">B26</f>
        <v>'20201209'</v>
      </c>
      <c r="AZ26" s="56">
        <v>0.5</v>
      </c>
      <c r="BA26" s="29">
        <f t="shared" si="35"/>
        <v>188</v>
      </c>
      <c r="BB26" s="29">
        <f t="shared" si="36"/>
        <v>552</v>
      </c>
      <c r="BC26" s="29">
        <f t="shared" si="37"/>
        <v>3544.1200999999978</v>
      </c>
      <c r="BD26" s="29">
        <f t="shared" ref="BD26" si="76">BC26/BA26</f>
        <v>18.851702659574457</v>
      </c>
      <c r="BE26" s="29">
        <f t="shared" si="39"/>
        <v>87</v>
      </c>
      <c r="BF26" s="29">
        <f t="shared" si="40"/>
        <v>86</v>
      </c>
      <c r="BG26" s="29">
        <f t="shared" si="41"/>
        <v>0</v>
      </c>
      <c r="BH26" s="29">
        <f t="shared" si="42"/>
        <v>0</v>
      </c>
      <c r="BI26" s="29">
        <f t="shared" ref="BI26" si="77">SUM(BE26,BG26)</f>
        <v>87</v>
      </c>
      <c r="BJ26" s="29">
        <f t="shared" ref="BJ26" si="78">SUM(BF26,BH26)</f>
        <v>86</v>
      </c>
      <c r="BK26" s="29">
        <f t="shared" si="45"/>
        <v>304</v>
      </c>
      <c r="BL26" s="29">
        <f t="shared" si="46"/>
        <v>248</v>
      </c>
    </row>
    <row r="27" spans="1:64" s="29" customFormat="1" x14ac:dyDescent="0.2">
      <c r="A27" s="29" t="s">
        <v>394</v>
      </c>
      <c r="B27" s="29" t="s">
        <v>391</v>
      </c>
      <c r="C27" s="29">
        <v>1000</v>
      </c>
      <c r="D27" s="29">
        <v>4</v>
      </c>
      <c r="E27" s="29">
        <v>0</v>
      </c>
      <c r="F27" s="29">
        <v>1</v>
      </c>
      <c r="G27" s="29">
        <v>3</v>
      </c>
      <c r="H27" s="29">
        <v>0</v>
      </c>
      <c r="I27" s="29">
        <v>2</v>
      </c>
      <c r="J27" s="29">
        <v>0</v>
      </c>
      <c r="K27" s="29">
        <v>1</v>
      </c>
      <c r="L27" s="29">
        <v>3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5</v>
      </c>
      <c r="AF27" s="29">
        <v>170</v>
      </c>
      <c r="AG27" s="29">
        <v>61.124243333333297</v>
      </c>
      <c r="AH27" s="37">
        <v>0.79069767441860495</v>
      </c>
      <c r="AI27" s="37" t="s">
        <v>39</v>
      </c>
      <c r="AJ27" s="37">
        <v>0.80582524271844702</v>
      </c>
      <c r="AK27" s="37">
        <v>0.77678571428571397</v>
      </c>
      <c r="AL27" s="29">
        <v>0</v>
      </c>
      <c r="AM27" s="29">
        <v>83</v>
      </c>
      <c r="AN27" s="29">
        <v>87</v>
      </c>
      <c r="AO27" s="29">
        <v>79</v>
      </c>
      <c r="AP27" s="29">
        <v>79</v>
      </c>
      <c r="AQ27" s="29">
        <v>0</v>
      </c>
      <c r="AR27" s="29">
        <v>0</v>
      </c>
      <c r="AS27" s="43" t="s">
        <v>39</v>
      </c>
      <c r="AT27" s="37">
        <v>0.92941176470588205</v>
      </c>
      <c r="AU27" s="29">
        <v>112</v>
      </c>
      <c r="AV27" s="29">
        <v>256</v>
      </c>
      <c r="AW27" s="29">
        <v>368</v>
      </c>
      <c r="AY27" s="29" t="str">
        <f t="shared" ref="AY27" si="79">B27</f>
        <v>'20201210'</v>
      </c>
      <c r="AZ27" s="56">
        <v>0.25</v>
      </c>
      <c r="BA27" s="29">
        <f t="shared" si="35"/>
        <v>170</v>
      </c>
      <c r="BB27" s="29">
        <f t="shared" si="36"/>
        <v>368</v>
      </c>
      <c r="BC27" s="29">
        <f t="shared" si="37"/>
        <v>3667.4545999999978</v>
      </c>
      <c r="BD27" s="29">
        <f t="shared" ref="BD27" si="80">BC27/BA27</f>
        <v>21.573262352941164</v>
      </c>
      <c r="BE27" s="29">
        <f t="shared" si="39"/>
        <v>79</v>
      </c>
      <c r="BF27" s="29">
        <f t="shared" si="40"/>
        <v>79</v>
      </c>
      <c r="BG27" s="29">
        <f t="shared" si="41"/>
        <v>0</v>
      </c>
      <c r="BH27" s="29">
        <f t="shared" si="42"/>
        <v>0</v>
      </c>
      <c r="BI27" s="29">
        <f t="shared" ref="BI27" si="81">SUM(BE27,BG27)</f>
        <v>79</v>
      </c>
      <c r="BJ27" s="29">
        <f t="shared" ref="BJ27" si="82">SUM(BF27,BH27)</f>
        <v>79</v>
      </c>
      <c r="BK27" s="29">
        <f t="shared" si="45"/>
        <v>112</v>
      </c>
      <c r="BL27" s="29">
        <f t="shared" si="46"/>
        <v>256</v>
      </c>
    </row>
    <row r="28" spans="1:64" x14ac:dyDescent="0.2">
      <c r="A28" s="18" t="s">
        <v>424</v>
      </c>
      <c r="B28" s="18" t="s">
        <v>412</v>
      </c>
      <c r="C28" s="18">
        <v>1000</v>
      </c>
      <c r="D28" s="18">
        <v>4</v>
      </c>
      <c r="E28" s="18">
        <v>0</v>
      </c>
      <c r="F28" s="18">
        <v>1</v>
      </c>
      <c r="G28" s="18">
        <v>3</v>
      </c>
      <c r="H28" s="18">
        <v>0</v>
      </c>
      <c r="I28" s="18">
        <v>2</v>
      </c>
      <c r="J28" s="18">
        <v>0</v>
      </c>
      <c r="K28" s="18">
        <v>1</v>
      </c>
      <c r="L28" s="18">
        <v>3</v>
      </c>
      <c r="M28" s="18">
        <v>0</v>
      </c>
      <c r="N28" s="18">
        <v>0.2</v>
      </c>
      <c r="O28" s="18">
        <v>0</v>
      </c>
      <c r="P28" s="18">
        <v>1.2</v>
      </c>
      <c r="Q28" s="18">
        <v>0.2</v>
      </c>
      <c r="R28" s="18">
        <v>8</v>
      </c>
      <c r="S28" s="18">
        <v>4</v>
      </c>
      <c r="T28" s="18">
        <v>0</v>
      </c>
      <c r="U28" s="18">
        <v>4</v>
      </c>
      <c r="V28" s="18">
        <v>0</v>
      </c>
      <c r="W28" s="18">
        <v>0.25</v>
      </c>
      <c r="X28" s="18">
        <v>0.25</v>
      </c>
      <c r="Y28" s="18">
        <v>10</v>
      </c>
      <c r="Z28" s="18">
        <v>4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180</v>
      </c>
      <c r="AG28" s="18">
        <v>49.438123333333301</v>
      </c>
      <c r="AH28" s="41">
        <v>0.85714285714285698</v>
      </c>
      <c r="AI28" s="41" t="s">
        <v>39</v>
      </c>
      <c r="AJ28" s="41">
        <v>0.82524271844660202</v>
      </c>
      <c r="AK28" s="41">
        <v>0.88785046728971995</v>
      </c>
      <c r="AL28" s="18">
        <v>0</v>
      </c>
      <c r="AM28" s="18">
        <v>85</v>
      </c>
      <c r="AN28" s="18">
        <v>95</v>
      </c>
      <c r="AO28" s="18">
        <v>84</v>
      </c>
      <c r="AP28" s="18">
        <v>85</v>
      </c>
      <c r="AQ28" s="18">
        <v>0</v>
      </c>
      <c r="AR28" s="18">
        <v>0</v>
      </c>
      <c r="AS28" s="42" t="s">
        <v>39</v>
      </c>
      <c r="AT28" s="41">
        <v>0.93888888888888899</v>
      </c>
      <c r="AU28" s="18">
        <v>304</v>
      </c>
      <c r="AV28" s="18">
        <v>208</v>
      </c>
      <c r="AW28" s="18">
        <v>512</v>
      </c>
      <c r="AY28" s="29" t="str">
        <f t="shared" ref="AY28" si="83">B28</f>
        <v>'20201214'</v>
      </c>
      <c r="AZ28" s="56" t="s">
        <v>425</v>
      </c>
      <c r="BA28" s="29">
        <f t="shared" si="35"/>
        <v>180</v>
      </c>
      <c r="BB28" s="29">
        <f t="shared" si="36"/>
        <v>512</v>
      </c>
      <c r="BC28" s="29">
        <f t="shared" si="37"/>
        <v>2966.2873999999979</v>
      </c>
      <c r="BD28" s="29">
        <f t="shared" ref="BD28" si="84">BC28/BA28</f>
        <v>16.479374444444431</v>
      </c>
      <c r="BE28" s="29">
        <f t="shared" si="39"/>
        <v>84</v>
      </c>
      <c r="BF28" s="29">
        <f t="shared" si="40"/>
        <v>85</v>
      </c>
      <c r="BG28" s="29">
        <f t="shared" si="41"/>
        <v>0</v>
      </c>
      <c r="BH28" s="29">
        <f t="shared" si="42"/>
        <v>0</v>
      </c>
      <c r="BI28" s="29">
        <f t="shared" ref="BI28" si="85">SUM(BE28,BG28)</f>
        <v>84</v>
      </c>
      <c r="BJ28" s="29">
        <f t="shared" ref="BJ28" si="86">SUM(BF28,BH28)</f>
        <v>85</v>
      </c>
      <c r="BK28" s="29">
        <f t="shared" si="45"/>
        <v>304</v>
      </c>
      <c r="BL28" s="29">
        <f t="shared" si="46"/>
        <v>208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  <vt:lpstr>JB377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</cp:lastModifiedBy>
  <dcterms:created xsi:type="dcterms:W3CDTF">2020-10-21T16:16:32Z</dcterms:created>
  <dcterms:modified xsi:type="dcterms:W3CDTF">2020-12-18T15:54:37Z</dcterms:modified>
</cp:coreProperties>
</file>