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4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4" i="11" l="1"/>
  <c r="BK24" i="11"/>
  <c r="BJ24" i="11"/>
  <c r="BI24" i="11"/>
  <c r="BH24" i="11"/>
  <c r="BG24" i="11"/>
  <c r="BF24" i="11"/>
  <c r="BE24" i="11"/>
  <c r="BC24" i="11"/>
  <c r="BD24" i="11" s="1"/>
  <c r="BB24" i="11"/>
  <c r="BA24" i="11"/>
  <c r="AY24" i="11"/>
  <c r="BL23" i="11"/>
  <c r="BK23" i="11"/>
  <c r="BJ23" i="11"/>
  <c r="BH23" i="11"/>
  <c r="BG23" i="11"/>
  <c r="BF23" i="11"/>
  <c r="BE23" i="11"/>
  <c r="BI23" i="11" s="1"/>
  <c r="BC23" i="11"/>
  <c r="BB23" i="11"/>
  <c r="BA23" i="11"/>
  <c r="BD23" i="11" s="1"/>
  <c r="AY23" i="11"/>
  <c r="BL32" i="10"/>
  <c r="BK32" i="10"/>
  <c r="BH32" i="10"/>
  <c r="BG32" i="10"/>
  <c r="BF32" i="10"/>
  <c r="BJ32" i="10" s="1"/>
  <c r="BE32" i="10"/>
  <c r="BI32" i="10" s="1"/>
  <c r="BC32" i="10"/>
  <c r="BD32" i="10" s="1"/>
  <c r="BB32" i="10"/>
  <c r="BA32" i="10"/>
  <c r="AY32" i="10"/>
  <c r="BL31" i="10"/>
  <c r="BK31" i="10"/>
  <c r="BH31" i="10"/>
  <c r="BG31" i="10"/>
  <c r="BF31" i="10"/>
  <c r="BJ31" i="10" s="1"/>
  <c r="BE31" i="10"/>
  <c r="BI31" i="10" s="1"/>
  <c r="BC31" i="10"/>
  <c r="BD31" i="10" s="1"/>
  <c r="BB31" i="10"/>
  <c r="BA31" i="10"/>
  <c r="AY31" i="10"/>
  <c r="BL30" i="10"/>
  <c r="BK30" i="10"/>
  <c r="BI30" i="10"/>
  <c r="BH30" i="10"/>
  <c r="BG30" i="10"/>
  <c r="BF30" i="10"/>
  <c r="BJ30" i="10" s="1"/>
  <c r="BE30" i="10"/>
  <c r="BC30" i="10"/>
  <c r="BD30" i="10" s="1"/>
  <c r="BB30" i="10"/>
  <c r="BA30" i="10"/>
  <c r="AY30" i="10"/>
  <c r="BL29" i="10"/>
  <c r="BK29" i="10"/>
  <c r="BH29" i="10"/>
  <c r="BG29" i="10"/>
  <c r="BF29" i="10"/>
  <c r="BJ29" i="10" s="1"/>
  <c r="BE29" i="10"/>
  <c r="BI29" i="10" s="1"/>
  <c r="BD29" i="10"/>
  <c r="BC29" i="10"/>
  <c r="BB29" i="10"/>
  <c r="BA29" i="10"/>
  <c r="AY29" i="10"/>
  <c r="BK39" i="8"/>
  <c r="BJ39" i="8"/>
  <c r="BG39" i="8"/>
  <c r="BF39" i="8"/>
  <c r="BE39" i="8"/>
  <c r="BI39" i="8" s="1"/>
  <c r="BD39" i="8"/>
  <c r="BH39" i="8" s="1"/>
  <c r="BB39" i="8"/>
  <c r="BC39" i="8" s="1"/>
  <c r="BA39" i="8"/>
  <c r="AZ39" i="8"/>
  <c r="AX39" i="8"/>
  <c r="BK38" i="8"/>
  <c r="BJ38" i="8"/>
  <c r="BI38" i="8"/>
  <c r="BG38" i="8"/>
  <c r="BF38" i="8"/>
  <c r="BE38" i="8"/>
  <c r="BD38" i="8"/>
  <c r="BH38" i="8" s="1"/>
  <c r="BC38" i="8"/>
  <c r="BB38" i="8"/>
  <c r="BA38" i="8"/>
  <c r="AZ38" i="8"/>
  <c r="AX38" i="8"/>
  <c r="BK37" i="8"/>
  <c r="BJ37" i="8"/>
  <c r="BI37" i="8"/>
  <c r="BG37" i="8"/>
  <c r="BF37" i="8"/>
  <c r="BH37" i="8" s="1"/>
  <c r="BE37" i="8"/>
  <c r="BD37" i="8"/>
  <c r="BB37" i="8"/>
  <c r="BC37" i="8" s="1"/>
  <c r="BA37" i="8"/>
  <c r="AZ37" i="8"/>
  <c r="AX37" i="8"/>
  <c r="BK36" i="8"/>
  <c r="BJ36" i="8"/>
  <c r="BG36" i="8"/>
  <c r="BF36" i="8"/>
  <c r="BE36" i="8"/>
  <c r="BI36" i="8" s="1"/>
  <c r="BD36" i="8"/>
  <c r="BH36" i="8" s="1"/>
  <c r="BB36" i="8"/>
  <c r="BA36" i="8"/>
  <c r="AZ36" i="8"/>
  <c r="BC36" i="8" s="1"/>
  <c r="AX36" i="8"/>
  <c r="BK35" i="8"/>
  <c r="BJ35" i="8"/>
  <c r="BG35" i="8"/>
  <c r="BI35" i="8" s="1"/>
  <c r="BF35" i="8"/>
  <c r="BE35" i="8"/>
  <c r="BD35" i="8"/>
  <c r="BH35" i="8" s="1"/>
  <c r="BB35" i="8"/>
  <c r="BC35" i="8" s="1"/>
  <c r="BA35" i="8"/>
  <c r="AZ35" i="8"/>
  <c r="AX35" i="8"/>
  <c r="BK41" i="7" l="1"/>
  <c r="BJ41" i="7"/>
  <c r="BG41" i="7"/>
  <c r="BF41" i="7"/>
  <c r="BE41" i="7"/>
  <c r="BD41" i="7"/>
  <c r="BB41" i="7"/>
  <c r="BA41" i="7"/>
  <c r="AZ41" i="7"/>
  <c r="BK40" i="7"/>
  <c r="BJ40" i="7"/>
  <c r="BG40" i="7"/>
  <c r="BF40" i="7"/>
  <c r="BE40" i="7"/>
  <c r="BI40" i="7" s="1"/>
  <c r="BD40" i="7"/>
  <c r="BH40" i="7" s="1"/>
  <c r="BB40" i="7"/>
  <c r="BA40" i="7"/>
  <c r="AZ40" i="7"/>
  <c r="BK39" i="7"/>
  <c r="BJ39" i="7"/>
  <c r="BG39" i="7"/>
  <c r="BF39" i="7"/>
  <c r="BE39" i="7"/>
  <c r="BI39" i="7" s="1"/>
  <c r="BD39" i="7"/>
  <c r="BB39" i="7"/>
  <c r="BA39" i="7"/>
  <c r="AZ39" i="7"/>
  <c r="BK38" i="7"/>
  <c r="BJ38" i="7"/>
  <c r="BG38" i="7"/>
  <c r="BF38" i="7"/>
  <c r="BE38" i="7"/>
  <c r="BI38" i="7" s="1"/>
  <c r="BD38" i="7"/>
  <c r="BH38" i="7" s="1"/>
  <c r="BB38" i="7"/>
  <c r="BA38" i="7"/>
  <c r="AZ38" i="7"/>
  <c r="AX41" i="7"/>
  <c r="AX40" i="7"/>
  <c r="AX39" i="7"/>
  <c r="AX38" i="7"/>
  <c r="BH41" i="7" l="1"/>
  <c r="BC39" i="7"/>
  <c r="BC40" i="7"/>
  <c r="BC41" i="7"/>
  <c r="BI41" i="7"/>
  <c r="BH39" i="7"/>
  <c r="BC38" i="7"/>
  <c r="BK3" i="15"/>
  <c r="BJ3" i="15"/>
  <c r="BG3" i="15"/>
  <c r="BF3" i="15"/>
  <c r="BE3" i="15"/>
  <c r="BD3" i="15"/>
  <c r="BH3" i="15" s="1"/>
  <c r="BB3" i="15"/>
  <c r="BA3" i="15"/>
  <c r="AZ3" i="15"/>
  <c r="AX3" i="15"/>
  <c r="BK6" i="14"/>
  <c r="BJ6" i="14"/>
  <c r="BG6" i="14"/>
  <c r="BI6" i="14" s="1"/>
  <c r="BF6" i="14"/>
  <c r="BE6" i="14"/>
  <c r="BD6" i="14"/>
  <c r="BB6" i="14"/>
  <c r="BA6" i="14"/>
  <c r="AZ6" i="14"/>
  <c r="AX6" i="14"/>
  <c r="BK5" i="14"/>
  <c r="BJ5" i="14"/>
  <c r="BG5" i="14"/>
  <c r="BF5" i="14"/>
  <c r="BE5" i="14"/>
  <c r="BD5" i="14"/>
  <c r="BB5" i="14"/>
  <c r="BA5" i="14"/>
  <c r="AZ5" i="14"/>
  <c r="AX5" i="14"/>
  <c r="BK4" i="14"/>
  <c r="BJ4" i="14"/>
  <c r="BG4" i="14"/>
  <c r="BF4" i="14"/>
  <c r="BE4" i="14"/>
  <c r="BD4" i="14"/>
  <c r="BB4" i="14"/>
  <c r="BA4" i="14"/>
  <c r="AZ4" i="14"/>
  <c r="AX4" i="14"/>
  <c r="BK3" i="14"/>
  <c r="BJ3" i="14"/>
  <c r="BG3" i="14"/>
  <c r="BF3" i="14"/>
  <c r="BE3" i="14"/>
  <c r="BD3" i="14"/>
  <c r="BB3" i="14"/>
  <c r="BA3" i="14"/>
  <c r="AZ3" i="14"/>
  <c r="AX3" i="14"/>
  <c r="BK35" i="9"/>
  <c r="BJ35" i="9"/>
  <c r="BG35" i="9"/>
  <c r="BF35" i="9"/>
  <c r="BE35" i="9"/>
  <c r="BD35" i="9"/>
  <c r="BB35" i="9"/>
  <c r="BC35" i="9" s="1"/>
  <c r="BA35" i="9"/>
  <c r="AZ35" i="9"/>
  <c r="BK34" i="9"/>
  <c r="BJ34" i="9"/>
  <c r="BG34" i="9"/>
  <c r="BF34" i="9"/>
  <c r="BE34" i="9"/>
  <c r="BD34" i="9"/>
  <c r="BB34" i="9"/>
  <c r="BA34" i="9"/>
  <c r="AZ34" i="9"/>
  <c r="AX35" i="9"/>
  <c r="AX34" i="9"/>
  <c r="BK2" i="17"/>
  <c r="BJ2" i="17"/>
  <c r="BG2" i="17"/>
  <c r="BF2" i="17"/>
  <c r="BE2" i="17"/>
  <c r="BD2" i="17"/>
  <c r="BB2" i="17"/>
  <c r="BA2" i="17"/>
  <c r="AZ2" i="17"/>
  <c r="AX2" i="17"/>
  <c r="BO1" i="17"/>
  <c r="BN1" i="17"/>
  <c r="BM1" i="17"/>
  <c r="BL1" i="17"/>
  <c r="BK2" i="16"/>
  <c r="BJ2" i="16"/>
  <c r="BG2" i="16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F2" i="15"/>
  <c r="BE2" i="15"/>
  <c r="BD2" i="15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5" i="14" l="1"/>
  <c r="BI3" i="14"/>
  <c r="BH2" i="17"/>
  <c r="BI2" i="17"/>
  <c r="BC2" i="17"/>
  <c r="BI2" i="16"/>
  <c r="BI2" i="15"/>
  <c r="BI3" i="15"/>
  <c r="BH2" i="15"/>
  <c r="BC3" i="15"/>
  <c r="BC4" i="14"/>
  <c r="BI5" i="14"/>
  <c r="BI4" i="14"/>
  <c r="BH6" i="14"/>
  <c r="BC3" i="14"/>
  <c r="BH5" i="14"/>
  <c r="BH4" i="14"/>
  <c r="BH3" i="14"/>
  <c r="BC6" i="14"/>
  <c r="BI35" i="9"/>
  <c r="BH35" i="9"/>
  <c r="BH34" i="9"/>
  <c r="BI34" i="9"/>
  <c r="BC34" i="9"/>
  <c r="BC2" i="16"/>
  <c r="BH2" i="16"/>
  <c r="BC2" i="15"/>
  <c r="BC2" i="14"/>
  <c r="BH2" i="14"/>
  <c r="BI2" i="14"/>
  <c r="BK3" i="13"/>
  <c r="BJ3" i="13"/>
  <c r="BG3" i="13"/>
  <c r="BF3" i="13"/>
  <c r="BE3" i="13"/>
  <c r="BD3" i="13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H3" i="13" l="1"/>
  <c r="BI3" i="13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28" i="10" l="1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C23" i="12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D23" i="12" l="1"/>
  <c r="BI23" i="12"/>
  <c r="BJ23" i="12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6" i="10" l="1"/>
  <c r="BI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I23" i="8" l="1"/>
  <c r="BJ23" i="10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<sst xmlns="http://schemas.openxmlformats.org/spreadsheetml/2006/main" count="2503" uniqueCount="489">
  <si>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</si>
  <si>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</si>
  <si>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</si>
  <si>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</si>
  <si>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</si>
  <si>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</si>
  <si>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</si>
  <si>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</si>
  <si>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</si>
  <si>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</si>
  <si>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</si>
  <si>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</si>
  <si>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</si>
  <si>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</si>
  <si>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</si>
  <si>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</si>
  <si>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</si>
  <si>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</si>
  <si>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</si>
  <si>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</si>
  <si>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</si>
  <si>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</si>
  <si>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</si>
  <si>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</si>
  <si>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</si>
  <si>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</si>
  <si>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</si>
  <si>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</si>
  <si>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</si>
  <si>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</si>
  <si>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</si>
  <si>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</si>
  <si>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</si>
  <si>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</si>
  <si>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</si>
  <si>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</si>
  <si>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</si>
  <si>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</si>
  <si>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</si>
  <si>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</si>
  <si>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</si>
  <si>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</si>
  <si>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</si>
  <si>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</si>
  <si>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</si>
  <si>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</si>
  <si>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</si>
  <si>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</si>
  <si>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</si>
  <si>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</si>
  <si>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</si>
  <si>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</si>
  <si>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</si>
  <si>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</si>
  <si>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</si>
  <si>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</si>
  <si>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</si>
  <si>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</si>
  <si>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</si>
  <si>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</si>
  <si>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</si>
  <si>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</si>
  <si>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</si>
  <si>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</si>
  <si>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</si>
  <si>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</si>
  <si>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</si>
  <si>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</si>
  <si>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</si>
  <si>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</si>
  <si>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</si>
  <si>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</si>
  <si>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</si>
  <si>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</si>
  <si>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</si>
  <si>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</si>
  <si>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</si>
  <si>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</si>
  <si>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</si>
  <si>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</si>
  <si>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</si>
  <si>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</si>
  <si>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</si>
  <si>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</si>
  <si>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</si>
  <si>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</si>
  <si>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</si>
  <si>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</si>
  <si>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</si>
  <si>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</si>
  <si>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</si>
  <si>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</si>
  <si>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</si>
  <si>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</si>
  <si>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</si>
  <si>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</si>
  <si>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</si>
  <si>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</si>
  <si>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</si>
  <si>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</si>
  <si>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</si>
  <si>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</si>
  <si>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</si>
  <si>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</si>
  <si>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</si>
  <si>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</si>
  <si>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</si>
  <si>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</si>
  <si>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</si>
  <si>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</si>
  <si>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</si>
  <si>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</si>
  <si>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</si>
  <si>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</si>
  <si>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</si>
  <si>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</si>
  <si>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</si>
  <si>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</si>
  <si>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</si>
  <si>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</si>
  <si>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</si>
  <si>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</si>
  <si>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</si>
  <si>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</si>
  <si>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</si>
  <si>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</si>
  <si>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</si>
  <si>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</si>
  <si>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</si>
  <si>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</si>
  <si>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</si>
  <si>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</si>
  <si>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</si>
  <si>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</si>
  <si>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</si>
  <si>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</si>
  <si>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</si>
  <si>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</si>
  <si>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</si>
  <si>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</si>
  <si>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</si>
  <si>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</si>
  <si>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</si>
  <si>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</si>
  <si>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</si>
  <si>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</si>
  <si>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</si>
  <si>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</si>
  <si>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</si>
  <si>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</si>
  <si>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</si>
  <si>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</si>
  <si>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</si>
  <si>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</si>
  <si>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</si>
  <si>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</si>
  <si>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</si>
  <si>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</si>
  <si>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</si>
  <si>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</si>
  <si>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</si>
  <si>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</si>
  <si>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</si>
  <si>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</si>
  <si>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</si>
  <si>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</si>
  <si>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</si>
  <si>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</si>
  <si>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</si>
  <si>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</si>
  <si>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</si>
  <si>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</si>
  <si>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</si>
  <si>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</si>
  <si>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</si>
  <si>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</si>
  <si>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</si>
  <si>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</si>
  <si>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</si>
  <si>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</si>
  <si>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</si>
  <si>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</si>
  <si>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</si>
  <si>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</si>
  <si>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</si>
  <si>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</si>
  <si>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</si>
  <si>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</si>
  <si>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</si>
  <si>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</si>
  <si>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</si>
  <si>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</si>
  <si>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</si>
  <si>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</si>
  <si>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</si>
  <si>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</si>
  <si>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</si>
  <si>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</si>
  <si>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</si>
  <si>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</si>
  <si>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</si>
  <si>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</si>
  <si>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</si>
  <si>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</si>
  <si>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</si>
  <si>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</si>
  <si>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</si>
  <si>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</si>
  <si>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</si>
  <si>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</si>
  <si>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</si>
  <si>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</si>
  <si>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</si>
  <si>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</si>
  <si>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</si>
  <si>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</si>
  <si>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</si>
  <si>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</si>
  <si>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</si>
  <si>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</si>
  <si>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</si>
  <si>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</si>
  <si>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</si>
  <si>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</si>
  <si>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</si>
  <si>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</si>
  <si>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</si>
  <si>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</si>
  <si>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</si>
  <si>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</si>
  <si>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</si>
  <si>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</si>
  <si>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</si>
  <si>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</si>
  <si>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</si>
  <si>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</si>
  <si>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</si>
  <si>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</si>
  <si>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</si>
  <si>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</si>
  <si>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</si>
  <si>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</si>
  <si>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</si>
  <si>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</si>
  <si>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</si>
  <si>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</si>
  <si>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</si>
  <si>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</si>
  <si>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</si>
  <si>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</si>
  <si>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</si>
  <si>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</si>
  <si>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</si>
  <si>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</si>
  <si>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</si>
  <si>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</si>
  <si>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</si>
  <si>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</si>
  <si>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</si>
  <si>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</si>
  <si>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</si>
  <si>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</si>
  <si>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</si>
  <si>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</si>
  <si>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</si>
  <si>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</si>
  <si>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</si>
  <si>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</si>
  <si>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</si>
  <si>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</si>
  <si>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</si>
  <si>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</si>
  <si>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</si>
  <si>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</si>
  <si>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</si>
  <si>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</si>
  <si>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</si>
  <si>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</si>
  <si>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</si>
  <si>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</si>
  <si>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</si>
  <si>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</si>
  <si>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</si>
  <si>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</si>
  <si>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</si>
  <si>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</si>
  <si>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</si>
  <si>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</si>
  <si>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</si>
  <si>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</si>
  <si>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</si>
  <si>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</si>
  <si>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</si>
  <si>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</si>
  <si>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</si>
  <si>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</si>
  <si>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</si>
  <si>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</si>
  <si>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</si>
  <si>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</si>
  <si>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</si>
  <si>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</si>
  <si>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</si>
  <si>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</si>
  <si>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</si>
  <si>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</si>
  <si>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</si>
  <si>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</si>
  <si>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</si>
  <si>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</si>
  <si>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</si>
  <si>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</si>
  <si>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</si>
  <si>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</si>
  <si>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</si>
  <si>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</si>
  <si>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</si>
  <si>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</si>
  <si>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</si>
  <si>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</si>
  <si>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</si>
  <si>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</si>
  <si>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</si>
  <si>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</si>
  <si>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</si>
  <si>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</si>
  <si>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</si>
  <si>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</si>
  <si>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</si>
  <si>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</si>
  <si>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</si>
  <si>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</si>
  <si>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</si>
  <si>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</si>
  <si>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</si>
  <si>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</si>
  <si>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</si>
  <si>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</si>
  <si>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</si>
  <si>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</si>
  <si>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</si>
  <si>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</si>
  <si>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</si>
  <si>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</si>
  <si>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</si>
  <si>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</si>
  <si>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</si>
  <si>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</si>
  <si>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</si>
  <si>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</si>
  <si>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</si>
  <si>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</si>
  <si>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</si>
  <si>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</si>
  <si>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</si>
  <si>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</si>
  <si>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</si>
  <si>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</si>
  <si>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</si>
  <si>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</si>
  <si>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</si>
  <si>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</si>
  <si>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</si>
  <si>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</si>
  <si>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</si>
  <si>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</si>
  <si>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</si>
  <si>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</si>
  <si>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</si>
  <si>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</si>
  <si>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</si>
  <si>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</si>
  <si>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</si>
  <si>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</si>
  <si>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</si>
  <si>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</si>
  <si>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</si>
  <si>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</si>
  <si>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</si>
  <si>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</si>
  <si>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</si>
  <si>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</si>
  <si>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</si>
  <si>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</si>
  <si>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</si>
  <si>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</si>
  <si>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</si>
  <si>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</si>
  <si>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</si>
  <si>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</si>
  <si>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</si>
  <si>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</si>
  <si>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</si>
  <si>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</si>
  <si>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</si>
  <si>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</si>
  <si>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</si>
  <si>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</si>
  <si>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</si>
  <si>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</si>
  <si>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</si>
  <si>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</si>
  <si>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</si>
  <si>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</si>
  <si>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</si>
  <si>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</si>
  <si>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</si>
  <si>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</si>
  <si>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</si>
  <si>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</si>
  <si>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</si>
  <si>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</si>
  <si>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</si>
  <si>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</si>
  <si>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</si>
  <si>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</si>
  <si>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</si>
  <si>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</si>
  <si>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</si>
  <si>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</si>
  <si>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</si>
  <si>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</si>
  <si>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</si>
  <si>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</si>
  <si>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</si>
  <si>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</si>
  <si>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</si>
  <si>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</si>
  <si>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</si>
  <si>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</si>
  <si>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</si>
  <si>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</si>
  <si>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</si>
  <si>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</si>
  <si>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</si>
  <si>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</si>
  <si>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</si>
  <si>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</si>
  <si>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</si>
  <si>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</si>
  <si>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</si>
  <si>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</si>
  <si>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</si>
  <si>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</si>
  <si>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</si>
  <si>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</si>
  <si>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</si>
  <si>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</si>
  <si>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</si>
  <si>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</si>
  <si>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</si>
  <si>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</si>
  <si>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</si>
  <si>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</si>
  <si>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</si>
  <si>
    <t>'JB372_Infoseek_20201218_114751.mat'</t>
  </si>
  <si>
    <t>'JB373_Infoseek_20201218_133403.mat'</t>
  </si>
  <si>
    <t>'JB374_InfoseekTimeout_20201218_145828.mat'</t>
  </si>
  <si>
    <t>'JB373_Infoseek_20201221_174851.mat'</t>
  </si>
  <si>
    <t>'20201221'</t>
  </si>
  <si>
    <t>'JB374_InfoseekTimeout_20201221_135526.mat'</t>
  </si>
  <si>
    <t>'JB375_InfoseekTimeout_20201221_151316.mat'</t>
  </si>
  <si>
    <t>25% timeout</t>
  </si>
  <si>
    <t>'JB376_InfoseekTimeout_20201221_163502.mat'</t>
  </si>
  <si>
    <t>'JB376_InfoseekTimeout_20201218_172232.mat'</t>
  </si>
  <si>
    <t>'JB372_Infoseek_20201221_120937.mat'</t>
  </si>
  <si>
    <t>'JB372_Infoseek_20201221_121836.mat'</t>
  </si>
  <si>
    <t>'JB372_Infoseek_20201221_125257.mat'</t>
  </si>
  <si>
    <t>'JB372_Infoseek_20201221_130957.mat'</t>
  </si>
  <si>
    <t>'JB372_Infoseek_20201221_131218.mat'</t>
  </si>
  <si>
    <t>'JB372_Infoseek_20201221_131838.mat'</t>
  </si>
  <si>
    <t>'JB372_Infoseek_20201221_133036.mat'</t>
  </si>
  <si>
    <t>'JB371_Infoseek_20201221_100853.mat'</t>
  </si>
  <si>
    <t>'JB371_Infoseek_20201221_102402.mat'</t>
  </si>
  <si>
    <t>'JB377_InfoseekNewOlfNoDoors_20201221_124238.mat'</t>
  </si>
  <si>
    <t>'JB378_InfoseekNewOlfNoDoors_20201218_115804.mat'</t>
  </si>
  <si>
    <t>'JB378_InfoseekNewOlfNoDoors_20201218_120450.mat'</t>
  </si>
  <si>
    <t>'JB377_InfoseekNewOlfNoDoors_20201218_105715.mat'</t>
  </si>
  <si>
    <t>'JB377_InfoseekNewOlfNoDoors_20201218_111726.mat'</t>
  </si>
  <si>
    <t>'JB377_InfoseekNewOlfNoDoors_20201218_113947.mat'</t>
  </si>
  <si>
    <t>'JB379_InfoseekNewOlfNoDoors_20201218_124214.mat'</t>
  </si>
  <si>
    <t>'JB379_InfoseekNewOlfNoDoors_20201218_124800.mat'</t>
  </si>
  <si>
    <t>'JB380_InfoseekNewOlfNoDoors_20201218_132714.mat'</t>
  </si>
  <si>
    <t>'JB380_InfoseekNewOlfNoDoors_20201218_133837.mat'</t>
  </si>
  <si>
    <t>'JB381_InfoseekNewOlfNoDoors_20201218_173627.mat'</t>
  </si>
  <si>
    <t>'JB378_InfoseekNewOlfNoDoors_20201221_132227.mat'</t>
  </si>
  <si>
    <t>'JB379_InfoseekNewOlfNoDoors_20201221_164308.mat'</t>
  </si>
  <si>
    <t>'JB380_InfoseekNewOlfNoDoors_20201221_171810.mat'</t>
  </si>
  <si>
    <t>'JB381_InfoseekNewOlfNoDoors_20201221_175212.mat'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</si>
</sst>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9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Z2" workbookViewId="0">
      <selection activeCell="AZ24" sqref="AZ2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2095</v>
      </c>
      <c r="BN1" s="25">
        <f>SUM($AP$2:$AP$1048576,$AR$2:$AR$1048576)</f>
        <v>2037</v>
      </c>
      <c r="BO1" s="25">
        <f>SUM($AU$2:$AU$1048576)</f>
        <v>5752</v>
      </c>
      <c r="BP1" s="25">
        <f>SUM($AV$2:$AV$1048576)</f>
        <v>7024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4" si="1">SUMIF($B$2:$B$1048576,$B2,$AF$2:$AF$1048576)</f>
        <v>54</v>
      </c>
      <c r="BB2" s="25">
        <f t="shared" ref="BB2:BB24" si="2">SUMIF($B$2:$B$1048576,$B2,$AW$2:$AW$1048576)</f>
        <v>204</v>
      </c>
      <c r="BC2" s="25">
        <f t="shared" ref="BC2:BC24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4" si="5">SUMIF($B$2:$B$1048576,$B2,$AO$2:$AO$1048576)</f>
        <v>26</v>
      </c>
      <c r="BF2" s="25">
        <f t="shared" ref="BF2:BF24" si="6">SUMIF($B$2:$B$1048576,$B2,$AP$2:$AP$1048576)</f>
        <v>28</v>
      </c>
      <c r="BG2" s="25">
        <f t="shared" ref="BG2:BG24" si="7">SUMIF($B$2:$B$1048576,$B2,$AQ$2:$AQ$1048576)</f>
        <v>0</v>
      </c>
      <c r="BH2" s="25">
        <f t="shared" ref="BH2:BH24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4" si="14">SUMIF($B$2:$B$1048576,$B3,$AU$2:$AU$1048576)</f>
        <v>204</v>
      </c>
      <c r="BL3" s="30">
        <f t="shared" ref="BL3:BL24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2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:AY24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:BD24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:BI24" si="86">SUM(BE22,BG22)</f>
        <v>162</v>
      </c>
      <c r="BJ22" s="25">
        <f t="shared" ref="BJ22:BJ24" si="87">SUM(BF22,BH22)</f>
        <v>55</v>
      </c>
      <c r="BK22" s="25">
        <f t="shared" si="14"/>
        <v>448</v>
      </c>
      <c r="BL22" s="25">
        <f t="shared" si="15"/>
        <v>240</v>
      </c>
    </row>
    <row r="23" spans="1:64" s="29" customFormat="1" x14ac:dyDescent="0.2">
      <c r="A23" s="29" t="s">
        <v>440</v>
      </c>
      <c r="B23" s="29" t="s">
        <v>430</v>
      </c>
      <c r="C23" s="29">
        <v>1000</v>
      </c>
      <c r="D23" s="29">
        <v>4</v>
      </c>
      <c r="E23" s="29">
        <v>1</v>
      </c>
      <c r="F23" s="29">
        <v>0</v>
      </c>
      <c r="G23" s="29">
        <v>1</v>
      </c>
      <c r="H23" s="29">
        <v>3</v>
      </c>
      <c r="I23" s="29">
        <v>3</v>
      </c>
      <c r="J23" s="29">
        <v>1</v>
      </c>
      <c r="K23" s="29">
        <v>0</v>
      </c>
      <c r="L23" s="29">
        <v>2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4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45</v>
      </c>
      <c r="AF23" s="29">
        <v>233</v>
      </c>
      <c r="AG23" s="29">
        <v>69.861609999999999</v>
      </c>
      <c r="AH23" s="37">
        <v>0.76393442622950802</v>
      </c>
      <c r="AI23" s="37" t="s">
        <v>39</v>
      </c>
      <c r="AJ23" s="37">
        <v>0.73684210526315796</v>
      </c>
      <c r="AK23" s="37">
        <v>0.79850746268656703</v>
      </c>
      <c r="AL23" s="29">
        <v>0</v>
      </c>
      <c r="AM23" s="29">
        <v>126</v>
      </c>
      <c r="AN23" s="29">
        <v>107</v>
      </c>
      <c r="AO23" s="29">
        <v>106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0.91416309012875496</v>
      </c>
      <c r="AU23" s="29">
        <v>272</v>
      </c>
      <c r="AV23" s="29">
        <v>560</v>
      </c>
      <c r="AW23" s="29">
        <v>832</v>
      </c>
      <c r="AY23" s="29" t="str">
        <f t="shared" si="84"/>
        <v>'20201215'</v>
      </c>
      <c r="AZ23" s="29" t="s">
        <v>462</v>
      </c>
      <c r="BA23" s="29">
        <f t="shared" si="1"/>
        <v>233</v>
      </c>
      <c r="BB23" s="29">
        <f t="shared" si="2"/>
        <v>832</v>
      </c>
      <c r="BC23" s="29">
        <f t="shared" si="3"/>
        <v>4191.6966000000002</v>
      </c>
      <c r="BD23" s="29">
        <f t="shared" si="85"/>
        <v>17.99011416309013</v>
      </c>
      <c r="BE23" s="29">
        <f t="shared" si="5"/>
        <v>106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si="86"/>
        <v>106</v>
      </c>
      <c r="BJ23" s="29">
        <f t="shared" si="87"/>
        <v>107</v>
      </c>
      <c r="BK23" s="29">
        <f t="shared" si="14"/>
        <v>272</v>
      </c>
      <c r="BL23" s="29">
        <f t="shared" si="15"/>
        <v>560</v>
      </c>
    </row>
    <row r="24" spans="1:64" x14ac:dyDescent="0.2">
      <c r="A24" s="18" t="s">
        <v>461</v>
      </c>
      <c r="B24" s="18" t="s">
        <v>459</v>
      </c>
      <c r="C24" s="18">
        <v>1000</v>
      </c>
      <c r="D24" s="18">
        <v>4</v>
      </c>
      <c r="E24" s="18">
        <v>1</v>
      </c>
      <c r="F24" s="18">
        <v>0</v>
      </c>
      <c r="G24" s="18">
        <v>1</v>
      </c>
      <c r="H24" s="18">
        <v>3</v>
      </c>
      <c r="I24" s="18">
        <v>3</v>
      </c>
      <c r="J24" s="18">
        <v>1</v>
      </c>
      <c r="K24" s="18">
        <v>0</v>
      </c>
      <c r="L24" s="18">
        <v>2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1000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251</v>
      </c>
      <c r="AG24" s="18">
        <v>79.879445000000004</v>
      </c>
      <c r="AH24" s="41">
        <v>0.850847457627119</v>
      </c>
      <c r="AI24" s="41" t="s">
        <v>39</v>
      </c>
      <c r="AJ24" s="41">
        <v>0.83703703703703702</v>
      </c>
      <c r="AK24" s="41">
        <v>0.86250000000000004</v>
      </c>
      <c r="AL24" s="18">
        <v>0</v>
      </c>
      <c r="AM24" s="18">
        <v>113</v>
      </c>
      <c r="AN24" s="18">
        <v>138</v>
      </c>
      <c r="AO24" s="18">
        <v>111</v>
      </c>
      <c r="AP24" s="18">
        <v>113</v>
      </c>
      <c r="AQ24" s="18">
        <v>0</v>
      </c>
      <c r="AR24" s="18">
        <v>0</v>
      </c>
      <c r="AS24" s="42" t="s">
        <v>39</v>
      </c>
      <c r="AT24" s="41">
        <v>0.89243027888446202</v>
      </c>
      <c r="AU24" s="18">
        <v>464</v>
      </c>
      <c r="AV24" s="18">
        <v>384</v>
      </c>
      <c r="AW24" s="18">
        <v>848</v>
      </c>
      <c r="AY24" s="18" t="str">
        <f t="shared" si="84"/>
        <v>'20201221'</v>
      </c>
      <c r="AZ24" s="29" t="s">
        <v>462</v>
      </c>
      <c r="BA24" s="18">
        <f t="shared" si="1"/>
        <v>251</v>
      </c>
      <c r="BB24" s="18">
        <f t="shared" si="2"/>
        <v>848</v>
      </c>
      <c r="BC24" s="18">
        <f t="shared" si="3"/>
        <v>4792.7667000000001</v>
      </c>
      <c r="BD24" s="18">
        <f t="shared" si="85"/>
        <v>19.094688047808766</v>
      </c>
      <c r="BE24" s="18">
        <f t="shared" si="5"/>
        <v>111</v>
      </c>
      <c r="BF24" s="18">
        <f t="shared" si="6"/>
        <v>113</v>
      </c>
      <c r="BG24" s="18">
        <f t="shared" si="7"/>
        <v>0</v>
      </c>
      <c r="BH24" s="18">
        <f t="shared" si="8"/>
        <v>0</v>
      </c>
      <c r="BI24" s="18">
        <f t="shared" si="86"/>
        <v>111</v>
      </c>
      <c r="BJ24" s="18">
        <f t="shared" si="87"/>
        <v>113</v>
      </c>
      <c r="BK24" s="18">
        <f t="shared" si="14"/>
        <v>464</v>
      </c>
      <c r="BL24" s="18">
        <f t="shared" si="15"/>
        <v>384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6"/>
  <sheetViews>
    <sheetView topLeftCell="Q1" workbookViewId="0">
      <selection activeCell="Z1" sqref="Z1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1944</v>
      </c>
      <c r="BN1" s="25">
        <f>SUM($AP$2:$AP$1048576,$AR$2:$AR$1048576)</f>
        <v>1947</v>
      </c>
      <c r="BO1" s="25">
        <f>SUM($AU$2:$AU$1048576)</f>
        <v>7324</v>
      </c>
      <c r="BP1" s="25">
        <f>SUM($AV$2:$AV$1048576)</f>
        <v>6132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 t="shared" ref="BK2:BK23" si="10">SUMIF($B$2:$B$1048576,$B2,$AU$2:$AU$1048576)</f>
        <v>8</v>
      </c>
      <c r="BL2" s="30">
        <f t="shared" ref="BL2:BL23" si="11"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2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3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4">SUM(BE3,BG3)</f>
        <v>4</v>
      </c>
      <c r="BJ3" s="25">
        <f t="shared" ref="BJ3" si="15">SUM(BF3,BH3)</f>
        <v>7</v>
      </c>
      <c r="BK3" s="25">
        <f t="shared" si="10"/>
        <v>8</v>
      </c>
      <c r="BL3" s="25">
        <f t="shared" si="11"/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0"/>
        <v>108</v>
      </c>
      <c r="BL4" s="29">
        <f t="shared" si="11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0"/>
        <v>372</v>
      </c>
      <c r="BL5" s="29">
        <f t="shared" si="11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0"/>
        <v>480</v>
      </c>
      <c r="BL6" s="29">
        <f t="shared" si="11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0"/>
        <v>224</v>
      </c>
      <c r="BL7" s="29">
        <f t="shared" si="11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0"/>
        <v>384</v>
      </c>
      <c r="BL8" s="18">
        <f t="shared" si="11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0"/>
        <v>384</v>
      </c>
      <c r="BL9" s="25">
        <f t="shared" si="11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0"/>
        <v>356</v>
      </c>
      <c r="BL10" s="29">
        <f t="shared" si="11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0"/>
        <v>400</v>
      </c>
      <c r="BL11" s="29">
        <f t="shared" si="11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0"/>
        <v>340</v>
      </c>
      <c r="BL12" s="29">
        <f t="shared" si="11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0"/>
        <v>276</v>
      </c>
      <c r="BL13" s="29">
        <f t="shared" si="11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0"/>
        <v>404</v>
      </c>
      <c r="BL14" s="52">
        <f t="shared" si="11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0"/>
        <v>404</v>
      </c>
      <c r="BL15" s="25">
        <f t="shared" si="11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0"/>
        <v>444</v>
      </c>
      <c r="BL16" s="29">
        <f t="shared" si="11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0"/>
        <v>336</v>
      </c>
      <c r="BL17" s="29">
        <f t="shared" si="11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0"/>
        <v>416</v>
      </c>
      <c r="BL18" s="29">
        <f t="shared" si="11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0"/>
        <v>344</v>
      </c>
      <c r="BL19" s="29">
        <f t="shared" si="11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0"/>
        <v>256</v>
      </c>
      <c r="BL20" s="29">
        <f t="shared" si="11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0"/>
        <v>368</v>
      </c>
      <c r="BL21" s="29">
        <f t="shared" si="11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0"/>
        <v>368</v>
      </c>
      <c r="BL22" s="29">
        <f t="shared" si="11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0"/>
        <v>384</v>
      </c>
      <c r="BL23" s="29">
        <f t="shared" si="11"/>
        <v>416</v>
      </c>
    </row>
    <row r="24" spans="1:64" x14ac:dyDescent="0.2">
      <c r="A24" s="18" t="s">
        <v>441</v>
      </c>
      <c r="B24" s="18" t="s">
        <v>430</v>
      </c>
      <c r="C24" s="18">
        <v>1000</v>
      </c>
      <c r="D24" s="18">
        <v>4</v>
      </c>
      <c r="E24" s="18">
        <v>0</v>
      </c>
      <c r="F24" s="18">
        <v>1</v>
      </c>
      <c r="G24" s="18">
        <v>3</v>
      </c>
      <c r="H24" s="18">
        <v>0</v>
      </c>
      <c r="I24" s="18">
        <v>1</v>
      </c>
      <c r="J24" s="18">
        <v>3</v>
      </c>
      <c r="K24" s="18">
        <v>2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2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65.182473333333306</v>
      </c>
      <c r="AH24" s="41">
        <v>0.82795698924731198</v>
      </c>
      <c r="AI24" s="41" t="s">
        <v>39</v>
      </c>
      <c r="AJ24" s="41">
        <v>0.82142857142857095</v>
      </c>
      <c r="AK24" s="41">
        <v>0.83453237410072001</v>
      </c>
      <c r="AL24" s="18">
        <v>0</v>
      </c>
      <c r="AM24" s="18">
        <v>115</v>
      </c>
      <c r="AN24" s="18">
        <v>116</v>
      </c>
      <c r="AO24" s="18">
        <v>91</v>
      </c>
      <c r="AP24" s="18">
        <v>92</v>
      </c>
      <c r="AQ24" s="18">
        <v>0</v>
      </c>
      <c r="AR24" s="18">
        <v>0</v>
      </c>
      <c r="AS24" s="42" t="s">
        <v>39</v>
      </c>
      <c r="AT24" s="41">
        <v>0.79220779220779203</v>
      </c>
      <c r="AU24" s="18">
        <v>272</v>
      </c>
      <c r="AV24" s="18">
        <v>416</v>
      </c>
      <c r="AW24" s="18">
        <v>688</v>
      </c>
    </row>
    <row r="25" spans="1:64" x14ac:dyDescent="0.2">
      <c r="A25" s="18" t="s">
        <v>464</v>
      </c>
      <c r="B25" s="18" t="s">
        <v>454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1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194</v>
      </c>
      <c r="AG25" s="18">
        <v>56.207231666666701</v>
      </c>
      <c r="AH25" s="41">
        <v>0.87782805429864297</v>
      </c>
      <c r="AI25" s="41" t="s">
        <v>39</v>
      </c>
      <c r="AJ25" s="41">
        <v>0.88349514563106801</v>
      </c>
      <c r="AK25" s="41">
        <v>0.87288135593220295</v>
      </c>
      <c r="AL25" s="18">
        <v>0</v>
      </c>
      <c r="AM25" s="18">
        <v>91</v>
      </c>
      <c r="AN25" s="18">
        <v>103</v>
      </c>
      <c r="AO25" s="18">
        <v>87</v>
      </c>
      <c r="AP25" s="18">
        <v>89</v>
      </c>
      <c r="AQ25" s="18">
        <v>0</v>
      </c>
      <c r="AR25" s="18">
        <v>0</v>
      </c>
      <c r="AS25" s="42" t="s">
        <v>39</v>
      </c>
      <c r="AT25" s="41">
        <v>0.90721649484536104</v>
      </c>
      <c r="AU25" s="18">
        <v>400</v>
      </c>
      <c r="AV25" s="18">
        <v>272</v>
      </c>
      <c r="AW25" s="18">
        <v>672</v>
      </c>
    </row>
    <row r="26" spans="1:64" x14ac:dyDescent="0.2">
      <c r="A26" s="18" t="s">
        <v>463</v>
      </c>
      <c r="B26" s="18" t="s">
        <v>459</v>
      </c>
      <c r="C26" s="18">
        <v>1000</v>
      </c>
      <c r="D26" s="18">
        <v>4</v>
      </c>
      <c r="E26" s="18">
        <v>0</v>
      </c>
      <c r="F26" s="18">
        <v>1</v>
      </c>
      <c r="G26" s="18">
        <v>3</v>
      </c>
      <c r="H26" s="18">
        <v>0</v>
      </c>
      <c r="I26" s="18">
        <v>1</v>
      </c>
      <c r="J26" s="18">
        <v>3</v>
      </c>
      <c r="K26" s="18">
        <v>2</v>
      </c>
      <c r="L26" s="18">
        <v>0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2</v>
      </c>
      <c r="S26" s="18">
        <v>4</v>
      </c>
      <c r="T26" s="18">
        <v>0</v>
      </c>
      <c r="U26" s="18">
        <v>4</v>
      </c>
      <c r="V26" s="18">
        <v>0</v>
      </c>
      <c r="W26" s="18">
        <v>0.25</v>
      </c>
      <c r="X26" s="18">
        <v>0.25</v>
      </c>
      <c r="Y26" s="18">
        <v>1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45</v>
      </c>
      <c r="AF26" s="18">
        <v>210</v>
      </c>
      <c r="AG26" s="18">
        <v>72.099191666666698</v>
      </c>
      <c r="AH26" s="41">
        <v>0.83665338645418297</v>
      </c>
      <c r="AI26" s="41" t="s">
        <v>39</v>
      </c>
      <c r="AJ26" s="41">
        <v>0.834710743801653</v>
      </c>
      <c r="AK26" s="41">
        <v>0.83846153846153904</v>
      </c>
      <c r="AL26" s="18">
        <v>0</v>
      </c>
      <c r="AM26" s="18">
        <v>101</v>
      </c>
      <c r="AN26" s="18">
        <v>109</v>
      </c>
      <c r="AO26" s="18">
        <v>100</v>
      </c>
      <c r="AP26" s="18">
        <v>100</v>
      </c>
      <c r="AQ26" s="18">
        <v>0</v>
      </c>
      <c r="AR26" s="18">
        <v>0</v>
      </c>
      <c r="AS26" s="42" t="s">
        <v>39</v>
      </c>
      <c r="AT26" s="41">
        <v>0.952380952380952</v>
      </c>
      <c r="AU26" s="18">
        <v>384</v>
      </c>
      <c r="AV26" s="18">
        <v>320</v>
      </c>
      <c r="AW26" s="18">
        <v>704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7"/>
  <sheetViews>
    <sheetView zoomScaleNormal="100" workbookViewId="0">
      <selection activeCell="A6" sqref="A6:XFD6"/>
    </sheetView>
  </sheetViews>
  <sheetFormatPr defaultColWidth="8.625" defaultRowHeight="12.75" x14ac:dyDescent="0.2"/>
  <cols>
    <col min="1" max="1" width="53.62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131</v>
      </c>
      <c r="BM1" s="25">
        <f>SUM($AO$2:$AO$1048576,$AQ$2:$AQ$1048576)</f>
        <v>155</v>
      </c>
      <c r="BN1" s="25">
        <f>SUM($AT$2:$AT$1048576)</f>
        <v>532</v>
      </c>
      <c r="BO1" s="25">
        <f>SUM($AU$2:$AU$1048576)</f>
        <v>612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s="22" customFormat="1" x14ac:dyDescent="0.2">
      <c r="A3" s="22" t="s">
        <v>435</v>
      </c>
      <c r="B3" s="22" t="s">
        <v>432</v>
      </c>
      <c r="C3" s="22">
        <v>1000</v>
      </c>
      <c r="D3" s="22">
        <v>2</v>
      </c>
      <c r="E3" s="22">
        <v>1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2">
        <v>6</v>
      </c>
      <c r="L3" s="22">
        <v>7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52</v>
      </c>
      <c r="AF3" s="22">
        <v>21.163983333333299</v>
      </c>
      <c r="AG3" s="23">
        <v>0.94545454545454499</v>
      </c>
      <c r="AH3" s="23" t="s">
        <v>39</v>
      </c>
      <c r="AI3" s="23">
        <v>0.94285714285714295</v>
      </c>
      <c r="AJ3" s="23">
        <v>0.95</v>
      </c>
      <c r="AK3" s="22">
        <v>0</v>
      </c>
      <c r="AL3" s="22">
        <v>33</v>
      </c>
      <c r="AM3" s="22">
        <v>19</v>
      </c>
      <c r="AN3" s="22">
        <v>32</v>
      </c>
      <c r="AO3" s="22">
        <v>19</v>
      </c>
      <c r="AP3" s="22">
        <v>0</v>
      </c>
      <c r="AQ3" s="22">
        <v>0</v>
      </c>
      <c r="AR3" s="24" t="s">
        <v>39</v>
      </c>
      <c r="AS3" s="23">
        <v>0.98076923076923095</v>
      </c>
      <c r="AT3" s="22">
        <v>116</v>
      </c>
      <c r="AU3" s="22">
        <v>72</v>
      </c>
      <c r="AV3" s="22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25">
        <f>SUMIF($B$2:$B$1048576,$B3,$AT$2:$AT$1048576)</f>
        <v>116</v>
      </c>
      <c r="BK3" s="25">
        <f>SUMIF($B$2:$B$1048576,$B3,$AU$2:$AU$1048576)</f>
        <v>72</v>
      </c>
    </row>
    <row r="4" spans="1:67" x14ac:dyDescent="0.2">
      <c r="A4" s="1" t="s">
        <v>477</v>
      </c>
      <c r="B4" s="1" t="s">
        <v>454</v>
      </c>
      <c r="C4" s="1">
        <v>1000</v>
      </c>
      <c r="D4" s="1">
        <v>3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0</v>
      </c>
      <c r="N4" s="1">
        <v>0.2</v>
      </c>
      <c r="O4" s="1">
        <v>0</v>
      </c>
      <c r="P4" s="1">
        <v>0.5</v>
      </c>
      <c r="Q4" s="1">
        <v>0</v>
      </c>
      <c r="R4" s="1">
        <v>0.5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5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18.221126666666699</v>
      </c>
      <c r="AG4" s="8">
        <v>0.625</v>
      </c>
      <c r="AH4" s="8" t="s">
        <v>39</v>
      </c>
      <c r="AI4" s="8">
        <v>0.64864864864864902</v>
      </c>
      <c r="AJ4" s="8">
        <v>0.33333333333333298</v>
      </c>
      <c r="AK4" s="1">
        <v>0</v>
      </c>
      <c r="AL4" s="1">
        <v>24</v>
      </c>
      <c r="AM4" s="1">
        <v>1</v>
      </c>
      <c r="AN4" s="1">
        <v>20</v>
      </c>
      <c r="AO4" s="1">
        <v>0</v>
      </c>
      <c r="AP4" s="1">
        <v>0</v>
      </c>
      <c r="AQ4" s="1">
        <v>0</v>
      </c>
      <c r="AR4" s="21" t="s">
        <v>39</v>
      </c>
      <c r="AS4" s="8">
        <v>0.8</v>
      </c>
      <c r="AT4" s="1">
        <v>76</v>
      </c>
      <c r="AU4" s="1">
        <v>0</v>
      </c>
      <c r="AV4" s="1">
        <v>76</v>
      </c>
    </row>
    <row r="5" spans="1:67" x14ac:dyDescent="0.2">
      <c r="A5" s="1" t="s">
        <v>478</v>
      </c>
      <c r="B5" s="1" t="s">
        <v>454</v>
      </c>
      <c r="C5" s="1">
        <v>1000</v>
      </c>
      <c r="D5" s="1">
        <v>3</v>
      </c>
      <c r="E5" s="1">
        <v>1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0</v>
      </c>
      <c r="N5" s="1">
        <v>0.2</v>
      </c>
      <c r="O5" s="1">
        <v>0</v>
      </c>
      <c r="P5" s="1">
        <v>0.3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14.7782966666667</v>
      </c>
      <c r="AG5" s="8">
        <v>0.55000000000000004</v>
      </c>
      <c r="AH5" s="8" t="s">
        <v>39</v>
      </c>
      <c r="AI5" s="8" t="s">
        <v>39</v>
      </c>
      <c r="AJ5" s="8">
        <v>0.55000000000000004</v>
      </c>
      <c r="AK5" s="1">
        <v>0</v>
      </c>
      <c r="AL5" s="1">
        <v>0</v>
      </c>
      <c r="AM5" s="1">
        <v>11</v>
      </c>
      <c r="AN5" s="1">
        <v>0</v>
      </c>
      <c r="AO5" s="1">
        <v>11</v>
      </c>
      <c r="AP5" s="1">
        <v>0</v>
      </c>
      <c r="AQ5" s="1">
        <v>0</v>
      </c>
      <c r="AR5" s="21" t="s">
        <v>39</v>
      </c>
      <c r="AS5" s="8">
        <v>1</v>
      </c>
      <c r="AT5" s="1">
        <v>0</v>
      </c>
      <c r="AU5" s="1">
        <v>44</v>
      </c>
      <c r="AV5" s="1">
        <v>44</v>
      </c>
    </row>
    <row r="6" spans="1:67" s="22" customFormat="1" x14ac:dyDescent="0.2">
      <c r="A6" s="22" t="s">
        <v>479</v>
      </c>
      <c r="B6" s="22" t="s">
        <v>454</v>
      </c>
      <c r="C6" s="22">
        <v>1000</v>
      </c>
      <c r="D6" s="22">
        <v>3</v>
      </c>
      <c r="E6" s="22">
        <v>1</v>
      </c>
      <c r="F6" s="22">
        <v>1</v>
      </c>
      <c r="G6" s="22">
        <v>2</v>
      </c>
      <c r="H6" s="22">
        <v>3</v>
      </c>
      <c r="I6" s="22">
        <v>4</v>
      </c>
      <c r="J6" s="22">
        <v>5</v>
      </c>
      <c r="K6" s="22">
        <v>6</v>
      </c>
      <c r="L6" s="22">
        <v>7</v>
      </c>
      <c r="M6" s="22">
        <v>0</v>
      </c>
      <c r="N6" s="22">
        <v>0.2</v>
      </c>
      <c r="O6" s="22">
        <v>0</v>
      </c>
      <c r="P6" s="22">
        <v>0.3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5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30</v>
      </c>
      <c r="AF6" s="22">
        <v>14.8096033333333</v>
      </c>
      <c r="AG6" s="23">
        <v>0.52631578947368396</v>
      </c>
      <c r="AH6" s="23" t="s">
        <v>39</v>
      </c>
      <c r="AI6" s="23" t="s">
        <v>39</v>
      </c>
      <c r="AJ6" s="23">
        <v>0.52631578947368396</v>
      </c>
      <c r="AK6" s="22">
        <v>0</v>
      </c>
      <c r="AL6" s="22">
        <v>0</v>
      </c>
      <c r="AM6" s="22">
        <v>30</v>
      </c>
      <c r="AN6" s="22">
        <v>0</v>
      </c>
      <c r="AO6" s="22">
        <v>22</v>
      </c>
      <c r="AP6" s="22">
        <v>0</v>
      </c>
      <c r="AQ6" s="22">
        <v>0</v>
      </c>
      <c r="AR6" s="24" t="s">
        <v>39</v>
      </c>
      <c r="AS6" s="23">
        <v>0.73333333333333295</v>
      </c>
      <c r="AT6" s="22">
        <v>0</v>
      </c>
      <c r="AU6" s="22">
        <v>88</v>
      </c>
      <c r="AV6" s="22">
        <v>88</v>
      </c>
    </row>
    <row r="7" spans="1:67" x14ac:dyDescent="0.2">
      <c r="A7" s="1" t="s">
        <v>474</v>
      </c>
      <c r="B7" s="1" t="s">
        <v>459</v>
      </c>
      <c r="C7" s="1">
        <v>1000</v>
      </c>
      <c r="D7" s="1">
        <v>2</v>
      </c>
      <c r="E7" s="1">
        <v>1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178</v>
      </c>
      <c r="AF7" s="1">
        <v>36.655268333333296</v>
      </c>
      <c r="AG7" s="8">
        <v>0.51445086705202303</v>
      </c>
      <c r="AH7" s="8" t="s">
        <v>39</v>
      </c>
      <c r="AI7" s="8">
        <v>0.52447552447552503</v>
      </c>
      <c r="AJ7" s="8">
        <v>0.50738916256157596</v>
      </c>
      <c r="AK7" s="1">
        <v>0</v>
      </c>
      <c r="AL7" s="1">
        <v>75</v>
      </c>
      <c r="AM7" s="1">
        <v>103</v>
      </c>
      <c r="AN7" s="1">
        <v>75</v>
      </c>
      <c r="AO7" s="1">
        <v>103</v>
      </c>
      <c r="AP7" s="1">
        <v>0</v>
      </c>
      <c r="AQ7" s="1">
        <v>0</v>
      </c>
      <c r="AR7" s="21" t="s">
        <v>39</v>
      </c>
      <c r="AS7" s="8">
        <v>1</v>
      </c>
      <c r="AT7" s="1">
        <v>300</v>
      </c>
      <c r="AU7" s="1">
        <v>408</v>
      </c>
      <c r="AV7" s="1">
        <v>708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9"/>
  <sheetViews>
    <sheetView zoomScaleNormal="100" workbookViewId="0">
      <selection activeCell="A8" sqref="A8:XFD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157</v>
      </c>
      <c r="BM1" s="25">
        <f>SUM($AO$2:$AO$1048576,$AQ$2:$AQ$1048576)</f>
        <v>208</v>
      </c>
      <c r="BN1" s="25">
        <f>SUM($AT$2:$AT$1048576)</f>
        <v>764</v>
      </c>
      <c r="BO1" s="25">
        <f>SUM($AU$2:$AU$1048576)</f>
        <v>1036</v>
      </c>
    </row>
    <row r="2" spans="1:67" s="59" customFormat="1" x14ac:dyDescent="0.2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2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2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2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s="22" customFormat="1" x14ac:dyDescent="0.2">
      <c r="A6" s="22" t="s">
        <v>450</v>
      </c>
      <c r="B6" s="22" t="s">
        <v>432</v>
      </c>
      <c r="C6" s="22">
        <v>1000</v>
      </c>
      <c r="D6" s="22">
        <v>2</v>
      </c>
      <c r="E6" s="22">
        <v>0</v>
      </c>
      <c r="F6" s="22">
        <v>7</v>
      </c>
      <c r="G6" s="22">
        <v>6</v>
      </c>
      <c r="H6" s="22">
        <v>5</v>
      </c>
      <c r="I6" s="22">
        <v>4</v>
      </c>
      <c r="J6" s="22">
        <v>3</v>
      </c>
      <c r="K6" s="22">
        <v>2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1000000000000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66</v>
      </c>
      <c r="AF6" s="22">
        <v>23.794166666666701</v>
      </c>
      <c r="AG6" s="23">
        <v>0.66</v>
      </c>
      <c r="AH6" s="23" t="s">
        <v>39</v>
      </c>
      <c r="AI6" s="23">
        <v>0.81818181818181801</v>
      </c>
      <c r="AJ6" s="23">
        <v>0.53571428571428603</v>
      </c>
      <c r="AK6" s="22">
        <v>0</v>
      </c>
      <c r="AL6" s="22">
        <v>36</v>
      </c>
      <c r="AM6" s="22">
        <v>30</v>
      </c>
      <c r="AN6" s="22">
        <v>36</v>
      </c>
      <c r="AO6" s="22">
        <v>30</v>
      </c>
      <c r="AP6" s="22">
        <v>0</v>
      </c>
      <c r="AQ6" s="22">
        <v>0</v>
      </c>
      <c r="AR6" s="24" t="s">
        <v>39</v>
      </c>
      <c r="AS6" s="23">
        <v>1</v>
      </c>
      <c r="AT6" s="22">
        <v>136</v>
      </c>
      <c r="AU6" s="22">
        <v>120</v>
      </c>
      <c r="AV6" s="22">
        <v>256</v>
      </c>
      <c r="AX6" s="22" t="str">
        <f t="shared" si="1"/>
        <v>'20201216'</v>
      </c>
      <c r="AY6" s="22" t="s">
        <v>193</v>
      </c>
      <c r="AZ6" s="22">
        <f t="shared" si="2"/>
        <v>67</v>
      </c>
      <c r="BA6" s="22">
        <f t="shared" si="3"/>
        <v>272</v>
      </c>
      <c r="BB6" s="22">
        <f t="shared" si="4"/>
        <v>1442.6861000000022</v>
      </c>
      <c r="BC6" s="22">
        <f t="shared" si="5"/>
        <v>21.532628358208989</v>
      </c>
      <c r="BD6" s="22">
        <f t="shared" si="6"/>
        <v>37</v>
      </c>
      <c r="BE6" s="22">
        <f t="shared" si="7"/>
        <v>30</v>
      </c>
      <c r="BF6" s="22">
        <f t="shared" si="8"/>
        <v>0</v>
      </c>
      <c r="BG6" s="22">
        <f t="shared" si="9"/>
        <v>0</v>
      </c>
      <c r="BH6" s="22">
        <f t="shared" si="10"/>
        <v>37</v>
      </c>
      <c r="BI6" s="22">
        <f t="shared" si="11"/>
        <v>30</v>
      </c>
      <c r="BJ6" s="22">
        <f t="shared" si="12"/>
        <v>152</v>
      </c>
      <c r="BK6" s="22">
        <f t="shared" si="13"/>
        <v>120</v>
      </c>
    </row>
    <row r="7" spans="1:67" x14ac:dyDescent="0.2">
      <c r="A7" s="1" t="s">
        <v>475</v>
      </c>
      <c r="B7" s="1" t="s">
        <v>454</v>
      </c>
      <c r="C7" s="1">
        <v>1000</v>
      </c>
      <c r="D7" s="1">
        <v>3</v>
      </c>
      <c r="E7" s="1">
        <v>0</v>
      </c>
      <c r="F7" s="1">
        <v>7</v>
      </c>
      <c r="G7" s="1">
        <v>6</v>
      </c>
      <c r="H7" s="1">
        <v>5</v>
      </c>
      <c r="I7" s="1">
        <v>4</v>
      </c>
      <c r="J7" s="1">
        <v>3</v>
      </c>
      <c r="K7" s="1">
        <v>2</v>
      </c>
      <c r="L7" s="1">
        <v>1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6.2556866666666702</v>
      </c>
      <c r="AG7" s="8">
        <v>0.148148148148148</v>
      </c>
      <c r="AH7" s="8" t="s">
        <v>39</v>
      </c>
      <c r="AI7" s="8" t="s">
        <v>39</v>
      </c>
      <c r="AJ7" s="8">
        <v>0.148148148148148</v>
      </c>
      <c r="AK7" s="1">
        <v>0</v>
      </c>
      <c r="AL7" s="1">
        <v>0</v>
      </c>
      <c r="AM7" s="1">
        <v>4</v>
      </c>
      <c r="AN7" s="1">
        <v>0</v>
      </c>
      <c r="AO7" s="1">
        <v>4</v>
      </c>
      <c r="AP7" s="1">
        <v>0</v>
      </c>
      <c r="AQ7" s="1">
        <v>0</v>
      </c>
      <c r="AR7" s="21" t="s">
        <v>39</v>
      </c>
      <c r="AS7" s="8">
        <v>1</v>
      </c>
      <c r="AT7" s="1">
        <v>0</v>
      </c>
      <c r="AU7" s="1">
        <v>36</v>
      </c>
      <c r="AV7" s="1">
        <v>36</v>
      </c>
    </row>
    <row r="8" spans="1:67" s="22" customFormat="1" x14ac:dyDescent="0.2">
      <c r="A8" s="22" t="s">
        <v>476</v>
      </c>
      <c r="B8" s="22" t="s">
        <v>454</v>
      </c>
      <c r="C8" s="22">
        <v>1000</v>
      </c>
      <c r="D8" s="22">
        <v>2</v>
      </c>
      <c r="E8" s="22">
        <v>0</v>
      </c>
      <c r="F8" s="22">
        <v>7</v>
      </c>
      <c r="G8" s="22">
        <v>6</v>
      </c>
      <c r="H8" s="22">
        <v>5</v>
      </c>
      <c r="I8" s="22">
        <v>4</v>
      </c>
      <c r="J8" s="22">
        <v>3</v>
      </c>
      <c r="K8" s="22">
        <v>2</v>
      </c>
      <c r="L8" s="22">
        <v>1</v>
      </c>
      <c r="M8" s="22">
        <v>0</v>
      </c>
      <c r="N8" s="22">
        <v>0.2</v>
      </c>
      <c r="O8" s="22">
        <v>0</v>
      </c>
      <c r="P8" s="22">
        <v>0.5</v>
      </c>
      <c r="Q8" s="22">
        <v>0</v>
      </c>
      <c r="R8" s="22">
        <v>0.5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5</v>
      </c>
      <c r="Z8" s="22">
        <v>1</v>
      </c>
      <c r="AA8" s="22">
        <v>0</v>
      </c>
      <c r="AB8" s="22">
        <v>0</v>
      </c>
      <c r="AC8" s="22">
        <v>0</v>
      </c>
      <c r="AD8" s="22">
        <v>0</v>
      </c>
      <c r="AE8" s="22">
        <v>117</v>
      </c>
      <c r="AF8" s="22">
        <v>32.195934999999999</v>
      </c>
      <c r="AG8" s="23">
        <v>0.57073170731707301</v>
      </c>
      <c r="AH8" s="23" t="s">
        <v>39</v>
      </c>
      <c r="AI8" s="23">
        <v>0.57547169811320797</v>
      </c>
      <c r="AJ8" s="23">
        <v>0.56565656565656597</v>
      </c>
      <c r="AK8" s="22">
        <v>0</v>
      </c>
      <c r="AL8" s="22">
        <v>61</v>
      </c>
      <c r="AM8" s="22">
        <v>56</v>
      </c>
      <c r="AN8" s="22">
        <v>48</v>
      </c>
      <c r="AO8" s="22">
        <v>56</v>
      </c>
      <c r="AP8" s="22">
        <v>0</v>
      </c>
      <c r="AQ8" s="22">
        <v>0</v>
      </c>
      <c r="AR8" s="24" t="s">
        <v>39</v>
      </c>
      <c r="AS8" s="23">
        <v>0.88888888888888895</v>
      </c>
      <c r="AT8" s="22">
        <v>188</v>
      </c>
      <c r="AU8" s="22">
        <v>224</v>
      </c>
      <c r="AV8" s="22">
        <v>412</v>
      </c>
    </row>
    <row r="9" spans="1:67" x14ac:dyDescent="0.2">
      <c r="A9" s="1" t="s">
        <v>485</v>
      </c>
      <c r="B9" s="1" t="s">
        <v>459</v>
      </c>
      <c r="C9" s="1">
        <v>1000</v>
      </c>
      <c r="D9" s="1">
        <v>2</v>
      </c>
      <c r="E9" s="1">
        <v>0</v>
      </c>
      <c r="F9" s="1">
        <v>7</v>
      </c>
      <c r="G9" s="1">
        <v>6</v>
      </c>
      <c r="H9" s="1">
        <v>5</v>
      </c>
      <c r="I9" s="1">
        <v>4</v>
      </c>
      <c r="J9" s="1">
        <v>3</v>
      </c>
      <c r="K9" s="1">
        <v>2</v>
      </c>
      <c r="L9" s="1">
        <v>1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161</v>
      </c>
      <c r="AF9" s="1">
        <v>29.407039999999999</v>
      </c>
      <c r="AG9" s="8">
        <v>0.66804979253111996</v>
      </c>
      <c r="AH9" s="8" t="s">
        <v>39</v>
      </c>
      <c r="AI9" s="8">
        <v>0.49572649572649602</v>
      </c>
      <c r="AJ9" s="8">
        <v>0.83064516129032295</v>
      </c>
      <c r="AK9" s="1">
        <v>0</v>
      </c>
      <c r="AL9" s="1">
        <v>58</v>
      </c>
      <c r="AM9" s="1">
        <v>103</v>
      </c>
      <c r="AN9" s="1">
        <v>54</v>
      </c>
      <c r="AO9" s="1">
        <v>102</v>
      </c>
      <c r="AP9" s="1">
        <v>0</v>
      </c>
      <c r="AQ9" s="1">
        <v>0</v>
      </c>
      <c r="AR9" s="21" t="s">
        <v>39</v>
      </c>
      <c r="AS9" s="8">
        <v>0.96894409937888204</v>
      </c>
      <c r="AT9" s="1">
        <v>216</v>
      </c>
      <c r="AU9" s="1">
        <v>400</v>
      </c>
      <c r="AV9" s="1">
        <v>616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zoomScaleNormal="100" workbookViewId="0">
      <selection activeCell="A7" sqref="A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242</v>
      </c>
      <c r="BM1" s="25">
        <f>SUM($AO$2:$AO$1048576,$AQ$2:$AQ$1048576)</f>
        <v>213</v>
      </c>
      <c r="BN1" s="25">
        <f>SUM($AT$2:$AT$1048576)</f>
        <v>1116</v>
      </c>
      <c r="BO1" s="25">
        <f>SUM($AU$2:$AU$1048576)</f>
        <v>1064</v>
      </c>
    </row>
    <row r="2" spans="1:67" s="22" customFormat="1" x14ac:dyDescent="0.2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s="22" customFormat="1" x14ac:dyDescent="0.2">
      <c r="A3" s="22" t="s">
        <v>451</v>
      </c>
      <c r="B3" s="22" t="s">
        <v>432</v>
      </c>
      <c r="C3" s="22">
        <v>1000</v>
      </c>
      <c r="D3" s="22">
        <v>2</v>
      </c>
      <c r="E3" s="22">
        <v>0</v>
      </c>
      <c r="F3" s="22">
        <v>3</v>
      </c>
      <c r="G3" s="22">
        <v>4</v>
      </c>
      <c r="H3" s="22">
        <v>7</v>
      </c>
      <c r="I3" s="22">
        <v>2</v>
      </c>
      <c r="J3" s="22">
        <v>5</v>
      </c>
      <c r="K3" s="22">
        <v>1</v>
      </c>
      <c r="L3" s="22">
        <v>6</v>
      </c>
      <c r="M3" s="22">
        <v>0</v>
      </c>
      <c r="N3" s="22">
        <v>0.2</v>
      </c>
      <c r="O3" s="22">
        <v>0</v>
      </c>
      <c r="P3" s="22">
        <v>0.8</v>
      </c>
      <c r="Q3" s="22">
        <v>0</v>
      </c>
      <c r="R3" s="22">
        <v>0.4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85</v>
      </c>
      <c r="AF3" s="22">
        <v>20.220086666666699</v>
      </c>
      <c r="AG3" s="23">
        <v>0.75221238938053103</v>
      </c>
      <c r="AH3" s="23" t="s">
        <v>39</v>
      </c>
      <c r="AI3" s="23">
        <v>0.75862068965517204</v>
      </c>
      <c r="AJ3" s="23">
        <v>0.74545454545454604</v>
      </c>
      <c r="AK3" s="22">
        <v>0</v>
      </c>
      <c r="AL3" s="22">
        <v>44</v>
      </c>
      <c r="AM3" s="22">
        <v>41</v>
      </c>
      <c r="AN3" s="22">
        <v>44</v>
      </c>
      <c r="AO3" s="22">
        <v>41</v>
      </c>
      <c r="AP3" s="22">
        <v>0</v>
      </c>
      <c r="AQ3" s="22">
        <v>0</v>
      </c>
      <c r="AR3" s="24" t="s">
        <v>39</v>
      </c>
      <c r="AS3" s="23">
        <v>1</v>
      </c>
      <c r="AT3" s="22">
        <v>132</v>
      </c>
      <c r="AU3" s="22">
        <v>176</v>
      </c>
      <c r="AV3" s="22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25">
        <f>SUMIF($B$2:$B$1048576,$B3,$AT$2:$AT$1048576)</f>
        <v>132</v>
      </c>
      <c r="BK3" s="25">
        <f>SUMIF($B$2:$B$1048576,$B3,$AU$2:$AU$1048576)</f>
        <v>176</v>
      </c>
    </row>
    <row r="4" spans="1:67" x14ac:dyDescent="0.2">
      <c r="A4" s="1" t="s">
        <v>480</v>
      </c>
      <c r="B4" s="1" t="s">
        <v>454</v>
      </c>
      <c r="C4" s="1">
        <v>1000</v>
      </c>
      <c r="D4" s="1">
        <v>3</v>
      </c>
      <c r="E4" s="1">
        <v>0</v>
      </c>
      <c r="F4" s="1">
        <v>3</v>
      </c>
      <c r="G4" s="1">
        <v>4</v>
      </c>
      <c r="H4" s="1">
        <v>7</v>
      </c>
      <c r="I4" s="1">
        <v>2</v>
      </c>
      <c r="J4" s="1">
        <v>5</v>
      </c>
      <c r="K4" s="1">
        <v>1</v>
      </c>
      <c r="L4" s="1">
        <v>6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3</v>
      </c>
      <c r="AF4" s="1">
        <v>3.4651633333333298</v>
      </c>
      <c r="AG4" s="8">
        <v>0.230769230769231</v>
      </c>
      <c r="AH4" s="8" t="s">
        <v>39</v>
      </c>
      <c r="AI4" s="8" t="s">
        <v>39</v>
      </c>
      <c r="AJ4" s="8">
        <v>0.230769230769231</v>
      </c>
      <c r="AK4" s="1">
        <v>0</v>
      </c>
      <c r="AL4" s="1">
        <v>0</v>
      </c>
      <c r="AM4" s="1">
        <v>3</v>
      </c>
      <c r="AN4" s="1">
        <v>0</v>
      </c>
      <c r="AO4" s="1">
        <v>3</v>
      </c>
      <c r="AP4" s="1">
        <v>0</v>
      </c>
      <c r="AQ4" s="1">
        <v>0</v>
      </c>
      <c r="AR4" s="21" t="s">
        <v>39</v>
      </c>
      <c r="AS4" s="8">
        <v>1</v>
      </c>
      <c r="AT4" s="1">
        <v>0</v>
      </c>
      <c r="AU4" s="1">
        <v>12</v>
      </c>
      <c r="AV4" s="1">
        <v>12</v>
      </c>
    </row>
    <row r="5" spans="1:67" s="22" customFormat="1" x14ac:dyDescent="0.2">
      <c r="A5" s="22" t="s">
        <v>481</v>
      </c>
      <c r="B5" s="22" t="s">
        <v>454</v>
      </c>
      <c r="C5" s="22">
        <v>1000</v>
      </c>
      <c r="D5" s="22">
        <v>2</v>
      </c>
      <c r="E5" s="22">
        <v>0</v>
      </c>
      <c r="F5" s="22">
        <v>3</v>
      </c>
      <c r="G5" s="22">
        <v>4</v>
      </c>
      <c r="H5" s="22">
        <v>7</v>
      </c>
      <c r="I5" s="22">
        <v>2</v>
      </c>
      <c r="J5" s="22">
        <v>5</v>
      </c>
      <c r="K5" s="22">
        <v>1</v>
      </c>
      <c r="L5" s="22">
        <v>6</v>
      </c>
      <c r="M5" s="22">
        <v>0</v>
      </c>
      <c r="N5" s="22">
        <v>0.2</v>
      </c>
      <c r="O5" s="22">
        <v>0</v>
      </c>
      <c r="P5" s="22">
        <v>0</v>
      </c>
      <c r="Q5" s="22">
        <v>0</v>
      </c>
      <c r="R5" s="22">
        <v>0</v>
      </c>
      <c r="S5" s="22">
        <v>1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1000000000000</v>
      </c>
      <c r="Z5" s="22">
        <v>1</v>
      </c>
      <c r="AA5" s="22">
        <v>0</v>
      </c>
      <c r="AB5" s="22">
        <v>0</v>
      </c>
      <c r="AC5" s="22">
        <v>0</v>
      </c>
      <c r="AD5" s="22">
        <v>0</v>
      </c>
      <c r="AE5" s="22">
        <v>110</v>
      </c>
      <c r="AF5" s="22">
        <v>35.725256666666702</v>
      </c>
      <c r="AG5" s="23">
        <v>0.46610169491525399</v>
      </c>
      <c r="AH5" s="23" t="s">
        <v>39</v>
      </c>
      <c r="AI5" s="23">
        <v>0.48888888888888898</v>
      </c>
      <c r="AJ5" s="23">
        <v>0.45205479452054798</v>
      </c>
      <c r="AK5" s="22">
        <v>0</v>
      </c>
      <c r="AL5" s="22">
        <v>44</v>
      </c>
      <c r="AM5" s="22">
        <v>66</v>
      </c>
      <c r="AN5" s="22">
        <v>43</v>
      </c>
      <c r="AO5" s="22">
        <v>65</v>
      </c>
      <c r="AP5" s="22">
        <v>0</v>
      </c>
      <c r="AQ5" s="22">
        <v>0</v>
      </c>
      <c r="AR5" s="24" t="s">
        <v>39</v>
      </c>
      <c r="AS5" s="23">
        <v>0.98181818181818203</v>
      </c>
      <c r="AT5" s="22">
        <v>168</v>
      </c>
      <c r="AU5" s="22">
        <v>256</v>
      </c>
      <c r="AV5" s="22">
        <v>424</v>
      </c>
    </row>
    <row r="6" spans="1:67" x14ac:dyDescent="0.2">
      <c r="A6" s="1" t="s">
        <v>486</v>
      </c>
      <c r="B6" s="1" t="s">
        <v>459</v>
      </c>
      <c r="C6" s="1">
        <v>1000</v>
      </c>
      <c r="D6" s="1">
        <v>2</v>
      </c>
      <c r="E6" s="1">
        <v>0</v>
      </c>
      <c r="F6" s="1">
        <v>3</v>
      </c>
      <c r="G6" s="1">
        <v>4</v>
      </c>
      <c r="H6" s="1">
        <v>7</v>
      </c>
      <c r="I6" s="1">
        <v>2</v>
      </c>
      <c r="J6" s="1">
        <v>5</v>
      </c>
      <c r="K6" s="1">
        <v>1</v>
      </c>
      <c r="L6" s="1">
        <v>6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223</v>
      </c>
      <c r="AF6" s="1">
        <v>32.8874383333333</v>
      </c>
      <c r="AG6" s="8">
        <v>0.65588235294117703</v>
      </c>
      <c r="AH6" s="8" t="s">
        <v>39</v>
      </c>
      <c r="AI6" s="8">
        <v>0.72105263157894695</v>
      </c>
      <c r="AJ6" s="8">
        <v>0.57333333333333303</v>
      </c>
      <c r="AK6" s="1">
        <v>0</v>
      </c>
      <c r="AL6" s="1">
        <v>137</v>
      </c>
      <c r="AM6" s="1">
        <v>86</v>
      </c>
      <c r="AN6" s="1">
        <v>137</v>
      </c>
      <c r="AO6" s="1">
        <v>83</v>
      </c>
      <c r="AP6" s="1">
        <v>0</v>
      </c>
      <c r="AQ6" s="1">
        <v>0</v>
      </c>
      <c r="AR6" s="21" t="s">
        <v>39</v>
      </c>
      <c r="AS6" s="8">
        <v>0.98654708520179402</v>
      </c>
      <c r="AT6" s="1">
        <v>544</v>
      </c>
      <c r="AU6" s="1">
        <v>332</v>
      </c>
      <c r="AV6" s="1">
        <v>876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5"/>
  <sheetViews>
    <sheetView zoomScaleNormal="100" workbookViewId="0">
      <selection activeCell="A4" sqref="A4:XFD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119</v>
      </c>
      <c r="BM1" s="25">
        <f>SUM($AO$2:$AO$1048576,$AQ$2:$AQ$1048576)</f>
        <v>144</v>
      </c>
      <c r="BN1" s="25">
        <f>SUM($AT$2:$AT$1048576)</f>
        <v>476</v>
      </c>
      <c r="BO1" s="25">
        <f>SUM($AU$2:$AU$1048576)</f>
        <v>556</v>
      </c>
    </row>
    <row r="2" spans="1:67" s="22" customFormat="1" x14ac:dyDescent="0.2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  <row r="3" spans="1:67" x14ac:dyDescent="0.2">
      <c r="A3" s="1" t="s">
        <v>482</v>
      </c>
      <c r="B3" s="1" t="s">
        <v>454</v>
      </c>
      <c r="C3" s="1">
        <v>1000</v>
      </c>
      <c r="D3" s="1">
        <v>3</v>
      </c>
      <c r="E3" s="1">
        <v>1</v>
      </c>
      <c r="F3" s="1">
        <v>2</v>
      </c>
      <c r="G3" s="1">
        <v>5</v>
      </c>
      <c r="H3" s="1">
        <v>6</v>
      </c>
      <c r="I3" s="1">
        <v>3</v>
      </c>
      <c r="J3" s="1">
        <v>4</v>
      </c>
      <c r="K3" s="1">
        <v>6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6.8673450000000003</v>
      </c>
      <c r="AG3" s="8">
        <v>0.66666666666666696</v>
      </c>
      <c r="AH3" s="8" t="s">
        <v>39</v>
      </c>
      <c r="AI3" s="8" t="s">
        <v>39</v>
      </c>
      <c r="AJ3" s="8">
        <v>0.66666666666666696</v>
      </c>
      <c r="AK3" s="1">
        <v>0</v>
      </c>
      <c r="AL3" s="1">
        <v>0</v>
      </c>
      <c r="AM3" s="1">
        <v>6</v>
      </c>
      <c r="AN3" s="1">
        <v>0</v>
      </c>
      <c r="AO3" s="1">
        <v>6</v>
      </c>
      <c r="AP3" s="1">
        <v>0</v>
      </c>
      <c r="AQ3" s="1">
        <v>0</v>
      </c>
      <c r="AR3" s="21" t="s">
        <v>39</v>
      </c>
      <c r="AS3" s="8">
        <v>1</v>
      </c>
      <c r="AT3" s="1">
        <v>0</v>
      </c>
      <c r="AU3" s="1">
        <v>16</v>
      </c>
      <c r="AV3" s="1">
        <v>16</v>
      </c>
    </row>
    <row r="4" spans="1:67" s="22" customFormat="1" x14ac:dyDescent="0.2">
      <c r="A4" s="22" t="s">
        <v>483</v>
      </c>
      <c r="B4" s="22" t="s">
        <v>454</v>
      </c>
      <c r="C4" s="22">
        <v>1000</v>
      </c>
      <c r="D4" s="22">
        <v>3</v>
      </c>
      <c r="E4" s="22">
        <v>1</v>
      </c>
      <c r="F4" s="22">
        <v>2</v>
      </c>
      <c r="G4" s="22">
        <v>5</v>
      </c>
      <c r="H4" s="22">
        <v>6</v>
      </c>
      <c r="I4" s="22">
        <v>3</v>
      </c>
      <c r="J4" s="22">
        <v>4</v>
      </c>
      <c r="K4" s="22">
        <v>6</v>
      </c>
      <c r="L4" s="22">
        <v>1</v>
      </c>
      <c r="M4" s="22">
        <v>0</v>
      </c>
      <c r="N4" s="22">
        <v>0.2</v>
      </c>
      <c r="O4" s="22">
        <v>0</v>
      </c>
      <c r="P4" s="22">
        <v>0.4</v>
      </c>
      <c r="Q4" s="22">
        <v>0</v>
      </c>
      <c r="R4" s="22">
        <v>0.4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80</v>
      </c>
      <c r="AF4" s="22">
        <v>32.550220000000003</v>
      </c>
      <c r="AG4" s="23">
        <v>0.62015503875969002</v>
      </c>
      <c r="AH4" s="23" t="s">
        <v>39</v>
      </c>
      <c r="AI4" s="23">
        <v>0.76315789473684204</v>
      </c>
      <c r="AJ4" s="23">
        <v>0.56043956043956</v>
      </c>
      <c r="AK4" s="22">
        <v>0</v>
      </c>
      <c r="AL4" s="22">
        <v>29</v>
      </c>
      <c r="AM4" s="22">
        <v>51</v>
      </c>
      <c r="AN4" s="22">
        <v>29</v>
      </c>
      <c r="AO4" s="22">
        <v>50</v>
      </c>
      <c r="AP4" s="22">
        <v>0</v>
      </c>
      <c r="AQ4" s="22">
        <v>0</v>
      </c>
      <c r="AR4" s="24" t="s">
        <v>39</v>
      </c>
      <c r="AS4" s="23">
        <v>0.98750000000000004</v>
      </c>
      <c r="AT4" s="22">
        <v>116</v>
      </c>
      <c r="AU4" s="22">
        <v>196</v>
      </c>
      <c r="AV4" s="22">
        <v>312</v>
      </c>
    </row>
    <row r="5" spans="1:67" x14ac:dyDescent="0.2">
      <c r="A5" s="1" t="s">
        <v>487</v>
      </c>
      <c r="B5" s="1" t="s">
        <v>459</v>
      </c>
      <c r="C5" s="1">
        <v>1000</v>
      </c>
      <c r="D5" s="1">
        <v>3</v>
      </c>
      <c r="E5" s="1">
        <v>1</v>
      </c>
      <c r="F5" s="1">
        <v>2</v>
      </c>
      <c r="G5" s="1">
        <v>5</v>
      </c>
      <c r="H5" s="1">
        <v>6</v>
      </c>
      <c r="I5" s="1">
        <v>3</v>
      </c>
      <c r="J5" s="1">
        <v>4</v>
      </c>
      <c r="K5" s="1">
        <v>6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177</v>
      </c>
      <c r="AF5" s="1">
        <v>32.667938333333304</v>
      </c>
      <c r="AG5" s="8">
        <v>0.49303621169916401</v>
      </c>
      <c r="AH5" s="8" t="s">
        <v>39</v>
      </c>
      <c r="AI5" s="8">
        <v>0.52</v>
      </c>
      <c r="AJ5" s="8">
        <v>0.467391304347826</v>
      </c>
      <c r="AK5" s="1">
        <v>0</v>
      </c>
      <c r="AL5" s="1">
        <v>91</v>
      </c>
      <c r="AM5" s="1">
        <v>86</v>
      </c>
      <c r="AN5" s="1">
        <v>90</v>
      </c>
      <c r="AO5" s="1">
        <v>83</v>
      </c>
      <c r="AP5" s="1">
        <v>0</v>
      </c>
      <c r="AQ5" s="1">
        <v>0</v>
      </c>
      <c r="AR5" s="21" t="s">
        <v>39</v>
      </c>
      <c r="AS5" s="8">
        <v>0.97740112994350303</v>
      </c>
      <c r="AT5" s="1">
        <v>360</v>
      </c>
      <c r="AU5" s="1">
        <v>332</v>
      </c>
      <c r="AV5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4"/>
  <sheetViews>
    <sheetView zoomScaleNormal="100" workbookViewId="0">
      <selection activeCell="E4" sqref="E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94</v>
      </c>
      <c r="BM1" s="25">
        <f>SUM($AO$2:$AO$1048576,$AQ$2:$AQ$1048576)</f>
        <v>126</v>
      </c>
      <c r="BN1" s="25">
        <f>SUM($AT$2:$AT$1048576)</f>
        <v>400</v>
      </c>
      <c r="BO1" s="25">
        <f>SUM($AU$2:$AU$1048576)</f>
        <v>540</v>
      </c>
    </row>
    <row r="2" spans="1:67" s="22" customFormat="1" x14ac:dyDescent="0.2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484</v>
      </c>
      <c r="B3" s="1" t="s">
        <v>454</v>
      </c>
      <c r="C3" s="1">
        <v>1000</v>
      </c>
      <c r="D3" s="1">
        <v>2</v>
      </c>
      <c r="E3" s="1">
        <v>0</v>
      </c>
      <c r="F3" s="1">
        <v>6</v>
      </c>
      <c r="G3" s="1">
        <v>1</v>
      </c>
      <c r="H3" s="1">
        <v>2</v>
      </c>
      <c r="I3" s="1">
        <v>5</v>
      </c>
      <c r="J3" s="1">
        <v>7</v>
      </c>
      <c r="K3" s="1">
        <v>3</v>
      </c>
      <c r="L3" s="1">
        <v>4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36.0874083333333</v>
      </c>
      <c r="AG3" s="8">
        <v>0.82539682539682502</v>
      </c>
      <c r="AH3" s="8" t="s">
        <v>39</v>
      </c>
      <c r="AI3" s="8">
        <v>0.69565217391304401</v>
      </c>
      <c r="AJ3" s="8">
        <v>0.9</v>
      </c>
      <c r="AK3" s="1">
        <v>0</v>
      </c>
      <c r="AL3" s="1">
        <v>16</v>
      </c>
      <c r="AM3" s="1">
        <v>36</v>
      </c>
      <c r="AN3" s="1">
        <v>16</v>
      </c>
      <c r="AO3" s="1">
        <v>36</v>
      </c>
      <c r="AP3" s="1">
        <v>0</v>
      </c>
      <c r="AQ3" s="1">
        <v>0</v>
      </c>
      <c r="AR3" s="21" t="s">
        <v>39</v>
      </c>
      <c r="AS3" s="8">
        <v>1</v>
      </c>
      <c r="AT3" s="1">
        <v>64</v>
      </c>
      <c r="AU3" s="1">
        <v>144</v>
      </c>
      <c r="AV3" s="1">
        <v>208</v>
      </c>
    </row>
    <row r="4" spans="1:67" x14ac:dyDescent="0.2">
      <c r="A4" s="1" t="s">
        <v>488</v>
      </c>
      <c r="B4" s="1" t="s">
        <v>459</v>
      </c>
      <c r="C4" s="1">
        <v>1000</v>
      </c>
      <c r="D4" s="1">
        <v>3</v>
      </c>
      <c r="E4" s="1">
        <v>0</v>
      </c>
      <c r="F4" s="1">
        <v>6</v>
      </c>
      <c r="G4" s="1">
        <v>1</v>
      </c>
      <c r="H4" s="1">
        <v>2</v>
      </c>
      <c r="I4" s="1">
        <v>5</v>
      </c>
      <c r="J4" s="1">
        <v>7</v>
      </c>
      <c r="K4" s="1">
        <v>3</v>
      </c>
      <c r="L4" s="1">
        <v>4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164</v>
      </c>
      <c r="AF4" s="1">
        <v>34.232748333333298</v>
      </c>
      <c r="AG4" s="8">
        <v>0.72566371681415898</v>
      </c>
      <c r="AH4" s="8" t="s">
        <v>39</v>
      </c>
      <c r="AI4" s="8">
        <v>0.63793103448275901</v>
      </c>
      <c r="AJ4" s="8">
        <v>0.81818181818181801</v>
      </c>
      <c r="AK4" s="1">
        <v>0</v>
      </c>
      <c r="AL4" s="1">
        <v>74</v>
      </c>
      <c r="AM4" s="1">
        <v>90</v>
      </c>
      <c r="AN4" s="1">
        <v>74</v>
      </c>
      <c r="AO4" s="1">
        <v>90</v>
      </c>
      <c r="AP4" s="1">
        <v>0</v>
      </c>
      <c r="AQ4" s="1">
        <v>0</v>
      </c>
      <c r="AR4" s="21" t="s">
        <v>39</v>
      </c>
      <c r="AS4" s="8">
        <v>1</v>
      </c>
      <c r="AT4" s="1">
        <v>296</v>
      </c>
      <c r="AU4" s="1">
        <v>396</v>
      </c>
      <c r="AV4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3"/>
  <sheetViews>
    <sheetView tabSelected="1" topLeftCell="A17" zoomScaleNormal="100" workbookViewId="0">
      <selection activeCell="A41" sqref="A41:XFD4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2368</v>
      </c>
      <c r="BM1" s="25">
        <f>SUM($AO$2:$AO$1048576,$AQ$2:$AQ$1048576)</f>
        <v>2489</v>
      </c>
      <c r="BN1" s="25">
        <f>SUM($AT$2:$AT$1048576)</f>
        <v>8432</v>
      </c>
      <c r="BO1" s="25">
        <f>SUM($AU$2:$AU$1048576)</f>
        <v>7856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1" si="0">SUMIF($B$2:$B$1048576,$B2,$AE$2:$AE$1048576)</f>
        <v>42</v>
      </c>
      <c r="BA2" s="25">
        <f t="shared" ref="BA2:BA41" si="1">SUMIF($B$2:$B$1048576,$B2,$AV$2:$AV$1048576)</f>
        <v>164</v>
      </c>
      <c r="BB2" s="25">
        <f t="shared" ref="BB2:BB41" si="2">SUMIF($B$2:$B$1048576,$B2,$AF$2:$AF$1048576)*60</f>
        <v>1694.5396000000019</v>
      </c>
      <c r="BC2" s="25">
        <f>BB2/AZ2</f>
        <v>40.346180952380998</v>
      </c>
      <c r="BD2" s="25">
        <f t="shared" ref="BD2:BD41" si="3">SUMIF($B$2:$B$1048576,$B2,$AN$2:$AN$1048576)</f>
        <v>20</v>
      </c>
      <c r="BE2" s="25">
        <f t="shared" ref="BE2:BE41" si="4">SUMIF($B$2:$B$1048576,$B2,$AO$2:$AO$1048576)</f>
        <v>21</v>
      </c>
      <c r="BF2" s="25">
        <f t="shared" ref="BF2:BF41" si="5">SUMIF($B$2:$B$1048576,$B2,$AP$2:$AP$1048576)</f>
        <v>0</v>
      </c>
      <c r="BG2" s="25">
        <f t="shared" ref="BG2:BG4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1" si="8">SUMIF($B$2:$B$1048576,$B3,$AT$2:$AT$1048576)</f>
        <v>532</v>
      </c>
      <c r="BK3" s="18">
        <f t="shared" ref="BK3:BK41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1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2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s="26" customFormat="1" x14ac:dyDescent="0.2">
      <c r="A41" s="26" t="s">
        <v>453</v>
      </c>
      <c r="B41" s="26" t="s">
        <v>454</v>
      </c>
      <c r="C41" s="26">
        <v>1000</v>
      </c>
      <c r="D41" s="26">
        <v>4</v>
      </c>
      <c r="E41" s="26">
        <v>0</v>
      </c>
      <c r="F41" s="26">
        <v>3</v>
      </c>
      <c r="G41" s="26">
        <v>2</v>
      </c>
      <c r="H41" s="26">
        <v>1</v>
      </c>
      <c r="I41" s="26">
        <v>1</v>
      </c>
      <c r="J41" s="26">
        <v>0</v>
      </c>
      <c r="K41" s="26">
        <v>3</v>
      </c>
      <c r="L41" s="26">
        <v>2</v>
      </c>
      <c r="M41" s="26">
        <v>0</v>
      </c>
      <c r="N41" s="26">
        <v>0.2</v>
      </c>
      <c r="O41" s="26">
        <v>0</v>
      </c>
      <c r="P41" s="26">
        <v>1.2</v>
      </c>
      <c r="Q41" s="26">
        <v>0.2</v>
      </c>
      <c r="R41" s="26">
        <v>10</v>
      </c>
      <c r="S41" s="26">
        <v>4</v>
      </c>
      <c r="T41" s="26">
        <v>0</v>
      </c>
      <c r="U41" s="26">
        <v>4</v>
      </c>
      <c r="V41" s="26">
        <v>0</v>
      </c>
      <c r="W41" s="26">
        <v>0.25</v>
      </c>
      <c r="X41" s="26">
        <v>0.25</v>
      </c>
      <c r="Y41" s="26">
        <v>1</v>
      </c>
      <c r="Z41" s="26">
        <v>4</v>
      </c>
      <c r="AA41" s="26">
        <v>0</v>
      </c>
      <c r="AB41" s="26">
        <v>0</v>
      </c>
      <c r="AC41" s="26">
        <v>0</v>
      </c>
      <c r="AD41" s="26">
        <v>0</v>
      </c>
      <c r="AE41" s="26">
        <v>200</v>
      </c>
      <c r="AF41" s="26">
        <v>63.719093333333298</v>
      </c>
      <c r="AG41" s="27">
        <v>0.95693779904306198</v>
      </c>
      <c r="AH41" s="27" t="s">
        <v>39</v>
      </c>
      <c r="AI41" s="27">
        <v>0.97777777777777797</v>
      </c>
      <c r="AJ41" s="27">
        <v>0.94117647058823495</v>
      </c>
      <c r="AK41" s="26">
        <v>0</v>
      </c>
      <c r="AL41" s="26">
        <v>88</v>
      </c>
      <c r="AM41" s="26">
        <v>112</v>
      </c>
      <c r="AN41" s="26">
        <v>88</v>
      </c>
      <c r="AO41" s="26">
        <v>87</v>
      </c>
      <c r="AP41" s="26">
        <v>0</v>
      </c>
      <c r="AQ41" s="26">
        <v>0</v>
      </c>
      <c r="AR41" s="28" t="s">
        <v>39</v>
      </c>
      <c r="AS41" s="27">
        <v>0.875</v>
      </c>
      <c r="AT41" s="26">
        <v>400</v>
      </c>
      <c r="AU41" s="26">
        <v>160</v>
      </c>
      <c r="AV41" s="26">
        <v>560</v>
      </c>
      <c r="AX41" s="26" t="str">
        <f t="shared" si="84"/>
        <v>'20201218'</v>
      </c>
      <c r="AY41" s="26" t="s">
        <v>378</v>
      </c>
      <c r="AZ41" s="26">
        <f t="shared" si="0"/>
        <v>200</v>
      </c>
      <c r="BA41" s="26">
        <f t="shared" si="1"/>
        <v>560</v>
      </c>
      <c r="BB41" s="26">
        <f t="shared" si="2"/>
        <v>3823.145599999998</v>
      </c>
      <c r="BC41" s="26">
        <f t="shared" si="85"/>
        <v>19.11572799999999</v>
      </c>
      <c r="BD41" s="26">
        <f t="shared" si="3"/>
        <v>88</v>
      </c>
      <c r="BE41" s="26">
        <f t="shared" si="4"/>
        <v>87</v>
      </c>
      <c r="BF41" s="26">
        <f t="shared" si="5"/>
        <v>0</v>
      </c>
      <c r="BG41" s="26">
        <f t="shared" si="6"/>
        <v>0</v>
      </c>
      <c r="BH41" s="26">
        <f t="shared" si="86"/>
        <v>88</v>
      </c>
      <c r="BI41" s="26">
        <f t="shared" si="87"/>
        <v>87</v>
      </c>
      <c r="BJ41" s="26">
        <f t="shared" si="8"/>
        <v>400</v>
      </c>
      <c r="BK41" s="26">
        <f t="shared" si="9"/>
        <v>160</v>
      </c>
    </row>
    <row r="42" spans="1:63" x14ac:dyDescent="0.2">
      <c r="A42" s="1" t="s">
        <v>472</v>
      </c>
      <c r="B42" s="1" t="s">
        <v>459</v>
      </c>
      <c r="C42" s="1">
        <v>1000</v>
      </c>
      <c r="D42" s="1">
        <v>4</v>
      </c>
      <c r="E42" s="1">
        <v>0</v>
      </c>
      <c r="F42" s="1">
        <v>3</v>
      </c>
      <c r="G42" s="1">
        <v>2</v>
      </c>
      <c r="H42" s="1">
        <v>1</v>
      </c>
      <c r="I42" s="1">
        <v>1</v>
      </c>
      <c r="J42" s="1">
        <v>0</v>
      </c>
      <c r="K42" s="1">
        <v>3</v>
      </c>
      <c r="L42" s="1">
        <v>2</v>
      </c>
      <c r="M42" s="1">
        <v>0</v>
      </c>
      <c r="N42" s="1">
        <v>0.2</v>
      </c>
      <c r="O42" s="1">
        <v>0</v>
      </c>
      <c r="P42" s="1">
        <v>1.2</v>
      </c>
      <c r="Q42" s="1">
        <v>0.2</v>
      </c>
      <c r="R42" s="1">
        <v>10</v>
      </c>
      <c r="S42" s="1">
        <v>4</v>
      </c>
      <c r="T42" s="1">
        <v>0</v>
      </c>
      <c r="U42" s="1">
        <v>4</v>
      </c>
      <c r="V42" s="1">
        <v>0</v>
      </c>
      <c r="W42" s="1">
        <v>0.25</v>
      </c>
      <c r="X42" s="1">
        <v>0.25</v>
      </c>
      <c r="Y42" s="1">
        <v>1</v>
      </c>
      <c r="Z42" s="1">
        <v>4</v>
      </c>
      <c r="AA42" s="1">
        <v>0</v>
      </c>
      <c r="AB42" s="1">
        <v>0</v>
      </c>
      <c r="AC42" s="1">
        <v>0</v>
      </c>
      <c r="AD42" s="1">
        <v>0</v>
      </c>
      <c r="AE42" s="1">
        <v>44</v>
      </c>
      <c r="AF42" s="1">
        <v>14.577400000000001</v>
      </c>
      <c r="AG42" s="8">
        <v>0.93617021276595802</v>
      </c>
      <c r="AH42" s="8" t="s">
        <v>39</v>
      </c>
      <c r="AI42" s="8">
        <v>0.88235294117647101</v>
      </c>
      <c r="AJ42" s="8">
        <v>0.96666666666666701</v>
      </c>
      <c r="AK42" s="1">
        <v>0</v>
      </c>
      <c r="AL42" s="1">
        <v>15</v>
      </c>
      <c r="AM42" s="1">
        <v>29</v>
      </c>
      <c r="AN42" s="1">
        <v>15</v>
      </c>
      <c r="AO42" s="1">
        <v>16</v>
      </c>
      <c r="AP42" s="1">
        <v>0</v>
      </c>
      <c r="AQ42" s="1">
        <v>0</v>
      </c>
      <c r="AR42" s="21" t="s">
        <v>39</v>
      </c>
      <c r="AS42" s="8">
        <v>0.70454545454545503</v>
      </c>
      <c r="AT42" s="1">
        <v>48</v>
      </c>
      <c r="AU42" s="1">
        <v>64</v>
      </c>
      <c r="AV42" s="1">
        <v>112</v>
      </c>
    </row>
    <row r="43" spans="1:63" x14ac:dyDescent="0.2">
      <c r="A43" s="1" t="s">
        <v>473</v>
      </c>
      <c r="B43" s="1" t="s">
        <v>459</v>
      </c>
      <c r="C43" s="1">
        <v>1000</v>
      </c>
      <c r="D43" s="1">
        <v>8</v>
      </c>
      <c r="E43" s="1">
        <v>0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3</v>
      </c>
      <c r="L43" s="1">
        <v>2</v>
      </c>
      <c r="M43" s="1">
        <v>0</v>
      </c>
      <c r="N43" s="1">
        <v>0.2</v>
      </c>
      <c r="O43" s="1">
        <v>0</v>
      </c>
      <c r="P43" s="1">
        <v>1.2</v>
      </c>
      <c r="Q43" s="1">
        <v>0.2</v>
      </c>
      <c r="R43" s="1">
        <v>10</v>
      </c>
      <c r="S43" s="1">
        <v>4</v>
      </c>
      <c r="T43" s="1">
        <v>0</v>
      </c>
      <c r="U43" s="1">
        <v>4</v>
      </c>
      <c r="V43" s="1">
        <v>0</v>
      </c>
      <c r="W43" s="1">
        <v>0.25</v>
      </c>
      <c r="X43" s="1">
        <v>0.25</v>
      </c>
      <c r="Y43" s="1">
        <v>10</v>
      </c>
      <c r="Z43" s="1">
        <v>4</v>
      </c>
      <c r="AA43" s="1">
        <v>0</v>
      </c>
      <c r="AB43" s="1">
        <v>0</v>
      </c>
      <c r="AC43" s="1">
        <v>0</v>
      </c>
      <c r="AD43" s="1">
        <v>0</v>
      </c>
      <c r="AE43" s="1">
        <v>157</v>
      </c>
      <c r="AF43" s="1">
        <v>61.569569999999999</v>
      </c>
      <c r="AG43" s="8">
        <v>0.91812865497076002</v>
      </c>
      <c r="AH43" s="8">
        <v>0.92708333333333304</v>
      </c>
      <c r="AI43" s="8">
        <v>0.95833333333333304</v>
      </c>
      <c r="AJ43" s="8">
        <v>0.88235294117647101</v>
      </c>
      <c r="AK43" s="1">
        <v>89</v>
      </c>
      <c r="AL43" s="1">
        <v>23</v>
      </c>
      <c r="AM43" s="1">
        <v>45</v>
      </c>
      <c r="AN43" s="1">
        <v>23</v>
      </c>
      <c r="AO43" s="1">
        <v>41</v>
      </c>
      <c r="AP43" s="1">
        <v>23</v>
      </c>
      <c r="AQ43" s="1">
        <v>41</v>
      </c>
      <c r="AR43" s="21">
        <v>0.359375</v>
      </c>
      <c r="AS43" s="8">
        <v>0.81528662420382203</v>
      </c>
      <c r="AT43" s="1">
        <v>224</v>
      </c>
      <c r="AU43" s="1">
        <v>48</v>
      </c>
      <c r="AV43" s="1"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43"/>
  <sheetViews>
    <sheetView topLeftCell="A12" workbookViewId="0">
      <selection activeCell="A43" sqref="A43:AV4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2874</v>
      </c>
      <c r="BM1" s="25">
        <f>SUM($AO$2:$AO$1048576,$AQ$2:$AQ$1048576)</f>
        <v>2941</v>
      </c>
      <c r="BN1" s="25">
        <f>SUM($AT$2:$AT$1048576)</f>
        <v>8864</v>
      </c>
      <c r="BO1" s="25">
        <f>SUM($AU$2:$AU$1048576)</f>
        <v>8948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2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2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s="29" customFormat="1" x14ac:dyDescent="0.2">
      <c r="A35" s="29" t="s">
        <v>446</v>
      </c>
      <c r="B35" s="29" t="s">
        <v>432</v>
      </c>
      <c r="C35" s="29">
        <v>1000</v>
      </c>
      <c r="D35" s="29">
        <v>4</v>
      </c>
      <c r="E35" s="29">
        <v>0</v>
      </c>
      <c r="F35" s="29">
        <v>1</v>
      </c>
      <c r="G35" s="29">
        <v>2</v>
      </c>
      <c r="H35" s="29">
        <v>3</v>
      </c>
      <c r="I35" s="29">
        <v>2</v>
      </c>
      <c r="J35" s="29">
        <v>0</v>
      </c>
      <c r="K35" s="29">
        <v>3</v>
      </c>
      <c r="L35" s="29">
        <v>1</v>
      </c>
      <c r="M35" s="29">
        <v>0</v>
      </c>
      <c r="N35" s="29">
        <v>0.2</v>
      </c>
      <c r="O35" s="29">
        <v>0</v>
      </c>
      <c r="P35" s="29">
        <v>1.2</v>
      </c>
      <c r="Q35" s="29">
        <v>0.2</v>
      </c>
      <c r="R35" s="29">
        <v>10</v>
      </c>
      <c r="S35" s="29">
        <v>4</v>
      </c>
      <c r="T35" s="29">
        <v>0</v>
      </c>
      <c r="U35" s="29">
        <v>4</v>
      </c>
      <c r="V35" s="29">
        <v>0</v>
      </c>
      <c r="W35" s="29">
        <v>0.25</v>
      </c>
      <c r="X35" s="29">
        <v>0.25</v>
      </c>
      <c r="Y35" s="29">
        <v>4</v>
      </c>
      <c r="Z35" s="29">
        <v>4</v>
      </c>
      <c r="AA35" s="29">
        <v>0</v>
      </c>
      <c r="AB35" s="29">
        <v>0</v>
      </c>
      <c r="AC35" s="29">
        <v>0</v>
      </c>
      <c r="AD35" s="29">
        <v>0</v>
      </c>
      <c r="AE35" s="29">
        <v>145</v>
      </c>
      <c r="AF35" s="29">
        <v>52.481351666666697</v>
      </c>
      <c r="AG35" s="37">
        <v>0.66513761467889898</v>
      </c>
      <c r="AH35" s="37" t="s">
        <v>39</v>
      </c>
      <c r="AI35" s="37">
        <v>0.65517241379310298</v>
      </c>
      <c r="AJ35" s="37">
        <v>0.67175572519084004</v>
      </c>
      <c r="AK35" s="29">
        <v>0</v>
      </c>
      <c r="AL35" s="29">
        <v>57</v>
      </c>
      <c r="AM35" s="29">
        <v>88</v>
      </c>
      <c r="AN35" s="29">
        <v>57</v>
      </c>
      <c r="AO35" s="29">
        <v>59</v>
      </c>
      <c r="AP35" s="29">
        <v>0</v>
      </c>
      <c r="AQ35" s="29">
        <v>0</v>
      </c>
      <c r="AR35" s="43" t="s">
        <v>39</v>
      </c>
      <c r="AS35" s="37">
        <v>0.8</v>
      </c>
      <c r="AT35" s="29">
        <v>112</v>
      </c>
      <c r="AU35" s="29">
        <v>128</v>
      </c>
      <c r="AV35" s="29">
        <v>240</v>
      </c>
      <c r="AX35" s="29" t="str">
        <f t="shared" si="98"/>
        <v>'20201216'</v>
      </c>
      <c r="AY35" s="29" t="s">
        <v>378</v>
      </c>
      <c r="AZ35" s="29">
        <f t="shared" si="1"/>
        <v>145</v>
      </c>
      <c r="BA35" s="29">
        <f t="shared" si="2"/>
        <v>240</v>
      </c>
      <c r="BB35" s="29">
        <f t="shared" si="3"/>
        <v>3148.8811000000019</v>
      </c>
      <c r="BC35" s="29">
        <f t="shared" si="99"/>
        <v>21.716421379310358</v>
      </c>
      <c r="BD35" s="29">
        <f t="shared" si="5"/>
        <v>57</v>
      </c>
      <c r="BE35" s="29">
        <f t="shared" si="6"/>
        <v>59</v>
      </c>
      <c r="BF35" s="29">
        <f t="shared" si="7"/>
        <v>0</v>
      </c>
      <c r="BG35" s="29">
        <f t="shared" si="8"/>
        <v>0</v>
      </c>
      <c r="BH35" s="29">
        <f t="shared" si="100"/>
        <v>57</v>
      </c>
      <c r="BI35" s="29">
        <f t="shared" si="101"/>
        <v>59</v>
      </c>
      <c r="BJ35" s="29">
        <f t="shared" si="10"/>
        <v>112</v>
      </c>
      <c r="BK35" s="29">
        <f t="shared" si="11"/>
        <v>128</v>
      </c>
    </row>
    <row r="36" spans="1:63" x14ac:dyDescent="0.2">
      <c r="A36" s="18" t="s">
        <v>455</v>
      </c>
      <c r="B36" s="18" t="s">
        <v>454</v>
      </c>
      <c r="C36" s="18">
        <v>1000</v>
      </c>
      <c r="D36" s="18">
        <v>4</v>
      </c>
      <c r="E36" s="18">
        <v>0</v>
      </c>
      <c r="F36" s="18">
        <v>1</v>
      </c>
      <c r="G36" s="18">
        <v>2</v>
      </c>
      <c r="H36" s="18">
        <v>3</v>
      </c>
      <c r="I36" s="18">
        <v>2</v>
      </c>
      <c r="J36" s="18">
        <v>0</v>
      </c>
      <c r="K36" s="18">
        <v>3</v>
      </c>
      <c r="L36" s="18">
        <v>1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4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310</v>
      </c>
      <c r="AF36" s="18">
        <v>102.435238333333</v>
      </c>
      <c r="AG36" s="41">
        <v>0.88319088319088301</v>
      </c>
      <c r="AH36" s="41" t="s">
        <v>39</v>
      </c>
      <c r="AI36" s="41">
        <v>0.86821705426356599</v>
      </c>
      <c r="AJ36" s="41">
        <v>0.891891891891892</v>
      </c>
      <c r="AK36" s="18">
        <v>0</v>
      </c>
      <c r="AL36" s="18">
        <v>112</v>
      </c>
      <c r="AM36" s="18">
        <v>198</v>
      </c>
      <c r="AN36" s="18">
        <v>110</v>
      </c>
      <c r="AO36" s="18">
        <v>108</v>
      </c>
      <c r="AP36" s="18">
        <v>0</v>
      </c>
      <c r="AQ36" s="18">
        <v>0</v>
      </c>
      <c r="AR36" s="42" t="s">
        <v>39</v>
      </c>
      <c r="AS36" s="41">
        <v>0.70322580645161303</v>
      </c>
      <c r="AT36" s="18">
        <v>352</v>
      </c>
      <c r="AU36" s="18">
        <v>192</v>
      </c>
      <c r="AV36" s="18">
        <v>544</v>
      </c>
    </row>
    <row r="37" spans="1:63" x14ac:dyDescent="0.2">
      <c r="A37" s="18" t="s">
        <v>465</v>
      </c>
      <c r="B37" s="18" t="s">
        <v>459</v>
      </c>
      <c r="C37" s="18">
        <v>1000</v>
      </c>
      <c r="D37" s="18">
        <v>4</v>
      </c>
      <c r="E37" s="18">
        <v>0</v>
      </c>
      <c r="F37" s="18">
        <v>1</v>
      </c>
      <c r="G37" s="18">
        <v>2</v>
      </c>
      <c r="H37" s="18">
        <v>3</v>
      </c>
      <c r="I37" s="18">
        <v>2</v>
      </c>
      <c r="J37" s="18">
        <v>0</v>
      </c>
      <c r="K37" s="18">
        <v>3</v>
      </c>
      <c r="L37" s="18">
        <v>1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4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24</v>
      </c>
      <c r="AF37" s="18">
        <v>8.4664733333333295</v>
      </c>
      <c r="AG37" s="41">
        <v>0.92307692307692302</v>
      </c>
      <c r="AH37" s="41" t="s">
        <v>39</v>
      </c>
      <c r="AI37" s="41">
        <v>1</v>
      </c>
      <c r="AJ37" s="41">
        <v>0.875</v>
      </c>
      <c r="AK37" s="18">
        <v>0</v>
      </c>
      <c r="AL37" s="18">
        <v>10</v>
      </c>
      <c r="AM37" s="18">
        <v>14</v>
      </c>
      <c r="AN37" s="18">
        <v>9</v>
      </c>
      <c r="AO37" s="18">
        <v>9</v>
      </c>
      <c r="AP37" s="18">
        <v>0</v>
      </c>
      <c r="AQ37" s="18">
        <v>0</v>
      </c>
      <c r="AR37" s="42" t="s">
        <v>39</v>
      </c>
      <c r="AS37" s="41">
        <v>0.75</v>
      </c>
      <c r="AT37" s="18">
        <v>0</v>
      </c>
      <c r="AU37" s="18">
        <v>32</v>
      </c>
      <c r="AV37" s="18">
        <v>32</v>
      </c>
    </row>
    <row r="38" spans="1:63" x14ac:dyDescent="0.2">
      <c r="A38" s="18" t="s">
        <v>466</v>
      </c>
      <c r="B38" s="18" t="s">
        <v>459</v>
      </c>
      <c r="C38" s="18">
        <v>1000</v>
      </c>
      <c r="D38" s="18">
        <v>8</v>
      </c>
      <c r="E38" s="18">
        <v>0</v>
      </c>
      <c r="F38" s="18">
        <v>1</v>
      </c>
      <c r="G38" s="18">
        <v>2</v>
      </c>
      <c r="H38" s="18">
        <v>3</v>
      </c>
      <c r="I38" s="18">
        <v>2</v>
      </c>
      <c r="J38" s="18">
        <v>0</v>
      </c>
      <c r="K38" s="18">
        <v>3</v>
      </c>
      <c r="L38" s="18">
        <v>1</v>
      </c>
      <c r="M38" s="18">
        <v>0</v>
      </c>
      <c r="N38" s="18">
        <v>0.2</v>
      </c>
      <c r="O38" s="18">
        <v>0</v>
      </c>
      <c r="P38" s="18">
        <v>1.2</v>
      </c>
      <c r="Q38" s="18">
        <v>0.2</v>
      </c>
      <c r="R38" s="18">
        <v>10</v>
      </c>
      <c r="S38" s="18">
        <v>4</v>
      </c>
      <c r="T38" s="18">
        <v>0</v>
      </c>
      <c r="U38" s="18">
        <v>4</v>
      </c>
      <c r="V38" s="18">
        <v>0</v>
      </c>
      <c r="W38" s="18">
        <v>0.25</v>
      </c>
      <c r="X38" s="18">
        <v>0.25</v>
      </c>
      <c r="Y38" s="18">
        <v>10000</v>
      </c>
      <c r="Z38" s="18">
        <v>4</v>
      </c>
      <c r="AA38" s="18">
        <v>0</v>
      </c>
      <c r="AB38" s="18">
        <v>0</v>
      </c>
      <c r="AC38" s="18">
        <v>0</v>
      </c>
      <c r="AD38" s="18">
        <v>0</v>
      </c>
      <c r="AE38" s="18">
        <v>81</v>
      </c>
      <c r="AF38" s="18">
        <v>32.839396666666701</v>
      </c>
      <c r="AG38" s="41">
        <v>0.89010989010988995</v>
      </c>
      <c r="AH38" s="41">
        <v>0.87755102040816302</v>
      </c>
      <c r="AI38" s="41">
        <v>0.85714285714285698</v>
      </c>
      <c r="AJ38" s="41">
        <v>1</v>
      </c>
      <c r="AK38" s="18">
        <v>43</v>
      </c>
      <c r="AL38" s="18">
        <v>24</v>
      </c>
      <c r="AM38" s="18">
        <v>14</v>
      </c>
      <c r="AN38" s="18">
        <v>24</v>
      </c>
      <c r="AO38" s="18">
        <v>14</v>
      </c>
      <c r="AP38" s="18">
        <v>25</v>
      </c>
      <c r="AQ38" s="18">
        <v>15</v>
      </c>
      <c r="AR38" s="42">
        <v>0.625</v>
      </c>
      <c r="AS38" s="41">
        <v>0.96296296296296302</v>
      </c>
      <c r="AT38" s="18">
        <v>144</v>
      </c>
      <c r="AU38" s="18">
        <v>48</v>
      </c>
      <c r="AV38" s="18">
        <v>192</v>
      </c>
    </row>
    <row r="39" spans="1:63" x14ac:dyDescent="0.2">
      <c r="A39" s="18" t="s">
        <v>467</v>
      </c>
      <c r="B39" s="18" t="s">
        <v>459</v>
      </c>
      <c r="C39" s="18">
        <v>1000</v>
      </c>
      <c r="D39" s="18">
        <v>8</v>
      </c>
      <c r="E39" s="18">
        <v>0</v>
      </c>
      <c r="F39" s="18">
        <v>1</v>
      </c>
      <c r="G39" s="18">
        <v>2</v>
      </c>
      <c r="H39" s="18">
        <v>3</v>
      </c>
      <c r="I39" s="18">
        <v>2</v>
      </c>
      <c r="J39" s="18">
        <v>0</v>
      </c>
      <c r="K39" s="18">
        <v>3</v>
      </c>
      <c r="L39" s="18">
        <v>1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4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7</v>
      </c>
      <c r="AF39" s="18">
        <v>7.9627683333333303</v>
      </c>
      <c r="AG39" s="41">
        <v>1</v>
      </c>
      <c r="AH39" s="41">
        <v>1</v>
      </c>
      <c r="AI39" s="41">
        <v>1</v>
      </c>
      <c r="AJ39" s="41">
        <v>1</v>
      </c>
      <c r="AK39" s="18">
        <v>4</v>
      </c>
      <c r="AL39" s="18">
        <v>2</v>
      </c>
      <c r="AM39" s="18">
        <v>1</v>
      </c>
      <c r="AN39" s="18">
        <v>1</v>
      </c>
      <c r="AO39" s="18">
        <v>1</v>
      </c>
      <c r="AP39" s="18">
        <v>0</v>
      </c>
      <c r="AQ39" s="18">
        <v>4</v>
      </c>
      <c r="AR39" s="42">
        <v>0</v>
      </c>
      <c r="AS39" s="41">
        <v>0.85714285714285698</v>
      </c>
      <c r="AT39" s="18">
        <v>16</v>
      </c>
      <c r="AU39" s="18">
        <v>0</v>
      </c>
      <c r="AV39" s="18">
        <v>16</v>
      </c>
    </row>
    <row r="40" spans="1:63" x14ac:dyDescent="0.2">
      <c r="A40" s="18" t="s">
        <v>468</v>
      </c>
      <c r="B40" s="18" t="s">
        <v>459</v>
      </c>
      <c r="C40" s="18">
        <v>1000</v>
      </c>
      <c r="D40" s="18">
        <v>7</v>
      </c>
      <c r="E40" s="18">
        <v>0</v>
      </c>
      <c r="F40" s="18">
        <v>1</v>
      </c>
      <c r="G40" s="18">
        <v>2</v>
      </c>
      <c r="H40" s="18">
        <v>3</v>
      </c>
      <c r="I40" s="18">
        <v>2</v>
      </c>
      <c r="J40" s="18">
        <v>0</v>
      </c>
      <c r="K40" s="18">
        <v>3</v>
      </c>
      <c r="L40" s="18">
        <v>1</v>
      </c>
      <c r="M40" s="18">
        <v>0</v>
      </c>
      <c r="N40" s="18">
        <v>0.2</v>
      </c>
      <c r="O40" s="18">
        <v>0</v>
      </c>
      <c r="P40" s="18">
        <v>1.2</v>
      </c>
      <c r="Q40" s="18">
        <v>0.2</v>
      </c>
      <c r="R40" s="18">
        <v>10</v>
      </c>
      <c r="S40" s="18">
        <v>4</v>
      </c>
      <c r="T40" s="18">
        <v>0</v>
      </c>
      <c r="U40" s="18">
        <v>4</v>
      </c>
      <c r="V40" s="18">
        <v>0</v>
      </c>
      <c r="W40" s="18">
        <v>0.25</v>
      </c>
      <c r="X40" s="18">
        <v>0.25</v>
      </c>
      <c r="Y40" s="18">
        <v>4</v>
      </c>
      <c r="Z40" s="18">
        <v>4</v>
      </c>
      <c r="AA40" s="18">
        <v>0</v>
      </c>
      <c r="AB40" s="18">
        <v>0</v>
      </c>
      <c r="AC40" s="18">
        <v>0</v>
      </c>
      <c r="AD40" s="18">
        <v>0</v>
      </c>
      <c r="AE40" s="18">
        <v>1</v>
      </c>
      <c r="AF40" s="18">
        <v>0.35690166666666701</v>
      </c>
      <c r="AG40" s="41">
        <v>1</v>
      </c>
      <c r="AH40" s="41">
        <v>1</v>
      </c>
      <c r="AI40" s="41" t="s">
        <v>39</v>
      </c>
      <c r="AJ40" s="41" t="s">
        <v>39</v>
      </c>
      <c r="AK40" s="18">
        <v>1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1</v>
      </c>
      <c r="AR40" s="42">
        <v>0</v>
      </c>
      <c r="AS40" s="41">
        <v>1</v>
      </c>
      <c r="AT40" s="18">
        <v>0</v>
      </c>
      <c r="AU40" s="18">
        <v>16</v>
      </c>
      <c r="AV40" s="18">
        <v>16</v>
      </c>
    </row>
    <row r="41" spans="1:63" x14ac:dyDescent="0.2">
      <c r="A41" s="18" t="s">
        <v>469</v>
      </c>
      <c r="B41" s="18" t="s">
        <v>459</v>
      </c>
      <c r="C41" s="18">
        <v>1000</v>
      </c>
      <c r="D41" s="18">
        <v>7</v>
      </c>
      <c r="E41" s="18">
        <v>0</v>
      </c>
      <c r="F41" s="18">
        <v>1</v>
      </c>
      <c r="G41" s="18">
        <v>2</v>
      </c>
      <c r="H41" s="18">
        <v>3</v>
      </c>
      <c r="I41" s="18">
        <v>2</v>
      </c>
      <c r="J41" s="18">
        <v>0</v>
      </c>
      <c r="K41" s="18">
        <v>3</v>
      </c>
      <c r="L41" s="18">
        <v>1</v>
      </c>
      <c r="M41" s="18">
        <v>0</v>
      </c>
      <c r="N41" s="18">
        <v>0.2</v>
      </c>
      <c r="O41" s="18">
        <v>0</v>
      </c>
      <c r="P41" s="18">
        <v>1.2</v>
      </c>
      <c r="Q41" s="18">
        <v>0.2</v>
      </c>
      <c r="R41" s="18">
        <v>10</v>
      </c>
      <c r="S41" s="18">
        <v>4</v>
      </c>
      <c r="T41" s="18">
        <v>0</v>
      </c>
      <c r="U41" s="18">
        <v>4</v>
      </c>
      <c r="V41" s="18">
        <v>0</v>
      </c>
      <c r="W41" s="18">
        <v>0.25</v>
      </c>
      <c r="X41" s="18">
        <v>0.25</v>
      </c>
      <c r="Y41" s="18">
        <v>4</v>
      </c>
      <c r="Z41" s="18">
        <v>4</v>
      </c>
      <c r="AA41" s="18">
        <v>0</v>
      </c>
      <c r="AB41" s="18">
        <v>0</v>
      </c>
      <c r="AC41" s="18">
        <v>0</v>
      </c>
      <c r="AD41" s="18">
        <v>0</v>
      </c>
      <c r="AE41" s="18">
        <v>1</v>
      </c>
      <c r="AF41" s="18">
        <v>0.64619166666666705</v>
      </c>
      <c r="AG41" s="41">
        <v>0.33333333333333298</v>
      </c>
      <c r="AH41" s="41">
        <v>0.33333333333333298</v>
      </c>
      <c r="AI41" s="41" t="s">
        <v>39</v>
      </c>
      <c r="AJ41" s="41" t="s">
        <v>39</v>
      </c>
      <c r="AK41" s="18">
        <v>1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1</v>
      </c>
      <c r="AR41" s="42">
        <v>0</v>
      </c>
      <c r="AS41" s="41">
        <v>1</v>
      </c>
      <c r="AT41" s="18">
        <v>0</v>
      </c>
      <c r="AU41" s="18">
        <v>0</v>
      </c>
      <c r="AV41" s="18">
        <v>0</v>
      </c>
    </row>
    <row r="42" spans="1:63" x14ac:dyDescent="0.2">
      <c r="A42" s="18" t="s">
        <v>470</v>
      </c>
      <c r="B42" s="18" t="s">
        <v>459</v>
      </c>
      <c r="C42" s="18">
        <v>1000</v>
      </c>
      <c r="D42" s="18">
        <v>7</v>
      </c>
      <c r="E42" s="18">
        <v>0</v>
      </c>
      <c r="F42" s="18">
        <v>1</v>
      </c>
      <c r="G42" s="18">
        <v>2</v>
      </c>
      <c r="H42" s="18">
        <v>3</v>
      </c>
      <c r="I42" s="18">
        <v>2</v>
      </c>
      <c r="J42" s="18">
        <v>0</v>
      </c>
      <c r="K42" s="18">
        <v>3</v>
      </c>
      <c r="L42" s="18">
        <v>1</v>
      </c>
      <c r="M42" s="18">
        <v>0</v>
      </c>
      <c r="N42" s="18">
        <v>0.2</v>
      </c>
      <c r="O42" s="18">
        <v>0</v>
      </c>
      <c r="P42" s="18">
        <v>1.2</v>
      </c>
      <c r="Q42" s="18">
        <v>0.2</v>
      </c>
      <c r="R42" s="18">
        <v>10</v>
      </c>
      <c r="S42" s="18">
        <v>4</v>
      </c>
      <c r="T42" s="18">
        <v>0</v>
      </c>
      <c r="U42" s="18">
        <v>4</v>
      </c>
      <c r="V42" s="18">
        <v>0</v>
      </c>
      <c r="W42" s="18">
        <v>0.25</v>
      </c>
      <c r="X42" s="18">
        <v>0.25</v>
      </c>
      <c r="Y42" s="18">
        <v>4</v>
      </c>
      <c r="Z42" s="18">
        <v>4</v>
      </c>
      <c r="AA42" s="18">
        <v>0</v>
      </c>
      <c r="AB42" s="18">
        <v>0</v>
      </c>
      <c r="AC42" s="18">
        <v>0</v>
      </c>
      <c r="AD42" s="18">
        <v>0</v>
      </c>
      <c r="AE42" s="18">
        <v>2</v>
      </c>
      <c r="AF42" s="18">
        <v>1.2446016666666699</v>
      </c>
      <c r="AG42" s="41">
        <v>1</v>
      </c>
      <c r="AH42" s="41">
        <v>1</v>
      </c>
      <c r="AI42" s="41" t="s">
        <v>39</v>
      </c>
      <c r="AJ42" s="41" t="s">
        <v>39</v>
      </c>
      <c r="AK42" s="18">
        <v>2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2</v>
      </c>
      <c r="AR42" s="42">
        <v>0</v>
      </c>
      <c r="AS42" s="41">
        <v>1</v>
      </c>
      <c r="AT42" s="18">
        <v>0</v>
      </c>
      <c r="AU42" s="18">
        <v>16</v>
      </c>
      <c r="AV42" s="18">
        <v>16</v>
      </c>
    </row>
    <row r="43" spans="1:63" x14ac:dyDescent="0.2">
      <c r="A43" s="18" t="s">
        <v>471</v>
      </c>
      <c r="B43" s="18" t="s">
        <v>459</v>
      </c>
      <c r="C43" s="18">
        <v>1000</v>
      </c>
      <c r="D43" s="18">
        <v>8</v>
      </c>
      <c r="E43" s="18">
        <v>0</v>
      </c>
      <c r="F43" s="18">
        <v>1</v>
      </c>
      <c r="G43" s="18">
        <v>2</v>
      </c>
      <c r="H43" s="18">
        <v>3</v>
      </c>
      <c r="I43" s="18">
        <v>2</v>
      </c>
      <c r="J43" s="18">
        <v>0</v>
      </c>
      <c r="K43" s="18">
        <v>3</v>
      </c>
      <c r="L43" s="18">
        <v>1</v>
      </c>
      <c r="M43" s="18">
        <v>0</v>
      </c>
      <c r="N43" s="18">
        <v>0.2</v>
      </c>
      <c r="O43" s="18">
        <v>0</v>
      </c>
      <c r="P43" s="18">
        <v>1.2</v>
      </c>
      <c r="Q43" s="18">
        <v>0.2</v>
      </c>
      <c r="R43" s="18">
        <v>10</v>
      </c>
      <c r="S43" s="18">
        <v>4</v>
      </c>
      <c r="T43" s="18">
        <v>0</v>
      </c>
      <c r="U43" s="18">
        <v>4</v>
      </c>
      <c r="V43" s="18">
        <v>0</v>
      </c>
      <c r="W43" s="18">
        <v>0.25</v>
      </c>
      <c r="X43" s="18">
        <v>0.25</v>
      </c>
      <c r="Y43" s="18">
        <v>1000</v>
      </c>
      <c r="Z43" s="18">
        <v>4</v>
      </c>
      <c r="AA43" s="18">
        <v>0</v>
      </c>
      <c r="AB43" s="18">
        <v>0</v>
      </c>
      <c r="AC43" s="18">
        <v>0</v>
      </c>
      <c r="AD43" s="18">
        <v>0</v>
      </c>
      <c r="AE43" s="18">
        <v>56</v>
      </c>
      <c r="AF43" s="18">
        <v>22.127551666666701</v>
      </c>
      <c r="AG43" s="41">
        <v>0.94915254237288105</v>
      </c>
      <c r="AH43" s="41">
        <v>0.97142857142857097</v>
      </c>
      <c r="AI43" s="41">
        <v>1</v>
      </c>
      <c r="AJ43" s="41">
        <v>0.90909090909090895</v>
      </c>
      <c r="AK43" s="18">
        <v>34</v>
      </c>
      <c r="AL43" s="18">
        <v>2</v>
      </c>
      <c r="AM43" s="18">
        <v>20</v>
      </c>
      <c r="AN43" s="18">
        <v>1</v>
      </c>
      <c r="AO43" s="18">
        <v>18</v>
      </c>
      <c r="AP43" s="18">
        <v>2</v>
      </c>
      <c r="AQ43" s="18">
        <v>21</v>
      </c>
      <c r="AR43" s="42">
        <v>8.6956521739130405E-2</v>
      </c>
      <c r="AS43" s="41">
        <v>0.75</v>
      </c>
      <c r="AT43" s="18">
        <v>0</v>
      </c>
      <c r="AU43" s="18">
        <v>32</v>
      </c>
      <c r="AV43" s="18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9"/>
  <sheetViews>
    <sheetView topLeftCell="AC13" workbookViewId="0">
      <selection activeCell="AY40" sqref="AY4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2757</v>
      </c>
      <c r="BM1" s="25">
        <f>SUM($AO$2:$AO$1048576,$AQ$2:$AQ$1048576)</f>
        <v>2845</v>
      </c>
      <c r="BN1" s="25">
        <f>SUM($AT$2:$AT$1048576)</f>
        <v>9564</v>
      </c>
      <c r="BO1" s="25">
        <f>SUM($AU$2:$AU$1048576)</f>
        <v>9876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9" si="1">SUMIF($B$2:$B$1048576,$B2,$AE$2:$AE$1048576)</f>
        <v>74</v>
      </c>
      <c r="BA2" s="25">
        <f t="shared" ref="BA2:BA39" si="2">SUMIF($B$2:$B$1048576,$B2,$AV$2:$AV$1048576)</f>
        <v>292</v>
      </c>
      <c r="BB2" s="25">
        <f t="shared" ref="BB2:BB39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9" si="5">SUMIF($B$2:$B$1048576,$B2,$AN$2:$AN$1048576)</f>
        <v>38</v>
      </c>
      <c r="BE2" s="25">
        <f t="shared" ref="BE2:BE39" si="6">SUMIF($B$2:$B$1048576,$B2,$AO$2:$AO$1048576)</f>
        <v>35</v>
      </c>
      <c r="BF2" s="25">
        <f t="shared" ref="BF2:BF39" si="7">SUMIF($B$2:$B$1048576,$B2,$AP$2:$AP$1048576)</f>
        <v>0</v>
      </c>
      <c r="BG2" s="25">
        <f t="shared" ref="BG2:BG39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9" si="10">SUMIF($B$2:$B$1048576,$B3,$AT$2:$AT$1048576)</f>
        <v>548</v>
      </c>
      <c r="BK3" s="29">
        <f t="shared" ref="BK3:BK39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9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2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:BC39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:BH39" si="103">SUM(BD34,BF34)</f>
        <v>79</v>
      </c>
      <c r="BI34" s="25">
        <f t="shared" ref="BI34:BI39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2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  <c r="AX35" s="18" t="str">
        <f t="shared" si="98"/>
        <v>'20201215'</v>
      </c>
      <c r="AY35" s="62">
        <v>0.25</v>
      </c>
      <c r="AZ35" s="18">
        <f t="shared" si="1"/>
        <v>157</v>
      </c>
      <c r="BA35" s="18">
        <f t="shared" si="2"/>
        <v>432</v>
      </c>
      <c r="BB35" s="18">
        <f t="shared" si="3"/>
        <v>3177.5164000000022</v>
      </c>
      <c r="BC35" s="18">
        <f t="shared" si="102"/>
        <v>20.238957961783452</v>
      </c>
      <c r="BD35" s="18">
        <f t="shared" si="5"/>
        <v>60</v>
      </c>
      <c r="BE35" s="18">
        <f t="shared" si="6"/>
        <v>61</v>
      </c>
      <c r="BF35" s="18">
        <f t="shared" si="7"/>
        <v>0</v>
      </c>
      <c r="BG35" s="18">
        <f t="shared" si="8"/>
        <v>0</v>
      </c>
      <c r="BH35" s="18">
        <f t="shared" si="103"/>
        <v>60</v>
      </c>
      <c r="BI35" s="18">
        <f t="shared" si="104"/>
        <v>61</v>
      </c>
      <c r="BJ35" s="18">
        <f t="shared" si="10"/>
        <v>224</v>
      </c>
      <c r="BK35" s="18">
        <f t="shared" si="11"/>
        <v>208</v>
      </c>
    </row>
    <row r="36" spans="1:63" s="25" customFormat="1" x14ac:dyDescent="0.2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  <c r="AX36" s="25" t="str">
        <f t="shared" si="98"/>
        <v>'20201215'</v>
      </c>
      <c r="AY36" s="25">
        <v>0.25</v>
      </c>
      <c r="AZ36" s="25">
        <f t="shared" si="1"/>
        <v>157</v>
      </c>
      <c r="BA36" s="25">
        <f t="shared" si="2"/>
        <v>432</v>
      </c>
      <c r="BB36" s="25">
        <f t="shared" si="3"/>
        <v>3177.5164000000022</v>
      </c>
      <c r="BC36" s="25">
        <f t="shared" si="102"/>
        <v>20.238957961783452</v>
      </c>
      <c r="BD36" s="25">
        <f t="shared" si="5"/>
        <v>60</v>
      </c>
      <c r="BE36" s="25">
        <f t="shared" si="6"/>
        <v>61</v>
      </c>
      <c r="BF36" s="25">
        <f t="shared" si="7"/>
        <v>0</v>
      </c>
      <c r="BG36" s="25">
        <f t="shared" si="8"/>
        <v>0</v>
      </c>
      <c r="BH36" s="25">
        <f t="shared" si="103"/>
        <v>60</v>
      </c>
      <c r="BI36" s="25">
        <f t="shared" si="104"/>
        <v>61</v>
      </c>
      <c r="BJ36" s="25">
        <f t="shared" si="10"/>
        <v>224</v>
      </c>
      <c r="BK36" s="25">
        <f t="shared" si="11"/>
        <v>208</v>
      </c>
    </row>
    <row r="37" spans="1:63" s="29" customFormat="1" x14ac:dyDescent="0.2">
      <c r="A37" s="29" t="s">
        <v>447</v>
      </c>
      <c r="B37" s="29" t="s">
        <v>432</v>
      </c>
      <c r="C37" s="29">
        <v>1000</v>
      </c>
      <c r="D37" s="29">
        <v>4</v>
      </c>
      <c r="E37" s="29">
        <v>1</v>
      </c>
      <c r="F37" s="29">
        <v>0</v>
      </c>
      <c r="G37" s="29">
        <v>2</v>
      </c>
      <c r="H37" s="29">
        <v>1</v>
      </c>
      <c r="I37" s="29">
        <v>2</v>
      </c>
      <c r="J37" s="29">
        <v>3</v>
      </c>
      <c r="K37" s="29">
        <v>1</v>
      </c>
      <c r="L37" s="29">
        <v>0</v>
      </c>
      <c r="M37" s="29">
        <v>0</v>
      </c>
      <c r="N37" s="29">
        <v>0.2</v>
      </c>
      <c r="O37" s="29">
        <v>0</v>
      </c>
      <c r="P37" s="29">
        <v>1.2</v>
      </c>
      <c r="Q37" s="29">
        <v>0.2</v>
      </c>
      <c r="R37" s="29">
        <v>10</v>
      </c>
      <c r="S37" s="29">
        <v>4</v>
      </c>
      <c r="T37" s="29">
        <v>0</v>
      </c>
      <c r="U37" s="29">
        <v>4</v>
      </c>
      <c r="V37" s="29">
        <v>0</v>
      </c>
      <c r="W37" s="29">
        <v>0.25</v>
      </c>
      <c r="X37" s="29">
        <v>0.25</v>
      </c>
      <c r="Y37" s="29">
        <v>3</v>
      </c>
      <c r="Z37" s="29">
        <v>4</v>
      </c>
      <c r="AA37" s="29">
        <v>0</v>
      </c>
      <c r="AB37" s="29">
        <v>0</v>
      </c>
      <c r="AC37" s="29">
        <v>0</v>
      </c>
      <c r="AD37" s="29">
        <v>0</v>
      </c>
      <c r="AE37" s="29">
        <v>145</v>
      </c>
      <c r="AF37" s="29">
        <v>46.264665000000001</v>
      </c>
      <c r="AG37" s="37">
        <v>0.83333333333333304</v>
      </c>
      <c r="AH37" s="37" t="s">
        <v>39</v>
      </c>
      <c r="AI37" s="37">
        <v>0.90789473684210498</v>
      </c>
      <c r="AJ37" s="37">
        <v>0.77551020408163296</v>
      </c>
      <c r="AK37" s="29">
        <v>0</v>
      </c>
      <c r="AL37" s="29">
        <v>69</v>
      </c>
      <c r="AM37" s="29">
        <v>76</v>
      </c>
      <c r="AN37" s="29">
        <v>60</v>
      </c>
      <c r="AO37" s="29">
        <v>60</v>
      </c>
      <c r="AP37" s="29">
        <v>0</v>
      </c>
      <c r="AQ37" s="29">
        <v>0</v>
      </c>
      <c r="AR37" s="43" t="s">
        <v>39</v>
      </c>
      <c r="AS37" s="37">
        <v>0.82758620689655205</v>
      </c>
      <c r="AT37" s="29">
        <v>224</v>
      </c>
      <c r="AU37" s="29">
        <v>256</v>
      </c>
      <c r="AV37" s="29">
        <v>480</v>
      </c>
      <c r="AX37" s="29" t="str">
        <f t="shared" si="98"/>
        <v>'20201216'</v>
      </c>
      <c r="AY37" s="29">
        <v>0.25</v>
      </c>
      <c r="AZ37" s="29">
        <f t="shared" si="1"/>
        <v>145</v>
      </c>
      <c r="BA37" s="29">
        <f t="shared" si="2"/>
        <v>480</v>
      </c>
      <c r="BB37" s="29">
        <f t="shared" si="3"/>
        <v>2775.8798999999999</v>
      </c>
      <c r="BC37" s="29">
        <f t="shared" si="102"/>
        <v>19.143999310344828</v>
      </c>
      <c r="BD37" s="29">
        <f t="shared" si="5"/>
        <v>60</v>
      </c>
      <c r="BE37" s="29">
        <f t="shared" si="6"/>
        <v>60</v>
      </c>
      <c r="BF37" s="29">
        <f t="shared" si="7"/>
        <v>0</v>
      </c>
      <c r="BG37" s="29">
        <f t="shared" si="8"/>
        <v>0</v>
      </c>
      <c r="BH37" s="29">
        <f t="shared" si="103"/>
        <v>60</v>
      </c>
      <c r="BI37" s="29">
        <f t="shared" si="104"/>
        <v>60</v>
      </c>
      <c r="BJ37" s="29">
        <f t="shared" si="10"/>
        <v>224</v>
      </c>
      <c r="BK37" s="29">
        <f t="shared" si="11"/>
        <v>256</v>
      </c>
    </row>
    <row r="38" spans="1:63" s="29" customFormat="1" x14ac:dyDescent="0.2">
      <c r="A38" s="29" t="s">
        <v>456</v>
      </c>
      <c r="B38" s="29" t="s">
        <v>454</v>
      </c>
      <c r="C38" s="29">
        <v>1000</v>
      </c>
      <c r="D38" s="29">
        <v>4</v>
      </c>
      <c r="E38" s="29">
        <v>1</v>
      </c>
      <c r="F38" s="29">
        <v>0</v>
      </c>
      <c r="G38" s="29">
        <v>2</v>
      </c>
      <c r="H38" s="29">
        <v>1</v>
      </c>
      <c r="I38" s="29">
        <v>2</v>
      </c>
      <c r="J38" s="29">
        <v>3</v>
      </c>
      <c r="K38" s="29">
        <v>1</v>
      </c>
      <c r="L38" s="29">
        <v>0</v>
      </c>
      <c r="M38" s="29">
        <v>0</v>
      </c>
      <c r="N38" s="29">
        <v>0.2</v>
      </c>
      <c r="O38" s="29">
        <v>0</v>
      </c>
      <c r="P38" s="29">
        <v>1.2</v>
      </c>
      <c r="Q38" s="29">
        <v>0.2</v>
      </c>
      <c r="R38" s="29">
        <v>10</v>
      </c>
      <c r="S38" s="29">
        <v>4</v>
      </c>
      <c r="T38" s="29">
        <v>0</v>
      </c>
      <c r="U38" s="29">
        <v>4</v>
      </c>
      <c r="V38" s="29">
        <v>0</v>
      </c>
      <c r="W38" s="29">
        <v>0.25</v>
      </c>
      <c r="X38" s="29">
        <v>0.25</v>
      </c>
      <c r="Y38" s="29">
        <v>3</v>
      </c>
      <c r="Z38" s="29">
        <v>4</v>
      </c>
      <c r="AA38" s="29">
        <v>0</v>
      </c>
      <c r="AB38" s="29">
        <v>0</v>
      </c>
      <c r="AC38" s="29">
        <v>0</v>
      </c>
      <c r="AD38" s="29">
        <v>0</v>
      </c>
      <c r="AE38" s="29">
        <v>254</v>
      </c>
      <c r="AF38" s="29">
        <v>82.973611666666699</v>
      </c>
      <c r="AG38" s="37">
        <v>0.81150159744409001</v>
      </c>
      <c r="AH38" s="37" t="s">
        <v>39</v>
      </c>
      <c r="AI38" s="37">
        <v>0.70857142857142896</v>
      </c>
      <c r="AJ38" s="37">
        <v>0.94202898550724601</v>
      </c>
      <c r="AK38" s="29">
        <v>0</v>
      </c>
      <c r="AL38" s="29">
        <v>124</v>
      </c>
      <c r="AM38" s="29">
        <v>130</v>
      </c>
      <c r="AN38" s="29">
        <v>91</v>
      </c>
      <c r="AO38" s="29">
        <v>94</v>
      </c>
      <c r="AP38" s="29">
        <v>0</v>
      </c>
      <c r="AQ38" s="29">
        <v>0</v>
      </c>
      <c r="AR38" s="43" t="s">
        <v>39</v>
      </c>
      <c r="AS38" s="37">
        <v>0.72834645669291298</v>
      </c>
      <c r="AT38" s="29">
        <v>144</v>
      </c>
      <c r="AU38" s="29">
        <v>464</v>
      </c>
      <c r="AV38" s="29">
        <v>608</v>
      </c>
      <c r="AX38" s="29" t="str">
        <f t="shared" si="98"/>
        <v>'20201218'</v>
      </c>
      <c r="AY38" s="29">
        <v>0.25</v>
      </c>
      <c r="AZ38" s="29">
        <f t="shared" si="1"/>
        <v>254</v>
      </c>
      <c r="BA38" s="29">
        <f t="shared" si="2"/>
        <v>608</v>
      </c>
      <c r="BB38" s="29">
        <f t="shared" si="3"/>
        <v>4978.4167000000016</v>
      </c>
      <c r="BC38" s="29">
        <f t="shared" si="102"/>
        <v>19.600065748031501</v>
      </c>
      <c r="BD38" s="29">
        <f t="shared" si="5"/>
        <v>91</v>
      </c>
      <c r="BE38" s="29">
        <f t="shared" si="6"/>
        <v>94</v>
      </c>
      <c r="BF38" s="29">
        <f t="shared" si="7"/>
        <v>0</v>
      </c>
      <c r="BG38" s="29">
        <f t="shared" si="8"/>
        <v>0</v>
      </c>
      <c r="BH38" s="29">
        <f t="shared" si="103"/>
        <v>91</v>
      </c>
      <c r="BI38" s="29">
        <f t="shared" si="104"/>
        <v>94</v>
      </c>
      <c r="BJ38" s="29">
        <f t="shared" si="10"/>
        <v>144</v>
      </c>
      <c r="BK38" s="29">
        <f t="shared" si="11"/>
        <v>464</v>
      </c>
    </row>
    <row r="39" spans="1:63" x14ac:dyDescent="0.2">
      <c r="A39" s="18" t="s">
        <v>458</v>
      </c>
      <c r="B39" s="18" t="s">
        <v>459</v>
      </c>
      <c r="C39" s="18">
        <v>1000</v>
      </c>
      <c r="D39" s="18">
        <v>8</v>
      </c>
      <c r="E39" s="18">
        <v>1</v>
      </c>
      <c r="F39" s="18">
        <v>0</v>
      </c>
      <c r="G39" s="18">
        <v>2</v>
      </c>
      <c r="H39" s="18">
        <v>1</v>
      </c>
      <c r="I39" s="18">
        <v>2</v>
      </c>
      <c r="J39" s="18">
        <v>3</v>
      </c>
      <c r="K39" s="18">
        <v>1</v>
      </c>
      <c r="L39" s="18">
        <v>0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3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181</v>
      </c>
      <c r="AF39" s="18">
        <v>57.917276666666702</v>
      </c>
      <c r="AG39" s="41">
        <v>0.83796296296296302</v>
      </c>
      <c r="AH39" s="41">
        <v>0.86868686868686895</v>
      </c>
      <c r="AI39" s="41">
        <v>0.78378378378378399</v>
      </c>
      <c r="AJ39" s="41">
        <v>0.86046511627906996</v>
      </c>
      <c r="AK39" s="18">
        <v>86</v>
      </c>
      <c r="AL39" s="18">
        <v>58</v>
      </c>
      <c r="AM39" s="18">
        <v>37</v>
      </c>
      <c r="AN39" s="18">
        <v>56</v>
      </c>
      <c r="AO39" s="18">
        <v>25</v>
      </c>
      <c r="AP39" s="18">
        <v>55</v>
      </c>
      <c r="AQ39" s="18">
        <v>24</v>
      </c>
      <c r="AR39" s="42">
        <v>0.69620253164557</v>
      </c>
      <c r="AS39" s="41">
        <v>0.88397790055248604</v>
      </c>
      <c r="AT39" s="18">
        <v>480</v>
      </c>
      <c r="AU39" s="18">
        <v>144</v>
      </c>
      <c r="AV39" s="18">
        <v>624</v>
      </c>
      <c r="AX39" s="18" t="str">
        <f t="shared" si="98"/>
        <v>'20201221'</v>
      </c>
      <c r="AY39" s="18" t="s">
        <v>112</v>
      </c>
      <c r="AZ39" s="18">
        <f t="shared" si="1"/>
        <v>181</v>
      </c>
      <c r="BA39" s="18">
        <f t="shared" si="2"/>
        <v>624</v>
      </c>
      <c r="BB39" s="18">
        <f t="shared" si="3"/>
        <v>3475.0366000000022</v>
      </c>
      <c r="BC39" s="18">
        <f t="shared" si="102"/>
        <v>19.199097237569074</v>
      </c>
      <c r="BD39" s="18">
        <f t="shared" si="5"/>
        <v>56</v>
      </c>
      <c r="BE39" s="18">
        <f t="shared" si="6"/>
        <v>25</v>
      </c>
      <c r="BF39" s="18">
        <f t="shared" si="7"/>
        <v>55</v>
      </c>
      <c r="BG39" s="18">
        <f t="shared" si="8"/>
        <v>24</v>
      </c>
      <c r="BH39" s="18">
        <f t="shared" si="103"/>
        <v>111</v>
      </c>
      <c r="BI39" s="18">
        <f t="shared" si="104"/>
        <v>49</v>
      </c>
      <c r="BJ39" s="18">
        <f t="shared" si="10"/>
        <v>480</v>
      </c>
      <c r="BK39" s="18">
        <f t="shared" si="11"/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2"/>
  <sheetViews>
    <sheetView topLeftCell="Z7" workbookViewId="0">
      <selection activeCell="AY29" sqref="AY29:BL32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2045</v>
      </c>
      <c r="BN1" s="25">
        <f>SUM($AP$2:$AP$1048576,$AR$2:$AR$1048576)</f>
        <v>1958</v>
      </c>
      <c r="BO1" s="25">
        <f>SUM($AU$2:$AU$1048576)</f>
        <v>7108</v>
      </c>
      <c r="BP1" s="25">
        <f>SUM($AV$2:$AV$1048576)</f>
        <v>6260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32" si="35">SUMIF($B$2:$B$1048576,$B11,$AF$2:$AF$1048576)</f>
        <v>269</v>
      </c>
      <c r="BB11" s="30">
        <f t="shared" ref="BB11:BB32" si="36">SUMIF($B$2:$B$1048576,$B11,$AW$2:$AW$1048576)</f>
        <v>876</v>
      </c>
      <c r="BC11" s="30">
        <f t="shared" ref="BC11:BC32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32" si="39">SUMIF($B$2:$B$1048576,$B11,$AO$2:$AO$1048576)</f>
        <v>117</v>
      </c>
      <c r="BF11" s="30">
        <f t="shared" ref="BF11:BF32" si="40">SUMIF($B$2:$B$1048576,$B11,$AP$2:$AP$1048576)</f>
        <v>114</v>
      </c>
      <c r="BG11" s="30">
        <f t="shared" ref="BG11:BG32" si="41">SUMIF($B$2:$B$1048576,$B11,$AQ$2:$AQ$1048576)</f>
        <v>0</v>
      </c>
      <c r="BH11" s="30">
        <f t="shared" ref="BH11:BH32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32" si="45">SUMIF($B$2:$B$1048576,$B11,$AU$2:$AU$1048576)</f>
        <v>436</v>
      </c>
      <c r="BL11" s="18">
        <f t="shared" ref="BL11:BL32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2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:AY32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:BD32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:BI32" si="85">SUM(BE28,BG28)</f>
        <v>84</v>
      </c>
      <c r="BJ28" s="29">
        <f t="shared" ref="BJ28:BJ32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2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  <c r="AY29" s="29" t="str">
        <f t="shared" si="83"/>
        <v>'20201215'</v>
      </c>
      <c r="AZ29" s="29">
        <v>0.25</v>
      </c>
      <c r="BA29" s="29">
        <f t="shared" si="35"/>
        <v>285</v>
      </c>
      <c r="BB29" s="29">
        <f t="shared" si="36"/>
        <v>848</v>
      </c>
      <c r="BC29" s="29">
        <f t="shared" si="37"/>
        <v>5701.3424999999997</v>
      </c>
      <c r="BD29" s="29">
        <f t="shared" si="84"/>
        <v>20.00471052631579</v>
      </c>
      <c r="BE29" s="29">
        <f t="shared" si="39"/>
        <v>134</v>
      </c>
      <c r="BF29" s="29">
        <f t="shared" si="40"/>
        <v>136</v>
      </c>
      <c r="BG29" s="29">
        <f t="shared" si="41"/>
        <v>0</v>
      </c>
      <c r="BH29" s="29">
        <f t="shared" si="42"/>
        <v>0</v>
      </c>
      <c r="BI29" s="29">
        <f t="shared" si="85"/>
        <v>134</v>
      </c>
      <c r="BJ29" s="29">
        <f t="shared" si="86"/>
        <v>136</v>
      </c>
      <c r="BK29" s="29">
        <f t="shared" si="45"/>
        <v>544</v>
      </c>
      <c r="BL29" s="29">
        <f t="shared" si="46"/>
        <v>304</v>
      </c>
    </row>
    <row r="30" spans="1:64" s="29" customFormat="1" x14ac:dyDescent="0.2">
      <c r="A30" s="29" t="s">
        <v>448</v>
      </c>
      <c r="B30" s="29" t="s">
        <v>432</v>
      </c>
      <c r="C30" s="29">
        <v>1000</v>
      </c>
      <c r="D30" s="29">
        <v>4</v>
      </c>
      <c r="E30" s="29">
        <v>0</v>
      </c>
      <c r="F30" s="29">
        <v>1</v>
      </c>
      <c r="G30" s="29">
        <v>3</v>
      </c>
      <c r="H30" s="29">
        <v>0</v>
      </c>
      <c r="I30" s="29">
        <v>2</v>
      </c>
      <c r="J30" s="29">
        <v>0</v>
      </c>
      <c r="K30" s="29">
        <v>1</v>
      </c>
      <c r="L30" s="29">
        <v>3</v>
      </c>
      <c r="M30" s="29">
        <v>0</v>
      </c>
      <c r="N30" s="29">
        <v>0.2</v>
      </c>
      <c r="O30" s="29">
        <v>0</v>
      </c>
      <c r="P30" s="29">
        <v>1.2</v>
      </c>
      <c r="Q30" s="29">
        <v>0.2</v>
      </c>
      <c r="R30" s="29">
        <v>4</v>
      </c>
      <c r="S30" s="29">
        <v>4</v>
      </c>
      <c r="T30" s="29">
        <v>0</v>
      </c>
      <c r="U30" s="29">
        <v>4</v>
      </c>
      <c r="V30" s="29">
        <v>0</v>
      </c>
      <c r="W30" s="29">
        <v>0.25</v>
      </c>
      <c r="X30" s="29">
        <v>0.25</v>
      </c>
      <c r="Y30" s="29">
        <v>10</v>
      </c>
      <c r="Z30" s="29">
        <v>4</v>
      </c>
      <c r="AA30" s="29">
        <v>0</v>
      </c>
      <c r="AB30" s="29">
        <v>0</v>
      </c>
      <c r="AC30" s="29">
        <v>0</v>
      </c>
      <c r="AD30" s="29">
        <v>0</v>
      </c>
      <c r="AE30" s="29">
        <v>45</v>
      </c>
      <c r="AF30" s="29">
        <v>61</v>
      </c>
      <c r="AG30" s="29">
        <v>25.1251316666667</v>
      </c>
      <c r="AH30" s="37">
        <v>0.76249999999999996</v>
      </c>
      <c r="AI30" s="37" t="s">
        <v>39</v>
      </c>
      <c r="AJ30" s="37">
        <v>0.79487179487179505</v>
      </c>
      <c r="AK30" s="37">
        <v>0.73170731707317105</v>
      </c>
      <c r="AL30" s="29">
        <v>0</v>
      </c>
      <c r="AM30" s="29">
        <v>31</v>
      </c>
      <c r="AN30" s="29">
        <v>30</v>
      </c>
      <c r="AO30" s="29">
        <v>30</v>
      </c>
      <c r="AP30" s="29">
        <v>28</v>
      </c>
      <c r="AQ30" s="29">
        <v>0</v>
      </c>
      <c r="AR30" s="29">
        <v>0</v>
      </c>
      <c r="AS30" s="43" t="s">
        <v>39</v>
      </c>
      <c r="AT30" s="37">
        <v>0.95081967213114804</v>
      </c>
      <c r="AU30" s="29">
        <v>112</v>
      </c>
      <c r="AV30" s="29">
        <v>80</v>
      </c>
      <c r="AW30" s="29">
        <v>192</v>
      </c>
      <c r="AY30" s="29" t="str">
        <f t="shared" si="83"/>
        <v>'20201216'</v>
      </c>
      <c r="AZ30" s="29">
        <v>0.25</v>
      </c>
      <c r="BA30" s="29">
        <f t="shared" si="35"/>
        <v>61</v>
      </c>
      <c r="BB30" s="29">
        <f t="shared" si="36"/>
        <v>192</v>
      </c>
      <c r="BC30" s="29">
        <f t="shared" si="37"/>
        <v>1507.5079000000021</v>
      </c>
      <c r="BD30" s="29">
        <f t="shared" si="84"/>
        <v>24.713244262295117</v>
      </c>
      <c r="BE30" s="29">
        <f t="shared" si="39"/>
        <v>30</v>
      </c>
      <c r="BF30" s="29">
        <f t="shared" si="40"/>
        <v>28</v>
      </c>
      <c r="BG30" s="29">
        <f t="shared" si="41"/>
        <v>0</v>
      </c>
      <c r="BH30" s="29">
        <f t="shared" si="42"/>
        <v>0</v>
      </c>
      <c r="BI30" s="29">
        <f t="shared" si="85"/>
        <v>30</v>
      </c>
      <c r="BJ30" s="29">
        <f t="shared" si="86"/>
        <v>28</v>
      </c>
      <c r="BK30" s="29">
        <f t="shared" si="45"/>
        <v>112</v>
      </c>
      <c r="BL30" s="29">
        <f t="shared" si="46"/>
        <v>80</v>
      </c>
    </row>
    <row r="31" spans="1:64" s="29" customFormat="1" x14ac:dyDescent="0.2">
      <c r="A31" s="29" t="s">
        <v>457</v>
      </c>
      <c r="B31" s="29" t="s">
        <v>454</v>
      </c>
      <c r="C31" s="29">
        <v>1000</v>
      </c>
      <c r="D31" s="29">
        <v>4</v>
      </c>
      <c r="E31" s="29">
        <v>0</v>
      </c>
      <c r="F31" s="29">
        <v>1</v>
      </c>
      <c r="G31" s="29">
        <v>3</v>
      </c>
      <c r="H31" s="29">
        <v>0</v>
      </c>
      <c r="I31" s="29">
        <v>2</v>
      </c>
      <c r="J31" s="29">
        <v>0</v>
      </c>
      <c r="K31" s="29">
        <v>1</v>
      </c>
      <c r="L31" s="29">
        <v>3</v>
      </c>
      <c r="M31" s="29">
        <v>0</v>
      </c>
      <c r="N31" s="29">
        <v>0.2</v>
      </c>
      <c r="O31" s="29">
        <v>0</v>
      </c>
      <c r="P31" s="29">
        <v>1.2</v>
      </c>
      <c r="Q31" s="29">
        <v>0.2</v>
      </c>
      <c r="R31" s="29">
        <v>1</v>
      </c>
      <c r="S31" s="29">
        <v>4</v>
      </c>
      <c r="T31" s="29">
        <v>0</v>
      </c>
      <c r="U31" s="29">
        <v>4</v>
      </c>
      <c r="V31" s="29">
        <v>0</v>
      </c>
      <c r="W31" s="29">
        <v>0.25</v>
      </c>
      <c r="X31" s="29">
        <v>0.25</v>
      </c>
      <c r="Y31" s="29">
        <v>10</v>
      </c>
      <c r="Z31" s="29">
        <v>4</v>
      </c>
      <c r="AA31" s="29">
        <v>0</v>
      </c>
      <c r="AB31" s="29">
        <v>0</v>
      </c>
      <c r="AC31" s="29">
        <v>0</v>
      </c>
      <c r="AD31" s="29">
        <v>0</v>
      </c>
      <c r="AE31" s="29">
        <v>45</v>
      </c>
      <c r="AF31" s="29">
        <v>201</v>
      </c>
      <c r="AG31" s="29">
        <v>55.735025</v>
      </c>
      <c r="AH31" s="37">
        <v>0.86637931034482796</v>
      </c>
      <c r="AI31" s="37" t="s">
        <v>39</v>
      </c>
      <c r="AJ31" s="37">
        <v>0.86956521739130399</v>
      </c>
      <c r="AK31" s="37">
        <v>0.86324786324786296</v>
      </c>
      <c r="AL31" s="29">
        <v>0</v>
      </c>
      <c r="AM31" s="29">
        <v>100</v>
      </c>
      <c r="AN31" s="29">
        <v>101</v>
      </c>
      <c r="AO31" s="29">
        <v>89</v>
      </c>
      <c r="AP31" s="29">
        <v>89</v>
      </c>
      <c r="AQ31" s="29">
        <v>0</v>
      </c>
      <c r="AR31" s="29">
        <v>0</v>
      </c>
      <c r="AS31" s="43" t="s">
        <v>39</v>
      </c>
      <c r="AT31" s="37">
        <v>0.885572139303483</v>
      </c>
      <c r="AU31" s="29">
        <v>304</v>
      </c>
      <c r="AV31" s="29">
        <v>432</v>
      </c>
      <c r="AW31" s="29">
        <v>736</v>
      </c>
      <c r="AY31" s="29" t="str">
        <f t="shared" si="83"/>
        <v>'20201218'</v>
      </c>
      <c r="AZ31" s="29">
        <v>0.25</v>
      </c>
      <c r="BA31" s="29">
        <f t="shared" si="35"/>
        <v>201</v>
      </c>
      <c r="BB31" s="29">
        <f t="shared" si="36"/>
        <v>736</v>
      </c>
      <c r="BC31" s="29">
        <f t="shared" si="37"/>
        <v>3344.1015000000002</v>
      </c>
      <c r="BD31" s="29">
        <f t="shared" si="84"/>
        <v>16.637320895522389</v>
      </c>
      <c r="BE31" s="29">
        <f t="shared" si="39"/>
        <v>89</v>
      </c>
      <c r="BF31" s="29">
        <f t="shared" si="40"/>
        <v>89</v>
      </c>
      <c r="BG31" s="29">
        <f t="shared" si="41"/>
        <v>0</v>
      </c>
      <c r="BH31" s="29">
        <f t="shared" si="42"/>
        <v>0</v>
      </c>
      <c r="BI31" s="29">
        <f t="shared" si="85"/>
        <v>89</v>
      </c>
      <c r="BJ31" s="29">
        <f t="shared" si="86"/>
        <v>89</v>
      </c>
      <c r="BK31" s="29">
        <f t="shared" si="45"/>
        <v>304</v>
      </c>
      <c r="BL31" s="29">
        <f t="shared" si="46"/>
        <v>432</v>
      </c>
    </row>
    <row r="32" spans="1:64" x14ac:dyDescent="0.2">
      <c r="A32" s="18" t="s">
        <v>460</v>
      </c>
      <c r="B32" s="18" t="s">
        <v>459</v>
      </c>
      <c r="C32" s="18">
        <v>1000</v>
      </c>
      <c r="D32" s="18">
        <v>4</v>
      </c>
      <c r="E32" s="18">
        <v>0</v>
      </c>
      <c r="F32" s="18">
        <v>1</v>
      </c>
      <c r="G32" s="18">
        <v>3</v>
      </c>
      <c r="H32" s="18">
        <v>0</v>
      </c>
      <c r="I32" s="18">
        <v>2</v>
      </c>
      <c r="J32" s="18">
        <v>0</v>
      </c>
      <c r="K32" s="18">
        <v>1</v>
      </c>
      <c r="L32" s="18">
        <v>3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10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170</v>
      </c>
      <c r="AG32" s="18">
        <v>76.605841666666706</v>
      </c>
      <c r="AH32" s="41">
        <v>0.75892857142857095</v>
      </c>
      <c r="AI32" s="41" t="s">
        <v>39</v>
      </c>
      <c r="AJ32" s="41">
        <v>0.70491803278688503</v>
      </c>
      <c r="AK32" s="41">
        <v>0.82352941176470595</v>
      </c>
      <c r="AL32" s="18">
        <v>0</v>
      </c>
      <c r="AM32" s="18">
        <v>86</v>
      </c>
      <c r="AN32" s="18">
        <v>84</v>
      </c>
      <c r="AO32" s="18">
        <v>81</v>
      </c>
      <c r="AP32" s="18">
        <v>82</v>
      </c>
      <c r="AQ32" s="18">
        <v>0</v>
      </c>
      <c r="AR32" s="18">
        <v>0</v>
      </c>
      <c r="AS32" s="42" t="s">
        <v>39</v>
      </c>
      <c r="AT32" s="41">
        <v>0.95882352941176496</v>
      </c>
      <c r="AU32" s="18">
        <v>368</v>
      </c>
      <c r="AV32" s="18">
        <v>224</v>
      </c>
      <c r="AW32" s="18">
        <v>592</v>
      </c>
      <c r="AY32" s="18" t="str">
        <f t="shared" si="83"/>
        <v>'20201221'</v>
      </c>
      <c r="AZ32" s="18">
        <v>0.25</v>
      </c>
      <c r="BA32" s="18">
        <f t="shared" si="35"/>
        <v>170</v>
      </c>
      <c r="BB32" s="18">
        <f t="shared" si="36"/>
        <v>592</v>
      </c>
      <c r="BC32" s="18">
        <f t="shared" si="37"/>
        <v>4596.3505000000023</v>
      </c>
      <c r="BD32" s="18">
        <f t="shared" si="84"/>
        <v>27.037355882352955</v>
      </c>
      <c r="BE32" s="18">
        <f t="shared" si="39"/>
        <v>81</v>
      </c>
      <c r="BF32" s="18">
        <f t="shared" si="40"/>
        <v>82</v>
      </c>
      <c r="BG32" s="18">
        <f t="shared" si="41"/>
        <v>0</v>
      </c>
      <c r="BH32" s="18">
        <f t="shared" si="42"/>
        <v>0</v>
      </c>
      <c r="BI32" s="18">
        <f t="shared" si="85"/>
        <v>81</v>
      </c>
      <c r="BJ32" s="18">
        <f t="shared" si="86"/>
        <v>82</v>
      </c>
      <c r="BK32" s="18">
        <f t="shared" si="45"/>
        <v>368</v>
      </c>
      <c r="BL32" s="18">
        <f t="shared" si="46"/>
        <v>224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2020-12-22T03:06:54Z</dcterms:modified>
</cp:coreProperties>
</file>