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firstSheet="2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2" i="12" l="1"/>
  <c r="BK12" i="12"/>
  <c r="BH12" i="12"/>
  <c r="BG12" i="12"/>
  <c r="BF12" i="12"/>
  <c r="BJ12" i="12" s="1"/>
  <c r="BE12" i="12"/>
  <c r="BI12" i="12" s="1"/>
  <c r="BC12" i="12"/>
  <c r="BD12" i="12" s="1"/>
  <c r="BB12" i="12"/>
  <c r="BA12" i="12"/>
  <c r="AY12" i="12"/>
  <c r="BL10" i="11"/>
  <c r="BK10" i="11"/>
  <c r="BH10" i="11"/>
  <c r="BG10" i="11"/>
  <c r="BF10" i="11"/>
  <c r="BJ10" i="11" s="1"/>
  <c r="BE10" i="11"/>
  <c r="BI10" i="11" s="1"/>
  <c r="BC10" i="11"/>
  <c r="BD10" i="11" s="1"/>
  <c r="BB10" i="11"/>
  <c r="BA10" i="11"/>
  <c r="AY10" i="11"/>
  <c r="BL17" i="10"/>
  <c r="BK17" i="10"/>
  <c r="BH17" i="10"/>
  <c r="BG17" i="10"/>
  <c r="BF17" i="10"/>
  <c r="BJ17" i="10" s="1"/>
  <c r="BE17" i="10"/>
  <c r="BI17" i="10" s="1"/>
  <c r="BC17" i="10"/>
  <c r="BD17" i="10" s="1"/>
  <c r="BB17" i="10"/>
  <c r="BA17" i="10"/>
  <c r="AY17" i="10"/>
  <c r="BK19" i="8"/>
  <c r="BJ19" i="8"/>
  <c r="BG19" i="8"/>
  <c r="BF19" i="8"/>
  <c r="BE19" i="8"/>
  <c r="BI19" i="8" s="1"/>
  <c r="BD19" i="8"/>
  <c r="BH19" i="8" s="1"/>
  <c r="BB19" i="8"/>
  <c r="BC19" i="8" s="1"/>
  <c r="BA19" i="8"/>
  <c r="AZ19" i="8"/>
  <c r="AX19" i="8"/>
  <c r="BK19" i="9"/>
  <c r="BJ19" i="9"/>
  <c r="BG19" i="9"/>
  <c r="BF19" i="9"/>
  <c r="BE19" i="9"/>
  <c r="BI19" i="9" s="1"/>
  <c r="BD19" i="9"/>
  <c r="BH19" i="9" s="1"/>
  <c r="BB19" i="9"/>
  <c r="BC19" i="9" s="1"/>
  <c r="BA19" i="9"/>
  <c r="AZ19" i="9"/>
  <c r="AX19" i="9"/>
  <c r="BK21" i="7"/>
  <c r="BJ21" i="7"/>
  <c r="BG21" i="7"/>
  <c r="BF21" i="7"/>
  <c r="BE21" i="7"/>
  <c r="BI21" i="7" s="1"/>
  <c r="BD21" i="7"/>
  <c r="BH21" i="7" s="1"/>
  <c r="BB21" i="7"/>
  <c r="BC21" i="7" s="1"/>
  <c r="BA21" i="7"/>
  <c r="AZ21" i="7"/>
  <c r="AX21" i="7"/>
  <c r="BL20" i="6"/>
  <c r="BK20" i="6"/>
  <c r="BJ20" i="6"/>
  <c r="BH20" i="6"/>
  <c r="BG20" i="6"/>
  <c r="BF20" i="6"/>
  <c r="BE20" i="6"/>
  <c r="BI20" i="6" s="1"/>
  <c r="BC20" i="6"/>
  <c r="BD20" i="6" s="1"/>
  <c r="BB20" i="6"/>
  <c r="BA20" i="6"/>
  <c r="AY20" i="6"/>
  <c r="BL19" i="6"/>
  <c r="BK19" i="6"/>
  <c r="BH19" i="6"/>
  <c r="BG19" i="6"/>
  <c r="BF19" i="6"/>
  <c r="BJ19" i="6" s="1"/>
  <c r="BE19" i="6"/>
  <c r="BI19" i="6" s="1"/>
  <c r="BD19" i="6"/>
  <c r="BC19" i="6"/>
  <c r="BB19" i="6"/>
  <c r="BA19" i="6"/>
  <c r="AY19" i="6"/>
  <c r="BL9" i="11" l="1"/>
  <c r="BK9" i="11"/>
  <c r="BH9" i="11"/>
  <c r="BG9" i="11"/>
  <c r="BF9" i="11"/>
  <c r="BJ9" i="11" s="1"/>
  <c r="BE9" i="11"/>
  <c r="BI9" i="11" s="1"/>
  <c r="BC9" i="11"/>
  <c r="BD9" i="11" s="1"/>
  <c r="BB9" i="11"/>
  <c r="BA9" i="11"/>
  <c r="AY9" i="11"/>
  <c r="BK17" i="8"/>
  <c r="BJ17" i="8"/>
  <c r="BG17" i="8"/>
  <c r="BF17" i="8"/>
  <c r="BE17" i="8"/>
  <c r="BI17" i="8" s="1"/>
  <c r="BD17" i="8"/>
  <c r="BH17" i="8" s="1"/>
  <c r="BB17" i="8"/>
  <c r="BA17" i="8"/>
  <c r="AZ17" i="8"/>
  <c r="AX17" i="8"/>
  <c r="BK18" i="8"/>
  <c r="BJ18" i="8"/>
  <c r="BG18" i="8"/>
  <c r="BF18" i="8"/>
  <c r="BE18" i="8"/>
  <c r="BD18" i="8"/>
  <c r="BB18" i="8"/>
  <c r="BC18" i="8" s="1"/>
  <c r="BA18" i="8"/>
  <c r="AZ18" i="8"/>
  <c r="AX18" i="8"/>
  <c r="BK18" i="9"/>
  <c r="BJ18" i="9"/>
  <c r="BG18" i="9"/>
  <c r="BF18" i="9"/>
  <c r="BE18" i="9"/>
  <c r="BI18" i="9" s="1"/>
  <c r="BD18" i="9"/>
  <c r="BH18" i="9" s="1"/>
  <c r="BB18" i="9"/>
  <c r="BA18" i="9"/>
  <c r="AZ18" i="9"/>
  <c r="AX18" i="9"/>
  <c r="BL16" i="10"/>
  <c r="BK16" i="10"/>
  <c r="BH16" i="10"/>
  <c r="BG16" i="10"/>
  <c r="BF16" i="10"/>
  <c r="BJ16" i="10" s="1"/>
  <c r="BE16" i="10"/>
  <c r="BI16" i="10" s="1"/>
  <c r="BC16" i="10"/>
  <c r="BB16" i="10"/>
  <c r="BA16" i="10"/>
  <c r="AY16" i="10"/>
  <c r="BL15" i="10"/>
  <c r="BK15" i="10"/>
  <c r="BH15" i="10"/>
  <c r="BG15" i="10"/>
  <c r="BF15" i="10"/>
  <c r="BJ15" i="10" s="1"/>
  <c r="BE15" i="10"/>
  <c r="BI15" i="10" s="1"/>
  <c r="BC15" i="10"/>
  <c r="BD15" i="10" s="1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I13" i="10" s="1"/>
  <c r="BC13" i="10"/>
  <c r="BB13" i="10"/>
  <c r="BA13" i="10"/>
  <c r="AY13" i="10"/>
  <c r="BL12" i="10"/>
  <c r="BK12" i="10"/>
  <c r="BH12" i="10"/>
  <c r="BG12" i="10"/>
  <c r="BF12" i="10"/>
  <c r="BJ12" i="10" s="1"/>
  <c r="BE12" i="10"/>
  <c r="BC12" i="10"/>
  <c r="BB12" i="10"/>
  <c r="BA12" i="10"/>
  <c r="AY12" i="10"/>
  <c r="BL11" i="10"/>
  <c r="BK11" i="10"/>
  <c r="BH11" i="10"/>
  <c r="BG11" i="10"/>
  <c r="BF11" i="10"/>
  <c r="BJ11" i="10" s="1"/>
  <c r="BE11" i="10"/>
  <c r="BC11" i="10"/>
  <c r="BB11" i="10"/>
  <c r="BA11" i="10"/>
  <c r="BD11" i="10" s="1"/>
  <c r="AY11" i="10"/>
  <c r="BK20" i="7"/>
  <c r="BJ20" i="7"/>
  <c r="BG20" i="7"/>
  <c r="BF20" i="7"/>
  <c r="BE20" i="7"/>
  <c r="BI20" i="7" s="1"/>
  <c r="BD20" i="7"/>
  <c r="BB20" i="7"/>
  <c r="BA20" i="7"/>
  <c r="AZ20" i="7"/>
  <c r="AX20" i="7"/>
  <c r="BD16" i="10" l="1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I16" i="8" s="1"/>
  <c r="BD16" i="8"/>
  <c r="BH16" i="8" s="1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I10" i="12" l="1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I7" i="12" s="1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H14" i="8" s="1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J7" i="12" l="1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<sst xmlns="http://schemas.openxmlformats.org/spreadsheetml/2006/main" count="1546" uniqueCount="323">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</sst>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65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AW1" workbookViewId="0">
      <selection activeCell="AY9" sqref="A9:XFD9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680</v>
      </c>
      <c r="BN1" s="25">
        <f>SUM($AP$2:$AP$1048576,$AR$2:$AR$1048576)</f>
        <v>726</v>
      </c>
      <c r="BO1" s="25">
        <f>SUM($AU$2:$AU$1048576)</f>
        <v>2172</v>
      </c>
      <c r="BP1" s="25">
        <f>SUM($AV$2:$AV$1048576)</f>
        <v>2668</v>
      </c>
    </row>
    <row r="2" spans="1:68" s="25" customFormat="1" x14ac:dyDescent="0.6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0" si="1">SUMIF($B$2:$B$1048576,$B2,$AF$2:$AF$1048576)</f>
        <v>54</v>
      </c>
      <c r="BB2" s="25">
        <f t="shared" ref="BB2:BB10" si="2">SUMIF($B$2:$B$1048576,$B2,$AW$2:$AW$1048576)</f>
        <v>204</v>
      </c>
      <c r="BC2" s="25">
        <f t="shared" ref="BC2:BC10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0" si="5">SUMIF($B$2:$B$1048576,$B2,$AO$2:$AO$1048576)</f>
        <v>26</v>
      </c>
      <c r="BF2" s="25">
        <f t="shared" ref="BF2:BF10" si="6">SUMIF($B$2:$B$1048576,$B2,$AP$2:$AP$1048576)</f>
        <v>28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6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0" si="14">SUMIF($B$2:$B$1048576,$B3,$AU$2:$AU$1048576)</f>
        <v>204</v>
      </c>
      <c r="BL3" s="30">
        <f t="shared" ref="BL3:BL10" si="15">SUMIF($B$2:$B$1048576,$B3,$AV$2:$AV$1048576)</f>
        <v>224</v>
      </c>
    </row>
    <row r="4" spans="1:68" s="29" customFormat="1" x14ac:dyDescent="0.6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6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6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6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6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6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x14ac:dyDescent="0.6">
      <c r="A10" s="18" t="s">
        <v>321</v>
      </c>
      <c r="B10" s="18" t="s">
        <v>315</v>
      </c>
      <c r="C10" s="18">
        <v>1000</v>
      </c>
      <c r="D10" s="18">
        <v>4</v>
      </c>
      <c r="E10" s="18">
        <v>1</v>
      </c>
      <c r="F10" s="18">
        <v>0</v>
      </c>
      <c r="G10" s="18">
        <v>1</v>
      </c>
      <c r="H10" s="18">
        <v>3</v>
      </c>
      <c r="I10" s="18">
        <v>3</v>
      </c>
      <c r="J10" s="18">
        <v>1</v>
      </c>
      <c r="K10" s="18">
        <v>0</v>
      </c>
      <c r="L10" s="18">
        <v>2</v>
      </c>
      <c r="M10" s="18">
        <v>0</v>
      </c>
      <c r="N10" s="18">
        <v>0.2</v>
      </c>
      <c r="O10" s="18">
        <v>0</v>
      </c>
      <c r="P10" s="18">
        <v>1.2</v>
      </c>
      <c r="Q10" s="18">
        <v>0</v>
      </c>
      <c r="R10" s="18">
        <v>5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4</v>
      </c>
      <c r="Z10" s="18">
        <v>4</v>
      </c>
      <c r="AA10" s="18">
        <v>0</v>
      </c>
      <c r="AB10" s="18">
        <v>0</v>
      </c>
      <c r="AC10" s="18">
        <v>0</v>
      </c>
      <c r="AD10" s="18">
        <v>0</v>
      </c>
      <c r="AE10" s="18">
        <v>5</v>
      </c>
      <c r="AF10" s="18">
        <v>132</v>
      </c>
      <c r="AG10" s="18">
        <v>48.444103333333302</v>
      </c>
      <c r="AH10" s="41">
        <v>0.86842105263157898</v>
      </c>
      <c r="AI10" s="41" t="s">
        <v>39</v>
      </c>
      <c r="AJ10" s="41">
        <v>0.76271186440677996</v>
      </c>
      <c r="AK10" s="41">
        <v>0.93548387096774199</v>
      </c>
      <c r="AL10" s="18">
        <v>0</v>
      </c>
      <c r="AM10" s="18">
        <v>45</v>
      </c>
      <c r="AN10" s="18">
        <v>87</v>
      </c>
      <c r="AO10" s="18">
        <v>38</v>
      </c>
      <c r="AP10" s="18">
        <v>38</v>
      </c>
      <c r="AQ10" s="18">
        <v>0</v>
      </c>
      <c r="AR10" s="18">
        <v>0</v>
      </c>
      <c r="AS10" s="42" t="s">
        <v>39</v>
      </c>
      <c r="AT10" s="41">
        <v>0.57575757575757602</v>
      </c>
      <c r="AU10" s="18">
        <v>132</v>
      </c>
      <c r="AV10" s="18">
        <v>72</v>
      </c>
      <c r="AW10" s="18">
        <v>204</v>
      </c>
      <c r="AY10" s="25" t="str">
        <f t="shared" ref="AY10" si="40">B10</f>
        <v>'20201127'</v>
      </c>
      <c r="AZ10" s="25" t="s">
        <v>280</v>
      </c>
      <c r="BA10" s="25">
        <f t="shared" si="1"/>
        <v>132</v>
      </c>
      <c r="BB10" s="25">
        <f t="shared" si="2"/>
        <v>204</v>
      </c>
      <c r="BC10" s="25">
        <f t="shared" si="3"/>
        <v>2906.6461999999983</v>
      </c>
      <c r="BD10" s="25">
        <f t="shared" ref="BD10" si="41">BC10/BA10</f>
        <v>22.020046969696956</v>
      </c>
      <c r="BE10" s="25">
        <f t="shared" si="5"/>
        <v>38</v>
      </c>
      <c r="BF10" s="25">
        <f t="shared" si="6"/>
        <v>38</v>
      </c>
      <c r="BG10" s="25">
        <f t="shared" si="7"/>
        <v>0</v>
      </c>
      <c r="BH10" s="25">
        <f t="shared" si="8"/>
        <v>0</v>
      </c>
      <c r="BI10" s="25">
        <f t="shared" ref="BI10" si="42">SUM(BE10,BG10)</f>
        <v>38</v>
      </c>
      <c r="BJ10" s="25">
        <f t="shared" ref="BJ10" si="43">SUM(BF10,BH10)</f>
        <v>38</v>
      </c>
      <c r="BK10" s="25">
        <f t="shared" si="14"/>
        <v>132</v>
      </c>
      <c r="BL10" s="25">
        <f t="shared" si="15"/>
        <v>72</v>
      </c>
    </row>
    <row r="11" spans="1:68" x14ac:dyDescent="0.6">
      <c r="BA11" s="30"/>
      <c r="BB11" s="30"/>
      <c r="BC11" s="30"/>
      <c r="BD11" s="30"/>
      <c r="BE11" s="30"/>
      <c r="BF11" s="30"/>
      <c r="BG11" s="30"/>
      <c r="BH11" s="30"/>
    </row>
    <row r="12" spans="1:68" x14ac:dyDescent="0.6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AW1" workbookViewId="0">
      <selection activeCell="AY12" sqref="AY12:BL12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579</v>
      </c>
      <c r="BN1" s="25">
        <f>SUM($AP$2:$AP$1048576,$AR$2:$AR$1048576)</f>
        <v>582</v>
      </c>
      <c r="BO1" s="25">
        <f>SUM($AU$2:$AU$1048576)</f>
        <v>2272</v>
      </c>
      <c r="BP1" s="25">
        <f>SUM($AV$2:$AV$1048576)</f>
        <v>1972</v>
      </c>
    </row>
    <row r="2" spans="1:68" s="30" customFormat="1" x14ac:dyDescent="0.6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2" si="1">SUMIF($B$2:$B$1048576,$B2,$AF$2:$AF$1048576)</f>
        <v>11</v>
      </c>
      <c r="BB2" s="30">
        <f t="shared" ref="BB2:BB12" si="2">SUMIF($B$2:$B$1048576,$B2,$AW$2:$AW$1048576)</f>
        <v>24</v>
      </c>
      <c r="BC2" s="30">
        <f t="shared" ref="BC2:BC12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2" si="5">SUMIF($B$2:$B$1048576,$B2,$AO$2:$AO$1048576)</f>
        <v>4</v>
      </c>
      <c r="BF2" s="30">
        <f t="shared" ref="BF2:BF12" si="6">SUMIF($B$2:$B$1048576,$B2,$AP$2:$AP$1048576)</f>
        <v>7</v>
      </c>
      <c r="BG2" s="30">
        <f t="shared" ref="BG2:BG12" si="7">SUMIF($B$2:$B$1048576,$B2,$AQ$2:$AQ$1048576)</f>
        <v>0</v>
      </c>
      <c r="BH2" s="30">
        <f t="shared" ref="BH2:BH12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6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2" si="14">SUMIF($B$2:$B$1048576,$B3,$AU$2:$AU$1048576)</f>
        <v>8</v>
      </c>
      <c r="BL3" s="25">
        <f t="shared" ref="BL3:BL12" si="15">SUMIF($B$2:$B$1048576,$B3,$AV$2:$AV$1048576)</f>
        <v>16</v>
      </c>
    </row>
    <row r="4" spans="1:68" s="29" customFormat="1" x14ac:dyDescent="0.6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6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6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6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6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6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x14ac:dyDescent="0.6">
      <c r="A10" s="18" t="s">
        <v>299</v>
      </c>
      <c r="B10" s="18" t="s">
        <v>293</v>
      </c>
      <c r="C10" s="18">
        <v>1000</v>
      </c>
      <c r="D10" s="18">
        <v>4</v>
      </c>
      <c r="E10" s="18">
        <v>0</v>
      </c>
      <c r="F10" s="18">
        <v>1</v>
      </c>
      <c r="G10" s="18">
        <v>3</v>
      </c>
      <c r="H10" s="18">
        <v>0</v>
      </c>
      <c r="I10" s="18">
        <v>1</v>
      </c>
      <c r="J10" s="18">
        <v>3</v>
      </c>
      <c r="K10" s="18">
        <v>2</v>
      </c>
      <c r="L10" s="18">
        <v>0</v>
      </c>
      <c r="M10" s="18">
        <v>0</v>
      </c>
      <c r="N10" s="18">
        <v>0.2</v>
      </c>
      <c r="O10" s="18">
        <v>0</v>
      </c>
      <c r="P10" s="18">
        <v>0.8</v>
      </c>
      <c r="Q10" s="18">
        <v>0</v>
      </c>
      <c r="R10" s="18">
        <v>0.8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4</v>
      </c>
      <c r="Z10" s="18">
        <v>4</v>
      </c>
      <c r="AA10" s="18">
        <v>0</v>
      </c>
      <c r="AB10" s="18">
        <v>0</v>
      </c>
      <c r="AC10" s="18">
        <v>0</v>
      </c>
      <c r="AD10" s="18">
        <v>0</v>
      </c>
      <c r="AE10" s="18">
        <v>5</v>
      </c>
      <c r="AF10" s="18">
        <v>226</v>
      </c>
      <c r="AG10" s="18">
        <v>38.108161666666703</v>
      </c>
      <c r="AH10" s="41">
        <v>0.62258953168044096</v>
      </c>
      <c r="AI10" s="41" t="s">
        <v>39</v>
      </c>
      <c r="AJ10" s="41">
        <v>0.844444444444444</v>
      </c>
      <c r="AK10" s="41">
        <v>0.49122807017543901</v>
      </c>
      <c r="AL10" s="18">
        <v>0</v>
      </c>
      <c r="AM10" s="18">
        <v>114</v>
      </c>
      <c r="AN10" s="18">
        <v>112</v>
      </c>
      <c r="AO10" s="18">
        <v>89</v>
      </c>
      <c r="AP10" s="18">
        <v>90</v>
      </c>
      <c r="AQ10" s="18">
        <v>0</v>
      </c>
      <c r="AR10" s="18">
        <v>0</v>
      </c>
      <c r="AS10" s="42" t="s">
        <v>39</v>
      </c>
      <c r="AT10" s="41">
        <v>0.79203539823008895</v>
      </c>
      <c r="AU10" s="18">
        <v>356</v>
      </c>
      <c r="AV10" s="18">
        <v>332</v>
      </c>
      <c r="AW10" s="18">
        <v>688</v>
      </c>
      <c r="AY10" s="18" t="str">
        <f t="shared" si="35"/>
        <v>'20201124'</v>
      </c>
      <c r="AZ10" s="18" t="s">
        <v>280</v>
      </c>
      <c r="BA10" s="30">
        <f t="shared" si="1"/>
        <v>226</v>
      </c>
      <c r="BB10" s="30">
        <f t="shared" si="2"/>
        <v>688</v>
      </c>
      <c r="BC10" s="30">
        <f t="shared" si="3"/>
        <v>2286.4897000000024</v>
      </c>
      <c r="BD10" s="30">
        <f t="shared" si="36"/>
        <v>10.117211061946913</v>
      </c>
      <c r="BE10" s="30">
        <f t="shared" si="5"/>
        <v>89</v>
      </c>
      <c r="BF10" s="30">
        <f t="shared" si="6"/>
        <v>90</v>
      </c>
      <c r="BG10" s="30">
        <f t="shared" si="7"/>
        <v>0</v>
      </c>
      <c r="BH10" s="30">
        <f t="shared" si="8"/>
        <v>0</v>
      </c>
      <c r="BI10" s="18">
        <f t="shared" si="37"/>
        <v>89</v>
      </c>
      <c r="BJ10" s="18">
        <f t="shared" si="38"/>
        <v>90</v>
      </c>
      <c r="BK10" s="18">
        <f t="shared" si="14"/>
        <v>356</v>
      </c>
      <c r="BL10" s="18">
        <f t="shared" si="15"/>
        <v>332</v>
      </c>
    </row>
    <row r="11" spans="1:68" x14ac:dyDescent="0.6">
      <c r="BA11" s="30"/>
      <c r="BB11" s="30"/>
      <c r="BC11" s="30"/>
      <c r="BD11" s="30"/>
      <c r="BE11" s="30"/>
      <c r="BF11" s="30"/>
      <c r="BG11" s="30"/>
      <c r="BH11" s="30"/>
    </row>
    <row r="12" spans="1:68" x14ac:dyDescent="0.6">
      <c r="A12" s="18" t="s">
        <v>322</v>
      </c>
      <c r="B12" s="18" t="s">
        <v>315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1</v>
      </c>
      <c r="J12" s="18">
        <v>3</v>
      </c>
      <c r="K12" s="18">
        <v>2</v>
      </c>
      <c r="L12" s="18">
        <v>0</v>
      </c>
      <c r="M12" s="18">
        <v>0</v>
      </c>
      <c r="N12" s="18">
        <v>0.2</v>
      </c>
      <c r="O12" s="18">
        <v>0</v>
      </c>
      <c r="P12" s="18">
        <v>1.2</v>
      </c>
      <c r="Q12" s="18">
        <v>0</v>
      </c>
      <c r="R12" s="18">
        <v>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212</v>
      </c>
      <c r="AG12" s="18">
        <v>53.403336666666704</v>
      </c>
      <c r="AH12" s="41">
        <v>0.86885245901639296</v>
      </c>
      <c r="AI12" s="41" t="s">
        <v>39</v>
      </c>
      <c r="AJ12" s="41">
        <v>0.91346153846153799</v>
      </c>
      <c r="AK12" s="41">
        <v>0.83571428571428596</v>
      </c>
      <c r="AL12" s="18">
        <v>0</v>
      </c>
      <c r="AM12" s="18">
        <v>95</v>
      </c>
      <c r="AN12" s="18">
        <v>117</v>
      </c>
      <c r="AO12" s="18">
        <v>94</v>
      </c>
      <c r="AP12" s="18">
        <v>93</v>
      </c>
      <c r="AQ12" s="18">
        <v>0</v>
      </c>
      <c r="AR12" s="18">
        <v>0</v>
      </c>
      <c r="AS12" s="42" t="s">
        <v>39</v>
      </c>
      <c r="AT12" s="41">
        <v>0.88207547169811296</v>
      </c>
      <c r="AU12" s="18">
        <v>340</v>
      </c>
      <c r="AV12" s="18">
        <v>168</v>
      </c>
      <c r="AW12" s="18">
        <v>508</v>
      </c>
      <c r="AY12" s="18" t="str">
        <f t="shared" ref="AY12" si="39">B12</f>
        <v>'20201127'</v>
      </c>
      <c r="AZ12" s="18" t="s">
        <v>280</v>
      </c>
      <c r="BA12" s="30">
        <f t="shared" si="1"/>
        <v>212</v>
      </c>
      <c r="BB12" s="30">
        <f t="shared" si="2"/>
        <v>508</v>
      </c>
      <c r="BC12" s="30">
        <f t="shared" si="3"/>
        <v>3204.200200000002</v>
      </c>
      <c r="BD12" s="30">
        <f t="shared" ref="BD12" si="40">BC12/BA12</f>
        <v>15.114151886792463</v>
      </c>
      <c r="BE12" s="30">
        <f t="shared" si="5"/>
        <v>94</v>
      </c>
      <c r="BF12" s="30">
        <f t="shared" si="6"/>
        <v>93</v>
      </c>
      <c r="BG12" s="30">
        <f t="shared" si="7"/>
        <v>0</v>
      </c>
      <c r="BH12" s="30">
        <f t="shared" si="8"/>
        <v>0</v>
      </c>
      <c r="BI12" s="18">
        <f t="shared" ref="BI12" si="41">SUM(BE12,BG12)</f>
        <v>94</v>
      </c>
      <c r="BJ12" s="18">
        <f t="shared" ref="BJ12" si="42">SUM(BF12,BH12)</f>
        <v>93</v>
      </c>
      <c r="BK12" s="18">
        <f t="shared" si="14"/>
        <v>340</v>
      </c>
      <c r="BL12" s="18">
        <f t="shared" si="15"/>
        <v>168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opLeftCell="P1" workbookViewId="0">
      <selection activeCell="R20" sqref="R20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934</v>
      </c>
      <c r="BN1" s="25">
        <f>SUM($AP$2:$AP$1048576,$AR$2:$AR$1048576)</f>
        <v>842</v>
      </c>
      <c r="BO1" s="25">
        <f>SUM($AU$2:$AU$1048576)</f>
        <v>3304</v>
      </c>
      <c r="BP1" s="25">
        <f>SUM($AV$2:$AV$1048576)</f>
        <v>3104</v>
      </c>
    </row>
    <row r="2" spans="1:68" x14ac:dyDescent="0.6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0" si="1">SUMIF($B$2:$B$1048576,$B2,$AF$2:$AF$1048576)</f>
        <v>46</v>
      </c>
      <c r="BB2" s="30">
        <f t="shared" ref="BB2:BB20" si="2">SUMIF($B$2:$B$1048576,$B2,$AW$2:$AW$1048576)</f>
        <v>180</v>
      </c>
      <c r="BC2" s="32">
        <f t="shared" ref="BC2:BC20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0" si="5">SUMIF($B$2:$B$1048576,$B2,$AO$2:$AO$1048576)</f>
        <v>22</v>
      </c>
      <c r="BF2" s="30">
        <f t="shared" ref="BF2:BF20" si="6">SUMIF($B$2:$B$1048576,$B2,$AP$2:$AP$1048576)</f>
        <v>23</v>
      </c>
      <c r="BG2" s="30">
        <f t="shared" ref="BG2:BG20" si="7">SUMIF($B$2:$B$1048576,$B2,$AQ$2:$AQ$1048576)</f>
        <v>0</v>
      </c>
      <c r="BH2" s="30">
        <f t="shared" ref="BH2:BH20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6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0" si="10">SUMIF($B$2:$B$1048576,$B3,$AU$2:$AU$1048576)</f>
        <v>88</v>
      </c>
      <c r="BL3" s="25">
        <f t="shared" ref="BL3:BL20" si="11">SUMIF($B$2:$B$1048576,$B3,$AV$2:$AV$1048576)</f>
        <v>92</v>
      </c>
    </row>
    <row r="4" spans="1:68" s="29" customFormat="1" x14ac:dyDescent="0.6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6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6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6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6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6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6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6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6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6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6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6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6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6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6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6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x14ac:dyDescent="0.6">
      <c r="A20" s="18" t="s">
        <v>314</v>
      </c>
      <c r="B20" s="18" t="s">
        <v>315</v>
      </c>
      <c r="C20" s="18">
        <v>1000</v>
      </c>
      <c r="D20" s="18">
        <v>4</v>
      </c>
      <c r="E20" s="18">
        <v>1</v>
      </c>
      <c r="F20" s="18">
        <v>2</v>
      </c>
      <c r="G20" s="18">
        <v>3</v>
      </c>
      <c r="H20" s="18">
        <v>0</v>
      </c>
      <c r="I20" s="18">
        <v>3</v>
      </c>
      <c r="J20" s="18">
        <v>1</v>
      </c>
      <c r="K20" s="18">
        <v>0</v>
      </c>
      <c r="L20" s="18">
        <v>2</v>
      </c>
      <c r="M20" s="18">
        <v>0</v>
      </c>
      <c r="N20" s="18">
        <v>0.2</v>
      </c>
      <c r="O20" s="18">
        <v>0</v>
      </c>
      <c r="P20" s="18">
        <v>1.2</v>
      </c>
      <c r="Q20" s="18">
        <v>0</v>
      </c>
      <c r="R20" s="18">
        <v>1.5</v>
      </c>
      <c r="S20" s="18">
        <v>1</v>
      </c>
      <c r="T20" s="18">
        <v>0</v>
      </c>
      <c r="U20" s="18">
        <v>1</v>
      </c>
      <c r="V20" s="18">
        <v>0</v>
      </c>
      <c r="W20" s="18">
        <v>1</v>
      </c>
      <c r="X20" s="18">
        <v>1</v>
      </c>
      <c r="Y20" s="18">
        <v>1000</v>
      </c>
      <c r="Z20" s="18">
        <v>4</v>
      </c>
      <c r="AA20" s="18">
        <v>0</v>
      </c>
      <c r="AB20" s="18">
        <v>0</v>
      </c>
      <c r="AC20" s="18">
        <v>0</v>
      </c>
      <c r="AD20" s="18">
        <v>0</v>
      </c>
      <c r="AE20" s="18">
        <v>5</v>
      </c>
      <c r="AF20" s="18">
        <v>312</v>
      </c>
      <c r="AG20" s="18">
        <v>64.689359999999994</v>
      </c>
      <c r="AH20" s="41">
        <v>0.61538461538461497</v>
      </c>
      <c r="AI20" s="41" t="s">
        <v>39</v>
      </c>
      <c r="AJ20" s="41">
        <v>0.57089552238805996</v>
      </c>
      <c r="AK20" s="41">
        <v>0.665271966527197</v>
      </c>
      <c r="AL20" s="18">
        <v>0</v>
      </c>
      <c r="AM20" s="18">
        <v>153</v>
      </c>
      <c r="AN20" s="18">
        <v>159</v>
      </c>
      <c r="AO20" s="18">
        <v>115</v>
      </c>
      <c r="AP20" s="18">
        <v>114</v>
      </c>
      <c r="AQ20" s="18">
        <v>0</v>
      </c>
      <c r="AR20" s="18">
        <v>0</v>
      </c>
      <c r="AS20" s="42" t="s">
        <v>39</v>
      </c>
      <c r="AT20" s="41">
        <v>0.73397435897435903</v>
      </c>
      <c r="AU20" s="18">
        <v>240</v>
      </c>
      <c r="AV20" s="18">
        <v>308</v>
      </c>
      <c r="AW20" s="18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zoomScaleNormal="100" workbookViewId="0">
      <selection activeCell="A21" sqref="A2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1370</v>
      </c>
      <c r="BM1" s="25">
        <f>SUM($AO$2:$AO$1048576,$AQ$2:$AQ$1048576)</f>
        <v>1422</v>
      </c>
      <c r="BN1" s="25">
        <f>SUM($AT$2:$AT$1048576)</f>
        <v>5060</v>
      </c>
      <c r="BO1" s="25">
        <f>SUM($AU$2:$AU$1048576)</f>
        <v>4748</v>
      </c>
    </row>
    <row r="2" spans="1:67" s="22" customFormat="1" x14ac:dyDescent="0.6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1" si="0">SUMIF($B$2:$B$1048576,$B2,$AE$2:$AE$1048576)</f>
        <v>42</v>
      </c>
      <c r="BA2" s="25">
        <f t="shared" ref="BA2:BA21" si="1">SUMIF($B$2:$B$1048576,$B2,$AV$2:$AV$1048576)</f>
        <v>164</v>
      </c>
      <c r="BB2" s="25">
        <f t="shared" ref="BB2:BB21" si="2">SUMIF($B$2:$B$1048576,$B2,$AF$2:$AF$1048576)*60</f>
        <v>1694.5396000000019</v>
      </c>
      <c r="BC2" s="25">
        <f>BB2/AZ2</f>
        <v>40.346180952380998</v>
      </c>
      <c r="BD2" s="25">
        <f t="shared" ref="BD2:BD21" si="3">SUMIF($B$2:$B$1048576,$B2,$AN$2:$AN$1048576)</f>
        <v>20</v>
      </c>
      <c r="BE2" s="25">
        <f t="shared" ref="BE2:BE21" si="4">SUMIF($B$2:$B$1048576,$B2,$AO$2:$AO$1048576)</f>
        <v>21</v>
      </c>
      <c r="BF2" s="25">
        <f t="shared" ref="BF2:BF21" si="5">SUMIF($B$2:$B$1048576,$B2,$AP$2:$AP$1048576)</f>
        <v>0</v>
      </c>
      <c r="BG2" s="25">
        <f t="shared" ref="BG2:BG2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6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1" si="8">SUMIF($B$2:$B$1048576,$B3,$AT$2:$AT$1048576)</f>
        <v>532</v>
      </c>
      <c r="BK3" s="18">
        <f t="shared" ref="BK3:BK21" si="9">SUMIF($B$2:$B$1048576,$B3,$AU$2:$AU$1048576)</f>
        <v>412</v>
      </c>
      <c r="BL3" s="18"/>
      <c r="BM3" s="18"/>
    </row>
    <row r="4" spans="1:67" s="22" customFormat="1" x14ac:dyDescent="0.6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6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6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6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6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6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6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6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6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6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6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6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6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6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6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6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6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x14ac:dyDescent="0.6">
      <c r="A21" s="1" t="s">
        <v>317</v>
      </c>
      <c r="B21" s="1" t="s">
        <v>315</v>
      </c>
      <c r="C21" s="1">
        <v>1000</v>
      </c>
      <c r="D21" s="1">
        <v>4</v>
      </c>
      <c r="E21" s="1">
        <v>0</v>
      </c>
      <c r="F21" s="1">
        <v>3</v>
      </c>
      <c r="G21" s="1">
        <v>2</v>
      </c>
      <c r="H21" s="1">
        <v>1</v>
      </c>
      <c r="I21" s="1">
        <v>1</v>
      </c>
      <c r="J21" s="1">
        <v>0</v>
      </c>
      <c r="K21" s="1">
        <v>3</v>
      </c>
      <c r="L21" s="1">
        <v>2</v>
      </c>
      <c r="M21" s="1">
        <v>0</v>
      </c>
      <c r="N21" s="1">
        <v>0.2</v>
      </c>
      <c r="O21" s="1">
        <v>0</v>
      </c>
      <c r="P21" s="1">
        <v>1.2</v>
      </c>
      <c r="Q21" s="1">
        <v>0</v>
      </c>
      <c r="R21" s="1">
        <v>10</v>
      </c>
      <c r="S21" s="1">
        <v>1</v>
      </c>
      <c r="T21" s="1">
        <v>0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157</v>
      </c>
      <c r="AF21" s="1">
        <v>81.155411666666694</v>
      </c>
      <c r="AG21" s="8">
        <v>0.76585365853658505</v>
      </c>
      <c r="AH21" s="8" t="s">
        <v>39</v>
      </c>
      <c r="AI21" s="8">
        <v>0.72631578947368403</v>
      </c>
      <c r="AJ21" s="8">
        <v>0.8</v>
      </c>
      <c r="AK21" s="1">
        <v>0</v>
      </c>
      <c r="AL21" s="1">
        <v>69</v>
      </c>
      <c r="AM21" s="1">
        <v>88</v>
      </c>
      <c r="AN21" s="1">
        <v>58</v>
      </c>
      <c r="AO21" s="1">
        <v>58</v>
      </c>
      <c r="AP21" s="1">
        <v>0</v>
      </c>
      <c r="AQ21" s="1">
        <v>0</v>
      </c>
      <c r="AR21" s="21" t="s">
        <v>39</v>
      </c>
      <c r="AS21" s="8">
        <v>0.73885350318471299</v>
      </c>
      <c r="AT21" s="1">
        <v>160</v>
      </c>
      <c r="AU21" s="1">
        <v>124</v>
      </c>
      <c r="AV21" s="1">
        <v>284</v>
      </c>
      <c r="AX21" s="25" t="str">
        <f t="shared" ref="AX21" si="45">B21</f>
        <v>'20201127'</v>
      </c>
      <c r="AY21" s="25" t="s">
        <v>219</v>
      </c>
      <c r="AZ21" s="25">
        <f t="shared" si="0"/>
        <v>157</v>
      </c>
      <c r="BA21" s="25">
        <f t="shared" si="1"/>
        <v>284</v>
      </c>
      <c r="BB21" s="25">
        <f t="shared" si="2"/>
        <v>4869.3247000000019</v>
      </c>
      <c r="BC21" s="25">
        <f t="shared" ref="BC21" si="46">BB21/AZ21</f>
        <v>31.014807006369438</v>
      </c>
      <c r="BD21" s="25">
        <f t="shared" si="3"/>
        <v>58</v>
      </c>
      <c r="BE21" s="25">
        <f t="shared" si="4"/>
        <v>58</v>
      </c>
      <c r="BF21" s="25">
        <f t="shared" si="5"/>
        <v>0</v>
      </c>
      <c r="BG21" s="25">
        <f t="shared" si="6"/>
        <v>0</v>
      </c>
      <c r="BH21" s="25">
        <f t="shared" ref="BH21" si="47">SUM(BD21,BF21)</f>
        <v>58</v>
      </c>
      <c r="BI21" s="25">
        <f t="shared" ref="BI21" si="48">SUM(BE21,BG21)</f>
        <v>58</v>
      </c>
      <c r="BJ21" s="22">
        <f t="shared" si="8"/>
        <v>160</v>
      </c>
      <c r="BK21" s="22">
        <f t="shared" si="9"/>
        <v>124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selection activeCell="A19" sqref="A19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2" x14ac:dyDescent="0.6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1429</v>
      </c>
      <c r="BM1" s="25">
        <f>SUM($AO$2:$AO$1048576,$AQ$2:$AQ$1048576)</f>
        <v>1474</v>
      </c>
      <c r="BN1" s="25">
        <f>SUM($AT$2:$AT$1048576)</f>
        <v>4736</v>
      </c>
      <c r="BO1" s="25">
        <f>SUM($AU$2:$AU$1048576)</f>
        <v>4976</v>
      </c>
    </row>
    <row r="2" spans="1:67" s="25" customFormat="1" x14ac:dyDescent="0.6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19" si="1">SUMIF($B$2:$B$1048576,$B2,$AE$2:$AE$1048576)</f>
        <v>56</v>
      </c>
      <c r="BA2" s="25">
        <f t="shared" ref="BA2:BA19" si="2">SUMIF($B$2:$B$1048576,$B2,$AV$2:$AV$1048576)</f>
        <v>216</v>
      </c>
      <c r="BB2" s="25">
        <f t="shared" ref="BB2:BB19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19" si="5">SUMIF($B$2:$B$1048576,$B2,$AN$2:$AN$1048576)</f>
        <v>26</v>
      </c>
      <c r="BE2" s="25">
        <f t="shared" ref="BE2:BE19" si="6">SUMIF($B$2:$B$1048576,$B2,$AO$2:$AO$1048576)</f>
        <v>28</v>
      </c>
      <c r="BF2" s="25">
        <f t="shared" ref="BF2:BF19" si="7">SUMIF($B$2:$B$1048576,$B2,$AP$2:$AP$1048576)</f>
        <v>0</v>
      </c>
      <c r="BG2" s="25">
        <f t="shared" ref="BG2:BG19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6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19" si="10">SUMIF($B$2:$B$1048576,$B3,$AT$2:$AT$1048576)</f>
        <v>236</v>
      </c>
      <c r="BK3" s="29">
        <f t="shared" ref="BK3:BK19" si="11">SUMIF($B$2:$B$1048576,$B3,$AU$2:$AU$1048576)</f>
        <v>84</v>
      </c>
    </row>
    <row r="4" spans="1:67" s="29" customFormat="1" x14ac:dyDescent="0.6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6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6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6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6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6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6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6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6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6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6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6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6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6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6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x14ac:dyDescent="0.6">
      <c r="A19" s="18" t="s">
        <v>318</v>
      </c>
      <c r="B19" s="18" t="s">
        <v>315</v>
      </c>
      <c r="C19" s="18">
        <v>1000</v>
      </c>
      <c r="D19" s="18">
        <v>4</v>
      </c>
      <c r="E19" s="18">
        <v>0</v>
      </c>
      <c r="F19" s="18">
        <v>1</v>
      </c>
      <c r="G19" s="18">
        <v>2</v>
      </c>
      <c r="H19" s="18">
        <v>3</v>
      </c>
      <c r="I19" s="18">
        <v>2</v>
      </c>
      <c r="J19" s="18">
        <v>0</v>
      </c>
      <c r="K19" s="18">
        <v>3</v>
      </c>
      <c r="L19" s="18">
        <v>1</v>
      </c>
      <c r="M19" s="18">
        <v>0</v>
      </c>
      <c r="N19" s="18">
        <v>0.2</v>
      </c>
      <c r="O19" s="18">
        <v>0</v>
      </c>
      <c r="P19" s="18">
        <v>1.2</v>
      </c>
      <c r="Q19" s="18">
        <v>0</v>
      </c>
      <c r="R19" s="18">
        <v>7</v>
      </c>
      <c r="S19" s="18">
        <v>1</v>
      </c>
      <c r="T19" s="18">
        <v>0</v>
      </c>
      <c r="U19" s="18">
        <v>1</v>
      </c>
      <c r="V19" s="18">
        <v>0</v>
      </c>
      <c r="W19" s="18">
        <v>1</v>
      </c>
      <c r="X19" s="18">
        <v>1</v>
      </c>
      <c r="Y19" s="18">
        <v>10</v>
      </c>
      <c r="Z19" s="18">
        <v>4</v>
      </c>
      <c r="AA19" s="18">
        <v>0</v>
      </c>
      <c r="AB19" s="18">
        <v>0</v>
      </c>
      <c r="AC19" s="18">
        <v>0</v>
      </c>
      <c r="AD19" s="18">
        <v>0</v>
      </c>
      <c r="AE19" s="18">
        <v>220</v>
      </c>
      <c r="AF19" s="18">
        <v>77.224038333333297</v>
      </c>
      <c r="AG19" s="41">
        <v>0.58510638297872297</v>
      </c>
      <c r="AH19" s="41" t="s">
        <v>39</v>
      </c>
      <c r="AI19" s="41">
        <v>0.56020942408376995</v>
      </c>
      <c r="AJ19" s="41">
        <v>0.61081081081081101</v>
      </c>
      <c r="AK19" s="18">
        <v>0</v>
      </c>
      <c r="AL19" s="18">
        <v>107</v>
      </c>
      <c r="AM19" s="18">
        <v>113</v>
      </c>
      <c r="AN19" s="18">
        <v>99</v>
      </c>
      <c r="AO19" s="18">
        <v>98</v>
      </c>
      <c r="AP19" s="18">
        <v>0</v>
      </c>
      <c r="AQ19" s="18">
        <v>0</v>
      </c>
      <c r="AR19" s="42" t="s">
        <v>39</v>
      </c>
      <c r="AS19" s="41">
        <v>0.89545454545454595</v>
      </c>
      <c r="AT19" s="18">
        <v>304</v>
      </c>
      <c r="AU19" s="18">
        <v>236</v>
      </c>
      <c r="AV19" s="18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x14ac:dyDescent="0.6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opLeftCell="AU1" workbookViewId="0">
      <selection activeCell="AX19" sqref="AX19:BK19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1385</v>
      </c>
      <c r="BM1" s="25">
        <f>SUM($AO$2:$AO$1048576,$AQ$2:$AQ$1048576)</f>
        <v>1458</v>
      </c>
      <c r="BN1" s="25">
        <f>SUM($AT$2:$AT$1048576)</f>
        <v>5024</v>
      </c>
      <c r="BO1" s="25">
        <f>SUM($AU$2:$AU$1048576)</f>
        <v>5304</v>
      </c>
    </row>
    <row r="2" spans="1:67" s="25" customFormat="1" x14ac:dyDescent="0.6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19" si="1">SUMIF($B$2:$B$1048576,$B2,$AE$2:$AE$1048576)</f>
        <v>74</v>
      </c>
      <c r="BA2" s="25">
        <f t="shared" ref="BA2:BA19" si="2">SUMIF($B$2:$B$1048576,$B2,$AV$2:$AV$1048576)</f>
        <v>292</v>
      </c>
      <c r="BB2" s="25">
        <f t="shared" ref="BB2:BB19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19" si="5">SUMIF($B$2:$B$1048576,$B2,$AN$2:$AN$1048576)</f>
        <v>38</v>
      </c>
      <c r="BE2" s="25">
        <f t="shared" ref="BE2:BE19" si="6">SUMIF($B$2:$B$1048576,$B2,$AO$2:$AO$1048576)</f>
        <v>35</v>
      </c>
      <c r="BF2" s="25">
        <f t="shared" ref="BF2:BF19" si="7">SUMIF($B$2:$B$1048576,$B2,$AP$2:$AP$1048576)</f>
        <v>0</v>
      </c>
      <c r="BG2" s="25">
        <f t="shared" ref="BG2:BG19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6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19" si="10">SUMIF($B$2:$B$1048576,$B3,$AT$2:$AT$1048576)</f>
        <v>548</v>
      </c>
      <c r="BK3" s="29">
        <f t="shared" ref="BK3:BK19" si="11">SUMIF($B$2:$B$1048576,$B3,$AU$2:$AU$1048576)</f>
        <v>476</v>
      </c>
    </row>
    <row r="4" spans="1:67" s="29" customFormat="1" x14ac:dyDescent="0.6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6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6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6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6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6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6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6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6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6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6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6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6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6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6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x14ac:dyDescent="0.6">
      <c r="A19" s="18" t="s">
        <v>319</v>
      </c>
      <c r="B19" s="18" t="s">
        <v>315</v>
      </c>
      <c r="C19" s="18">
        <v>1000</v>
      </c>
      <c r="D19" s="18">
        <v>4</v>
      </c>
      <c r="E19" s="18">
        <v>1</v>
      </c>
      <c r="F19" s="18">
        <v>0</v>
      </c>
      <c r="G19" s="18">
        <v>2</v>
      </c>
      <c r="H19" s="18">
        <v>1</v>
      </c>
      <c r="I19" s="18">
        <v>2</v>
      </c>
      <c r="J19" s="18">
        <v>3</v>
      </c>
      <c r="K19" s="18">
        <v>1</v>
      </c>
      <c r="L19" s="18">
        <v>0</v>
      </c>
      <c r="M19" s="18">
        <v>0</v>
      </c>
      <c r="N19" s="18">
        <v>0.2</v>
      </c>
      <c r="O19" s="18">
        <v>0</v>
      </c>
      <c r="P19" s="18">
        <v>1.2</v>
      </c>
      <c r="Q19" s="18">
        <v>0</v>
      </c>
      <c r="R19" s="18">
        <v>10</v>
      </c>
      <c r="S19" s="18">
        <v>1</v>
      </c>
      <c r="T19" s="18">
        <v>0</v>
      </c>
      <c r="U19" s="18">
        <v>1</v>
      </c>
      <c r="V19" s="18">
        <v>0</v>
      </c>
      <c r="W19" s="18">
        <v>1</v>
      </c>
      <c r="X19" s="18">
        <v>1</v>
      </c>
      <c r="Y19" s="18">
        <v>3</v>
      </c>
      <c r="Z19" s="18">
        <v>4</v>
      </c>
      <c r="AA19" s="18">
        <v>0</v>
      </c>
      <c r="AB19" s="18">
        <v>0</v>
      </c>
      <c r="AC19" s="18">
        <v>0</v>
      </c>
      <c r="AD19" s="18">
        <v>0</v>
      </c>
      <c r="AE19" s="18">
        <v>223</v>
      </c>
      <c r="AF19" s="18">
        <v>54.375168333333299</v>
      </c>
      <c r="AG19" s="41">
        <v>0.73841059602648995</v>
      </c>
      <c r="AH19" s="41" t="s">
        <v>39</v>
      </c>
      <c r="AI19" s="41">
        <v>0.81935483870967696</v>
      </c>
      <c r="AJ19" s="41">
        <v>0.65306122448979598</v>
      </c>
      <c r="AK19" s="18">
        <v>0</v>
      </c>
      <c r="AL19" s="18">
        <v>127</v>
      </c>
      <c r="AM19" s="18">
        <v>96</v>
      </c>
      <c r="AN19" s="18">
        <v>95</v>
      </c>
      <c r="AO19" s="18">
        <v>94</v>
      </c>
      <c r="AP19" s="18">
        <v>0</v>
      </c>
      <c r="AQ19" s="18">
        <v>0</v>
      </c>
      <c r="AR19" s="42" t="s">
        <v>39</v>
      </c>
      <c r="AS19" s="41">
        <v>0.84753363228699596</v>
      </c>
      <c r="AT19" s="18">
        <v>232</v>
      </c>
      <c r="AU19" s="18">
        <v>228</v>
      </c>
      <c r="AV19" s="18">
        <v>460</v>
      </c>
      <c r="AX19" s="25" t="str">
        <f t="shared" ref="AX19" si="51">B19</f>
        <v>'20201127'</v>
      </c>
      <c r="AY19" s="25" t="s">
        <v>234</v>
      </c>
      <c r="AZ19" s="25">
        <f t="shared" si="1"/>
        <v>223</v>
      </c>
      <c r="BA19" s="25">
        <f t="shared" si="2"/>
        <v>460</v>
      </c>
      <c r="BB19" s="25">
        <f t="shared" si="3"/>
        <v>3262.5100999999981</v>
      </c>
      <c r="BC19" s="25">
        <f t="shared" ref="BC19" si="52">BB19/AZ19</f>
        <v>14.630090134529139</v>
      </c>
      <c r="BD19" s="25">
        <f t="shared" si="5"/>
        <v>95</v>
      </c>
      <c r="BE19" s="25">
        <f t="shared" si="6"/>
        <v>94</v>
      </c>
      <c r="BF19" s="25">
        <f t="shared" si="7"/>
        <v>0</v>
      </c>
      <c r="BG19" s="25">
        <f t="shared" si="8"/>
        <v>0</v>
      </c>
      <c r="BH19" s="25">
        <f t="shared" ref="BH19" si="53">SUM(BD19,BF19)</f>
        <v>95</v>
      </c>
      <c r="BI19" s="25">
        <f t="shared" ref="BI19" si="54">SUM(BE19,BG19)</f>
        <v>94</v>
      </c>
      <c r="BJ19" s="25">
        <f t="shared" si="10"/>
        <v>232</v>
      </c>
      <c r="BK19" s="25">
        <f t="shared" si="11"/>
        <v>228</v>
      </c>
    </row>
    <row r="20" spans="1:63" x14ac:dyDescent="0.6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topLeftCell="AV16" workbookViewId="0">
      <selection activeCell="AX18" sqref="AX18"/>
    </sheetView>
  </sheetViews>
  <sheetFormatPr defaultColWidth="8.625" defaultRowHeight="13" x14ac:dyDescent="0.6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872</v>
      </c>
      <c r="BN1" s="25">
        <f>SUM($AP$2:$AP$1048576,$AR$2:$AR$1048576)</f>
        <v>788</v>
      </c>
      <c r="BO1" s="25">
        <f>SUM($AU$2:$AU$1048576)</f>
        <v>3128</v>
      </c>
      <c r="BP1" s="25">
        <f>SUM($AV$2:$AV$1048576)</f>
        <v>2972</v>
      </c>
    </row>
    <row r="2" spans="1:68" s="25" customFormat="1" x14ac:dyDescent="0.6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6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6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6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6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6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6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6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6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6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17" si="35">SUMIF($B$2:$B$1048576,$B11,$AF$2:$AF$1048576)</f>
        <v>269</v>
      </c>
      <c r="BB11" s="30">
        <f t="shared" ref="BB11:BB17" si="36">SUMIF($B$2:$B$1048576,$B11,$AW$2:$AW$1048576)</f>
        <v>876</v>
      </c>
      <c r="BC11" s="30">
        <f t="shared" ref="BC11:BC17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17" si="39">SUMIF($B$2:$B$1048576,$B11,$AO$2:$AO$1048576)</f>
        <v>117</v>
      </c>
      <c r="BF11" s="30">
        <f t="shared" ref="BF11:BF17" si="40">SUMIF($B$2:$B$1048576,$B11,$AP$2:$AP$1048576)</f>
        <v>114</v>
      </c>
      <c r="BG11" s="30">
        <f t="shared" ref="BG11:BG17" si="41">SUMIF($B$2:$B$1048576,$B11,$AQ$2:$AQ$1048576)</f>
        <v>0</v>
      </c>
      <c r="BH11" s="30">
        <f t="shared" ref="BH11:BH17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17" si="45">SUMIF($B$2:$B$1048576,$B11,$AU$2:$AU$1048576)</f>
        <v>436</v>
      </c>
      <c r="BL11" s="18">
        <f t="shared" ref="BL11:BL17" si="46">SUMIF($B$2:$B$1048576,$B11,$AV$2:$AV$1048576)</f>
        <v>440</v>
      </c>
    </row>
    <row r="12" spans="1:68" x14ac:dyDescent="0.6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6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6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x14ac:dyDescent="0.6">
      <c r="A15" s="18" t="s">
        <v>308</v>
      </c>
      <c r="B15" s="18" t="s">
        <v>303</v>
      </c>
      <c r="C15" s="18">
        <v>1000</v>
      </c>
      <c r="D15" s="18">
        <v>4</v>
      </c>
      <c r="E15" s="18">
        <v>0</v>
      </c>
      <c r="F15" s="18">
        <v>1</v>
      </c>
      <c r="G15" s="18">
        <v>3</v>
      </c>
      <c r="H15" s="18">
        <v>0</v>
      </c>
      <c r="I15" s="18">
        <v>2</v>
      </c>
      <c r="J15" s="18">
        <v>0</v>
      </c>
      <c r="K15" s="18">
        <v>1</v>
      </c>
      <c r="L15" s="18">
        <v>3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0.5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4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5</v>
      </c>
      <c r="AF15" s="18">
        <v>3</v>
      </c>
      <c r="AG15" s="18">
        <v>0.49060166666666699</v>
      </c>
      <c r="AH15" s="41">
        <v>0.5</v>
      </c>
      <c r="AI15" s="41" t="s">
        <v>39</v>
      </c>
      <c r="AJ15" s="41">
        <v>0.4</v>
      </c>
      <c r="AK15" s="41">
        <v>1</v>
      </c>
      <c r="AL15" s="18">
        <v>0</v>
      </c>
      <c r="AM15" s="18">
        <v>2</v>
      </c>
      <c r="AN15" s="18">
        <v>1</v>
      </c>
      <c r="AO15" s="18">
        <v>2</v>
      </c>
      <c r="AP15" s="18">
        <v>1</v>
      </c>
      <c r="AQ15" s="18">
        <v>0</v>
      </c>
      <c r="AR15" s="18">
        <v>0</v>
      </c>
      <c r="AS15" s="42" t="s">
        <v>39</v>
      </c>
      <c r="AT15" s="41">
        <v>1</v>
      </c>
      <c r="AU15" s="18">
        <v>8</v>
      </c>
      <c r="AV15" s="18">
        <v>4</v>
      </c>
      <c r="AW15" s="18">
        <v>12</v>
      </c>
      <c r="AY15" s="18" t="str">
        <f t="shared" ref="AY15:AY16" si="47">B15</f>
        <v>'20201125'</v>
      </c>
      <c r="AZ15" s="18" t="s">
        <v>280</v>
      </c>
      <c r="BA15" s="18">
        <f t="shared" si="35"/>
        <v>269</v>
      </c>
      <c r="BB15" s="18">
        <f t="shared" si="36"/>
        <v>876</v>
      </c>
      <c r="BC15" s="18">
        <f t="shared" si="37"/>
        <v>2289.1460000000015</v>
      </c>
      <c r="BD15" s="18">
        <f t="shared" ref="BD15:BD16" si="48">BC15/BA15</f>
        <v>8.5098364312267716</v>
      </c>
      <c r="BE15" s="18">
        <f t="shared" si="39"/>
        <v>117</v>
      </c>
      <c r="BF15" s="18">
        <f t="shared" si="40"/>
        <v>114</v>
      </c>
      <c r="BG15" s="18">
        <f t="shared" si="41"/>
        <v>0</v>
      </c>
      <c r="BH15" s="18">
        <f t="shared" si="42"/>
        <v>0</v>
      </c>
      <c r="BI15" s="18">
        <f t="shared" ref="BI15:BI16" si="49">SUM(BE15,BG15)</f>
        <v>117</v>
      </c>
      <c r="BJ15" s="18">
        <f t="shared" ref="BJ15:BJ16" si="50">SUM(BF15,BH15)</f>
        <v>114</v>
      </c>
      <c r="BK15" s="18">
        <f t="shared" si="45"/>
        <v>436</v>
      </c>
      <c r="BL15" s="18">
        <f t="shared" si="46"/>
        <v>440</v>
      </c>
    </row>
    <row r="16" spans="1:68" s="25" customFormat="1" x14ac:dyDescent="0.6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x14ac:dyDescent="0.6">
      <c r="A17" s="18" t="s">
        <v>320</v>
      </c>
      <c r="B17" s="18" t="s">
        <v>315</v>
      </c>
      <c r="C17" s="18">
        <v>1000</v>
      </c>
      <c r="D17" s="18">
        <v>4</v>
      </c>
      <c r="E17" s="18">
        <v>0</v>
      </c>
      <c r="F17" s="18">
        <v>1</v>
      </c>
      <c r="G17" s="18">
        <v>3</v>
      </c>
      <c r="H17" s="18">
        <v>0</v>
      </c>
      <c r="I17" s="18">
        <v>2</v>
      </c>
      <c r="J17" s="18">
        <v>0</v>
      </c>
      <c r="K17" s="18">
        <v>1</v>
      </c>
      <c r="L17" s="18">
        <v>3</v>
      </c>
      <c r="M17" s="18">
        <v>0</v>
      </c>
      <c r="N17" s="18">
        <v>0.2</v>
      </c>
      <c r="O17" s="18">
        <v>0</v>
      </c>
      <c r="P17" s="18">
        <v>1.2</v>
      </c>
      <c r="Q17" s="18">
        <v>0</v>
      </c>
      <c r="R17" s="18">
        <v>7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  <c r="Y17" s="18">
        <v>4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5</v>
      </c>
      <c r="AF17" s="18">
        <v>155</v>
      </c>
      <c r="AG17" s="18">
        <v>47.286228333333298</v>
      </c>
      <c r="AH17" s="41">
        <v>0.659574468085106</v>
      </c>
      <c r="AI17" s="41" t="s">
        <v>39</v>
      </c>
      <c r="AJ17" s="41">
        <v>0.63779527559055105</v>
      </c>
      <c r="AK17" s="41">
        <v>0.68518518518518501</v>
      </c>
      <c r="AL17" s="18">
        <v>0</v>
      </c>
      <c r="AM17" s="18">
        <v>81</v>
      </c>
      <c r="AN17" s="18">
        <v>74</v>
      </c>
      <c r="AO17" s="18">
        <v>72</v>
      </c>
      <c r="AP17" s="18">
        <v>72</v>
      </c>
      <c r="AQ17" s="18">
        <v>0</v>
      </c>
      <c r="AR17" s="18">
        <v>0</v>
      </c>
      <c r="AS17" s="42" t="s">
        <v>39</v>
      </c>
      <c r="AT17" s="41">
        <v>0.92903225806451595</v>
      </c>
      <c r="AU17" s="18">
        <v>224</v>
      </c>
      <c r="AV17" s="18">
        <v>252</v>
      </c>
      <c r="AW17" s="18">
        <v>476</v>
      </c>
      <c r="AY17" s="18" t="str">
        <f t="shared" ref="AY17" si="51">B17</f>
        <v>'20201127'</v>
      </c>
      <c r="AZ17" s="18" t="s">
        <v>280</v>
      </c>
      <c r="BA17" s="18">
        <f t="shared" si="35"/>
        <v>155</v>
      </c>
      <c r="BB17" s="18">
        <f t="shared" si="36"/>
        <v>476</v>
      </c>
      <c r="BC17" s="18">
        <f t="shared" si="37"/>
        <v>2837.173699999998</v>
      </c>
      <c r="BD17" s="18">
        <f t="shared" ref="BD17" si="52">BC17/BA17</f>
        <v>18.30434645161289</v>
      </c>
      <c r="BE17" s="18">
        <f t="shared" si="39"/>
        <v>72</v>
      </c>
      <c r="BF17" s="18">
        <f t="shared" si="40"/>
        <v>72</v>
      </c>
      <c r="BG17" s="18">
        <f t="shared" si="41"/>
        <v>0</v>
      </c>
      <c r="BH17" s="18">
        <f t="shared" si="42"/>
        <v>0</v>
      </c>
      <c r="BI17" s="18">
        <f t="shared" ref="BI17" si="53">SUM(BE17,BG17)</f>
        <v>72</v>
      </c>
      <c r="BJ17" s="18">
        <f t="shared" ref="BJ17" si="54">SUM(BF17,BH17)</f>
        <v>72</v>
      </c>
      <c r="BK17" s="18">
        <f t="shared" si="45"/>
        <v>224</v>
      </c>
      <c r="BL17" s="18">
        <f t="shared" si="46"/>
        <v>252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2020-11-30T13:24:20Z</dcterms:modified>
</cp:coreProperties>
</file>