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4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9" i="6" l="1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L11" i="12"/>
  <c r="BK11" i="12"/>
  <c r="BH11" i="12"/>
  <c r="BG11" i="12"/>
  <c r="BF11" i="12"/>
  <c r="BJ11" i="12" s="1"/>
  <c r="BE11" i="12"/>
  <c r="BI11" i="12" s="1"/>
  <c r="BC11" i="12"/>
  <c r="BD11" i="12" s="1"/>
  <c r="BB11" i="12"/>
  <c r="BA11" i="12"/>
  <c r="AY11" i="12"/>
  <c r="BL9" i="11" l="1"/>
  <c r="BK9" i="11"/>
  <c r="BH9" i="11"/>
  <c r="BG9" i="11"/>
  <c r="BF9" i="11"/>
  <c r="BJ9" i="11" s="1"/>
  <c r="BE9" i="11"/>
  <c r="BI9" i="11" s="1"/>
  <c r="BC9" i="11"/>
  <c r="BD9" i="11" s="1"/>
  <c r="BB9" i="11"/>
  <c r="BA9" i="11"/>
  <c r="AY9" i="11"/>
  <c r="BK17" i="8"/>
  <c r="BJ17" i="8"/>
  <c r="BG17" i="8"/>
  <c r="BF17" i="8"/>
  <c r="BE17" i="8"/>
  <c r="BI17" i="8" s="1"/>
  <c r="BD17" i="8"/>
  <c r="BH17" i="8" s="1"/>
  <c r="BB17" i="8"/>
  <c r="BC17" i="8" s="1"/>
  <c r="BA17" i="8"/>
  <c r="AZ17" i="8"/>
  <c r="AX17" i="8"/>
  <c r="BK18" i="8"/>
  <c r="BJ18" i="8"/>
  <c r="BG18" i="8"/>
  <c r="BF18" i="8"/>
  <c r="BE18" i="8"/>
  <c r="BI18" i="8" s="1"/>
  <c r="BD18" i="8"/>
  <c r="BH18" i="8" s="1"/>
  <c r="BB18" i="8"/>
  <c r="BC18" i="8" s="1"/>
  <c r="BA18" i="8"/>
  <c r="AZ18" i="8"/>
  <c r="AX18" i="8"/>
  <c r="BK18" i="9"/>
  <c r="BJ18" i="9"/>
  <c r="BG18" i="9"/>
  <c r="BF18" i="9"/>
  <c r="BE18" i="9"/>
  <c r="BI18" i="9" s="1"/>
  <c r="BD18" i="9"/>
  <c r="BH18" i="9" s="1"/>
  <c r="BB18" i="9"/>
  <c r="BC18" i="9" s="1"/>
  <c r="BA18" i="9"/>
  <c r="AZ18" i="9"/>
  <c r="AX18" i="9"/>
  <c r="BL16" i="10"/>
  <c r="BK16" i="10"/>
  <c r="BH16" i="10"/>
  <c r="BG16" i="10"/>
  <c r="BF16" i="10"/>
  <c r="BJ16" i="10" s="1"/>
  <c r="BE16" i="10"/>
  <c r="BI16" i="10" s="1"/>
  <c r="BC16" i="10"/>
  <c r="BD16" i="10" s="1"/>
  <c r="BB16" i="10"/>
  <c r="BA16" i="10"/>
  <c r="AY16" i="10"/>
  <c r="BL15" i="10"/>
  <c r="BK15" i="10"/>
  <c r="BJ15" i="10"/>
  <c r="BH15" i="10"/>
  <c r="BG15" i="10"/>
  <c r="BF15" i="10"/>
  <c r="BE15" i="10"/>
  <c r="BI15" i="10" s="1"/>
  <c r="BC15" i="10"/>
  <c r="BD15" i="10" s="1"/>
  <c r="BB15" i="10"/>
  <c r="BA15" i="10"/>
  <c r="AY15" i="10"/>
  <c r="BL14" i="10"/>
  <c r="BK14" i="10"/>
  <c r="BH14" i="10"/>
  <c r="BG14" i="10"/>
  <c r="BF14" i="10"/>
  <c r="BJ14" i="10" s="1"/>
  <c r="BE14" i="10"/>
  <c r="BC14" i="10"/>
  <c r="BB14" i="10"/>
  <c r="BA14" i="10"/>
  <c r="AY14" i="10"/>
  <c r="BL13" i="10"/>
  <c r="BK13" i="10"/>
  <c r="BH13" i="10"/>
  <c r="BG13" i="10"/>
  <c r="BF13" i="10"/>
  <c r="BE13" i="10"/>
  <c r="BI13" i="10" s="1"/>
  <c r="BC13" i="10"/>
  <c r="BD13" i="10" s="1"/>
  <c r="BB13" i="10"/>
  <c r="BA13" i="10"/>
  <c r="AY13" i="10"/>
  <c r="BL12" i="10"/>
  <c r="BK12" i="10"/>
  <c r="BH12" i="10"/>
  <c r="BG12" i="10"/>
  <c r="BF12" i="10"/>
  <c r="BJ12" i="10" s="1"/>
  <c r="BE12" i="10"/>
  <c r="BC12" i="10"/>
  <c r="BB12" i="10"/>
  <c r="BA12" i="10"/>
  <c r="AY12" i="10"/>
  <c r="BL11" i="10"/>
  <c r="BK11" i="10"/>
  <c r="BJ11" i="10"/>
  <c r="BH11" i="10"/>
  <c r="BG11" i="10"/>
  <c r="BF11" i="10"/>
  <c r="BE11" i="10"/>
  <c r="BI11" i="10" s="1"/>
  <c r="BC11" i="10"/>
  <c r="BB11" i="10"/>
  <c r="BA11" i="10"/>
  <c r="BD11" i="10" s="1"/>
  <c r="AY11" i="10"/>
  <c r="BK20" i="7"/>
  <c r="BJ20" i="7"/>
  <c r="BG20" i="7"/>
  <c r="BF20" i="7"/>
  <c r="BE20" i="7"/>
  <c r="BI20" i="7" s="1"/>
  <c r="BD20" i="7"/>
  <c r="BH20" i="7" s="1"/>
  <c r="BB20" i="7"/>
  <c r="BC20" i="7" s="1"/>
  <c r="BA20" i="7"/>
  <c r="AZ20" i="7"/>
  <c r="AX20" i="7"/>
  <c r="BI14" i="10" l="1"/>
  <c r="BJ13" i="10"/>
  <c r="BD14" i="10"/>
  <c r="BD12" i="10"/>
  <c r="BI12" i="10"/>
  <c r="BL8" i="11"/>
  <c r="BK8" i="11"/>
  <c r="BH8" i="11"/>
  <c r="BG8" i="11"/>
  <c r="BF8" i="11"/>
  <c r="BE8" i="11"/>
  <c r="BI8" i="11" s="1"/>
  <c r="BC8" i="11"/>
  <c r="BB8" i="11"/>
  <c r="BA8" i="11"/>
  <c r="AY8" i="11"/>
  <c r="BL18" i="6"/>
  <c r="BK18" i="6"/>
  <c r="BH18" i="6"/>
  <c r="BG18" i="6"/>
  <c r="BF18" i="6"/>
  <c r="BJ18" i="6" s="1"/>
  <c r="BE18" i="6"/>
  <c r="BI18" i="6" s="1"/>
  <c r="BC18" i="6"/>
  <c r="BB18" i="6"/>
  <c r="BA18" i="6"/>
  <c r="AY18" i="6"/>
  <c r="BL10" i="12"/>
  <c r="BK10" i="12"/>
  <c r="BH10" i="12"/>
  <c r="BG10" i="12"/>
  <c r="BF10" i="12"/>
  <c r="BE10" i="12"/>
  <c r="BI10" i="12" s="1"/>
  <c r="BC10" i="12"/>
  <c r="BB10" i="12"/>
  <c r="BA10" i="12"/>
  <c r="AY10" i="12"/>
  <c r="BK16" i="8"/>
  <c r="BJ16" i="8"/>
  <c r="BG16" i="8"/>
  <c r="BF16" i="8"/>
  <c r="BE16" i="8"/>
  <c r="BI16" i="8" s="1"/>
  <c r="BD16" i="8"/>
  <c r="BH16" i="8" s="1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I19" i="7" s="1"/>
  <c r="BD19" i="7"/>
  <c r="BH19" i="7" s="1"/>
  <c r="BB19" i="7"/>
  <c r="BA19" i="7"/>
  <c r="AZ19" i="7"/>
  <c r="AX19" i="7"/>
  <c r="BD18" i="6" l="1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J9" i="12" s="1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J7" i="11" s="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I17" i="6" s="1"/>
  <c r="BC17" i="6"/>
  <c r="BB17" i="6"/>
  <c r="BA17" i="6"/>
  <c r="AY17" i="6"/>
  <c r="BH16" i="6"/>
  <c r="BG16" i="6"/>
  <c r="BF16" i="6"/>
  <c r="BE16" i="6"/>
  <c r="BC16" i="6"/>
  <c r="BB16" i="6"/>
  <c r="BA16" i="6"/>
  <c r="AY16" i="6"/>
  <c r="BI7" i="11" l="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J6" i="11" s="1"/>
  <c r="BE6" i="11"/>
  <c r="BI6" i="11" s="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I14" i="8" s="1"/>
  <c r="BD14" i="8"/>
  <c r="BH14" i="8" s="1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J7" i="12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J5" i="12" s="1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4" i="11" l="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<sst xmlns="http://schemas.openxmlformats.org/spreadsheetml/2006/main" count="1516" uniqueCount="316">
  <si>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</si>
  <si>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</si>
  <si>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</si>
  <si>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</si>
  <si>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</si>
  <si>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</si>
  <si>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</si>
  <si>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</si>
  <si>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</si>
  <si>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</si>
  <si>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</si>
  <si>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</si>
  <si>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</si>
  <si>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</si>
  <si>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</si>
  <si>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</si>
  <si>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</si>
  <si>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</si>
  <si>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</si>
  <si>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</si>
  <si>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</si>
  <si>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</si>
  <si>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</si>
  <si>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</si>
  <si>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</si>
  <si>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</si>
  <si>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</si>
  <si>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</si>
  <si>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</si>
  <si>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</si>
  <si>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</si>
  <si>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</si>
  <si>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</si>
  <si>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</si>
  <si>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</si>
  <si>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</si>
  <si>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</si>
  <si>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</si>
  <si>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</si>
  <si>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</si>
  <si>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</si>
  <si>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</si>
  <si>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</si>
  <si>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</si>
  <si>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</si>
  <si>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</si>
  <si>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</si>
  <si>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</si>
  <si>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</si>
  <si>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</si>
  <si>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</si>
  <si>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</si>
  <si>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</si>
  <si>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</si>
  <si>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</si>
  <si>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</si>
  <si>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</si>
  <si>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</si>
  <si>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</si>
  <si>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</si>
  <si>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</si>
  <si>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</si>
  <si>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</si>
  <si>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</si>
  <si>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</si>
  <si>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</si>
  <si>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</si>
  <si>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</si>
  <si>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</si>
  <si>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</si>
  <si>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</si>
  <si>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</si>
  <si>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</si>
  <si>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</si>
  <si>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</si>
  <si>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</si>
  <si>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</si>
  <si>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</si>
  <si>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</si>
  <si>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</si>
  <si>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</si>
  <si>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</si>
  <si>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</si>
  <si>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</si>
  <si>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</si>
  <si>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</si>
  <si>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</si>
  <si>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</si>
  <si>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</si>
  <si>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</si>
  <si>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</si>
  <si>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</si>
  <si>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</si>
  <si>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</si>
  <si>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</si>
  <si>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</si>
  <si>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</si>
  <si>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</si>
  <si>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</si>
  <si>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</si>
  <si>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</si>
  <si>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</si>
  <si>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</si>
  <si>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</si>
  <si>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</si>
  <si>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</si>
  <si>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</si>
  <si>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</si>
  <si>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</si>
  <si>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</si>
  <si>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</si>
  <si>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</si>
  <si>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</si>
  <si>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</si>
  <si>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</si>
  <si>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</si>
  <si>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</si>
  <si>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</si>
  <si>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</si>
  <si>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</si>
  <si>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</si>
  <si>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</si>
  <si>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</si>
  <si>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</si>
  <si>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</si>
  <si>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</si>
  <si>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</si>
  <si>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</si>
  <si>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</si>
  <si>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</si>
  <si>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</si>
  <si>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</si>
  <si>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</si>
  <si>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</si>
  <si>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</si>
  <si>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</si>
  <si>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</si>
  <si>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</si>
  <si>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</si>
  <si>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</si>
  <si>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</si>
  <si>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</si>
  <si>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</si>
  <si>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</si>
  <si>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</si>
  <si>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</si>
  <si>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</si>
  <si>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</si>
  <si>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</si>
  <si>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</si>
  <si>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</si>
  <si>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</si>
  <si>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</si>
  <si>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</si>
  <si>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</si>
  <si>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</si>
  <si>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</si>
  <si>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</si>
  <si>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</si>
  <si>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</si>
  <si>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</si>
  <si>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</si>
  <si>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</si>
  <si>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</si>
  <si>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</si>
  <si>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</si>
  <si>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</si>
  <si>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</si>
  <si>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</si>
  <si>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</si>
  <si>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</si>
  <si>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</si>
  <si>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</si>
  <si>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</si>
  <si>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</si>
  <si>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</si>
  <si>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</si>
  <si>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</si>
  <si>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</si>
  <si>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</si>
  <si>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</si>
  <si>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</si>
  <si>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</si>
  <si>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</si>
  <si>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</si>
  <si>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</si>
  <si>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</si>
  <si>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</si>
  <si>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</si>
  <si>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</si>
  <si>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</si>
  <si>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</si>
  <si>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</si>
  <si>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</si>
  <si>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</si>
  <si>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</si>
  <si>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</si>
  <si>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</si>
  <si>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</si>
  <si>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</si>
  <si>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</si>
  <si>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</si>
  <si>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</si>
  <si>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</si>
  <si>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</si>
  <si>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</si>
  <si>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</si>
  <si>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</si>
  <si>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</si>
  <si>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</si>
  <si>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</si>
  <si>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</si>
  <si>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</si>
  <si>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</si>
  <si>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</si>
  <si>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</si>
  <si>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</si>
  <si>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</si>
  <si>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</si>
  <si>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</si>
  <si>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</si>
  <si>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</si>
  <si>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</si>
  <si>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</si>
  <si>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</si>
  <si>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</si>
  <si>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</si>
  <si>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</si>
  <si>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</si>
  <si>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</si>
  <si>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</si>
  <si>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</si>
  <si>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</si>
  <si>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</si>
  <si>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</si>
  <si>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</si>
  <si>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</si>
  <si>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</si>
  <si>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</si>
  <si>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</si>
  <si>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</si>
  <si>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</si>
  <si>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</si>
  <si>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</si>
  <si>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</si>
  <si>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</si>
  <si>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</si>
  <si>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</si>
  <si>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</si>
  <si>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</si>
  <si>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</si>
  <si>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</si>
  <si>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</si>
  <si>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</si>
  <si>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</si>
  <si>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</si>
  <si>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</si>
  <si>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</si>
  <si>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</si>
  <si>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</si>
  <si>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</si>
  <si>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</si>
  <si>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</si>
  <si>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</si>
  <si>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</si>
  <si>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</si>
  <si>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</si>
  <si>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</si>
  <si>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</si>
  <si>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</si>
  <si>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</si>
  <si>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</si>
  <si>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</si>
  <si>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</si>
  <si>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</si>
  <si>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</si>
  <si>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</si>
  <si>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</si>
  <si>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</si>
  <si>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</si>
  <si>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</si>
  <si>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</si>
  <si>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</si>
  <si>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</si>
  <si>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</si>
  <si>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</si>
  <si>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</si>
  <si>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</si>
  <si>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</si>
  <si>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</si>
  <si>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</si>
  <si>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</si>
  <si>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</si>
  <si>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</si>
  <si>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</si>
  <si>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</si>
  <si>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</si>
  <si>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</si>
  <si>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</si>
  <si>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</si>
  <si>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</si>
  <si>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</si>
  <si>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</si>
  <si>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</si>
  <si>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</si>
  <si>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</si>
  <si>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</si>
  <si>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</si>
  <si>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</si>
  <si>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</si>
  <si>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</si>
  <si>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</si>
  <si>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</si>
  <si>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</si>
  <si>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'JB376_InfoseekTimeout_20201125_154100.mat'</t>
  </si>
  <si>
    <t>'JB370_InfoseekTimeout_20201125_163036.mat'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</si>
</sst>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workbookViewId="0">
      <selection activeCell="AG9" sqref="AG9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642</v>
      </c>
      <c r="BN1" s="25">
        <f>SUM($AP$2:$AP$1048576,$AR$2:$AR$1048576)</f>
        <v>688</v>
      </c>
      <c r="BO1" s="25">
        <f>SUM($AU$2:$AU$1048576)</f>
        <v>2040</v>
      </c>
      <c r="BP1" s="25">
        <f>SUM($AV$2:$AV$1048576)</f>
        <v>2596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9" si="1">SUMIF($B$2:$B$1048576,$B2,$AF$2:$AF$1048576)</f>
        <v>54</v>
      </c>
      <c r="BB2" s="25">
        <f t="shared" ref="BB2:BB9" si="2">SUMIF($B$2:$B$1048576,$B2,$AW$2:$AW$1048576)</f>
        <v>204</v>
      </c>
      <c r="BC2" s="25">
        <f t="shared" ref="BC2:BC9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9" si="5">SUMIF($B$2:$B$1048576,$B2,$AO$2:$AO$1048576)</f>
        <v>26</v>
      </c>
      <c r="BF2" s="25">
        <f t="shared" ref="BF2:BF9" si="6">SUMIF($B$2:$B$1048576,$B2,$AP$2:$AP$1048576)</f>
        <v>28</v>
      </c>
      <c r="BG2" s="25">
        <f t="shared" ref="BG2:BG9" si="7">SUMIF($B$2:$B$1048576,$B2,$AQ$2:$AQ$1048576)</f>
        <v>0</v>
      </c>
      <c r="BH2" s="25">
        <f t="shared" ref="BH2:BH9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9" si="14">SUMIF($B$2:$B$1048576,$B3,$AU$2:$AU$1048576)</f>
        <v>204</v>
      </c>
      <c r="BL3" s="30">
        <f t="shared" ref="BL3:BL9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x14ac:dyDescent="0.2">
      <c r="A9" s="18" t="s">
        <v>313</v>
      </c>
      <c r="B9" s="18" t="s">
        <v>303</v>
      </c>
      <c r="C9" s="18">
        <v>1000</v>
      </c>
      <c r="D9" s="18">
        <v>4</v>
      </c>
      <c r="E9" s="18">
        <v>1</v>
      </c>
      <c r="F9" s="18">
        <v>0</v>
      </c>
      <c r="G9" s="18">
        <v>1</v>
      </c>
      <c r="H9" s="18">
        <v>3</v>
      </c>
      <c r="I9" s="18">
        <v>3</v>
      </c>
      <c r="J9" s="18">
        <v>1</v>
      </c>
      <c r="K9" s="18">
        <v>0</v>
      </c>
      <c r="L9" s="18">
        <v>2</v>
      </c>
      <c r="M9" s="18">
        <v>0</v>
      </c>
      <c r="N9" s="18">
        <v>0.2</v>
      </c>
      <c r="O9" s="18">
        <v>0</v>
      </c>
      <c r="P9" s="18">
        <v>1.2</v>
      </c>
      <c r="Q9" s="18">
        <v>0</v>
      </c>
      <c r="R9" s="18">
        <v>5</v>
      </c>
      <c r="S9" s="18">
        <v>1</v>
      </c>
      <c r="T9" s="18">
        <v>1</v>
      </c>
      <c r="U9" s="18">
        <v>1</v>
      </c>
      <c r="V9" s="18">
        <v>1</v>
      </c>
      <c r="W9" s="18">
        <v>1</v>
      </c>
      <c r="X9" s="18">
        <v>1</v>
      </c>
      <c r="Y9" s="18">
        <v>1</v>
      </c>
      <c r="Z9" s="18">
        <v>4</v>
      </c>
      <c r="AA9" s="18">
        <v>0</v>
      </c>
      <c r="AB9" s="18">
        <v>0</v>
      </c>
      <c r="AC9" s="18">
        <v>0</v>
      </c>
      <c r="AD9" s="18">
        <v>0</v>
      </c>
      <c r="AE9" s="18">
        <v>5</v>
      </c>
      <c r="AF9" s="18">
        <v>225</v>
      </c>
      <c r="AG9" s="18">
        <v>67.044046666666702</v>
      </c>
      <c r="AH9" s="41">
        <v>0.63559322033898302</v>
      </c>
      <c r="AI9" s="41" t="s">
        <v>39</v>
      </c>
      <c r="AJ9" s="41">
        <v>0.58762886597938202</v>
      </c>
      <c r="AK9" s="41">
        <v>0.69374999999999998</v>
      </c>
      <c r="AL9" s="18">
        <v>0</v>
      </c>
      <c r="AM9" s="18">
        <v>114</v>
      </c>
      <c r="AN9" s="18">
        <v>111</v>
      </c>
      <c r="AO9" s="18">
        <v>106</v>
      </c>
      <c r="AP9" s="18">
        <v>107</v>
      </c>
      <c r="AQ9" s="18">
        <v>0</v>
      </c>
      <c r="AR9" s="18">
        <v>0</v>
      </c>
      <c r="AS9" s="42" t="s">
        <v>39</v>
      </c>
      <c r="AT9" s="41">
        <v>0.94666666666666699</v>
      </c>
      <c r="AU9" s="18">
        <v>352</v>
      </c>
      <c r="AV9" s="18">
        <v>412</v>
      </c>
      <c r="AW9" s="18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x14ac:dyDescent="0.2">
      <c r="BA10" s="30"/>
      <c r="BB10" s="30"/>
      <c r="BC10" s="30"/>
      <c r="BD10" s="30"/>
      <c r="BE10" s="30"/>
      <c r="BF10" s="30"/>
      <c r="BG10" s="30"/>
      <c r="BH10" s="30"/>
    </row>
    <row r="11" spans="1:68" x14ac:dyDescent="0.2">
      <c r="BA11" s="30"/>
      <c r="BB11" s="30"/>
      <c r="BC11" s="30"/>
      <c r="BD11" s="30"/>
      <c r="BE11" s="30"/>
      <c r="BF11" s="30"/>
      <c r="BG11" s="30"/>
      <c r="BH11" s="30"/>
    </row>
    <row r="12" spans="1:68" x14ac:dyDescent="0.2">
      <c r="BA12" s="30"/>
      <c r="BB12" s="30"/>
      <c r="BC12" s="30"/>
      <c r="BD12" s="30"/>
      <c r="BE12" s="30"/>
      <c r="BF12" s="30"/>
      <c r="BG12" s="30"/>
      <c r="BH12" s="30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opLeftCell="AT1" workbookViewId="0">
      <selection activeCell="AY12" sqref="AY12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587</v>
      </c>
      <c r="BN1" s="25">
        <f>SUM($AP$2:$AP$1048576,$AR$2:$AR$1048576)</f>
        <v>592</v>
      </c>
      <c r="BO1" s="25">
        <f>SUM($AU$2:$AU$1048576)</f>
        <v>2332</v>
      </c>
      <c r="BP1" s="25">
        <f>SUM($AV$2:$AV$1048576)</f>
        <v>2128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11" si="1">SUMIF($B$2:$B$1048576,$B2,$AF$2:$AF$1048576)</f>
        <v>11</v>
      </c>
      <c r="BB2" s="30">
        <f t="shared" ref="BB2:BB11" si="2">SUMIF($B$2:$B$1048576,$B2,$AW$2:$AW$1048576)</f>
        <v>24</v>
      </c>
      <c r="BC2" s="30">
        <f t="shared" ref="BC2:BC11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11" si="5">SUMIF($B$2:$B$1048576,$B2,$AO$2:$AO$1048576)</f>
        <v>4</v>
      </c>
      <c r="BF2" s="30">
        <f t="shared" ref="BF2:BF11" si="6">SUMIF($B$2:$B$1048576,$B2,$AP$2:$AP$1048576)</f>
        <v>7</v>
      </c>
      <c r="BG2" s="30">
        <f t="shared" ref="BG2:BG11" si="7">SUMIF($B$2:$B$1048576,$B2,$AQ$2:$AQ$1048576)</f>
        <v>0</v>
      </c>
      <c r="BH2" s="30">
        <f t="shared" ref="BH2:BH11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11" si="14">SUMIF($B$2:$B$1048576,$B3,$AU$2:$AU$1048576)</f>
        <v>8</v>
      </c>
      <c r="BL3" s="25">
        <f t="shared" ref="BL3:BL11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x14ac:dyDescent="0.2">
      <c r="A11" s="18" t="s">
        <v>314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1</v>
      </c>
      <c r="J11" s="18">
        <v>3</v>
      </c>
      <c r="K11" s="18">
        <v>2</v>
      </c>
      <c r="L11" s="18">
        <v>0</v>
      </c>
      <c r="M11" s="18">
        <v>0</v>
      </c>
      <c r="N11" s="18">
        <v>0.2</v>
      </c>
      <c r="O11" s="18">
        <v>0</v>
      </c>
      <c r="P11" s="18">
        <v>1.2</v>
      </c>
      <c r="Q11" s="18">
        <v>0</v>
      </c>
      <c r="R11" s="18">
        <v>3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234</v>
      </c>
      <c r="AG11" s="18">
        <v>47.369745000000002</v>
      </c>
      <c r="AH11" s="41">
        <v>0.75483870967741895</v>
      </c>
      <c r="AI11" s="41" t="s">
        <v>39</v>
      </c>
      <c r="AJ11" s="41">
        <v>0.88549618320610701</v>
      </c>
      <c r="AK11" s="41">
        <v>0.65921787709497204</v>
      </c>
      <c r="AL11" s="18">
        <v>0</v>
      </c>
      <c r="AM11" s="18">
        <v>116</v>
      </c>
      <c r="AN11" s="18">
        <v>118</v>
      </c>
      <c r="AO11" s="18">
        <v>102</v>
      </c>
      <c r="AP11" s="18">
        <v>103</v>
      </c>
      <c r="AQ11" s="18">
        <v>0</v>
      </c>
      <c r="AR11" s="18">
        <v>0</v>
      </c>
      <c r="AS11" s="42" t="s">
        <v>39</v>
      </c>
      <c r="AT11" s="41">
        <v>0.87606837606837595</v>
      </c>
      <c r="AU11" s="18">
        <v>400</v>
      </c>
      <c r="AV11" s="18">
        <v>324</v>
      </c>
      <c r="AW11" s="18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 t="shared" ref="BI11" si="41">SUM(BE11,BG11)</f>
        <v>102</v>
      </c>
      <c r="BJ11" s="29">
        <f t="shared" ref="BJ11" si="42">SUM(BF11,BH11)</f>
        <v>103</v>
      </c>
      <c r="BK11" s="29">
        <f t="shared" si="14"/>
        <v>400</v>
      </c>
      <c r="BL11" s="29">
        <f t="shared" si="15"/>
        <v>324</v>
      </c>
    </row>
    <row r="12" spans="1:68" x14ac:dyDescent="0.2">
      <c r="BA12" s="30"/>
      <c r="BB12" s="30"/>
      <c r="BC12" s="30"/>
      <c r="BD12" s="30"/>
      <c r="BE12" s="30"/>
      <c r="BF12" s="30"/>
      <c r="BG12" s="30"/>
      <c r="BH12" s="3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"/>
  <sheetViews>
    <sheetView tabSelected="1" topLeftCell="AQ1" workbookViewId="0">
      <selection activeCell="BQ19" sqref="BQ19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819</v>
      </c>
      <c r="BN1" s="25">
        <f>SUM($AP$2:$AP$1048576,$AR$2:$AR$1048576)</f>
        <v>728</v>
      </c>
      <c r="BO1" s="25">
        <f>SUM($AU$2:$AU$1048576)</f>
        <v>3064</v>
      </c>
      <c r="BP1" s="25">
        <f>SUM($AV$2:$AV$1048576)</f>
        <v>2796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19" si="1">SUMIF($B$2:$B$1048576,$B2,$AF$2:$AF$1048576)</f>
        <v>46</v>
      </c>
      <c r="BB2" s="30">
        <f t="shared" ref="BB2:BB19" si="2">SUMIF($B$2:$B$1048576,$B2,$AW$2:$AW$1048576)</f>
        <v>180</v>
      </c>
      <c r="BC2" s="32">
        <f t="shared" ref="BC2:BC19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19" si="5">SUMIF($B$2:$B$1048576,$B2,$AO$2:$AO$1048576)</f>
        <v>22</v>
      </c>
      <c r="BF2" s="30">
        <f t="shared" ref="BF2:BF19" si="6">SUMIF($B$2:$B$1048576,$B2,$AP$2:$AP$1048576)</f>
        <v>23</v>
      </c>
      <c r="BG2" s="30">
        <f t="shared" ref="BG2:BG19" si="7">SUMIF($B$2:$B$1048576,$B2,$AQ$2:$AQ$1048576)</f>
        <v>0</v>
      </c>
      <c r="BH2" s="30">
        <f t="shared" ref="BH2:BH19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19" si="10">SUMIF($B$2:$B$1048576,$B3,$AU$2:$AU$1048576)</f>
        <v>88</v>
      </c>
      <c r="BL3" s="25">
        <f t="shared" ref="BL3:BL19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18" t="s">
        <v>315</v>
      </c>
      <c r="B19" s="18" t="s">
        <v>303</v>
      </c>
      <c r="C19" s="18">
        <v>1000</v>
      </c>
      <c r="D19" s="18">
        <v>4</v>
      </c>
      <c r="E19" s="18">
        <v>1</v>
      </c>
      <c r="F19" s="18">
        <v>2</v>
      </c>
      <c r="G19" s="18">
        <v>3</v>
      </c>
      <c r="H19" s="18">
        <v>0</v>
      </c>
      <c r="I19" s="18">
        <v>3</v>
      </c>
      <c r="J19" s="18">
        <v>1</v>
      </c>
      <c r="K19" s="18">
        <v>0</v>
      </c>
      <c r="L19" s="18">
        <v>2</v>
      </c>
      <c r="M19" s="18">
        <v>0</v>
      </c>
      <c r="N19" s="18">
        <v>0.2</v>
      </c>
      <c r="O19" s="18">
        <v>0</v>
      </c>
      <c r="P19" s="18">
        <v>1.2</v>
      </c>
      <c r="Q19" s="18">
        <v>0</v>
      </c>
      <c r="R19" s="18">
        <v>1</v>
      </c>
      <c r="S19" s="18">
        <v>1</v>
      </c>
      <c r="T19" s="18">
        <v>0</v>
      </c>
      <c r="U19" s="18">
        <v>1</v>
      </c>
      <c r="V19" s="18">
        <v>0</v>
      </c>
      <c r="W19" s="18">
        <v>1</v>
      </c>
      <c r="X19" s="18">
        <v>1</v>
      </c>
      <c r="Y19" s="18">
        <v>4</v>
      </c>
      <c r="Z19" s="18">
        <v>2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330</v>
      </c>
      <c r="AG19" s="18">
        <v>40.677866666666702</v>
      </c>
      <c r="AH19" s="41">
        <v>0.42091836734693899</v>
      </c>
      <c r="AI19" s="41" t="s">
        <v>39</v>
      </c>
      <c r="AJ19" s="41">
        <v>0.32</v>
      </c>
      <c r="AK19" s="41">
        <v>0.57605177993527501</v>
      </c>
      <c r="AL19" s="18">
        <v>0</v>
      </c>
      <c r="AM19" s="18">
        <v>152</v>
      </c>
      <c r="AN19" s="18">
        <v>178</v>
      </c>
      <c r="AO19" s="18">
        <v>117</v>
      </c>
      <c r="AP19" s="18">
        <v>117</v>
      </c>
      <c r="AQ19" s="18">
        <v>0</v>
      </c>
      <c r="AR19" s="18">
        <v>0</v>
      </c>
      <c r="AS19" s="42" t="s">
        <v>39</v>
      </c>
      <c r="AT19" s="41">
        <v>0.70909090909090899</v>
      </c>
      <c r="AU19" s="18">
        <v>340</v>
      </c>
      <c r="AV19" s="18">
        <v>444</v>
      </c>
      <c r="AW19" s="18">
        <v>784</v>
      </c>
      <c r="AY19" s="29" t="str">
        <f t="shared" ref="AY19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" si="47">SUM(BE19,BG19)</f>
        <v>117</v>
      </c>
      <c r="BJ19" s="29">
        <f t="shared" ref="BJ19" si="48">SUM(BF19,BH19)</f>
        <v>117</v>
      </c>
      <c r="BK19" s="29">
        <f t="shared" si="10"/>
        <v>340</v>
      </c>
      <c r="BL19" s="29">
        <f t="shared" si="11"/>
        <v>444</v>
      </c>
    </row>
    <row r="20" spans="1:64" x14ac:dyDescent="0.2">
      <c r="BA20" s="30"/>
      <c r="BB20" s="30"/>
      <c r="BC20" s="30"/>
      <c r="BD20" s="35"/>
      <c r="BE20" s="30"/>
      <c r="BF20" s="30"/>
      <c r="BG20" s="30"/>
      <c r="BH20" s="3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zoomScaleNormal="100" workbookViewId="0">
      <selection activeCell="M17" sqref="M1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1312</v>
      </c>
      <c r="BM1" s="25">
        <f>SUM($AO$2:$AO$1048576,$AQ$2:$AQ$1048576)</f>
        <v>1364</v>
      </c>
      <c r="BN1" s="25">
        <f>SUM($AT$2:$AT$1048576)</f>
        <v>4900</v>
      </c>
      <c r="BO1" s="25">
        <f>SUM($AU$2:$AU$1048576)</f>
        <v>4624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20" si="0">SUMIF($B$2:$B$1048576,$B2,$AE$2:$AE$1048576)</f>
        <v>42</v>
      </c>
      <c r="BA2" s="25">
        <f t="shared" ref="BA2:BA20" si="1">SUMIF($B$2:$B$1048576,$B2,$AV$2:$AV$1048576)</f>
        <v>164</v>
      </c>
      <c r="BB2" s="25">
        <f t="shared" ref="BB2:BB20" si="2">SUMIF($B$2:$B$1048576,$B2,$AF$2:$AF$1048576)*60</f>
        <v>1694.5396000000019</v>
      </c>
      <c r="BC2" s="25">
        <f>BB2/AZ2</f>
        <v>40.346180952380998</v>
      </c>
      <c r="BD2" s="25">
        <f t="shared" ref="BD2:BD20" si="3">SUMIF($B$2:$B$1048576,$B2,$AN$2:$AN$1048576)</f>
        <v>20</v>
      </c>
      <c r="BE2" s="25">
        <f t="shared" ref="BE2:BE20" si="4">SUMIF($B$2:$B$1048576,$B2,$AO$2:$AO$1048576)</f>
        <v>21</v>
      </c>
      <c r="BF2" s="25">
        <f t="shared" ref="BF2:BF20" si="5">SUMIF($B$2:$B$1048576,$B2,$AP$2:$AP$1048576)</f>
        <v>0</v>
      </c>
      <c r="BG2" s="25">
        <f t="shared" ref="BG2:BG20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20" si="8">SUMIF($B$2:$B$1048576,$B3,$AT$2:$AT$1048576)</f>
        <v>532</v>
      </c>
      <c r="BK3" s="18">
        <f t="shared" ref="BK3:BK20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x14ac:dyDescent="0.2">
      <c r="A20" s="1" t="s">
        <v>302</v>
      </c>
      <c r="B20" s="1" t="s">
        <v>303</v>
      </c>
      <c r="C20" s="1">
        <v>1000</v>
      </c>
      <c r="D20" s="1">
        <v>4</v>
      </c>
      <c r="E20" s="1">
        <v>0</v>
      </c>
      <c r="F20" s="1">
        <v>3</v>
      </c>
      <c r="G20" s="1">
        <v>2</v>
      </c>
      <c r="H20" s="1">
        <v>1</v>
      </c>
      <c r="I20" s="1">
        <v>1</v>
      </c>
      <c r="J20" s="1">
        <v>0</v>
      </c>
      <c r="K20" s="1">
        <v>3</v>
      </c>
      <c r="L20" s="1">
        <v>2</v>
      </c>
      <c r="M20" s="1">
        <v>0</v>
      </c>
      <c r="N20" s="1">
        <v>0.2</v>
      </c>
      <c r="O20" s="1">
        <v>0</v>
      </c>
      <c r="P20" s="1">
        <v>1.2</v>
      </c>
      <c r="Q20" s="1">
        <v>0</v>
      </c>
      <c r="R20" s="1">
        <v>6</v>
      </c>
      <c r="S20" s="1">
        <v>1</v>
      </c>
      <c r="T20" s="1">
        <v>0</v>
      </c>
      <c r="U20" s="1">
        <v>1</v>
      </c>
      <c r="V20" s="1">
        <v>0</v>
      </c>
      <c r="W20" s="1">
        <v>1</v>
      </c>
      <c r="X20" s="1">
        <v>1</v>
      </c>
      <c r="Y20" s="1">
        <v>1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191</v>
      </c>
      <c r="AF20" s="1">
        <v>45.046996666666701</v>
      </c>
      <c r="AG20" s="8">
        <v>0.76400000000000001</v>
      </c>
      <c r="AH20" s="8" t="s">
        <v>39</v>
      </c>
      <c r="AI20" s="8">
        <v>0.73504273504273498</v>
      </c>
      <c r="AJ20" s="8">
        <v>0.78947368421052599</v>
      </c>
      <c r="AK20" s="1">
        <v>0</v>
      </c>
      <c r="AL20" s="1">
        <v>86</v>
      </c>
      <c r="AM20" s="1">
        <v>105</v>
      </c>
      <c r="AN20" s="1">
        <v>70</v>
      </c>
      <c r="AO20" s="1">
        <v>70</v>
      </c>
      <c r="AP20" s="1">
        <v>0</v>
      </c>
      <c r="AQ20" s="1">
        <v>0</v>
      </c>
      <c r="AR20" s="21" t="s">
        <v>39</v>
      </c>
      <c r="AS20" s="8">
        <v>0.73298429319371705</v>
      </c>
      <c r="AT20" s="1">
        <v>236</v>
      </c>
      <c r="AU20" s="1">
        <v>252</v>
      </c>
      <c r="AV20" s="1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selection activeCell="AO20" sqref="AO20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26" width="0" style="18" hidden="1" customWidth="1"/>
    <col min="27" max="30" width="8.625" style="18" hidden="1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1330</v>
      </c>
      <c r="BM1" s="25">
        <f>SUM($AO$2:$AO$1048576,$AQ$2:$AQ$1048576)</f>
        <v>1376</v>
      </c>
      <c r="BN1" s="25">
        <f>SUM($AT$2:$AT$1048576)</f>
        <v>4432</v>
      </c>
      <c r="BO1" s="25">
        <f>SUM($AU$2:$AU$1048576)</f>
        <v>4740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18" si="1">SUMIF($B$2:$B$1048576,$B2,$AE$2:$AE$1048576)</f>
        <v>56</v>
      </c>
      <c r="BA2" s="25">
        <f t="shared" ref="BA2:BA18" si="2">SUMIF($B$2:$B$1048576,$B2,$AV$2:$AV$1048576)</f>
        <v>216</v>
      </c>
      <c r="BB2" s="25">
        <f t="shared" ref="BB2:BB18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18" si="5">SUMIF($B$2:$B$1048576,$B2,$AN$2:$AN$1048576)</f>
        <v>26</v>
      </c>
      <c r="BE2" s="25">
        <f t="shared" ref="BE2:BE18" si="6">SUMIF($B$2:$B$1048576,$B2,$AO$2:$AO$1048576)</f>
        <v>28</v>
      </c>
      <c r="BF2" s="25">
        <f t="shared" ref="BF2:BF18" si="7">SUMIF($B$2:$B$1048576,$B2,$AP$2:$AP$1048576)</f>
        <v>0</v>
      </c>
      <c r="BG2" s="25">
        <f t="shared" ref="BG2:BG18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18" si="10">SUMIF($B$2:$B$1048576,$B3,$AT$2:$AT$1048576)</f>
        <v>236</v>
      </c>
      <c r="BK3" s="29">
        <f t="shared" ref="BK3:BK18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x14ac:dyDescent="0.2">
      <c r="A18" s="18" t="s">
        <v>310</v>
      </c>
      <c r="B18" s="18" t="s">
        <v>303</v>
      </c>
      <c r="C18" s="18">
        <v>1000</v>
      </c>
      <c r="D18" s="18">
        <v>4</v>
      </c>
      <c r="E18" s="18">
        <v>0</v>
      </c>
      <c r="F18" s="18">
        <v>1</v>
      </c>
      <c r="G18" s="18">
        <v>2</v>
      </c>
      <c r="H18" s="18">
        <v>3</v>
      </c>
      <c r="I18" s="18">
        <v>2</v>
      </c>
      <c r="J18" s="18">
        <v>0</v>
      </c>
      <c r="K18" s="18">
        <v>3</v>
      </c>
      <c r="L18" s="18">
        <v>1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3</v>
      </c>
      <c r="S18" s="18">
        <v>1</v>
      </c>
      <c r="T18" s="18">
        <v>0</v>
      </c>
      <c r="U18" s="18">
        <v>1</v>
      </c>
      <c r="V18" s="18">
        <v>0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321</v>
      </c>
      <c r="AF18" s="18">
        <v>68.566018333333403</v>
      </c>
      <c r="AG18" s="41">
        <v>0.47626112759643902</v>
      </c>
      <c r="AH18" s="41" t="s">
        <v>39</v>
      </c>
      <c r="AI18" s="41">
        <v>0.44838709677419403</v>
      </c>
      <c r="AJ18" s="41">
        <v>0.5</v>
      </c>
      <c r="AK18" s="18">
        <v>0</v>
      </c>
      <c r="AL18" s="18">
        <v>139</v>
      </c>
      <c r="AM18" s="18">
        <v>182</v>
      </c>
      <c r="AN18" s="18">
        <v>130</v>
      </c>
      <c r="AO18" s="18">
        <v>130</v>
      </c>
      <c r="AP18" s="18">
        <v>0</v>
      </c>
      <c r="AQ18" s="18">
        <v>0</v>
      </c>
      <c r="AR18" s="42" t="s">
        <v>39</v>
      </c>
      <c r="AS18" s="41">
        <v>0.80996884735202501</v>
      </c>
      <c r="AT18" s="18">
        <v>364</v>
      </c>
      <c r="AU18" s="18">
        <v>476</v>
      </c>
      <c r="AV18" s="18">
        <v>840</v>
      </c>
      <c r="AX18" s="29" t="str">
        <f t="shared" ref="AX18" si="47">B18</f>
        <v>'20201125'</v>
      </c>
      <c r="AY18" s="25" t="s">
        <v>219</v>
      </c>
      <c r="AZ18" s="25">
        <f t="shared" si="1"/>
        <v>321</v>
      </c>
      <c r="BA18" s="25">
        <f t="shared" si="2"/>
        <v>840</v>
      </c>
      <c r="BB18" s="25">
        <f t="shared" si="3"/>
        <v>4113.9611000000041</v>
      </c>
      <c r="BC18" s="25">
        <f t="shared" ref="BC18" si="48">BB18/AZ18</f>
        <v>12.81607819314643</v>
      </c>
      <c r="BD18" s="25">
        <f t="shared" si="5"/>
        <v>130</v>
      </c>
      <c r="BE18" s="25">
        <f t="shared" si="6"/>
        <v>130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130</v>
      </c>
      <c r="BI18" s="25">
        <f t="shared" ref="BI18" si="50">SUM(BE18,BG18)</f>
        <v>130</v>
      </c>
      <c r="BJ18" s="25">
        <f t="shared" si="10"/>
        <v>364</v>
      </c>
      <c r="BK18" s="25">
        <f t="shared" si="11"/>
        <v>476</v>
      </c>
    </row>
    <row r="19" spans="1:63" x14ac:dyDescent="0.2">
      <c r="AZ19" s="30"/>
      <c r="BA19" s="30"/>
      <c r="BB19" s="30"/>
      <c r="BC19" s="30"/>
      <c r="BD19" s="30"/>
      <c r="BE19" s="30"/>
      <c r="BF19" s="30"/>
      <c r="BG19" s="30"/>
    </row>
    <row r="20" spans="1:63" x14ac:dyDescent="0.2">
      <c r="AZ20" s="30"/>
      <c r="BA20" s="30"/>
      <c r="BB20" s="30"/>
      <c r="BC20" s="30"/>
      <c r="BD20" s="30"/>
      <c r="BE20" s="30"/>
      <c r="BF20" s="30"/>
      <c r="BG20" s="30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topLeftCell="B1" workbookViewId="0">
      <selection activeCell="R18" sqref="R18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1290</v>
      </c>
      <c r="BM1" s="25">
        <f>SUM($AO$2:$AO$1048576,$AQ$2:$AQ$1048576)</f>
        <v>1364</v>
      </c>
      <c r="BN1" s="25">
        <f>SUM($AT$2:$AT$1048576)</f>
        <v>4792</v>
      </c>
      <c r="BO1" s="25">
        <f>SUM($AU$2:$AU$1048576)</f>
        <v>5076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18" si="1">SUMIF($B$2:$B$1048576,$B2,$AE$2:$AE$1048576)</f>
        <v>74</v>
      </c>
      <c r="BA2" s="25">
        <f t="shared" ref="BA2:BA18" si="2">SUMIF($B$2:$B$1048576,$B2,$AV$2:$AV$1048576)</f>
        <v>292</v>
      </c>
      <c r="BB2" s="25">
        <f t="shared" ref="BB2:BB18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18" si="5">SUMIF($B$2:$B$1048576,$B2,$AN$2:$AN$1048576)</f>
        <v>38</v>
      </c>
      <c r="BE2" s="25">
        <f t="shared" ref="BE2:BE18" si="6">SUMIF($B$2:$B$1048576,$B2,$AO$2:$AO$1048576)</f>
        <v>35</v>
      </c>
      <c r="BF2" s="25">
        <f t="shared" ref="BF2:BF18" si="7">SUMIF($B$2:$B$1048576,$B2,$AP$2:$AP$1048576)</f>
        <v>0</v>
      </c>
      <c r="BG2" s="25">
        <f t="shared" ref="BG2:BG18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18" si="10">SUMIF($B$2:$B$1048576,$B3,$AT$2:$AT$1048576)</f>
        <v>548</v>
      </c>
      <c r="BK3" s="29">
        <f t="shared" ref="BK3:BK18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30" customFormat="1" x14ac:dyDescent="0.2">
      <c r="A18" s="30" t="s">
        <v>312</v>
      </c>
      <c r="B18" s="30" t="s">
        <v>303</v>
      </c>
      <c r="C18" s="30">
        <v>1000</v>
      </c>
      <c r="D18" s="30">
        <v>4</v>
      </c>
      <c r="E18" s="30">
        <v>1</v>
      </c>
      <c r="F18" s="30">
        <v>0</v>
      </c>
      <c r="G18" s="30">
        <v>2</v>
      </c>
      <c r="H18" s="30">
        <v>1</v>
      </c>
      <c r="I18" s="30">
        <v>2</v>
      </c>
      <c r="J18" s="30">
        <v>3</v>
      </c>
      <c r="K18" s="30">
        <v>1</v>
      </c>
      <c r="L18" s="30">
        <v>0</v>
      </c>
      <c r="M18" s="30">
        <v>0</v>
      </c>
      <c r="N18" s="30">
        <v>0.2</v>
      </c>
      <c r="O18" s="30">
        <v>0</v>
      </c>
      <c r="P18" s="30">
        <v>1.2</v>
      </c>
      <c r="Q18" s="30">
        <v>0</v>
      </c>
      <c r="R18" s="30">
        <v>1</v>
      </c>
      <c r="S18" s="30">
        <v>1</v>
      </c>
      <c r="T18" s="30">
        <v>0</v>
      </c>
      <c r="U18" s="30">
        <v>1</v>
      </c>
      <c r="V18" s="30">
        <v>0</v>
      </c>
      <c r="W18" s="30">
        <v>1</v>
      </c>
      <c r="X18" s="30">
        <v>1</v>
      </c>
      <c r="Y18" s="30">
        <v>3</v>
      </c>
      <c r="Z18" s="30">
        <v>4</v>
      </c>
      <c r="AA18" s="30">
        <v>0</v>
      </c>
      <c r="AB18" s="30">
        <v>0</v>
      </c>
      <c r="AC18" s="30">
        <v>0</v>
      </c>
      <c r="AD18" s="30">
        <v>0</v>
      </c>
      <c r="AE18" s="30">
        <v>131</v>
      </c>
      <c r="AF18" s="30">
        <v>23.704625</v>
      </c>
      <c r="AG18" s="35">
        <v>0.41194968553459099</v>
      </c>
      <c r="AH18" s="35" t="s">
        <v>39</v>
      </c>
      <c r="AI18" s="35">
        <v>0.45454545454545497</v>
      </c>
      <c r="AJ18" s="35">
        <v>0.377142857142857</v>
      </c>
      <c r="AK18" s="30">
        <v>0</v>
      </c>
      <c r="AL18" s="30">
        <v>65</v>
      </c>
      <c r="AM18" s="30">
        <v>66</v>
      </c>
      <c r="AN18" s="30">
        <v>62</v>
      </c>
      <c r="AO18" s="30">
        <v>64</v>
      </c>
      <c r="AP18" s="30">
        <v>0</v>
      </c>
      <c r="AQ18" s="30">
        <v>0</v>
      </c>
      <c r="AR18" s="47" t="s">
        <v>39</v>
      </c>
      <c r="AS18" s="35">
        <v>0.961832061068702</v>
      </c>
      <c r="AT18" s="30">
        <v>228</v>
      </c>
      <c r="AU18" s="30">
        <v>220</v>
      </c>
      <c r="AV18" s="30">
        <v>448</v>
      </c>
      <c r="AX18" s="30" t="str">
        <f t="shared" ref="AX18" si="47">B18</f>
        <v>'20201125'</v>
      </c>
      <c r="AY18" s="30" t="s">
        <v>234</v>
      </c>
      <c r="AZ18" s="30">
        <f t="shared" si="1"/>
        <v>321</v>
      </c>
      <c r="BA18" s="30">
        <f t="shared" si="2"/>
        <v>936</v>
      </c>
      <c r="BB18" s="30">
        <f t="shared" si="3"/>
        <v>3507.2338000000022</v>
      </c>
      <c r="BC18" s="30">
        <f t="shared" ref="BC18" si="48">BB18/AZ18</f>
        <v>10.925961993769477</v>
      </c>
      <c r="BD18" s="30">
        <f t="shared" si="5"/>
        <v>125</v>
      </c>
      <c r="BE18" s="30">
        <f t="shared" si="6"/>
        <v>128</v>
      </c>
      <c r="BF18" s="30">
        <f t="shared" si="7"/>
        <v>0</v>
      </c>
      <c r="BG18" s="30">
        <f t="shared" si="8"/>
        <v>0</v>
      </c>
      <c r="BH18" s="30">
        <f t="shared" ref="BH18" si="49">SUM(BD18,BF18)</f>
        <v>125</v>
      </c>
      <c r="BI18" s="30">
        <f t="shared" ref="BI18" si="50">SUM(BE18,BG18)</f>
        <v>128</v>
      </c>
      <c r="BJ18" s="30">
        <f t="shared" si="10"/>
        <v>476</v>
      </c>
      <c r="BK18" s="30">
        <f t="shared" si="11"/>
        <v>460</v>
      </c>
    </row>
    <row r="19" spans="1:63" x14ac:dyDescent="0.2">
      <c r="AZ19" s="30"/>
      <c r="BA19" s="30"/>
      <c r="BB19" s="30"/>
      <c r="BC19" s="30"/>
      <c r="BD19" s="30"/>
      <c r="BE19" s="30"/>
      <c r="BF19" s="30"/>
      <c r="BG19" s="30"/>
    </row>
    <row r="20" spans="1:63" x14ac:dyDescent="0.2">
      <c r="AZ20" s="30"/>
      <c r="BA20" s="30"/>
      <c r="BB20" s="30"/>
      <c r="BC20" s="30"/>
      <c r="BD20" s="30"/>
      <c r="BE20" s="30"/>
      <c r="BF20" s="30"/>
      <c r="BG20" s="30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"/>
  <sheetViews>
    <sheetView topLeftCell="B1" workbookViewId="0">
      <selection activeCell="R17" sqref="R17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hidden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800</v>
      </c>
      <c r="BN1" s="25">
        <f>SUM($AP$2:$AP$1048576,$AR$2:$AR$1048576)</f>
        <v>716</v>
      </c>
      <c r="BO1" s="25">
        <f>SUM($AU$2:$AU$1048576)</f>
        <v>2904</v>
      </c>
      <c r="BP1" s="25">
        <f>SUM($AV$2:$AV$1048576)</f>
        <v>2720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16" si="35">SUMIF($B$2:$B$1048576,$B11,$AF$2:$AF$1048576)</f>
        <v>269</v>
      </c>
      <c r="BB11" s="30">
        <f t="shared" ref="BB11:BB16" si="36">SUMIF($B$2:$B$1048576,$B11,$AW$2:$AW$1048576)</f>
        <v>876</v>
      </c>
      <c r="BC11" s="30">
        <f t="shared" ref="BC11:BC16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16" si="39">SUMIF($B$2:$B$1048576,$B11,$AO$2:$AO$1048576)</f>
        <v>117</v>
      </c>
      <c r="BF11" s="30">
        <f t="shared" ref="BF11:BF16" si="40">SUMIF($B$2:$B$1048576,$B11,$AP$2:$AP$1048576)</f>
        <v>114</v>
      </c>
      <c r="BG11" s="30">
        <f t="shared" ref="BG11:BG16" si="41">SUMIF($B$2:$B$1048576,$B11,$AQ$2:$AQ$1048576)</f>
        <v>0</v>
      </c>
      <c r="BH11" s="30">
        <f t="shared" ref="BH11:BH16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16" si="45">SUMIF($B$2:$B$1048576,$B11,$AU$2:$AU$1048576)</f>
        <v>436</v>
      </c>
      <c r="BL11" s="18">
        <f t="shared" ref="BL11:BL16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x14ac:dyDescent="0.2">
      <c r="A15" s="18" t="s">
        <v>308</v>
      </c>
      <c r="B15" s="18" t="s">
        <v>303</v>
      </c>
      <c r="C15" s="18">
        <v>1000</v>
      </c>
      <c r="D15" s="18">
        <v>4</v>
      </c>
      <c r="E15" s="18">
        <v>0</v>
      </c>
      <c r="F15" s="18">
        <v>1</v>
      </c>
      <c r="G15" s="18">
        <v>3</v>
      </c>
      <c r="H15" s="18">
        <v>0</v>
      </c>
      <c r="I15" s="18">
        <v>2</v>
      </c>
      <c r="J15" s="18">
        <v>0</v>
      </c>
      <c r="K15" s="18">
        <v>1</v>
      </c>
      <c r="L15" s="18">
        <v>3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0.5</v>
      </c>
      <c r="S15" s="18">
        <v>1</v>
      </c>
      <c r="T15" s="18">
        <v>1</v>
      </c>
      <c r="U15" s="18">
        <v>1</v>
      </c>
      <c r="V15" s="18">
        <v>1</v>
      </c>
      <c r="W15" s="18">
        <v>1</v>
      </c>
      <c r="X15" s="18">
        <v>1</v>
      </c>
      <c r="Y15" s="18">
        <v>4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5</v>
      </c>
      <c r="AF15" s="18">
        <v>3</v>
      </c>
      <c r="AG15" s="18">
        <v>0.49060166666666699</v>
      </c>
      <c r="AH15" s="41">
        <v>0.5</v>
      </c>
      <c r="AI15" s="41" t="s">
        <v>39</v>
      </c>
      <c r="AJ15" s="41">
        <v>0.4</v>
      </c>
      <c r="AK15" s="41">
        <v>1</v>
      </c>
      <c r="AL15" s="18">
        <v>0</v>
      </c>
      <c r="AM15" s="18">
        <v>2</v>
      </c>
      <c r="AN15" s="18">
        <v>1</v>
      </c>
      <c r="AO15" s="18">
        <v>2</v>
      </c>
      <c r="AP15" s="18">
        <v>1</v>
      </c>
      <c r="AQ15" s="18">
        <v>0</v>
      </c>
      <c r="AR15" s="18">
        <v>0</v>
      </c>
      <c r="AS15" s="42" t="s">
        <v>39</v>
      </c>
      <c r="AT15" s="41">
        <v>1</v>
      </c>
      <c r="AU15" s="18">
        <v>8</v>
      </c>
      <c r="AV15" s="18">
        <v>4</v>
      </c>
      <c r="AW15" s="18">
        <v>12</v>
      </c>
      <c r="AY15" s="18" t="str">
        <f t="shared" ref="AY15:AY16" si="47">B15</f>
        <v>'20201125'</v>
      </c>
      <c r="AZ15" s="18" t="s">
        <v>280</v>
      </c>
      <c r="BA15" s="18">
        <f t="shared" si="35"/>
        <v>269</v>
      </c>
      <c r="BB15" s="18">
        <f t="shared" si="36"/>
        <v>876</v>
      </c>
      <c r="BC15" s="18">
        <f t="shared" si="37"/>
        <v>2289.1460000000015</v>
      </c>
      <c r="BD15" s="18">
        <f t="shared" ref="BD15:BD16" si="48">BC15/BA15</f>
        <v>8.5098364312267716</v>
      </c>
      <c r="BE15" s="18">
        <f t="shared" si="39"/>
        <v>117</v>
      </c>
      <c r="BF15" s="18">
        <f t="shared" si="40"/>
        <v>114</v>
      </c>
      <c r="BG15" s="18">
        <f t="shared" si="41"/>
        <v>0</v>
      </c>
      <c r="BH15" s="18">
        <f t="shared" si="42"/>
        <v>0</v>
      </c>
      <c r="BI15" s="18">
        <f t="shared" ref="BI15:BI16" si="49">SUM(BE15,BG15)</f>
        <v>117</v>
      </c>
      <c r="BJ15" s="18">
        <f t="shared" ref="BJ15:BJ16" si="50">SUM(BF15,BH15)</f>
        <v>114</v>
      </c>
      <c r="BK15" s="18">
        <f t="shared" si="45"/>
        <v>436</v>
      </c>
      <c r="BL15" s="18">
        <f t="shared" si="46"/>
        <v>440</v>
      </c>
    </row>
    <row r="16" spans="1:68" x14ac:dyDescent="0.2">
      <c r="A16" s="18" t="s">
        <v>309</v>
      </c>
      <c r="B16" s="18" t="s">
        <v>303</v>
      </c>
      <c r="C16" s="18">
        <v>1000</v>
      </c>
      <c r="D16" s="18">
        <v>4</v>
      </c>
      <c r="E16" s="18">
        <v>0</v>
      </c>
      <c r="F16" s="18">
        <v>1</v>
      </c>
      <c r="G16" s="18">
        <v>3</v>
      </c>
      <c r="H16" s="18">
        <v>0</v>
      </c>
      <c r="I16" s="18">
        <v>2</v>
      </c>
      <c r="J16" s="18">
        <v>0</v>
      </c>
      <c r="K16" s="18">
        <v>1</v>
      </c>
      <c r="L16" s="18">
        <v>3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3</v>
      </c>
      <c r="S16" s="18">
        <v>1</v>
      </c>
      <c r="T16" s="18">
        <v>1</v>
      </c>
      <c r="U16" s="18">
        <v>1</v>
      </c>
      <c r="V16" s="18">
        <v>1</v>
      </c>
      <c r="W16" s="18">
        <v>1</v>
      </c>
      <c r="X16" s="18">
        <v>1</v>
      </c>
      <c r="Y16" s="18">
        <v>1</v>
      </c>
      <c r="Z16" s="18">
        <v>1</v>
      </c>
      <c r="AA16" s="18">
        <v>0</v>
      </c>
      <c r="AB16" s="18">
        <v>0</v>
      </c>
      <c r="AC16" s="18">
        <v>0</v>
      </c>
      <c r="AD16" s="18">
        <v>0</v>
      </c>
      <c r="AF16" s="18">
        <v>212</v>
      </c>
      <c r="AG16" s="18">
        <v>28.295276666666702</v>
      </c>
      <c r="AH16" s="41">
        <v>0.72602739726027399</v>
      </c>
      <c r="AI16" s="41" t="s">
        <v>39</v>
      </c>
      <c r="AJ16" s="41">
        <v>0.69696969696969702</v>
      </c>
      <c r="AK16" s="41">
        <v>0.76377952755905498</v>
      </c>
      <c r="AL16" s="41">
        <v>0</v>
      </c>
      <c r="AM16" s="18">
        <v>115</v>
      </c>
      <c r="AN16" s="18">
        <v>97</v>
      </c>
      <c r="AO16" s="18">
        <v>92</v>
      </c>
      <c r="AP16" s="18">
        <v>92</v>
      </c>
      <c r="AQ16" s="18">
        <v>0</v>
      </c>
      <c r="AR16" s="18">
        <v>0</v>
      </c>
      <c r="AS16" s="18" t="s">
        <v>39</v>
      </c>
      <c r="AT16" s="42">
        <v>0.86792452830188704</v>
      </c>
      <c r="AU16" s="18">
        <v>336</v>
      </c>
      <c r="AV16" s="18">
        <v>352</v>
      </c>
      <c r="AW16" s="18">
        <v>688</v>
      </c>
      <c r="AY16" s="18" t="str">
        <f t="shared" si="47"/>
        <v>'20201125'</v>
      </c>
      <c r="AZ16" s="18" t="s">
        <v>280</v>
      </c>
      <c r="BA16" s="18">
        <f t="shared" si="35"/>
        <v>269</v>
      </c>
      <c r="BB16" s="18">
        <f t="shared" si="36"/>
        <v>876</v>
      </c>
      <c r="BC16" s="18">
        <f t="shared" si="37"/>
        <v>2289.1460000000015</v>
      </c>
      <c r="BD16" s="18">
        <f t="shared" si="48"/>
        <v>8.5098364312267716</v>
      </c>
      <c r="BE16" s="18">
        <f t="shared" si="39"/>
        <v>117</v>
      </c>
      <c r="BF16" s="18">
        <f t="shared" si="40"/>
        <v>114</v>
      </c>
      <c r="BG16" s="18">
        <f t="shared" si="41"/>
        <v>0</v>
      </c>
      <c r="BH16" s="18">
        <f t="shared" si="42"/>
        <v>0</v>
      </c>
      <c r="BI16" s="18">
        <f t="shared" si="49"/>
        <v>117</v>
      </c>
      <c r="BJ16" s="18">
        <f t="shared" si="50"/>
        <v>114</v>
      </c>
      <c r="BK16" s="18">
        <f t="shared" si="45"/>
        <v>436</v>
      </c>
      <c r="BL16" s="18">
        <f t="shared" si="46"/>
        <v>440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2020-11-25T22:25:48Z</dcterms:modified>
</cp:coreProperties>
</file>