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8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19" i="12" l="1"/>
  <c r="BK19" i="12"/>
  <c r="BH19" i="12"/>
  <c r="BG19" i="12"/>
  <c r="BF19" i="12"/>
  <c r="BJ19" i="12" s="1"/>
  <c r="BE19" i="12"/>
  <c r="BI19" i="12" s="1"/>
  <c r="BC19" i="12"/>
  <c r="BD19" i="12" s="1"/>
  <c r="BB19" i="12"/>
  <c r="BA19" i="12"/>
  <c r="AY19" i="12"/>
  <c r="BL16" i="11"/>
  <c r="BK16" i="11"/>
  <c r="BH16" i="11"/>
  <c r="BG16" i="11"/>
  <c r="BF16" i="11"/>
  <c r="BJ16" i="11" s="1"/>
  <c r="BE16" i="11"/>
  <c r="BI16" i="11" s="1"/>
  <c r="BC16" i="11"/>
  <c r="BD16" i="11" s="1"/>
  <c r="BB16" i="11"/>
  <c r="BA16" i="11"/>
  <c r="AY16" i="11"/>
  <c r="BL24" i="10"/>
  <c r="BK24" i="10"/>
  <c r="BH24" i="10"/>
  <c r="BG24" i="10"/>
  <c r="BF24" i="10"/>
  <c r="BJ24" i="10" s="1"/>
  <c r="BE24" i="10"/>
  <c r="BI24" i="10" s="1"/>
  <c r="BC24" i="10"/>
  <c r="BD24" i="10" s="1"/>
  <c r="BB24" i="10"/>
  <c r="BA24" i="10"/>
  <c r="AY24" i="10"/>
  <c r="BK25" i="8"/>
  <c r="BJ25" i="8"/>
  <c r="BG25" i="8"/>
  <c r="BF25" i="8"/>
  <c r="BE25" i="8"/>
  <c r="BI25" i="8" s="1"/>
  <c r="BD25" i="8"/>
  <c r="BH25" i="8" s="1"/>
  <c r="BB25" i="8"/>
  <c r="BC25" i="8" s="1"/>
  <c r="BA25" i="8"/>
  <c r="AZ25" i="8"/>
  <c r="AX25" i="8"/>
  <c r="BK25" i="9"/>
  <c r="BJ25" i="9"/>
  <c r="BG25" i="9"/>
  <c r="BF25" i="9"/>
  <c r="BE25" i="9"/>
  <c r="BI25" i="9" s="1"/>
  <c r="BD25" i="9"/>
  <c r="BH25" i="9" s="1"/>
  <c r="BB25" i="9"/>
  <c r="BC25" i="9" s="1"/>
  <c r="BA25" i="9"/>
  <c r="AZ25" i="9"/>
  <c r="AX25" i="9"/>
  <c r="BK30" i="7"/>
  <c r="BJ30" i="7"/>
  <c r="BG30" i="7"/>
  <c r="BF30" i="7"/>
  <c r="BE30" i="7"/>
  <c r="BI30" i="7" s="1"/>
  <c r="BD30" i="7"/>
  <c r="BH30" i="7" s="1"/>
  <c r="BB30" i="7"/>
  <c r="BC30" i="7" s="1"/>
  <c r="BA30" i="7"/>
  <c r="AZ30" i="7"/>
  <c r="AX30" i="7"/>
  <c r="BK24" i="9" l="1"/>
  <c r="BJ24" i="9"/>
  <c r="BG24" i="9"/>
  <c r="BF24" i="9"/>
  <c r="BE24" i="9"/>
  <c r="BD24" i="9"/>
  <c r="BH24" i="9" s="1"/>
  <c r="BB24" i="9"/>
  <c r="BA24" i="9"/>
  <c r="AZ24" i="9"/>
  <c r="AX24" i="9"/>
  <c r="BC24" i="9" l="1"/>
  <c r="BI24" i="9"/>
  <c r="BL18" i="12"/>
  <c r="BK18" i="12"/>
  <c r="BH18" i="12"/>
  <c r="BG18" i="12"/>
  <c r="BF18" i="12"/>
  <c r="BJ18" i="12" s="1"/>
  <c r="BE18" i="12"/>
  <c r="BC18" i="12"/>
  <c r="BD18" i="12" s="1"/>
  <c r="BB18" i="12"/>
  <c r="BA18" i="12"/>
  <c r="AY18" i="12"/>
  <c r="BL17" i="12"/>
  <c r="BK17" i="12"/>
  <c r="BH17" i="12"/>
  <c r="BG17" i="12"/>
  <c r="BF17" i="12"/>
  <c r="BE17" i="12"/>
  <c r="BI17" i="12" s="1"/>
  <c r="BC17" i="12"/>
  <c r="BB17" i="12"/>
  <c r="BA17" i="12"/>
  <c r="AY17" i="12"/>
  <c r="BL23" i="10"/>
  <c r="BK23" i="10"/>
  <c r="BH23" i="10"/>
  <c r="BG23" i="10"/>
  <c r="BF23" i="10"/>
  <c r="BJ23" i="10" s="1"/>
  <c r="BE23" i="10"/>
  <c r="BI23" i="10" s="1"/>
  <c r="BC23" i="10"/>
  <c r="BD23" i="10" s="1"/>
  <c r="BB23" i="10"/>
  <c r="BA23" i="10"/>
  <c r="AY23" i="10"/>
  <c r="BL22" i="10"/>
  <c r="BK22" i="10"/>
  <c r="BH22" i="10"/>
  <c r="BG22" i="10"/>
  <c r="BF22" i="10"/>
  <c r="BJ22" i="10" s="1"/>
  <c r="BE22" i="10"/>
  <c r="BC22" i="10"/>
  <c r="BD22" i="10" s="1"/>
  <c r="BB22" i="10"/>
  <c r="BA22" i="10"/>
  <c r="AY22" i="10"/>
  <c r="BL15" i="11"/>
  <c r="BK15" i="11"/>
  <c r="BH15" i="11"/>
  <c r="BG15" i="11"/>
  <c r="BF15" i="11"/>
  <c r="BJ15" i="11" s="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H24" i="8" s="1"/>
  <c r="BB24" i="8"/>
  <c r="BA24" i="8"/>
  <c r="AZ24" i="8"/>
  <c r="AX24" i="8"/>
  <c r="BK23" i="8"/>
  <c r="BJ23" i="8"/>
  <c r="BG23" i="8"/>
  <c r="BF23" i="8"/>
  <c r="BE23" i="8"/>
  <c r="BI23" i="8" s="1"/>
  <c r="BD23" i="8"/>
  <c r="BH23" i="8" s="1"/>
  <c r="BB23" i="8"/>
  <c r="BC23" i="8" s="1"/>
  <c r="BA23" i="8"/>
  <c r="AZ23" i="8"/>
  <c r="AX23" i="8"/>
  <c r="BK23" i="9"/>
  <c r="BJ23" i="9"/>
  <c r="BG23" i="9"/>
  <c r="BF23" i="9"/>
  <c r="BE23" i="9"/>
  <c r="BD23" i="9"/>
  <c r="BB23" i="9"/>
  <c r="BC23" i="9" s="1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I29" i="7" s="1"/>
  <c r="BD29" i="7"/>
  <c r="BH29" i="7" s="1"/>
  <c r="BB29" i="7"/>
  <c r="BC29" i="7" s="1"/>
  <c r="BA29" i="7"/>
  <c r="AZ29" i="7"/>
  <c r="AX29" i="7"/>
  <c r="BK28" i="7"/>
  <c r="BJ28" i="7"/>
  <c r="BG28" i="7"/>
  <c r="BF28" i="7"/>
  <c r="BE28" i="7"/>
  <c r="BI28" i="7" s="1"/>
  <c r="BD28" i="7"/>
  <c r="BH28" i="7" s="1"/>
  <c r="BB28" i="7"/>
  <c r="BC28" i="7" s="1"/>
  <c r="BA28" i="7"/>
  <c r="AZ28" i="7"/>
  <c r="AX28" i="7"/>
  <c r="BK27" i="7"/>
  <c r="BJ27" i="7"/>
  <c r="BG27" i="7"/>
  <c r="BF27" i="7"/>
  <c r="BE27" i="7"/>
  <c r="BI27" i="7" s="1"/>
  <c r="BD27" i="7"/>
  <c r="BB27" i="7"/>
  <c r="BA27" i="7"/>
  <c r="AZ27" i="7"/>
  <c r="AX27" i="7"/>
  <c r="BK26" i="7"/>
  <c r="BJ26" i="7"/>
  <c r="BG26" i="7"/>
  <c r="BF26" i="7"/>
  <c r="BE26" i="7"/>
  <c r="BI26" i="7" s="1"/>
  <c r="BD26" i="7"/>
  <c r="BH26" i="7" s="1"/>
  <c r="BB26" i="7"/>
  <c r="BC26" i="7" s="1"/>
  <c r="BA26" i="7"/>
  <c r="AZ26" i="7"/>
  <c r="AX26" i="7"/>
  <c r="BI18" i="12" l="1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J16" i="12" s="1"/>
  <c r="BE16" i="12"/>
  <c r="BI16" i="12" s="1"/>
  <c r="BC16" i="12"/>
  <c r="BB16" i="12"/>
  <c r="BA16" i="12"/>
  <c r="AY16" i="12"/>
  <c r="BL13" i="11"/>
  <c r="BK13" i="11"/>
  <c r="BH13" i="11"/>
  <c r="BG13" i="11"/>
  <c r="BF13" i="11"/>
  <c r="BJ13" i="11" s="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I22" i="8" s="1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3" i="11" l="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J12" i="11" s="1"/>
  <c r="BE12" i="11"/>
  <c r="BI12" i="11" s="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H21" i="8" s="1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21" i="8" l="1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8" i="9" l="1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<sst xmlns="http://schemas.openxmlformats.org/spreadsheetml/2006/main" count="1762" uniqueCount="375">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</sst>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6"/>
  <sheetViews>
    <sheetView topLeftCell="O1" workbookViewId="0">
      <selection activeCell="R16" sqref="R1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1294</v>
      </c>
      <c r="BN1" s="25">
        <f>SUM($AP$2:$AP$1048576,$AR$2:$AR$1048576)</f>
        <v>1343</v>
      </c>
      <c r="BO1" s="25">
        <f>SUM($AU$2:$AU$1048576)</f>
        <v>3584</v>
      </c>
      <c r="BP1" s="25">
        <f>SUM($AV$2:$AV$1048576)</f>
        <v>4640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6" si="1">SUMIF($B$2:$B$1048576,$B2,$AF$2:$AF$1048576)</f>
        <v>54</v>
      </c>
      <c r="BB2" s="25">
        <f t="shared" ref="BB2:BB16" si="2">SUMIF($B$2:$B$1048576,$B2,$AW$2:$AW$1048576)</f>
        <v>204</v>
      </c>
      <c r="BC2" s="25">
        <f t="shared" ref="BC2:BC16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6" si="5">SUMIF($B$2:$B$1048576,$B2,$AO$2:$AO$1048576)</f>
        <v>26</v>
      </c>
      <c r="BF2" s="25">
        <f t="shared" ref="BF2:BF16" si="6">SUMIF($B$2:$B$1048576,$B2,$AP$2:$AP$1048576)</f>
        <v>28</v>
      </c>
      <c r="BG2" s="25">
        <f t="shared" ref="BG2:BG16" si="7">SUMIF($B$2:$B$1048576,$B2,$AQ$2:$AQ$1048576)</f>
        <v>0</v>
      </c>
      <c r="BH2" s="25">
        <f t="shared" ref="BH2:BH16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6" si="14">SUMIF($B$2:$B$1048576,$B3,$AU$2:$AU$1048576)</f>
        <v>204</v>
      </c>
      <c r="BL3" s="30">
        <f t="shared" ref="BL3:BL16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x14ac:dyDescent="0.2">
      <c r="A16" s="18" t="s">
        <v>371</v>
      </c>
      <c r="B16" s="18" t="s">
        <v>367</v>
      </c>
      <c r="C16" s="18">
        <v>1000</v>
      </c>
      <c r="D16" s="18">
        <v>4</v>
      </c>
      <c r="E16" s="18">
        <v>1</v>
      </c>
      <c r="F16" s="18">
        <v>0</v>
      </c>
      <c r="G16" s="18">
        <v>1</v>
      </c>
      <c r="H16" s="18">
        <v>3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5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5</v>
      </c>
      <c r="AF16" s="18">
        <v>200</v>
      </c>
      <c r="AG16" s="18">
        <v>51.234363333333299</v>
      </c>
      <c r="AH16" s="41">
        <v>0.56497175141242895</v>
      </c>
      <c r="AI16" s="41" t="s">
        <v>39</v>
      </c>
      <c r="AJ16" s="41">
        <v>0.53140096618357502</v>
      </c>
      <c r="AK16" s="41">
        <v>0.61224489795918402</v>
      </c>
      <c r="AL16" s="18">
        <v>0</v>
      </c>
      <c r="AM16" s="18">
        <v>110</v>
      </c>
      <c r="AN16" s="18">
        <v>90</v>
      </c>
      <c r="AO16" s="18">
        <v>85</v>
      </c>
      <c r="AP16" s="18">
        <v>90</v>
      </c>
      <c r="AQ16" s="18">
        <v>0</v>
      </c>
      <c r="AR16" s="18">
        <v>0</v>
      </c>
      <c r="AS16" s="42" t="s">
        <v>39</v>
      </c>
      <c r="AT16" s="41">
        <v>0.875</v>
      </c>
      <c r="AU16" s="18">
        <v>168</v>
      </c>
      <c r="AV16" s="18">
        <v>324</v>
      </c>
      <c r="AW16" s="18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19"/>
  <sheetViews>
    <sheetView topLeftCell="AP1" workbookViewId="0">
      <selection activeCell="AZ19" sqref="AZ19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1310</v>
      </c>
      <c r="BN1" s="25">
        <f>SUM($AP$2:$AP$1048576,$AR$2:$AR$1048576)</f>
        <v>1309</v>
      </c>
      <c r="BO1" s="25">
        <f>SUM($AU$2:$AU$1048576)</f>
        <v>4892</v>
      </c>
      <c r="BP1" s="25">
        <f>SUM($AV$2:$AV$1048576)</f>
        <v>3924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9" si="1">SUMIF($B$2:$B$1048576,$B2,$AF$2:$AF$1048576)</f>
        <v>11</v>
      </c>
      <c r="BB2" s="30">
        <f t="shared" ref="BB2:BB19" si="2">SUMIF($B$2:$B$1048576,$B2,$AW$2:$AW$1048576)</f>
        <v>24</v>
      </c>
      <c r="BC2" s="30">
        <f t="shared" ref="BC2:BC19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9" si="5">SUMIF($B$2:$B$1048576,$B2,$AO$2:$AO$1048576)</f>
        <v>4</v>
      </c>
      <c r="BF2" s="30">
        <f t="shared" ref="BF2:BF19" si="6">SUMIF($B$2:$B$1048576,$B2,$AP$2:$AP$1048576)</f>
        <v>7</v>
      </c>
      <c r="BG2" s="30">
        <f t="shared" ref="BG2:BG19" si="7">SUMIF($B$2:$B$1048576,$B2,$AQ$2:$AQ$1048576)</f>
        <v>0</v>
      </c>
      <c r="BH2" s="30">
        <f t="shared" ref="BH2:BH19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9" si="14">SUMIF($B$2:$B$1048576,$B3,$AU$2:$AU$1048576)</f>
        <v>8</v>
      </c>
      <c r="BL3" s="25">
        <f t="shared" ref="BL3:BL19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x14ac:dyDescent="0.2">
      <c r="A19" s="18" t="s">
        <v>372</v>
      </c>
      <c r="B19" s="18" t="s">
        <v>367</v>
      </c>
      <c r="C19" s="18">
        <v>1000</v>
      </c>
      <c r="D19" s="18">
        <v>4</v>
      </c>
      <c r="E19" s="18">
        <v>0</v>
      </c>
      <c r="F19" s="18">
        <v>1</v>
      </c>
      <c r="G19" s="18">
        <v>3</v>
      </c>
      <c r="H19" s="18">
        <v>0</v>
      </c>
      <c r="I19" s="18">
        <v>1</v>
      </c>
      <c r="J19" s="18">
        <v>3</v>
      </c>
      <c r="K19" s="18">
        <v>2</v>
      </c>
      <c r="L19" s="18">
        <v>0</v>
      </c>
      <c r="M19" s="18">
        <v>0</v>
      </c>
      <c r="N19" s="18">
        <v>0.2</v>
      </c>
      <c r="O19" s="18">
        <v>0</v>
      </c>
      <c r="P19" s="18">
        <v>1.2</v>
      </c>
      <c r="Q19" s="18">
        <v>0.2</v>
      </c>
      <c r="R19" s="18">
        <v>10</v>
      </c>
      <c r="S19" s="18">
        <v>2</v>
      </c>
      <c r="T19" s="18">
        <v>0</v>
      </c>
      <c r="U19" s="18">
        <v>2</v>
      </c>
      <c r="V19" s="18">
        <v>0</v>
      </c>
      <c r="W19" s="18">
        <v>0.5</v>
      </c>
      <c r="X19" s="18">
        <v>0.5</v>
      </c>
      <c r="Y19" s="18">
        <v>100</v>
      </c>
      <c r="Z19" s="18">
        <v>4</v>
      </c>
      <c r="AA19" s="18">
        <v>0</v>
      </c>
      <c r="AB19" s="18">
        <v>0</v>
      </c>
      <c r="AC19" s="18">
        <v>0</v>
      </c>
      <c r="AD19" s="18">
        <v>0</v>
      </c>
      <c r="AE19" s="18">
        <v>5</v>
      </c>
      <c r="AF19" s="18">
        <v>218</v>
      </c>
      <c r="AG19" s="18">
        <v>59.924073333333297</v>
      </c>
      <c r="AH19" s="41">
        <v>0.89711934156378603</v>
      </c>
      <c r="AI19" s="41" t="s">
        <v>39</v>
      </c>
      <c r="AJ19" s="41">
        <v>0.94444444444444398</v>
      </c>
      <c r="AK19" s="41">
        <v>0.85925925925925895</v>
      </c>
      <c r="AL19" s="18">
        <v>0</v>
      </c>
      <c r="AM19" s="18">
        <v>102</v>
      </c>
      <c r="AN19" s="18">
        <v>116</v>
      </c>
      <c r="AO19" s="18">
        <v>102</v>
      </c>
      <c r="AP19" s="18">
        <v>102</v>
      </c>
      <c r="AQ19" s="18">
        <v>0</v>
      </c>
      <c r="AR19" s="18">
        <v>0</v>
      </c>
      <c r="AS19" s="42" t="s">
        <v>39</v>
      </c>
      <c r="AT19" s="41">
        <v>0.93577981651376196</v>
      </c>
      <c r="AU19" s="18">
        <v>344</v>
      </c>
      <c r="AV19" s="18">
        <v>192</v>
      </c>
      <c r="AW19" s="18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O30"/>
  <sheetViews>
    <sheetView topLeftCell="G1" zoomScaleNormal="100" workbookViewId="0">
      <selection activeCell="O57" sqref="O5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1747</v>
      </c>
      <c r="BM1" s="25">
        <f>SUM($AO$2:$AO$1048576,$AQ$2:$AQ$1048576)</f>
        <v>1799</v>
      </c>
      <c r="BN1" s="25">
        <f>SUM($AT$2:$AT$1048576)</f>
        <v>6264</v>
      </c>
      <c r="BO1" s="25">
        <f>SUM($AU$2:$AU$1048576)</f>
        <v>5944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0" si="0">SUMIF($B$2:$B$1048576,$B2,$AE$2:$AE$1048576)</f>
        <v>42</v>
      </c>
      <c r="BA2" s="25">
        <f t="shared" ref="BA2:BA30" si="1">SUMIF($B$2:$B$1048576,$B2,$AV$2:$AV$1048576)</f>
        <v>164</v>
      </c>
      <c r="BB2" s="25">
        <f t="shared" ref="BB2:BB30" si="2">SUMIF($B$2:$B$1048576,$B2,$AF$2:$AF$1048576)*60</f>
        <v>1694.5396000000019</v>
      </c>
      <c r="BC2" s="25">
        <f>BB2/AZ2</f>
        <v>40.346180952380998</v>
      </c>
      <c r="BD2" s="25">
        <f t="shared" ref="BD2:BD30" si="3">SUMIF($B$2:$B$1048576,$B2,$AN$2:$AN$1048576)</f>
        <v>20</v>
      </c>
      <c r="BE2" s="25">
        <f t="shared" ref="BE2:BE30" si="4">SUMIF($B$2:$B$1048576,$B2,$AO$2:$AO$1048576)</f>
        <v>21</v>
      </c>
      <c r="BF2" s="25">
        <f t="shared" ref="BF2:BF30" si="5">SUMIF($B$2:$B$1048576,$B2,$AP$2:$AP$1048576)</f>
        <v>0</v>
      </c>
      <c r="BG2" s="25">
        <f t="shared" ref="BG2:BG30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0" si="8">SUMIF($B$2:$B$1048576,$B3,$AT$2:$AT$1048576)</f>
        <v>532</v>
      </c>
      <c r="BK3" s="18">
        <f t="shared" ref="BK3:BK30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x14ac:dyDescent="0.2">
      <c r="A30" s="1" t="s">
        <v>366</v>
      </c>
      <c r="B30" s="1" t="s">
        <v>367</v>
      </c>
      <c r="C30" s="1">
        <v>1000</v>
      </c>
      <c r="D30" s="1">
        <v>4</v>
      </c>
      <c r="E30" s="1">
        <v>0</v>
      </c>
      <c r="F30" s="1">
        <v>3</v>
      </c>
      <c r="G30" s="1">
        <v>2</v>
      </c>
      <c r="H30" s="1">
        <v>1</v>
      </c>
      <c r="I30" s="1">
        <v>1</v>
      </c>
      <c r="J30" s="1">
        <v>0</v>
      </c>
      <c r="K30" s="1">
        <v>3</v>
      </c>
      <c r="L30" s="1">
        <v>2</v>
      </c>
      <c r="M30" s="1">
        <v>0</v>
      </c>
      <c r="N30" s="1">
        <v>0.2</v>
      </c>
      <c r="O30" s="1">
        <v>0</v>
      </c>
      <c r="P30" s="1">
        <v>1.2</v>
      </c>
      <c r="Q30" s="1">
        <v>0</v>
      </c>
      <c r="R30" s="1">
        <v>3</v>
      </c>
      <c r="S30" s="1">
        <v>1</v>
      </c>
      <c r="T30" s="1">
        <v>0</v>
      </c>
      <c r="U30" s="1">
        <v>1</v>
      </c>
      <c r="V30" s="1">
        <v>0</v>
      </c>
      <c r="W30" s="1">
        <v>1</v>
      </c>
      <c r="X30" s="1">
        <v>1</v>
      </c>
      <c r="Y30" s="1">
        <v>1</v>
      </c>
      <c r="Z30" s="1">
        <v>4</v>
      </c>
      <c r="AA30" s="1">
        <v>0</v>
      </c>
      <c r="AB30" s="1">
        <v>0</v>
      </c>
      <c r="AC30" s="1">
        <v>0</v>
      </c>
      <c r="AD30" s="1">
        <v>0</v>
      </c>
      <c r="AE30" s="1">
        <v>184</v>
      </c>
      <c r="AF30" s="1">
        <v>54.919220000000003</v>
      </c>
      <c r="AG30" s="8">
        <v>0.92</v>
      </c>
      <c r="AH30" s="8" t="s">
        <v>39</v>
      </c>
      <c r="AI30" s="8">
        <v>0.90983606557377095</v>
      </c>
      <c r="AJ30" s="8">
        <v>0.93589743589743601</v>
      </c>
      <c r="AK30" s="1">
        <v>0</v>
      </c>
      <c r="AL30" s="1">
        <v>111</v>
      </c>
      <c r="AM30" s="1">
        <v>73</v>
      </c>
      <c r="AN30" s="1">
        <v>60</v>
      </c>
      <c r="AO30" s="1">
        <v>60</v>
      </c>
      <c r="AP30" s="1">
        <v>0</v>
      </c>
      <c r="AQ30" s="1">
        <v>0</v>
      </c>
      <c r="AR30" s="21" t="s">
        <v>39</v>
      </c>
      <c r="AS30" s="8">
        <v>0.65217391304347805</v>
      </c>
      <c r="AT30" s="1">
        <v>144</v>
      </c>
      <c r="AU30" s="1">
        <v>220</v>
      </c>
      <c r="AV30" s="1">
        <v>364</v>
      </c>
      <c r="AX30" s="22" t="str">
        <f t="shared" ref="AX30" si="65">B30</f>
        <v>'20201207'</v>
      </c>
      <c r="AY30" s="22" t="s">
        <v>219</v>
      </c>
      <c r="AZ30" s="22">
        <f t="shared" si="0"/>
        <v>184</v>
      </c>
      <c r="BA30" s="22">
        <f t="shared" si="1"/>
        <v>364</v>
      </c>
      <c r="BB30" s="22">
        <f t="shared" si="2"/>
        <v>3295.1532000000002</v>
      </c>
      <c r="BC30" s="22">
        <f t="shared" ref="BC30" si="66">BB30/AZ30</f>
        <v>17.908441304347829</v>
      </c>
      <c r="BD30" s="22">
        <f t="shared" si="3"/>
        <v>60</v>
      </c>
      <c r="BE30" s="22">
        <f t="shared" si="4"/>
        <v>60</v>
      </c>
      <c r="BF30" s="22">
        <f t="shared" si="5"/>
        <v>0</v>
      </c>
      <c r="BG30" s="22">
        <f t="shared" si="6"/>
        <v>0</v>
      </c>
      <c r="BH30" s="22">
        <f t="shared" ref="BH30" si="67">SUM(BD30,BF30)</f>
        <v>60</v>
      </c>
      <c r="BI30" s="22">
        <f t="shared" ref="BI30" si="68">SUM(BE30,BG30)</f>
        <v>60</v>
      </c>
      <c r="BJ30" s="22">
        <f t="shared" si="8"/>
        <v>144</v>
      </c>
      <c r="BK30" s="22">
        <f t="shared" si="9"/>
        <v>220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5"/>
  <sheetViews>
    <sheetView topLeftCell="O1" workbookViewId="0">
      <selection activeCell="AY25" sqref="AY23:AY2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2092</v>
      </c>
      <c r="BM1" s="25">
        <f>SUM($AO$2:$AO$1048576,$AQ$2:$AQ$1048576)</f>
        <v>2137</v>
      </c>
      <c r="BN1" s="25">
        <f>SUM($AT$2:$AT$1048576)</f>
        <v>6848</v>
      </c>
      <c r="BO1" s="25">
        <f>SUM($AU$2:$AU$1048576)</f>
        <v>7172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5" si="1">SUMIF($B$2:$B$1048576,$B2,$AE$2:$AE$1048576)</f>
        <v>56</v>
      </c>
      <c r="BA2" s="25">
        <f t="shared" ref="BA2:BA25" si="2">SUMIF($B$2:$B$1048576,$B2,$AV$2:$AV$1048576)</f>
        <v>216</v>
      </c>
      <c r="BB2" s="25">
        <f t="shared" ref="BB2:BB2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5" si="5">SUMIF($B$2:$B$1048576,$B2,$AN$2:$AN$1048576)</f>
        <v>26</v>
      </c>
      <c r="BE2" s="25">
        <f t="shared" ref="BE2:BE25" si="6">SUMIF($B$2:$B$1048576,$B2,$AO$2:$AO$1048576)</f>
        <v>28</v>
      </c>
      <c r="BF2" s="25">
        <f t="shared" ref="BF2:BF25" si="7">SUMIF($B$2:$B$1048576,$B2,$AP$2:$AP$1048576)</f>
        <v>0</v>
      </c>
      <c r="BG2" s="25">
        <f t="shared" ref="BG2:BG2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5" si="10">SUMIF($B$2:$B$1048576,$B3,$AT$2:$AT$1048576)</f>
        <v>236</v>
      </c>
      <c r="BK3" s="29">
        <f t="shared" ref="BK3:BK2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x14ac:dyDescent="0.2">
      <c r="A25" s="18" t="s">
        <v>368</v>
      </c>
      <c r="B25" s="18" t="s">
        <v>367</v>
      </c>
      <c r="C25" s="18">
        <v>1000</v>
      </c>
      <c r="D25" s="18">
        <v>4</v>
      </c>
      <c r="E25" s="18">
        <v>0</v>
      </c>
      <c r="F25" s="18">
        <v>1</v>
      </c>
      <c r="G25" s="18">
        <v>2</v>
      </c>
      <c r="H25" s="18">
        <v>3</v>
      </c>
      <c r="I25" s="18">
        <v>2</v>
      </c>
      <c r="J25" s="18">
        <v>0</v>
      </c>
      <c r="K25" s="18">
        <v>3</v>
      </c>
      <c r="L25" s="18">
        <v>1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10</v>
      </c>
      <c r="S25" s="18">
        <v>2</v>
      </c>
      <c r="T25" s="18">
        <v>0</v>
      </c>
      <c r="U25" s="18">
        <v>2</v>
      </c>
      <c r="V25" s="18">
        <v>0</v>
      </c>
      <c r="W25" s="18">
        <v>0.5</v>
      </c>
      <c r="X25" s="18">
        <v>0.5</v>
      </c>
      <c r="Y25" s="18">
        <v>10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301</v>
      </c>
      <c r="AF25" s="18">
        <v>113.86021333333299</v>
      </c>
      <c r="AG25" s="41">
        <v>0.88269794721407602</v>
      </c>
      <c r="AH25" s="41" t="s">
        <v>39</v>
      </c>
      <c r="AI25" s="41">
        <v>0.91836734693877597</v>
      </c>
      <c r="AJ25" s="41">
        <v>0.85567010309278402</v>
      </c>
      <c r="AK25" s="18">
        <v>0</v>
      </c>
      <c r="AL25" s="18">
        <v>135</v>
      </c>
      <c r="AM25" s="18">
        <v>166</v>
      </c>
      <c r="AN25" s="18">
        <v>114</v>
      </c>
      <c r="AO25" s="18">
        <v>116</v>
      </c>
      <c r="AP25" s="18">
        <v>0</v>
      </c>
      <c r="AQ25" s="18">
        <v>0</v>
      </c>
      <c r="AR25" s="42" t="s">
        <v>39</v>
      </c>
      <c r="AS25" s="41">
        <v>0.764119601328904</v>
      </c>
      <c r="AT25" s="18">
        <v>352</v>
      </c>
      <c r="AU25" s="18">
        <v>368</v>
      </c>
      <c r="AV25" s="18">
        <v>720</v>
      </c>
      <c r="AX25" s="29" t="str">
        <f t="shared" ref="AX25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5"/>
  <sheetViews>
    <sheetView topLeftCell="Y1" workbookViewId="0">
      <selection activeCell="AY25" sqref="AY2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2023</v>
      </c>
      <c r="BM1" s="25">
        <f>SUM($AO$2:$AO$1048576,$AQ$2:$AQ$1048576)</f>
        <v>2096</v>
      </c>
      <c r="BN1" s="25">
        <f>SUM($AT$2:$AT$1048576)</f>
        <v>6980</v>
      </c>
      <c r="BO1" s="25">
        <f>SUM($AU$2:$AU$1048576)</f>
        <v>7324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5" si="1">SUMIF($B$2:$B$1048576,$B2,$AE$2:$AE$1048576)</f>
        <v>74</v>
      </c>
      <c r="BA2" s="25">
        <f t="shared" ref="BA2:BA25" si="2">SUMIF($B$2:$B$1048576,$B2,$AV$2:$AV$1048576)</f>
        <v>292</v>
      </c>
      <c r="BB2" s="25">
        <f t="shared" ref="BB2:BB25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5" si="5">SUMIF($B$2:$B$1048576,$B2,$AN$2:$AN$1048576)</f>
        <v>38</v>
      </c>
      <c r="BE2" s="25">
        <f t="shared" ref="BE2:BE25" si="6">SUMIF($B$2:$B$1048576,$B2,$AO$2:$AO$1048576)</f>
        <v>35</v>
      </c>
      <c r="BF2" s="25">
        <f t="shared" ref="BF2:BF25" si="7">SUMIF($B$2:$B$1048576,$B2,$AP$2:$AP$1048576)</f>
        <v>0</v>
      </c>
      <c r="BG2" s="25">
        <f t="shared" ref="BG2:BG25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5" si="10">SUMIF($B$2:$B$1048576,$B3,$AT$2:$AT$1048576)</f>
        <v>548</v>
      </c>
      <c r="BK3" s="29">
        <f t="shared" ref="BK3:BK25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x14ac:dyDescent="0.2">
      <c r="A25" s="18" t="s">
        <v>369</v>
      </c>
      <c r="B25" s="18" t="s">
        <v>367</v>
      </c>
      <c r="C25" s="18">
        <v>1000</v>
      </c>
      <c r="D25" s="18">
        <v>4</v>
      </c>
      <c r="E25" s="18">
        <v>1</v>
      </c>
      <c r="F25" s="18">
        <v>0</v>
      </c>
      <c r="G25" s="18">
        <v>2</v>
      </c>
      <c r="H25" s="18">
        <v>1</v>
      </c>
      <c r="I25" s="18">
        <v>2</v>
      </c>
      <c r="J25" s="18">
        <v>3</v>
      </c>
      <c r="K25" s="18">
        <v>1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8</v>
      </c>
      <c r="S25" s="18">
        <v>2</v>
      </c>
      <c r="T25" s="18">
        <v>0</v>
      </c>
      <c r="U25" s="18">
        <v>2</v>
      </c>
      <c r="V25" s="18">
        <v>0</v>
      </c>
      <c r="W25" s="18">
        <v>0.5</v>
      </c>
      <c r="X25" s="18">
        <v>0.5</v>
      </c>
      <c r="Y25" s="18">
        <v>10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321</v>
      </c>
      <c r="AF25" s="18">
        <v>91.935761666666707</v>
      </c>
      <c r="AG25" s="41">
        <v>0.84031413612565398</v>
      </c>
      <c r="AH25" s="41" t="s">
        <v>39</v>
      </c>
      <c r="AI25" s="41">
        <v>0.87150837988826801</v>
      </c>
      <c r="AJ25" s="41">
        <v>0.81280788177339902</v>
      </c>
      <c r="AK25" s="18">
        <v>0</v>
      </c>
      <c r="AL25" s="18">
        <v>156</v>
      </c>
      <c r="AM25" s="18">
        <v>165</v>
      </c>
      <c r="AN25" s="18">
        <v>114</v>
      </c>
      <c r="AO25" s="18">
        <v>115</v>
      </c>
      <c r="AP25" s="18">
        <v>0</v>
      </c>
      <c r="AQ25" s="18">
        <v>0</v>
      </c>
      <c r="AR25" s="42" t="s">
        <v>39</v>
      </c>
      <c r="AS25" s="41">
        <v>0.71339563862928401</v>
      </c>
      <c r="AT25" s="18">
        <v>344</v>
      </c>
      <c r="AU25" s="18">
        <v>280</v>
      </c>
      <c r="AV25" s="18">
        <v>624</v>
      </c>
      <c r="AX25" s="29" t="str">
        <f t="shared" ref="AX25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4"/>
  <sheetViews>
    <sheetView tabSelected="1" topLeftCell="B1" workbookViewId="0">
      <selection activeCell="B24" sqref="B24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1365</v>
      </c>
      <c r="BN1" s="25">
        <f>SUM($AP$2:$AP$1048576,$AR$2:$AR$1048576)</f>
        <v>1278</v>
      </c>
      <c r="BO1" s="25">
        <f>SUM($AU$2:$AU$1048576)</f>
        <v>4740</v>
      </c>
      <c r="BP1" s="25">
        <f>SUM($AV$2:$AV$1048576)</f>
        <v>4236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4" si="35">SUMIF($B$2:$B$1048576,$B11,$AF$2:$AF$1048576)</f>
        <v>269</v>
      </c>
      <c r="BB11" s="30">
        <f t="shared" ref="BB11:BB24" si="36">SUMIF($B$2:$B$1048576,$B11,$AW$2:$AW$1048576)</f>
        <v>876</v>
      </c>
      <c r="BC11" s="30">
        <f t="shared" ref="BC11:BC24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4" si="39">SUMIF($B$2:$B$1048576,$B11,$AO$2:$AO$1048576)</f>
        <v>117</v>
      </c>
      <c r="BF11" s="30">
        <f t="shared" ref="BF11:BF24" si="40">SUMIF($B$2:$B$1048576,$B11,$AP$2:$AP$1048576)</f>
        <v>114</v>
      </c>
      <c r="BG11" s="30">
        <f t="shared" ref="BG11:BG24" si="41">SUMIF($B$2:$B$1048576,$B11,$AQ$2:$AQ$1048576)</f>
        <v>0</v>
      </c>
      <c r="BH11" s="30">
        <f t="shared" ref="BH11:BH24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4" si="45">SUMIF($B$2:$B$1048576,$B11,$AU$2:$AU$1048576)</f>
        <v>436</v>
      </c>
      <c r="BL11" s="18">
        <f t="shared" ref="BL11:BL24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x14ac:dyDescent="0.2">
      <c r="A24" s="18" t="s">
        <v>370</v>
      </c>
      <c r="B24" s="18" t="s">
        <v>367</v>
      </c>
      <c r="C24" s="18">
        <v>1000</v>
      </c>
      <c r="D24" s="18">
        <v>4</v>
      </c>
      <c r="E24" s="18">
        <v>0</v>
      </c>
      <c r="F24" s="18">
        <v>1</v>
      </c>
      <c r="G24" s="18">
        <v>3</v>
      </c>
      <c r="H24" s="18">
        <v>0</v>
      </c>
      <c r="I24" s="18">
        <v>2</v>
      </c>
      <c r="J24" s="18">
        <v>0</v>
      </c>
      <c r="K24" s="18">
        <v>1</v>
      </c>
      <c r="L24" s="18">
        <v>3</v>
      </c>
      <c r="M24" s="18">
        <v>0</v>
      </c>
      <c r="N24" s="18">
        <v>0.2</v>
      </c>
      <c r="O24" s="18">
        <v>0</v>
      </c>
      <c r="P24" s="18">
        <v>1.2</v>
      </c>
      <c r="Q24" s="18">
        <v>0</v>
      </c>
      <c r="R24" s="18">
        <v>10</v>
      </c>
      <c r="S24" s="18">
        <v>1</v>
      </c>
      <c r="T24" s="18">
        <v>1</v>
      </c>
      <c r="U24" s="18">
        <v>1</v>
      </c>
      <c r="V24" s="18">
        <v>1</v>
      </c>
      <c r="W24" s="18">
        <v>1</v>
      </c>
      <c r="X24" s="18">
        <v>1</v>
      </c>
      <c r="Y24" s="18">
        <v>100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5</v>
      </c>
      <c r="AF24" s="18">
        <v>112</v>
      </c>
      <c r="AG24" s="18">
        <v>35.9883016666667</v>
      </c>
      <c r="AH24" s="41">
        <v>0.84848484848484895</v>
      </c>
      <c r="AI24" s="41" t="s">
        <v>39</v>
      </c>
      <c r="AJ24" s="41">
        <v>0.859375</v>
      </c>
      <c r="AK24" s="41">
        <v>0.83823529411764697</v>
      </c>
      <c r="AL24" s="18">
        <v>0</v>
      </c>
      <c r="AM24" s="18">
        <v>55</v>
      </c>
      <c r="AN24" s="18">
        <v>57</v>
      </c>
      <c r="AO24" s="18">
        <v>54</v>
      </c>
      <c r="AP24" s="18">
        <v>56</v>
      </c>
      <c r="AQ24" s="18">
        <v>0</v>
      </c>
      <c r="AR24" s="18">
        <v>0</v>
      </c>
      <c r="AS24" s="42" t="s">
        <v>39</v>
      </c>
      <c r="AT24" s="41">
        <v>0.98214285714285698</v>
      </c>
      <c r="AU24" s="18">
        <v>180</v>
      </c>
      <c r="AV24" s="18">
        <v>168</v>
      </c>
      <c r="AW24" s="18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2020-12-08T02:53:15Z</dcterms:modified>
</cp:coreProperties>
</file>