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\OneDrive - University of North Florida\Other Projects\Belize Florida Mangroves Exp\Physiology Data\"/>
    </mc:Choice>
  </mc:AlternateContent>
  <bookViews>
    <workbookView xWindow="0" yWindow="0" windowWidth="25200" windowHeight="11775"/>
  </bookViews>
  <sheets>
    <sheet name="RvT April 17 2020_6400.x_" sheetId="1" r:id="rId1"/>
  </sheets>
  <calcPr calcId="152511"/>
</workbook>
</file>

<file path=xl/calcChain.xml><?xml version="1.0" encoding="utf-8"?>
<calcChain xmlns="http://schemas.openxmlformats.org/spreadsheetml/2006/main">
  <c r="L20" i="1" l="1"/>
  <c r="N20" i="1" s="1"/>
  <c r="AO20" i="1"/>
  <c r="E20" i="1" s="1"/>
  <c r="AQ20" i="1"/>
  <c r="AR20" i="1"/>
  <c r="AS20" i="1"/>
  <c r="AX20" i="1"/>
  <c r="AY20" i="1" s="1"/>
  <c r="BB20" i="1" s="1"/>
  <c r="BA20" i="1"/>
  <c r="BG20" i="1"/>
  <c r="L21" i="1"/>
  <c r="N21" i="1" s="1"/>
  <c r="AO21" i="1"/>
  <c r="E21" i="1" s="1"/>
  <c r="AP21" i="1"/>
  <c r="AQ21" i="1"/>
  <c r="AR21" i="1"/>
  <c r="AS21" i="1"/>
  <c r="AT21" i="1"/>
  <c r="J21" i="1" s="1"/>
  <c r="AU21" i="1" s="1"/>
  <c r="AX21" i="1"/>
  <c r="AY21" i="1" s="1"/>
  <c r="BB21" i="1" s="1"/>
  <c r="BA21" i="1"/>
  <c r="L22" i="1"/>
  <c r="N22" i="1" s="1"/>
  <c r="AO22" i="1"/>
  <c r="E22" i="1" s="1"/>
  <c r="AP22" i="1"/>
  <c r="H22" i="1" s="1"/>
  <c r="AQ22" i="1"/>
  <c r="AR22" i="1"/>
  <c r="AS22" i="1"/>
  <c r="AT22" i="1"/>
  <c r="J22" i="1" s="1"/>
  <c r="AU22" i="1" s="1"/>
  <c r="AX22" i="1"/>
  <c r="AY22" i="1" s="1"/>
  <c r="BA22" i="1"/>
  <c r="BB22" i="1"/>
  <c r="L23" i="1"/>
  <c r="N23" i="1" s="1"/>
  <c r="AO23" i="1"/>
  <c r="AQ23" i="1"/>
  <c r="AR23" i="1"/>
  <c r="AS23" i="1"/>
  <c r="AX23" i="1"/>
  <c r="AY23" i="1" s="1"/>
  <c r="BB23" i="1" s="1"/>
  <c r="BA23" i="1"/>
  <c r="L24" i="1"/>
  <c r="N24" i="1" s="1"/>
  <c r="BG24" i="1" s="1"/>
  <c r="AO24" i="1"/>
  <c r="E24" i="1" s="1"/>
  <c r="AP24" i="1"/>
  <c r="AQ24" i="1"/>
  <c r="AR24" i="1"/>
  <c r="AS24" i="1"/>
  <c r="AT24" i="1"/>
  <c r="J24" i="1" s="1"/>
  <c r="AU24" i="1" s="1"/>
  <c r="AX24" i="1"/>
  <c r="AY24" i="1" s="1"/>
  <c r="BB24" i="1" s="1"/>
  <c r="BA24" i="1"/>
  <c r="L38" i="1"/>
  <c r="N38" i="1" s="1"/>
  <c r="AO38" i="1"/>
  <c r="AQ38" i="1"/>
  <c r="AR38" i="1"/>
  <c r="AS38" i="1"/>
  <c r="AX38" i="1"/>
  <c r="AY38" i="1" s="1"/>
  <c r="BB38" i="1" s="1"/>
  <c r="BA38" i="1"/>
  <c r="L39" i="1"/>
  <c r="N39" i="1" s="1"/>
  <c r="AO39" i="1"/>
  <c r="E39" i="1" s="1"/>
  <c r="AP39" i="1"/>
  <c r="H39" i="1" s="1"/>
  <c r="AQ39" i="1"/>
  <c r="AR39" i="1"/>
  <c r="AS39" i="1"/>
  <c r="AT39" i="1"/>
  <c r="J39" i="1" s="1"/>
  <c r="AU39" i="1" s="1"/>
  <c r="AX39" i="1"/>
  <c r="AY39" i="1" s="1"/>
  <c r="BB39" i="1" s="1"/>
  <c r="BA39" i="1"/>
  <c r="H40" i="1"/>
  <c r="L40" i="1"/>
  <c r="N40" i="1" s="1"/>
  <c r="BG40" i="1" s="1"/>
  <c r="AO40" i="1"/>
  <c r="E40" i="1" s="1"/>
  <c r="AP40" i="1"/>
  <c r="AQ40" i="1"/>
  <c r="AR40" i="1"/>
  <c r="AS40" i="1"/>
  <c r="AT40" i="1"/>
  <c r="J40" i="1" s="1"/>
  <c r="AU40" i="1" s="1"/>
  <c r="AX40" i="1"/>
  <c r="AY40" i="1" s="1"/>
  <c r="BB40" i="1" s="1"/>
  <c r="BA40" i="1"/>
  <c r="L41" i="1"/>
  <c r="N41" i="1" s="1"/>
  <c r="AO41" i="1"/>
  <c r="E41" i="1" s="1"/>
  <c r="AQ41" i="1"/>
  <c r="AR41" i="1"/>
  <c r="AS41" i="1"/>
  <c r="AX41" i="1"/>
  <c r="AY41" i="1" s="1"/>
  <c r="BB41" i="1" s="1"/>
  <c r="BA41" i="1"/>
  <c r="BG41" i="1"/>
  <c r="L42" i="1"/>
  <c r="N42" i="1" s="1"/>
  <c r="AO42" i="1"/>
  <c r="E42" i="1" s="1"/>
  <c r="AP42" i="1"/>
  <c r="AT42" i="1" s="1"/>
  <c r="J42" i="1" s="1"/>
  <c r="AU42" i="1" s="1"/>
  <c r="AQ42" i="1"/>
  <c r="AR42" i="1"/>
  <c r="AS42" i="1"/>
  <c r="AX42" i="1"/>
  <c r="AY42" i="1" s="1"/>
  <c r="BB42" i="1" s="1"/>
  <c r="BA42" i="1"/>
  <c r="L43" i="1"/>
  <c r="N43" i="1" s="1"/>
  <c r="AO43" i="1"/>
  <c r="E43" i="1" s="1"/>
  <c r="BG43" i="1" s="1"/>
  <c r="AQ43" i="1"/>
  <c r="AR43" i="1"/>
  <c r="AS43" i="1"/>
  <c r="AX43" i="1"/>
  <c r="AY43" i="1" s="1"/>
  <c r="BB43" i="1" s="1"/>
  <c r="BA43" i="1"/>
  <c r="L57" i="1"/>
  <c r="N57" i="1" s="1"/>
  <c r="AO57" i="1"/>
  <c r="E57" i="1" s="1"/>
  <c r="AP57" i="1"/>
  <c r="H57" i="1" s="1"/>
  <c r="AQ57" i="1"/>
  <c r="AR57" i="1"/>
  <c r="AS57" i="1"/>
  <c r="AT57" i="1"/>
  <c r="J57" i="1" s="1"/>
  <c r="AU57" i="1" s="1"/>
  <c r="AX57" i="1"/>
  <c r="AY57" i="1" s="1"/>
  <c r="BB57" i="1" s="1"/>
  <c r="BA57" i="1"/>
  <c r="L58" i="1"/>
  <c r="N58" i="1" s="1"/>
  <c r="BG58" i="1" s="1"/>
  <c r="AO58" i="1"/>
  <c r="E58" i="1" s="1"/>
  <c r="AP58" i="1"/>
  <c r="AQ58" i="1"/>
  <c r="AR58" i="1"/>
  <c r="AS58" i="1"/>
  <c r="AX58" i="1"/>
  <c r="AY58" i="1" s="1"/>
  <c r="BB58" i="1" s="1"/>
  <c r="BA58" i="1"/>
  <c r="L59" i="1"/>
  <c r="N59" i="1" s="1"/>
  <c r="AO59" i="1"/>
  <c r="E59" i="1" s="1"/>
  <c r="AQ59" i="1"/>
  <c r="AR59" i="1"/>
  <c r="AS59" i="1"/>
  <c r="AX59" i="1"/>
  <c r="AY59" i="1" s="1"/>
  <c r="BB59" i="1" s="1"/>
  <c r="BA59" i="1"/>
  <c r="L60" i="1"/>
  <c r="N60" i="1" s="1"/>
  <c r="AO60" i="1"/>
  <c r="AQ60" i="1"/>
  <c r="AR60" i="1"/>
  <c r="AS60" i="1"/>
  <c r="AX60" i="1"/>
  <c r="AY60" i="1" s="1"/>
  <c r="BB60" i="1" s="1"/>
  <c r="BA60" i="1"/>
  <c r="L61" i="1"/>
  <c r="N61" i="1"/>
  <c r="AO61" i="1"/>
  <c r="E61" i="1" s="1"/>
  <c r="AQ61" i="1"/>
  <c r="AR61" i="1"/>
  <c r="AS61" i="1"/>
  <c r="AX61" i="1"/>
  <c r="AY61" i="1"/>
  <c r="BB61" i="1" s="1"/>
  <c r="BA61" i="1"/>
  <c r="L62" i="1"/>
  <c r="N62" i="1" s="1"/>
  <c r="AO62" i="1"/>
  <c r="AQ62" i="1"/>
  <c r="AR62" i="1"/>
  <c r="AS62" i="1"/>
  <c r="AX62" i="1"/>
  <c r="AY62" i="1" s="1"/>
  <c r="BB62" i="1" s="1"/>
  <c r="BA62" i="1"/>
  <c r="L72" i="1"/>
  <c r="N72" i="1"/>
  <c r="AO72" i="1"/>
  <c r="E72" i="1" s="1"/>
  <c r="AQ72" i="1"/>
  <c r="AR72" i="1"/>
  <c r="AS72" i="1"/>
  <c r="AX72" i="1"/>
  <c r="AY72" i="1" s="1"/>
  <c r="BA72" i="1"/>
  <c r="BB72" i="1" s="1"/>
  <c r="L73" i="1"/>
  <c r="N73" i="1" s="1"/>
  <c r="AO73" i="1"/>
  <c r="AQ73" i="1"/>
  <c r="AR73" i="1"/>
  <c r="AS73" i="1"/>
  <c r="AX73" i="1"/>
  <c r="AY73" i="1" s="1"/>
  <c r="BA73" i="1"/>
  <c r="L74" i="1"/>
  <c r="N74" i="1" s="1"/>
  <c r="AO74" i="1"/>
  <c r="E74" i="1" s="1"/>
  <c r="AQ74" i="1"/>
  <c r="AR74" i="1"/>
  <c r="AS74" i="1"/>
  <c r="AX74" i="1"/>
  <c r="AY74" i="1" s="1"/>
  <c r="BB74" i="1" s="1"/>
  <c r="BA74" i="1"/>
  <c r="L75" i="1"/>
  <c r="N75" i="1" s="1"/>
  <c r="BG75" i="1" s="1"/>
  <c r="AO75" i="1"/>
  <c r="E75" i="1" s="1"/>
  <c r="AQ75" i="1"/>
  <c r="AR75" i="1"/>
  <c r="AS75" i="1"/>
  <c r="AX75" i="1"/>
  <c r="AY75" i="1" s="1"/>
  <c r="BB75" i="1" s="1"/>
  <c r="BA75" i="1"/>
  <c r="L76" i="1"/>
  <c r="N76" i="1"/>
  <c r="AO76" i="1"/>
  <c r="AQ76" i="1"/>
  <c r="AR76" i="1"/>
  <c r="AS76" i="1"/>
  <c r="AX76" i="1"/>
  <c r="AY76" i="1" s="1"/>
  <c r="BA76" i="1"/>
  <c r="L86" i="1"/>
  <c r="N86" i="1" s="1"/>
  <c r="AO86" i="1"/>
  <c r="AQ86" i="1"/>
  <c r="AR86" i="1"/>
  <c r="AS86" i="1"/>
  <c r="AX86" i="1"/>
  <c r="AY86" i="1" s="1"/>
  <c r="BB86" i="1" s="1"/>
  <c r="BA86" i="1"/>
  <c r="E87" i="1"/>
  <c r="BG87" i="1" s="1"/>
  <c r="L87" i="1"/>
  <c r="N87" i="1" s="1"/>
  <c r="AO87" i="1"/>
  <c r="AP87" i="1" s="1"/>
  <c r="AQ87" i="1"/>
  <c r="AR87" i="1"/>
  <c r="AS87" i="1"/>
  <c r="AX87" i="1"/>
  <c r="AY87" i="1"/>
  <c r="BA87" i="1"/>
  <c r="L88" i="1"/>
  <c r="N88" i="1" s="1"/>
  <c r="AO88" i="1"/>
  <c r="AQ88" i="1"/>
  <c r="AR88" i="1"/>
  <c r="AS88" i="1"/>
  <c r="AX88" i="1"/>
  <c r="AY88" i="1" s="1"/>
  <c r="BB88" i="1" s="1"/>
  <c r="BA88" i="1"/>
  <c r="E89" i="1"/>
  <c r="L89" i="1"/>
  <c r="N89" i="1" s="1"/>
  <c r="AO89" i="1"/>
  <c r="AP89" i="1" s="1"/>
  <c r="AQ89" i="1"/>
  <c r="AR89" i="1"/>
  <c r="AS89" i="1"/>
  <c r="AX89" i="1"/>
  <c r="AY89" i="1" s="1"/>
  <c r="BA89" i="1"/>
  <c r="L90" i="1"/>
  <c r="N90" i="1" s="1"/>
  <c r="AO90" i="1"/>
  <c r="AQ90" i="1"/>
  <c r="AR90" i="1"/>
  <c r="AS90" i="1"/>
  <c r="AX90" i="1"/>
  <c r="AY90" i="1"/>
  <c r="BB90" i="1" s="1"/>
  <c r="BA90" i="1"/>
  <c r="L100" i="1"/>
  <c r="N100" i="1" s="1"/>
  <c r="AO100" i="1"/>
  <c r="AQ100" i="1"/>
  <c r="AR100" i="1"/>
  <c r="AS100" i="1"/>
  <c r="AX100" i="1"/>
  <c r="AY100" i="1" s="1"/>
  <c r="BA100" i="1"/>
  <c r="L101" i="1"/>
  <c r="N101" i="1" s="1"/>
  <c r="AO101" i="1"/>
  <c r="AQ101" i="1"/>
  <c r="AR101" i="1"/>
  <c r="AS101" i="1"/>
  <c r="AX101" i="1"/>
  <c r="AY101" i="1" s="1"/>
  <c r="BA101" i="1"/>
  <c r="L102" i="1"/>
  <c r="N102" i="1" s="1"/>
  <c r="AO102" i="1"/>
  <c r="AQ102" i="1"/>
  <c r="AR102" i="1"/>
  <c r="AS102" i="1"/>
  <c r="AX102" i="1"/>
  <c r="AY102" i="1" s="1"/>
  <c r="BA102" i="1"/>
  <c r="L103" i="1"/>
  <c r="N103" i="1" s="1"/>
  <c r="AO103" i="1"/>
  <c r="AQ103" i="1"/>
  <c r="AR103" i="1"/>
  <c r="AS103" i="1"/>
  <c r="AX103" i="1"/>
  <c r="AY103" i="1" s="1"/>
  <c r="BA103" i="1"/>
  <c r="E104" i="1"/>
  <c r="BG104" i="1" s="1"/>
  <c r="L104" i="1"/>
  <c r="N104" i="1" s="1"/>
  <c r="AO104" i="1"/>
  <c r="AP104" i="1" s="1"/>
  <c r="AQ104" i="1"/>
  <c r="AR104" i="1"/>
  <c r="AS104" i="1"/>
  <c r="AX104" i="1"/>
  <c r="AY104" i="1"/>
  <c r="BA104" i="1"/>
  <c r="L114" i="1"/>
  <c r="N114" i="1" s="1"/>
  <c r="AO114" i="1"/>
  <c r="AQ114" i="1"/>
  <c r="AR114" i="1"/>
  <c r="AS114" i="1"/>
  <c r="AX114" i="1"/>
  <c r="AY114" i="1" s="1"/>
  <c r="BB114" i="1" s="1"/>
  <c r="BA114" i="1"/>
  <c r="E115" i="1"/>
  <c r="L115" i="1"/>
  <c r="N115" i="1" s="1"/>
  <c r="AO115" i="1"/>
  <c r="AP115" i="1" s="1"/>
  <c r="AQ115" i="1"/>
  <c r="AR115" i="1"/>
  <c r="AS115" i="1"/>
  <c r="AX115" i="1"/>
  <c r="AY115" i="1" s="1"/>
  <c r="BA115" i="1"/>
  <c r="L116" i="1"/>
  <c r="N116" i="1" s="1"/>
  <c r="AO116" i="1"/>
  <c r="AQ116" i="1"/>
  <c r="AR116" i="1"/>
  <c r="AS116" i="1"/>
  <c r="AX116" i="1"/>
  <c r="AY116" i="1"/>
  <c r="BB116" i="1" s="1"/>
  <c r="BA116" i="1"/>
  <c r="L117" i="1"/>
  <c r="N117" i="1" s="1"/>
  <c r="AO117" i="1"/>
  <c r="AQ117" i="1"/>
  <c r="AR117" i="1"/>
  <c r="AS117" i="1"/>
  <c r="AX117" i="1"/>
  <c r="AY117" i="1" s="1"/>
  <c r="BB117" i="1" s="1"/>
  <c r="BA117" i="1"/>
  <c r="L118" i="1"/>
  <c r="N118" i="1" s="1"/>
  <c r="AO118" i="1"/>
  <c r="AQ118" i="1"/>
  <c r="AR118" i="1"/>
  <c r="AS118" i="1"/>
  <c r="AX118" i="1"/>
  <c r="AY118" i="1" s="1"/>
  <c r="BB118" i="1" s="1"/>
  <c r="BA118" i="1"/>
  <c r="L119" i="1"/>
  <c r="N119" i="1" s="1"/>
  <c r="AO119" i="1"/>
  <c r="AQ119" i="1"/>
  <c r="AR119" i="1"/>
  <c r="AS119" i="1"/>
  <c r="AX119" i="1"/>
  <c r="AY119" i="1" s="1"/>
  <c r="BB119" i="1" s="1"/>
  <c r="BA119" i="1"/>
  <c r="L129" i="1"/>
  <c r="N129" i="1" s="1"/>
  <c r="AO129" i="1"/>
  <c r="E129" i="1" s="1"/>
  <c r="AP129" i="1"/>
  <c r="AQ129" i="1"/>
  <c r="AT129" i="1" s="1"/>
  <c r="J129" i="1" s="1"/>
  <c r="AU129" i="1" s="1"/>
  <c r="AR129" i="1"/>
  <c r="AS129" i="1"/>
  <c r="AX129" i="1"/>
  <c r="AY129" i="1"/>
  <c r="BB129" i="1" s="1"/>
  <c r="BA129" i="1"/>
  <c r="L130" i="1"/>
  <c r="N130" i="1" s="1"/>
  <c r="AO130" i="1"/>
  <c r="E130" i="1" s="1"/>
  <c r="BG130" i="1" s="1"/>
  <c r="AP130" i="1"/>
  <c r="AQ130" i="1"/>
  <c r="AR130" i="1"/>
  <c r="AS130" i="1"/>
  <c r="AX130" i="1"/>
  <c r="AY130" i="1" s="1"/>
  <c r="BB130" i="1" s="1"/>
  <c r="BA130" i="1"/>
  <c r="L131" i="1"/>
  <c r="N131" i="1" s="1"/>
  <c r="AO131" i="1"/>
  <c r="AQ131" i="1"/>
  <c r="AR131" i="1"/>
  <c r="AS131" i="1"/>
  <c r="AX131" i="1"/>
  <c r="AY131" i="1" s="1"/>
  <c r="BB131" i="1" s="1"/>
  <c r="BA131" i="1"/>
  <c r="L132" i="1"/>
  <c r="N132" i="1" s="1"/>
  <c r="AO132" i="1"/>
  <c r="E132" i="1" s="1"/>
  <c r="AQ132" i="1"/>
  <c r="AR132" i="1"/>
  <c r="AS132" i="1"/>
  <c r="AX132" i="1"/>
  <c r="AY132" i="1"/>
  <c r="BA132" i="1"/>
  <c r="BB132" i="1" s="1"/>
  <c r="L133" i="1"/>
  <c r="N133" i="1" s="1"/>
  <c r="AO133" i="1"/>
  <c r="E133" i="1" s="1"/>
  <c r="AP133" i="1"/>
  <c r="AQ133" i="1"/>
  <c r="AR133" i="1"/>
  <c r="AS133" i="1"/>
  <c r="AX133" i="1"/>
  <c r="AY133" i="1" s="1"/>
  <c r="BB133" i="1" s="1"/>
  <c r="BA133" i="1"/>
  <c r="L134" i="1"/>
  <c r="N134" i="1" s="1"/>
  <c r="AO134" i="1"/>
  <c r="AQ134" i="1"/>
  <c r="AR134" i="1"/>
  <c r="AS134" i="1"/>
  <c r="AX134" i="1"/>
  <c r="AY134" i="1" s="1"/>
  <c r="BB134" i="1" s="1"/>
  <c r="BA134" i="1"/>
  <c r="L146" i="1"/>
  <c r="N146" i="1" s="1"/>
  <c r="AO146" i="1"/>
  <c r="E146" i="1" s="1"/>
  <c r="AQ146" i="1"/>
  <c r="AR146" i="1"/>
  <c r="AS146" i="1"/>
  <c r="AX146" i="1"/>
  <c r="AY146" i="1" s="1"/>
  <c r="BA146" i="1"/>
  <c r="BB146" i="1"/>
  <c r="L147" i="1"/>
  <c r="N147" i="1" s="1"/>
  <c r="AO147" i="1"/>
  <c r="E147" i="1" s="1"/>
  <c r="AQ147" i="1"/>
  <c r="AR147" i="1"/>
  <c r="AS147" i="1"/>
  <c r="AX147" i="1"/>
  <c r="AY147" i="1"/>
  <c r="BB147" i="1" s="1"/>
  <c r="BA147" i="1"/>
  <c r="L148" i="1"/>
  <c r="N148" i="1" s="1"/>
  <c r="AO148" i="1"/>
  <c r="AQ148" i="1"/>
  <c r="AR148" i="1"/>
  <c r="AS148" i="1"/>
  <c r="AX148" i="1"/>
  <c r="AY148" i="1" s="1"/>
  <c r="BB148" i="1" s="1"/>
  <c r="BA148" i="1"/>
  <c r="L149" i="1"/>
  <c r="N149" i="1" s="1"/>
  <c r="AO149" i="1"/>
  <c r="E149" i="1" s="1"/>
  <c r="AQ149" i="1"/>
  <c r="AR149" i="1"/>
  <c r="AS149" i="1"/>
  <c r="AX149" i="1"/>
  <c r="AY149" i="1" s="1"/>
  <c r="BB149" i="1" s="1"/>
  <c r="BA149" i="1"/>
  <c r="L150" i="1"/>
  <c r="N150" i="1" s="1"/>
  <c r="AO150" i="1"/>
  <c r="E150" i="1" s="1"/>
  <c r="AQ150" i="1"/>
  <c r="AR150" i="1"/>
  <c r="AS150" i="1"/>
  <c r="AX150" i="1"/>
  <c r="AY150" i="1" s="1"/>
  <c r="BB150" i="1" s="1"/>
  <c r="BA150" i="1"/>
  <c r="L160" i="1"/>
  <c r="N160" i="1" s="1"/>
  <c r="AO160" i="1"/>
  <c r="E160" i="1" s="1"/>
  <c r="AQ160" i="1"/>
  <c r="AR160" i="1"/>
  <c r="AS160" i="1"/>
  <c r="AX160" i="1"/>
  <c r="AY160" i="1" s="1"/>
  <c r="BB160" i="1" s="1"/>
  <c r="BA160" i="1"/>
  <c r="L161" i="1"/>
  <c r="N161" i="1" s="1"/>
  <c r="AO161" i="1"/>
  <c r="E161" i="1" s="1"/>
  <c r="AP161" i="1"/>
  <c r="AQ161" i="1"/>
  <c r="AR161" i="1"/>
  <c r="AS161" i="1"/>
  <c r="AX161" i="1"/>
  <c r="AY161" i="1" s="1"/>
  <c r="BB161" i="1" s="1"/>
  <c r="BA161" i="1"/>
  <c r="L162" i="1"/>
  <c r="N162" i="1" s="1"/>
  <c r="AO162" i="1"/>
  <c r="AQ162" i="1"/>
  <c r="AR162" i="1"/>
  <c r="AS162" i="1"/>
  <c r="AX162" i="1"/>
  <c r="AY162" i="1" s="1"/>
  <c r="BB162" i="1" s="1"/>
  <c r="BA162" i="1"/>
  <c r="L163" i="1"/>
  <c r="N163" i="1" s="1"/>
  <c r="AO163" i="1"/>
  <c r="AQ163" i="1"/>
  <c r="AR163" i="1"/>
  <c r="AS163" i="1"/>
  <c r="AX163" i="1"/>
  <c r="AY163" i="1" s="1"/>
  <c r="BB163" i="1" s="1"/>
  <c r="BA163" i="1"/>
  <c r="L164" i="1"/>
  <c r="N164" i="1" s="1"/>
  <c r="AO164" i="1"/>
  <c r="AQ164" i="1"/>
  <c r="AR164" i="1"/>
  <c r="AS164" i="1"/>
  <c r="AX164" i="1"/>
  <c r="AY164" i="1" s="1"/>
  <c r="BA164" i="1"/>
  <c r="BB164" i="1"/>
  <c r="L174" i="1"/>
  <c r="N174" i="1" s="1"/>
  <c r="AO174" i="1"/>
  <c r="E174" i="1" s="1"/>
  <c r="AQ174" i="1"/>
  <c r="AR174" i="1"/>
  <c r="AS174" i="1"/>
  <c r="AX174" i="1"/>
  <c r="AY174" i="1"/>
  <c r="BB174" i="1" s="1"/>
  <c r="BA174" i="1"/>
  <c r="L175" i="1"/>
  <c r="N175" i="1" s="1"/>
  <c r="AO175" i="1"/>
  <c r="E175" i="1" s="1"/>
  <c r="AP175" i="1"/>
  <c r="AQ175" i="1"/>
  <c r="AR175" i="1"/>
  <c r="AS175" i="1"/>
  <c r="AX175" i="1"/>
  <c r="AY175" i="1" s="1"/>
  <c r="BB175" i="1" s="1"/>
  <c r="BA175" i="1"/>
  <c r="L176" i="1"/>
  <c r="N176" i="1" s="1"/>
  <c r="AO176" i="1"/>
  <c r="AQ176" i="1"/>
  <c r="AR176" i="1"/>
  <c r="AS176" i="1"/>
  <c r="AX176" i="1"/>
  <c r="AY176" i="1" s="1"/>
  <c r="BB176" i="1" s="1"/>
  <c r="BA176" i="1"/>
  <c r="L177" i="1"/>
  <c r="N177" i="1" s="1"/>
  <c r="AO177" i="1"/>
  <c r="E177" i="1" s="1"/>
  <c r="AQ177" i="1"/>
  <c r="AR177" i="1"/>
  <c r="AS177" i="1"/>
  <c r="AX177" i="1"/>
  <c r="AY177" i="1" s="1"/>
  <c r="BB177" i="1" s="1"/>
  <c r="BA177" i="1"/>
  <c r="L178" i="1"/>
  <c r="N178" i="1" s="1"/>
  <c r="AO178" i="1"/>
  <c r="E178" i="1" s="1"/>
  <c r="AP178" i="1"/>
  <c r="AQ178" i="1"/>
  <c r="AR178" i="1"/>
  <c r="AS178" i="1"/>
  <c r="AX178" i="1"/>
  <c r="AY178" i="1" s="1"/>
  <c r="BB178" i="1" s="1"/>
  <c r="BA178" i="1"/>
  <c r="L188" i="1"/>
  <c r="N188" i="1" s="1"/>
  <c r="AO188" i="1"/>
  <c r="AQ188" i="1"/>
  <c r="AR188" i="1"/>
  <c r="AS188" i="1"/>
  <c r="AX188" i="1"/>
  <c r="AY188" i="1" s="1"/>
  <c r="BB188" i="1" s="1"/>
  <c r="BA188" i="1"/>
  <c r="L189" i="1"/>
  <c r="N189" i="1" s="1"/>
  <c r="AO189" i="1"/>
  <c r="E189" i="1" s="1"/>
  <c r="AQ189" i="1"/>
  <c r="AR189" i="1"/>
  <c r="AS189" i="1"/>
  <c r="AX189" i="1"/>
  <c r="AY189" i="1" s="1"/>
  <c r="BA189" i="1"/>
  <c r="BB189" i="1"/>
  <c r="L190" i="1"/>
  <c r="N190" i="1" s="1"/>
  <c r="AO190" i="1"/>
  <c r="E190" i="1" s="1"/>
  <c r="AQ190" i="1"/>
  <c r="AR190" i="1"/>
  <c r="AS190" i="1"/>
  <c r="AX190" i="1"/>
  <c r="AY190" i="1"/>
  <c r="BB190" i="1" s="1"/>
  <c r="BA190" i="1"/>
  <c r="L191" i="1"/>
  <c r="N191" i="1" s="1"/>
  <c r="AO191" i="1"/>
  <c r="AQ191" i="1"/>
  <c r="AR191" i="1"/>
  <c r="AS191" i="1"/>
  <c r="AX191" i="1"/>
  <c r="AY191" i="1" s="1"/>
  <c r="BB191" i="1" s="1"/>
  <c r="BA191" i="1"/>
  <c r="L192" i="1"/>
  <c r="N192" i="1" s="1"/>
  <c r="AO192" i="1"/>
  <c r="E192" i="1" s="1"/>
  <c r="AQ192" i="1"/>
  <c r="AR192" i="1"/>
  <c r="AS192" i="1"/>
  <c r="AX192" i="1"/>
  <c r="AY192" i="1" s="1"/>
  <c r="BB192" i="1" s="1"/>
  <c r="BA192" i="1"/>
  <c r="L202" i="1"/>
  <c r="N202" i="1" s="1"/>
  <c r="AO202" i="1"/>
  <c r="E202" i="1" s="1"/>
  <c r="AQ202" i="1"/>
  <c r="AR202" i="1"/>
  <c r="AS202" i="1"/>
  <c r="AX202" i="1"/>
  <c r="AY202" i="1" s="1"/>
  <c r="BB202" i="1" s="1"/>
  <c r="BA202" i="1"/>
  <c r="L203" i="1"/>
  <c r="N203" i="1" s="1"/>
  <c r="AO203" i="1"/>
  <c r="E203" i="1" s="1"/>
  <c r="AQ203" i="1"/>
  <c r="AR203" i="1"/>
  <c r="AS203" i="1"/>
  <c r="AX203" i="1"/>
  <c r="AY203" i="1" s="1"/>
  <c r="BA203" i="1"/>
  <c r="L204" i="1"/>
  <c r="N204" i="1" s="1"/>
  <c r="AO204" i="1"/>
  <c r="E204" i="1" s="1"/>
  <c r="AP204" i="1"/>
  <c r="AQ204" i="1"/>
  <c r="AR204" i="1"/>
  <c r="AS204" i="1"/>
  <c r="AX204" i="1"/>
  <c r="AY204" i="1" s="1"/>
  <c r="BB204" i="1" s="1"/>
  <c r="BA204" i="1"/>
  <c r="L205" i="1"/>
  <c r="N205" i="1" s="1"/>
  <c r="AO205" i="1"/>
  <c r="AQ205" i="1"/>
  <c r="AR205" i="1"/>
  <c r="AS205" i="1"/>
  <c r="AX205" i="1"/>
  <c r="AY205" i="1" s="1"/>
  <c r="BB205" i="1" s="1"/>
  <c r="BA205" i="1"/>
  <c r="L206" i="1"/>
  <c r="N206" i="1" s="1"/>
  <c r="AO206" i="1"/>
  <c r="AQ206" i="1"/>
  <c r="AR206" i="1"/>
  <c r="AS206" i="1"/>
  <c r="AX206" i="1"/>
  <c r="AY206" i="1" s="1"/>
  <c r="BB206" i="1" s="1"/>
  <c r="BA206" i="1"/>
  <c r="L207" i="1"/>
  <c r="N207" i="1" s="1"/>
  <c r="AO207" i="1"/>
  <c r="AQ207" i="1"/>
  <c r="AR207" i="1"/>
  <c r="AS207" i="1"/>
  <c r="AX207" i="1"/>
  <c r="AY207" i="1" s="1"/>
  <c r="BB207" i="1" s="1"/>
  <c r="BA207" i="1"/>
  <c r="L217" i="1"/>
  <c r="N217" i="1" s="1"/>
  <c r="AO217" i="1"/>
  <c r="E217" i="1" s="1"/>
  <c r="AQ217" i="1"/>
  <c r="AR217" i="1"/>
  <c r="AS217" i="1"/>
  <c r="AX217" i="1"/>
  <c r="AY217" i="1"/>
  <c r="BB217" i="1" s="1"/>
  <c r="BA217" i="1"/>
  <c r="L218" i="1"/>
  <c r="N218" i="1" s="1"/>
  <c r="AO218" i="1"/>
  <c r="E218" i="1" s="1"/>
  <c r="AP218" i="1"/>
  <c r="AQ218" i="1"/>
  <c r="AR218" i="1"/>
  <c r="AS218" i="1"/>
  <c r="AX218" i="1"/>
  <c r="AY218" i="1" s="1"/>
  <c r="BB218" i="1" s="1"/>
  <c r="BA218" i="1"/>
  <c r="L219" i="1"/>
  <c r="N219" i="1" s="1"/>
  <c r="AO219" i="1"/>
  <c r="AQ219" i="1"/>
  <c r="AR219" i="1"/>
  <c r="AS219" i="1"/>
  <c r="AX219" i="1"/>
  <c r="AY219" i="1" s="1"/>
  <c r="BB219" i="1" s="1"/>
  <c r="BA219" i="1"/>
  <c r="L220" i="1"/>
  <c r="N220" i="1" s="1"/>
  <c r="AO220" i="1"/>
  <c r="E220" i="1" s="1"/>
  <c r="AQ220" i="1"/>
  <c r="AR220" i="1"/>
  <c r="AS220" i="1"/>
  <c r="AX220" i="1"/>
  <c r="AY220" i="1"/>
  <c r="BA220" i="1"/>
  <c r="BB220" i="1" s="1"/>
  <c r="L221" i="1"/>
  <c r="N221" i="1" s="1"/>
  <c r="AO221" i="1"/>
  <c r="E221" i="1" s="1"/>
  <c r="AP221" i="1"/>
  <c r="AQ221" i="1"/>
  <c r="AR221" i="1"/>
  <c r="AS221" i="1"/>
  <c r="AX221" i="1"/>
  <c r="AY221" i="1" s="1"/>
  <c r="BB221" i="1" s="1"/>
  <c r="BA221" i="1"/>
  <c r="L231" i="1"/>
  <c r="N231" i="1" s="1"/>
  <c r="AO231" i="1"/>
  <c r="AQ231" i="1"/>
  <c r="AR231" i="1"/>
  <c r="AS231" i="1"/>
  <c r="AX231" i="1"/>
  <c r="AY231" i="1" s="1"/>
  <c r="BB231" i="1" s="1"/>
  <c r="BA231" i="1"/>
  <c r="L232" i="1"/>
  <c r="N232" i="1" s="1"/>
  <c r="AO232" i="1"/>
  <c r="E232" i="1" s="1"/>
  <c r="AQ232" i="1"/>
  <c r="AR232" i="1"/>
  <c r="AS232" i="1"/>
  <c r="AX232" i="1"/>
  <c r="AY232" i="1" s="1"/>
  <c r="BA232" i="1"/>
  <c r="BB232" i="1"/>
  <c r="L233" i="1"/>
  <c r="N233" i="1" s="1"/>
  <c r="AO233" i="1"/>
  <c r="E233" i="1" s="1"/>
  <c r="AQ233" i="1"/>
  <c r="AR233" i="1"/>
  <c r="AS233" i="1"/>
  <c r="AX233" i="1"/>
  <c r="AY233" i="1"/>
  <c r="BB233" i="1" s="1"/>
  <c r="BA233" i="1"/>
  <c r="L234" i="1"/>
  <c r="N234" i="1" s="1"/>
  <c r="AO234" i="1"/>
  <c r="AQ234" i="1"/>
  <c r="AR234" i="1"/>
  <c r="AS234" i="1"/>
  <c r="AX234" i="1"/>
  <c r="AY234" i="1" s="1"/>
  <c r="BB234" i="1" s="1"/>
  <c r="BA234" i="1"/>
  <c r="L235" i="1"/>
  <c r="N235" i="1" s="1"/>
  <c r="AO235" i="1"/>
  <c r="E235" i="1" s="1"/>
  <c r="AQ235" i="1"/>
  <c r="AR235" i="1"/>
  <c r="AS235" i="1"/>
  <c r="AX235" i="1"/>
  <c r="AY235" i="1" s="1"/>
  <c r="BB235" i="1" s="1"/>
  <c r="BA235" i="1"/>
  <c r="L246" i="1"/>
  <c r="N246" i="1" s="1"/>
  <c r="AO246" i="1"/>
  <c r="E246" i="1" s="1"/>
  <c r="AQ246" i="1"/>
  <c r="AR246" i="1"/>
  <c r="AS246" i="1"/>
  <c r="AX246" i="1"/>
  <c r="AY246" i="1" s="1"/>
  <c r="BB246" i="1" s="1"/>
  <c r="BA246" i="1"/>
  <c r="L247" i="1"/>
  <c r="N247" i="1" s="1"/>
  <c r="AO247" i="1"/>
  <c r="E247" i="1" s="1"/>
  <c r="AQ247" i="1"/>
  <c r="AR247" i="1"/>
  <c r="AS247" i="1"/>
  <c r="AX247" i="1"/>
  <c r="AY247" i="1" s="1"/>
  <c r="BA247" i="1"/>
  <c r="L248" i="1"/>
  <c r="N248" i="1" s="1"/>
  <c r="AO248" i="1"/>
  <c r="E248" i="1" s="1"/>
  <c r="AP248" i="1"/>
  <c r="AQ248" i="1"/>
  <c r="AR248" i="1"/>
  <c r="AS248" i="1"/>
  <c r="AX248" i="1"/>
  <c r="AY248" i="1" s="1"/>
  <c r="BB248" i="1" s="1"/>
  <c r="BA248" i="1"/>
  <c r="L249" i="1"/>
  <c r="N249" i="1" s="1"/>
  <c r="AO249" i="1"/>
  <c r="AQ249" i="1"/>
  <c r="AR249" i="1"/>
  <c r="AS249" i="1"/>
  <c r="AX249" i="1"/>
  <c r="AY249" i="1" s="1"/>
  <c r="BB249" i="1" s="1"/>
  <c r="BA249" i="1"/>
  <c r="L250" i="1"/>
  <c r="N250" i="1" s="1"/>
  <c r="AO250" i="1"/>
  <c r="AQ250" i="1"/>
  <c r="AR250" i="1"/>
  <c r="AS250" i="1"/>
  <c r="AX250" i="1"/>
  <c r="AY250" i="1" s="1"/>
  <c r="BB250" i="1" s="1"/>
  <c r="BA250" i="1"/>
  <c r="L261" i="1"/>
  <c r="N261" i="1" s="1"/>
  <c r="AO261" i="1"/>
  <c r="AQ261" i="1"/>
  <c r="AR261" i="1"/>
  <c r="AS261" i="1"/>
  <c r="AX261" i="1"/>
  <c r="AY261" i="1" s="1"/>
  <c r="BB261" i="1" s="1"/>
  <c r="BA261" i="1"/>
  <c r="L262" i="1"/>
  <c r="N262" i="1" s="1"/>
  <c r="AO262" i="1"/>
  <c r="E262" i="1" s="1"/>
  <c r="AQ262" i="1"/>
  <c r="AR262" i="1"/>
  <c r="AS262" i="1"/>
  <c r="AX262" i="1"/>
  <c r="AY262" i="1"/>
  <c r="BB262" i="1" s="1"/>
  <c r="BA262" i="1"/>
  <c r="L263" i="1"/>
  <c r="N263" i="1" s="1"/>
  <c r="AO263" i="1"/>
  <c r="E263" i="1" s="1"/>
  <c r="AP263" i="1"/>
  <c r="AQ263" i="1"/>
  <c r="AR263" i="1"/>
  <c r="AS263" i="1"/>
  <c r="AX263" i="1"/>
  <c r="AY263" i="1" s="1"/>
  <c r="BB263" i="1" s="1"/>
  <c r="BA263" i="1"/>
  <c r="L264" i="1"/>
  <c r="N264" i="1" s="1"/>
  <c r="AO264" i="1"/>
  <c r="AQ264" i="1"/>
  <c r="AR264" i="1"/>
  <c r="AS264" i="1"/>
  <c r="AX264" i="1"/>
  <c r="AY264" i="1" s="1"/>
  <c r="BB264" i="1" s="1"/>
  <c r="BA264" i="1"/>
  <c r="L265" i="1"/>
  <c r="N265" i="1" s="1"/>
  <c r="AO265" i="1"/>
  <c r="E265" i="1" s="1"/>
  <c r="AQ265" i="1"/>
  <c r="AR265" i="1"/>
  <c r="AS265" i="1"/>
  <c r="AX265" i="1"/>
  <c r="AY265" i="1"/>
  <c r="BA265" i="1"/>
  <c r="BB265" i="1" s="1"/>
  <c r="L275" i="1"/>
  <c r="N275" i="1" s="1"/>
  <c r="AO275" i="1"/>
  <c r="E275" i="1" s="1"/>
  <c r="AP275" i="1"/>
  <c r="AQ275" i="1"/>
  <c r="AR275" i="1"/>
  <c r="AS275" i="1"/>
  <c r="AX275" i="1"/>
  <c r="AY275" i="1" s="1"/>
  <c r="BB275" i="1" s="1"/>
  <c r="BA275" i="1"/>
  <c r="L276" i="1"/>
  <c r="N276" i="1" s="1"/>
  <c r="AO276" i="1"/>
  <c r="AQ276" i="1"/>
  <c r="AR276" i="1"/>
  <c r="AS276" i="1"/>
  <c r="AX276" i="1"/>
  <c r="AY276" i="1" s="1"/>
  <c r="BB276" i="1" s="1"/>
  <c r="BA276" i="1"/>
  <c r="L277" i="1"/>
  <c r="N277" i="1" s="1"/>
  <c r="AO277" i="1"/>
  <c r="E277" i="1" s="1"/>
  <c r="AQ277" i="1"/>
  <c r="AR277" i="1"/>
  <c r="AS277" i="1"/>
  <c r="AX277" i="1"/>
  <c r="AY277" i="1" s="1"/>
  <c r="BA277" i="1"/>
  <c r="BB277" i="1"/>
  <c r="L278" i="1"/>
  <c r="N278" i="1" s="1"/>
  <c r="AO278" i="1"/>
  <c r="E278" i="1" s="1"/>
  <c r="AQ278" i="1"/>
  <c r="AR278" i="1"/>
  <c r="AS278" i="1"/>
  <c r="AX278" i="1"/>
  <c r="AY278" i="1"/>
  <c r="BB278" i="1" s="1"/>
  <c r="BA278" i="1"/>
  <c r="L279" i="1"/>
  <c r="N279" i="1" s="1"/>
  <c r="AO279" i="1"/>
  <c r="AQ279" i="1"/>
  <c r="AR279" i="1"/>
  <c r="AS279" i="1"/>
  <c r="AX279" i="1"/>
  <c r="AY279" i="1" s="1"/>
  <c r="BB279" i="1" s="1"/>
  <c r="BA279" i="1"/>
  <c r="L289" i="1"/>
  <c r="N289" i="1" s="1"/>
  <c r="AO289" i="1"/>
  <c r="AQ289" i="1"/>
  <c r="AR289" i="1"/>
  <c r="AS289" i="1"/>
  <c r="AX289" i="1"/>
  <c r="AY289" i="1" s="1"/>
  <c r="BB289" i="1" s="1"/>
  <c r="BA289" i="1"/>
  <c r="L290" i="1"/>
  <c r="N290" i="1" s="1"/>
  <c r="AO290" i="1"/>
  <c r="AQ290" i="1"/>
  <c r="AR290" i="1"/>
  <c r="AS290" i="1"/>
  <c r="AX290" i="1"/>
  <c r="AY290" i="1" s="1"/>
  <c r="BB290" i="1" s="1"/>
  <c r="BA290" i="1"/>
  <c r="L291" i="1"/>
  <c r="N291" i="1" s="1"/>
  <c r="AO291" i="1"/>
  <c r="AQ291" i="1"/>
  <c r="AR291" i="1"/>
  <c r="AS291" i="1"/>
  <c r="AX291" i="1"/>
  <c r="AY291" i="1" s="1"/>
  <c r="BA291" i="1"/>
  <c r="L292" i="1"/>
  <c r="N292" i="1" s="1"/>
  <c r="AO292" i="1"/>
  <c r="AQ292" i="1"/>
  <c r="AR292" i="1"/>
  <c r="AS292" i="1"/>
  <c r="AX292" i="1"/>
  <c r="AY292" i="1" s="1"/>
  <c r="BA292" i="1"/>
  <c r="BB292" i="1"/>
  <c r="E293" i="1"/>
  <c r="L293" i="1"/>
  <c r="N293" i="1" s="1"/>
  <c r="AO293" i="1"/>
  <c r="AP293" i="1"/>
  <c r="AQ293" i="1"/>
  <c r="AT293" i="1" s="1"/>
  <c r="J293" i="1" s="1"/>
  <c r="AU293" i="1" s="1"/>
  <c r="AR293" i="1"/>
  <c r="AS293" i="1"/>
  <c r="AX293" i="1"/>
  <c r="AY293" i="1" s="1"/>
  <c r="BA293" i="1"/>
  <c r="L303" i="1"/>
  <c r="N303" i="1" s="1"/>
  <c r="AO303" i="1"/>
  <c r="AQ303" i="1"/>
  <c r="AR303" i="1"/>
  <c r="AS303" i="1"/>
  <c r="AX303" i="1"/>
  <c r="AY303" i="1" s="1"/>
  <c r="BB303" i="1" s="1"/>
  <c r="BA303" i="1"/>
  <c r="E304" i="1"/>
  <c r="L304" i="1"/>
  <c r="N304" i="1" s="1"/>
  <c r="AO304" i="1"/>
  <c r="AP304" i="1" s="1"/>
  <c r="AQ304" i="1"/>
  <c r="AR304" i="1"/>
  <c r="AS304" i="1"/>
  <c r="AX304" i="1"/>
  <c r="AY304" i="1"/>
  <c r="BA304" i="1"/>
  <c r="L305" i="1"/>
  <c r="N305" i="1" s="1"/>
  <c r="AO305" i="1"/>
  <c r="AQ305" i="1"/>
  <c r="AR305" i="1"/>
  <c r="AS305" i="1"/>
  <c r="AX305" i="1"/>
  <c r="AY305" i="1" s="1"/>
  <c r="BA305" i="1"/>
  <c r="E306" i="1"/>
  <c r="L306" i="1"/>
  <c r="N306" i="1" s="1"/>
  <c r="AO306" i="1"/>
  <c r="AP306" i="1"/>
  <c r="H306" i="1" s="1"/>
  <c r="AQ306" i="1"/>
  <c r="AT306" i="1" s="1"/>
  <c r="J306" i="1" s="1"/>
  <c r="AU306" i="1" s="1"/>
  <c r="AR306" i="1"/>
  <c r="AS306" i="1"/>
  <c r="AX306" i="1"/>
  <c r="AY306" i="1"/>
  <c r="BB306" i="1" s="1"/>
  <c r="BA306" i="1"/>
  <c r="L307" i="1"/>
  <c r="N307" i="1" s="1"/>
  <c r="AO307" i="1"/>
  <c r="AQ307" i="1"/>
  <c r="AR307" i="1"/>
  <c r="AS307" i="1"/>
  <c r="AX307" i="1"/>
  <c r="AY307" i="1" s="1"/>
  <c r="BA307" i="1"/>
  <c r="L308" i="1"/>
  <c r="N308" i="1" s="1"/>
  <c r="AO308" i="1"/>
  <c r="E308" i="1" s="1"/>
  <c r="AP308" i="1"/>
  <c r="H308" i="1" s="1"/>
  <c r="AQ308" i="1"/>
  <c r="AR308" i="1"/>
  <c r="AS308" i="1"/>
  <c r="AX308" i="1"/>
  <c r="AY308" i="1" s="1"/>
  <c r="BA308" i="1"/>
  <c r="L318" i="1"/>
  <c r="N318" i="1" s="1"/>
  <c r="AO318" i="1"/>
  <c r="AQ318" i="1"/>
  <c r="AR318" i="1"/>
  <c r="AS318" i="1"/>
  <c r="AX318" i="1"/>
  <c r="AY318" i="1" s="1"/>
  <c r="BB318" i="1" s="1"/>
  <c r="BA318" i="1"/>
  <c r="E319" i="1"/>
  <c r="L319" i="1"/>
  <c r="N319" i="1" s="1"/>
  <c r="AO319" i="1"/>
  <c r="AP319" i="1" s="1"/>
  <c r="AQ319" i="1"/>
  <c r="AR319" i="1"/>
  <c r="AS319" i="1"/>
  <c r="AX319" i="1"/>
  <c r="AY319" i="1"/>
  <c r="BA319" i="1"/>
  <c r="L320" i="1"/>
  <c r="N320" i="1" s="1"/>
  <c r="AO320" i="1"/>
  <c r="AQ320" i="1"/>
  <c r="AR320" i="1"/>
  <c r="AS320" i="1"/>
  <c r="AX320" i="1"/>
  <c r="AY320" i="1" s="1"/>
  <c r="BA320" i="1"/>
  <c r="L321" i="1"/>
  <c r="N321" i="1" s="1"/>
  <c r="AO321" i="1"/>
  <c r="AQ321" i="1"/>
  <c r="AR321" i="1"/>
  <c r="AS321" i="1"/>
  <c r="AX321" i="1"/>
  <c r="AY321" i="1"/>
  <c r="BA321" i="1"/>
  <c r="L322" i="1"/>
  <c r="N322" i="1" s="1"/>
  <c r="AO322" i="1"/>
  <c r="AQ322" i="1"/>
  <c r="AR322" i="1"/>
  <c r="AS322" i="1"/>
  <c r="AX322" i="1"/>
  <c r="AY322" i="1" s="1"/>
  <c r="BB322" i="1" s="1"/>
  <c r="BA322" i="1"/>
  <c r="L323" i="1"/>
  <c r="N323" i="1" s="1"/>
  <c r="AO323" i="1"/>
  <c r="AP323" i="1" s="1"/>
  <c r="H323" i="1" s="1"/>
  <c r="AQ323" i="1"/>
  <c r="AR323" i="1"/>
  <c r="AS323" i="1"/>
  <c r="AX323" i="1"/>
  <c r="AY323" i="1"/>
  <c r="BA323" i="1"/>
  <c r="L333" i="1"/>
  <c r="N333" i="1" s="1"/>
  <c r="AO333" i="1"/>
  <c r="AQ333" i="1"/>
  <c r="AR333" i="1"/>
  <c r="AS333" i="1"/>
  <c r="AX333" i="1"/>
  <c r="AY333" i="1" s="1"/>
  <c r="BA333" i="1"/>
  <c r="E334" i="1"/>
  <c r="L334" i="1"/>
  <c r="N334" i="1" s="1"/>
  <c r="AO334" i="1"/>
  <c r="AP334" i="1"/>
  <c r="H334" i="1" s="1"/>
  <c r="AQ334" i="1"/>
  <c r="AR334" i="1"/>
  <c r="AS334" i="1"/>
  <c r="AX334" i="1"/>
  <c r="AY334" i="1"/>
  <c r="BA334" i="1"/>
  <c r="L335" i="1"/>
  <c r="N335" i="1" s="1"/>
  <c r="AO335" i="1"/>
  <c r="AQ335" i="1"/>
  <c r="AR335" i="1"/>
  <c r="AS335" i="1"/>
  <c r="AX335" i="1"/>
  <c r="AY335" i="1" s="1"/>
  <c r="BB335" i="1" s="1"/>
  <c r="BA335" i="1"/>
  <c r="L336" i="1"/>
  <c r="N336" i="1" s="1"/>
  <c r="AO336" i="1"/>
  <c r="AP336" i="1" s="1"/>
  <c r="AQ336" i="1"/>
  <c r="AR336" i="1"/>
  <c r="AS336" i="1"/>
  <c r="AX336" i="1"/>
  <c r="AY336" i="1"/>
  <c r="BA336" i="1"/>
  <c r="L337" i="1"/>
  <c r="N337" i="1" s="1"/>
  <c r="AO337" i="1"/>
  <c r="AQ337" i="1"/>
  <c r="AR337" i="1"/>
  <c r="AS337" i="1"/>
  <c r="AX337" i="1"/>
  <c r="AY337" i="1" s="1"/>
  <c r="BA337" i="1"/>
  <c r="BB337" i="1"/>
  <c r="L348" i="1"/>
  <c r="N348" i="1" s="1"/>
  <c r="AO348" i="1"/>
  <c r="E348" i="1" s="1"/>
  <c r="AQ348" i="1"/>
  <c r="AR348" i="1"/>
  <c r="AS348" i="1"/>
  <c r="AX348" i="1"/>
  <c r="AY348" i="1"/>
  <c r="BA348" i="1"/>
  <c r="L349" i="1"/>
  <c r="N349" i="1" s="1"/>
  <c r="AO349" i="1"/>
  <c r="AQ349" i="1"/>
  <c r="AR349" i="1"/>
  <c r="AS349" i="1"/>
  <c r="AX349" i="1"/>
  <c r="AY349" i="1" s="1"/>
  <c r="BA349" i="1"/>
  <c r="L350" i="1"/>
  <c r="N350" i="1" s="1"/>
  <c r="AO350" i="1"/>
  <c r="AP350" i="1" s="1"/>
  <c r="H350" i="1" s="1"/>
  <c r="AQ350" i="1"/>
  <c r="AR350" i="1"/>
  <c r="AS350" i="1"/>
  <c r="AX350" i="1"/>
  <c r="AY350" i="1"/>
  <c r="BA350" i="1"/>
  <c r="L351" i="1"/>
  <c r="N351" i="1" s="1"/>
  <c r="AO351" i="1"/>
  <c r="AQ351" i="1"/>
  <c r="AR351" i="1"/>
  <c r="AS351" i="1"/>
  <c r="AX351" i="1"/>
  <c r="AY351" i="1" s="1"/>
  <c r="BA351" i="1"/>
  <c r="E352" i="1"/>
  <c r="L352" i="1"/>
  <c r="N352" i="1" s="1"/>
  <c r="AO352" i="1"/>
  <c r="AP352" i="1" s="1"/>
  <c r="H352" i="1" s="1"/>
  <c r="AQ352" i="1"/>
  <c r="AR352" i="1"/>
  <c r="AS352" i="1"/>
  <c r="AX352" i="1"/>
  <c r="AY352" i="1"/>
  <c r="BA352" i="1"/>
  <c r="L362" i="1"/>
  <c r="N362" i="1" s="1"/>
  <c r="AO362" i="1"/>
  <c r="AQ362" i="1"/>
  <c r="AR362" i="1"/>
  <c r="AS362" i="1"/>
  <c r="AX362" i="1"/>
  <c r="AY362" i="1" s="1"/>
  <c r="BB362" i="1" s="1"/>
  <c r="BA362" i="1"/>
  <c r="L363" i="1"/>
  <c r="N363" i="1" s="1"/>
  <c r="AO363" i="1"/>
  <c r="AP363" i="1" s="1"/>
  <c r="AQ363" i="1"/>
  <c r="AR363" i="1"/>
  <c r="AS363" i="1"/>
  <c r="AX363" i="1"/>
  <c r="AY363" i="1"/>
  <c r="BA363" i="1"/>
  <c r="L364" i="1"/>
  <c r="N364" i="1" s="1"/>
  <c r="AO364" i="1"/>
  <c r="AQ364" i="1"/>
  <c r="AR364" i="1"/>
  <c r="AS364" i="1"/>
  <c r="AX364" i="1"/>
  <c r="AY364" i="1" s="1"/>
  <c r="BA364" i="1"/>
  <c r="BB364" i="1"/>
  <c r="L365" i="1"/>
  <c r="N365" i="1" s="1"/>
  <c r="AO365" i="1"/>
  <c r="E365" i="1" s="1"/>
  <c r="AP365" i="1"/>
  <c r="AQ365" i="1"/>
  <c r="AR365" i="1"/>
  <c r="AS365" i="1"/>
  <c r="AX365" i="1"/>
  <c r="AY365" i="1" s="1"/>
  <c r="BA365" i="1"/>
  <c r="L366" i="1"/>
  <c r="N366" i="1" s="1"/>
  <c r="AO366" i="1"/>
  <c r="AQ366" i="1"/>
  <c r="AR366" i="1"/>
  <c r="AS366" i="1"/>
  <c r="AX366" i="1"/>
  <c r="AY366" i="1" s="1"/>
  <c r="BB366" i="1" s="1"/>
  <c r="BA366" i="1"/>
  <c r="L376" i="1"/>
  <c r="N376" i="1" s="1"/>
  <c r="AO376" i="1"/>
  <c r="AP376" i="1" s="1"/>
  <c r="H376" i="1" s="1"/>
  <c r="AQ376" i="1"/>
  <c r="AR376" i="1"/>
  <c r="AS376" i="1"/>
  <c r="AX376" i="1"/>
  <c r="AY376" i="1"/>
  <c r="BA376" i="1"/>
  <c r="L377" i="1"/>
  <c r="N377" i="1" s="1"/>
  <c r="AO377" i="1"/>
  <c r="AQ377" i="1"/>
  <c r="AR377" i="1"/>
  <c r="AS377" i="1"/>
  <c r="AX377" i="1"/>
  <c r="AY377" i="1" s="1"/>
  <c r="BA377" i="1"/>
  <c r="E378" i="1"/>
  <c r="L378" i="1"/>
  <c r="N378" i="1" s="1"/>
  <c r="AO378" i="1"/>
  <c r="AP378" i="1"/>
  <c r="H378" i="1" s="1"/>
  <c r="AQ378" i="1"/>
  <c r="AR378" i="1"/>
  <c r="AS378" i="1"/>
  <c r="AX378" i="1"/>
  <c r="AY378" i="1"/>
  <c r="BA378" i="1"/>
  <c r="L379" i="1"/>
  <c r="N379" i="1" s="1"/>
  <c r="AO379" i="1"/>
  <c r="AQ379" i="1"/>
  <c r="AR379" i="1"/>
  <c r="AS379" i="1"/>
  <c r="AX379" i="1"/>
  <c r="AY379" i="1" s="1"/>
  <c r="BA379" i="1"/>
  <c r="BB379" i="1"/>
  <c r="L380" i="1"/>
  <c r="N380" i="1" s="1"/>
  <c r="AO380" i="1"/>
  <c r="E380" i="1" s="1"/>
  <c r="AP380" i="1"/>
  <c r="AQ380" i="1"/>
  <c r="AR380" i="1"/>
  <c r="AS380" i="1"/>
  <c r="AT380" i="1"/>
  <c r="J380" i="1" s="1"/>
  <c r="AU380" i="1" s="1"/>
  <c r="AX380" i="1"/>
  <c r="AY380" i="1"/>
  <c r="BA380" i="1"/>
  <c r="L381" i="1"/>
  <c r="N381" i="1" s="1"/>
  <c r="AO381" i="1"/>
  <c r="AQ381" i="1"/>
  <c r="AR381" i="1"/>
  <c r="AS381" i="1"/>
  <c r="AX381" i="1"/>
  <c r="AY381" i="1" s="1"/>
  <c r="BA381" i="1"/>
  <c r="BB381" i="1"/>
  <c r="E391" i="1"/>
  <c r="L391" i="1"/>
  <c r="N391" i="1" s="1"/>
  <c r="AO391" i="1"/>
  <c r="AP391" i="1" s="1"/>
  <c r="AQ391" i="1"/>
  <c r="AR391" i="1"/>
  <c r="AS391" i="1"/>
  <c r="AX391" i="1"/>
  <c r="AY391" i="1" s="1"/>
  <c r="BA391" i="1"/>
  <c r="L392" i="1"/>
  <c r="N392" i="1" s="1"/>
  <c r="AO392" i="1"/>
  <c r="AQ392" i="1"/>
  <c r="AR392" i="1"/>
  <c r="AS392" i="1"/>
  <c r="AX392" i="1"/>
  <c r="AY392" i="1" s="1"/>
  <c r="BB392" i="1" s="1"/>
  <c r="BA392" i="1"/>
  <c r="L393" i="1"/>
  <c r="N393" i="1" s="1"/>
  <c r="AO393" i="1"/>
  <c r="AP393" i="1" s="1"/>
  <c r="H393" i="1" s="1"/>
  <c r="AQ393" i="1"/>
  <c r="AR393" i="1"/>
  <c r="AS393" i="1"/>
  <c r="AX393" i="1"/>
  <c r="AY393" i="1"/>
  <c r="BA393" i="1"/>
  <c r="L394" i="1"/>
  <c r="N394" i="1" s="1"/>
  <c r="AO394" i="1"/>
  <c r="AQ394" i="1"/>
  <c r="AR394" i="1"/>
  <c r="AS394" i="1"/>
  <c r="AX394" i="1"/>
  <c r="AY394" i="1" s="1"/>
  <c r="BB394" i="1" s="1"/>
  <c r="BA394" i="1"/>
  <c r="L395" i="1"/>
  <c r="N395" i="1" s="1"/>
  <c r="AO395" i="1"/>
  <c r="AP395" i="1" s="1"/>
  <c r="H395" i="1" s="1"/>
  <c r="AQ395" i="1"/>
  <c r="AR395" i="1"/>
  <c r="AS395" i="1"/>
  <c r="AX395" i="1"/>
  <c r="AY395" i="1"/>
  <c r="BA395" i="1"/>
  <c r="L405" i="1"/>
  <c r="N405" i="1" s="1"/>
  <c r="AO405" i="1"/>
  <c r="AQ405" i="1"/>
  <c r="AR405" i="1"/>
  <c r="AS405" i="1"/>
  <c r="AX405" i="1"/>
  <c r="AY405" i="1" s="1"/>
  <c r="BA405" i="1"/>
  <c r="BB405" i="1"/>
  <c r="L406" i="1"/>
  <c r="N406" i="1" s="1"/>
  <c r="AO406" i="1"/>
  <c r="E406" i="1" s="1"/>
  <c r="AP406" i="1"/>
  <c r="AQ406" i="1"/>
  <c r="AR406" i="1"/>
  <c r="AS406" i="1"/>
  <c r="AT406" i="1"/>
  <c r="J406" i="1" s="1"/>
  <c r="AU406" i="1" s="1"/>
  <c r="AX406" i="1"/>
  <c r="AY406" i="1"/>
  <c r="BA406" i="1"/>
  <c r="L407" i="1"/>
  <c r="N407" i="1" s="1"/>
  <c r="AO407" i="1"/>
  <c r="AQ407" i="1"/>
  <c r="AR407" i="1"/>
  <c r="AS407" i="1"/>
  <c r="AX407" i="1"/>
  <c r="AY407" i="1" s="1"/>
  <c r="BA407" i="1"/>
  <c r="BB407" i="1"/>
  <c r="E408" i="1"/>
  <c r="L408" i="1"/>
  <c r="N408" i="1" s="1"/>
  <c r="AO408" i="1"/>
  <c r="AP408" i="1"/>
  <c r="AQ408" i="1"/>
  <c r="AT408" i="1" s="1"/>
  <c r="J408" i="1" s="1"/>
  <c r="AU408" i="1" s="1"/>
  <c r="AR408" i="1"/>
  <c r="AS408" i="1"/>
  <c r="AX408" i="1"/>
  <c r="AY408" i="1" s="1"/>
  <c r="BA408" i="1"/>
  <c r="L409" i="1"/>
  <c r="N409" i="1" s="1"/>
  <c r="AO409" i="1"/>
  <c r="AQ409" i="1"/>
  <c r="AR409" i="1"/>
  <c r="AS409" i="1"/>
  <c r="AX409" i="1"/>
  <c r="AY409" i="1" s="1"/>
  <c r="BB409" i="1" s="1"/>
  <c r="BA409" i="1"/>
  <c r="L419" i="1"/>
  <c r="N419" i="1" s="1"/>
  <c r="AO419" i="1"/>
  <c r="AP419" i="1" s="1"/>
  <c r="H419" i="1" s="1"/>
  <c r="AQ419" i="1"/>
  <c r="AR419" i="1"/>
  <c r="AS419" i="1"/>
  <c r="AX419" i="1"/>
  <c r="AY419" i="1"/>
  <c r="BA419" i="1"/>
  <c r="L420" i="1"/>
  <c r="N420" i="1" s="1"/>
  <c r="AO420" i="1"/>
  <c r="AQ420" i="1"/>
  <c r="AR420" i="1"/>
  <c r="AS420" i="1"/>
  <c r="AX420" i="1"/>
  <c r="AY420" i="1" s="1"/>
  <c r="BB420" i="1" s="1"/>
  <c r="BA420" i="1"/>
  <c r="E421" i="1"/>
  <c r="L421" i="1"/>
  <c r="N421" i="1" s="1"/>
  <c r="AO421" i="1"/>
  <c r="AP421" i="1" s="1"/>
  <c r="H421" i="1" s="1"/>
  <c r="AQ421" i="1"/>
  <c r="AR421" i="1"/>
  <c r="AS421" i="1"/>
  <c r="AX421" i="1"/>
  <c r="AY421" i="1"/>
  <c r="BA421" i="1"/>
  <c r="L422" i="1"/>
  <c r="N422" i="1" s="1"/>
  <c r="AO422" i="1"/>
  <c r="AQ422" i="1"/>
  <c r="AR422" i="1"/>
  <c r="AS422" i="1"/>
  <c r="AX422" i="1"/>
  <c r="AY422" i="1" s="1"/>
  <c r="BB422" i="1" s="1"/>
  <c r="BA422" i="1"/>
  <c r="L423" i="1"/>
  <c r="N423" i="1" s="1"/>
  <c r="AO423" i="1"/>
  <c r="AP423" i="1" s="1"/>
  <c r="AQ423" i="1"/>
  <c r="AR423" i="1"/>
  <c r="AS423" i="1"/>
  <c r="AX423" i="1"/>
  <c r="AY423" i="1"/>
  <c r="BA423" i="1"/>
  <c r="L433" i="1"/>
  <c r="N433" i="1" s="1"/>
  <c r="AO433" i="1"/>
  <c r="AQ433" i="1"/>
  <c r="AR433" i="1"/>
  <c r="AS433" i="1"/>
  <c r="AX433" i="1"/>
  <c r="AY433" i="1" s="1"/>
  <c r="BA433" i="1"/>
  <c r="BB433" i="1"/>
  <c r="L434" i="1"/>
  <c r="N434" i="1" s="1"/>
  <c r="AO434" i="1"/>
  <c r="E434" i="1" s="1"/>
  <c r="AP434" i="1"/>
  <c r="AT434" i="1" s="1"/>
  <c r="J434" i="1" s="1"/>
  <c r="AU434" i="1" s="1"/>
  <c r="AQ434" i="1"/>
  <c r="AR434" i="1"/>
  <c r="AS434" i="1"/>
  <c r="AX434" i="1"/>
  <c r="AY434" i="1"/>
  <c r="BA434" i="1"/>
  <c r="L435" i="1"/>
  <c r="N435" i="1" s="1"/>
  <c r="AO435" i="1"/>
  <c r="AQ435" i="1"/>
  <c r="AR435" i="1"/>
  <c r="AS435" i="1"/>
  <c r="AX435" i="1"/>
  <c r="AY435" i="1" s="1"/>
  <c r="BA435" i="1"/>
  <c r="E436" i="1"/>
  <c r="L436" i="1"/>
  <c r="N436" i="1" s="1"/>
  <c r="AO436" i="1"/>
  <c r="AP436" i="1"/>
  <c r="H436" i="1" s="1"/>
  <c r="AQ436" i="1"/>
  <c r="AR436" i="1"/>
  <c r="AS436" i="1"/>
  <c r="AX436" i="1"/>
  <c r="AY436" i="1"/>
  <c r="BA436" i="1"/>
  <c r="L437" i="1"/>
  <c r="N437" i="1" s="1"/>
  <c r="AO437" i="1"/>
  <c r="AQ437" i="1"/>
  <c r="AR437" i="1"/>
  <c r="AS437" i="1"/>
  <c r="AX437" i="1"/>
  <c r="AY437" i="1" s="1"/>
  <c r="BA437" i="1"/>
  <c r="E438" i="1"/>
  <c r="L438" i="1"/>
  <c r="N438" i="1" s="1"/>
  <c r="AO438" i="1"/>
  <c r="AP438" i="1"/>
  <c r="H438" i="1" s="1"/>
  <c r="AQ438" i="1"/>
  <c r="AT438" i="1" s="1"/>
  <c r="J438" i="1" s="1"/>
  <c r="AU438" i="1" s="1"/>
  <c r="AR438" i="1"/>
  <c r="AS438" i="1"/>
  <c r="AX438" i="1"/>
  <c r="AY438" i="1"/>
  <c r="BA438" i="1"/>
  <c r="L449" i="1"/>
  <c r="N449" i="1" s="1"/>
  <c r="AO449" i="1"/>
  <c r="AQ449" i="1"/>
  <c r="AR449" i="1"/>
  <c r="AS449" i="1"/>
  <c r="AX449" i="1"/>
  <c r="AY449" i="1" s="1"/>
  <c r="BB449" i="1" s="1"/>
  <c r="BA449" i="1"/>
  <c r="L450" i="1"/>
  <c r="N450" i="1" s="1"/>
  <c r="AO450" i="1"/>
  <c r="AP450" i="1" s="1"/>
  <c r="AQ450" i="1"/>
  <c r="AR450" i="1"/>
  <c r="AS450" i="1"/>
  <c r="AX450" i="1"/>
  <c r="AY450" i="1"/>
  <c r="BA450" i="1"/>
  <c r="L451" i="1"/>
  <c r="N451" i="1" s="1"/>
  <c r="AO451" i="1"/>
  <c r="AQ451" i="1"/>
  <c r="AR451" i="1"/>
  <c r="AS451" i="1"/>
  <c r="AX451" i="1"/>
  <c r="AY451" i="1" s="1"/>
  <c r="BA451" i="1"/>
  <c r="BB451" i="1"/>
  <c r="L452" i="1"/>
  <c r="N452" i="1" s="1"/>
  <c r="AO452" i="1"/>
  <c r="E452" i="1" s="1"/>
  <c r="AQ452" i="1"/>
  <c r="AR452" i="1"/>
  <c r="AS452" i="1"/>
  <c r="AX452" i="1"/>
  <c r="AY452" i="1" s="1"/>
  <c r="BA452" i="1"/>
  <c r="L453" i="1"/>
  <c r="N453" i="1" s="1"/>
  <c r="AO453" i="1"/>
  <c r="AQ453" i="1"/>
  <c r="AR453" i="1"/>
  <c r="AS453" i="1"/>
  <c r="AX453" i="1"/>
  <c r="AY453" i="1" s="1"/>
  <c r="BA453" i="1"/>
  <c r="L454" i="1"/>
  <c r="N454" i="1" s="1"/>
  <c r="AO454" i="1"/>
  <c r="E454" i="1" s="1"/>
  <c r="AP454" i="1"/>
  <c r="AQ454" i="1"/>
  <c r="AR454" i="1"/>
  <c r="AS454" i="1"/>
  <c r="AX454" i="1"/>
  <c r="AY454" i="1" s="1"/>
  <c r="BA454" i="1"/>
  <c r="BB454" i="1"/>
  <c r="L464" i="1"/>
  <c r="N464" i="1"/>
  <c r="AO464" i="1"/>
  <c r="AQ464" i="1"/>
  <c r="AR464" i="1"/>
  <c r="AS464" i="1"/>
  <c r="AX464" i="1"/>
  <c r="AY464" i="1" s="1"/>
  <c r="BA464" i="1"/>
  <c r="L465" i="1"/>
  <c r="N465" i="1"/>
  <c r="AO465" i="1"/>
  <c r="E465" i="1" s="1"/>
  <c r="AQ465" i="1"/>
  <c r="AR465" i="1"/>
  <c r="AS465" i="1"/>
  <c r="AX465" i="1"/>
  <c r="AY465" i="1" s="1"/>
  <c r="BA465" i="1"/>
  <c r="BB465" i="1"/>
  <c r="L466" i="1"/>
  <c r="N466" i="1"/>
  <c r="AO466" i="1"/>
  <c r="AQ466" i="1"/>
  <c r="AR466" i="1"/>
  <c r="AS466" i="1"/>
  <c r="AX466" i="1"/>
  <c r="AY466" i="1" s="1"/>
  <c r="BA466" i="1"/>
  <c r="L467" i="1"/>
  <c r="N467" i="1"/>
  <c r="AO467" i="1"/>
  <c r="E467" i="1" s="1"/>
  <c r="AQ467" i="1"/>
  <c r="AR467" i="1"/>
  <c r="AS467" i="1"/>
  <c r="AX467" i="1"/>
  <c r="AY467" i="1" s="1"/>
  <c r="BA467" i="1"/>
  <c r="BB467" i="1"/>
  <c r="L468" i="1"/>
  <c r="N468" i="1"/>
  <c r="AO468" i="1"/>
  <c r="AQ468" i="1"/>
  <c r="AR468" i="1"/>
  <c r="AS468" i="1"/>
  <c r="AX468" i="1"/>
  <c r="AY468" i="1" s="1"/>
  <c r="BA468" i="1"/>
  <c r="L469" i="1"/>
  <c r="N469" i="1"/>
  <c r="AO469" i="1"/>
  <c r="E469" i="1" s="1"/>
  <c r="AQ469" i="1"/>
  <c r="AR469" i="1"/>
  <c r="AS469" i="1"/>
  <c r="AX469" i="1"/>
  <c r="AY469" i="1" s="1"/>
  <c r="BA469" i="1"/>
  <c r="BB469" i="1"/>
  <c r="L479" i="1"/>
  <c r="N479" i="1"/>
  <c r="AO479" i="1"/>
  <c r="AQ479" i="1"/>
  <c r="AR479" i="1"/>
  <c r="AS479" i="1"/>
  <c r="AX479" i="1"/>
  <c r="AY479" i="1" s="1"/>
  <c r="BA479" i="1"/>
  <c r="L480" i="1"/>
  <c r="N480" i="1"/>
  <c r="AO480" i="1"/>
  <c r="E480" i="1" s="1"/>
  <c r="AQ480" i="1"/>
  <c r="AR480" i="1"/>
  <c r="AS480" i="1"/>
  <c r="AX480" i="1"/>
  <c r="AY480" i="1" s="1"/>
  <c r="BA480" i="1"/>
  <c r="BB480" i="1"/>
  <c r="L481" i="1"/>
  <c r="N481" i="1" s="1"/>
  <c r="AO481" i="1"/>
  <c r="AQ481" i="1"/>
  <c r="AR481" i="1"/>
  <c r="AS481" i="1"/>
  <c r="AX481" i="1"/>
  <c r="AY481" i="1" s="1"/>
  <c r="BA481" i="1"/>
  <c r="E482" i="1"/>
  <c r="L482" i="1"/>
  <c r="N482" i="1"/>
  <c r="AO482" i="1"/>
  <c r="AP482" i="1"/>
  <c r="AQ482" i="1"/>
  <c r="AR482" i="1"/>
  <c r="AS482" i="1"/>
  <c r="AT482" i="1"/>
  <c r="J482" i="1" s="1"/>
  <c r="AU482" i="1" s="1"/>
  <c r="AX482" i="1"/>
  <c r="AY482" i="1" s="1"/>
  <c r="BA482" i="1"/>
  <c r="BB482" i="1"/>
  <c r="L483" i="1"/>
  <c r="N483" i="1" s="1"/>
  <c r="AO483" i="1"/>
  <c r="AQ483" i="1"/>
  <c r="AR483" i="1"/>
  <c r="AS483" i="1"/>
  <c r="AX483" i="1"/>
  <c r="AY483" i="1" s="1"/>
  <c r="BA483" i="1"/>
  <c r="E493" i="1"/>
  <c r="L493" i="1"/>
  <c r="N493" i="1"/>
  <c r="AO493" i="1"/>
  <c r="AP493" i="1"/>
  <c r="AQ493" i="1"/>
  <c r="AR493" i="1"/>
  <c r="AS493" i="1"/>
  <c r="AT493" i="1"/>
  <c r="J493" i="1" s="1"/>
  <c r="AU493" i="1" s="1"/>
  <c r="AX493" i="1"/>
  <c r="AY493" i="1" s="1"/>
  <c r="BA493" i="1"/>
  <c r="BB493" i="1"/>
  <c r="L494" i="1"/>
  <c r="N494" i="1" s="1"/>
  <c r="AO494" i="1"/>
  <c r="AQ494" i="1"/>
  <c r="AR494" i="1"/>
  <c r="AS494" i="1"/>
  <c r="AX494" i="1"/>
  <c r="AY494" i="1" s="1"/>
  <c r="BA494" i="1"/>
  <c r="L495" i="1"/>
  <c r="N495" i="1"/>
  <c r="AO495" i="1"/>
  <c r="E495" i="1" s="1"/>
  <c r="AQ495" i="1"/>
  <c r="AR495" i="1"/>
  <c r="AS495" i="1"/>
  <c r="AX495" i="1"/>
  <c r="AY495" i="1" s="1"/>
  <c r="BA495" i="1"/>
  <c r="BB495" i="1"/>
  <c r="L496" i="1"/>
  <c r="N496" i="1" s="1"/>
  <c r="AO496" i="1"/>
  <c r="AQ496" i="1"/>
  <c r="AR496" i="1"/>
  <c r="AS496" i="1"/>
  <c r="AX496" i="1"/>
  <c r="AY496" i="1" s="1"/>
  <c r="BA496" i="1"/>
  <c r="E497" i="1"/>
  <c r="L497" i="1"/>
  <c r="N497" i="1" s="1"/>
  <c r="AO497" i="1"/>
  <c r="AP497" i="1"/>
  <c r="AT497" i="1" s="1"/>
  <c r="J497" i="1" s="1"/>
  <c r="AU497" i="1" s="1"/>
  <c r="AQ497" i="1"/>
  <c r="AR497" i="1"/>
  <c r="AS497" i="1"/>
  <c r="AX497" i="1"/>
  <c r="AY497" i="1" s="1"/>
  <c r="BB497" i="1" s="1"/>
  <c r="BA497" i="1"/>
  <c r="L498" i="1"/>
  <c r="N498" i="1"/>
  <c r="AO498" i="1"/>
  <c r="AQ498" i="1"/>
  <c r="AR498" i="1"/>
  <c r="AS498" i="1"/>
  <c r="AX498" i="1"/>
  <c r="AY498" i="1" s="1"/>
  <c r="BA498" i="1"/>
  <c r="E508" i="1"/>
  <c r="L508" i="1"/>
  <c r="N508" i="1" s="1"/>
  <c r="AO508" i="1"/>
  <c r="AP508" i="1"/>
  <c r="AQ508" i="1"/>
  <c r="AT508" i="1" s="1"/>
  <c r="J508" i="1" s="1"/>
  <c r="AU508" i="1" s="1"/>
  <c r="AR508" i="1"/>
  <c r="AS508" i="1"/>
  <c r="AX508" i="1"/>
  <c r="AY508" i="1" s="1"/>
  <c r="BB508" i="1" s="1"/>
  <c r="BA508" i="1"/>
  <c r="L509" i="1"/>
  <c r="N509" i="1"/>
  <c r="AO509" i="1"/>
  <c r="AQ509" i="1"/>
  <c r="AR509" i="1"/>
  <c r="AS509" i="1"/>
  <c r="AX509" i="1"/>
  <c r="AY509" i="1" s="1"/>
  <c r="BA509" i="1"/>
  <c r="E510" i="1"/>
  <c r="L510" i="1"/>
  <c r="N510" i="1" s="1"/>
  <c r="AO510" i="1"/>
  <c r="AP510" i="1"/>
  <c r="AQ510" i="1"/>
  <c r="AT510" i="1" s="1"/>
  <c r="J510" i="1" s="1"/>
  <c r="AU510" i="1" s="1"/>
  <c r="AR510" i="1"/>
  <c r="AS510" i="1"/>
  <c r="AX510" i="1"/>
  <c r="AY510" i="1" s="1"/>
  <c r="BB510" i="1" s="1"/>
  <c r="BA510" i="1"/>
  <c r="L511" i="1"/>
  <c r="N511" i="1"/>
  <c r="AO511" i="1"/>
  <c r="AQ511" i="1"/>
  <c r="AR511" i="1"/>
  <c r="AS511" i="1"/>
  <c r="AX511" i="1"/>
  <c r="AY511" i="1" s="1"/>
  <c r="BA511" i="1"/>
  <c r="E512" i="1"/>
  <c r="L512" i="1"/>
  <c r="N512" i="1" s="1"/>
  <c r="AO512" i="1"/>
  <c r="AP512" i="1"/>
  <c r="AQ512" i="1"/>
  <c r="AT512" i="1" s="1"/>
  <c r="J512" i="1" s="1"/>
  <c r="AU512" i="1" s="1"/>
  <c r="AR512" i="1"/>
  <c r="AS512" i="1"/>
  <c r="AX512" i="1"/>
  <c r="AY512" i="1" s="1"/>
  <c r="BB512" i="1" s="1"/>
  <c r="BA512" i="1"/>
  <c r="L522" i="1"/>
  <c r="N522" i="1"/>
  <c r="AO522" i="1"/>
  <c r="AQ522" i="1"/>
  <c r="AR522" i="1"/>
  <c r="AS522" i="1"/>
  <c r="AX522" i="1"/>
  <c r="AY522" i="1" s="1"/>
  <c r="BA522" i="1"/>
  <c r="E523" i="1"/>
  <c r="L523" i="1"/>
  <c r="N523" i="1" s="1"/>
  <c r="AO523" i="1"/>
  <c r="AP523" i="1"/>
  <c r="AQ523" i="1"/>
  <c r="AR523" i="1"/>
  <c r="AS523" i="1"/>
  <c r="AX523" i="1"/>
  <c r="AY523" i="1" s="1"/>
  <c r="BB523" i="1" s="1"/>
  <c r="BA523" i="1"/>
  <c r="L524" i="1"/>
  <c r="N524" i="1"/>
  <c r="AO524" i="1"/>
  <c r="AQ524" i="1"/>
  <c r="AR524" i="1"/>
  <c r="AS524" i="1"/>
  <c r="AX524" i="1"/>
  <c r="AY524" i="1" s="1"/>
  <c r="BB524" i="1" s="1"/>
  <c r="BA524" i="1"/>
  <c r="E525" i="1"/>
  <c r="L525" i="1"/>
  <c r="N525" i="1"/>
  <c r="AO525" i="1"/>
  <c r="AP525" i="1"/>
  <c r="AQ525" i="1"/>
  <c r="AR525" i="1"/>
  <c r="AT525" i="1" s="1"/>
  <c r="J525" i="1" s="1"/>
  <c r="AU525" i="1" s="1"/>
  <c r="AS525" i="1"/>
  <c r="AX525" i="1"/>
  <c r="AY525" i="1" s="1"/>
  <c r="BB525" i="1" s="1"/>
  <c r="BA525" i="1"/>
  <c r="L526" i="1"/>
  <c r="N526" i="1"/>
  <c r="AO526" i="1"/>
  <c r="AQ526" i="1"/>
  <c r="AR526" i="1"/>
  <c r="AS526" i="1"/>
  <c r="AX526" i="1"/>
  <c r="AY526" i="1" s="1"/>
  <c r="BA526" i="1"/>
  <c r="E536" i="1"/>
  <c r="L536" i="1"/>
  <c r="N536" i="1"/>
  <c r="AO536" i="1"/>
  <c r="AP536" i="1"/>
  <c r="AQ536" i="1"/>
  <c r="AR536" i="1"/>
  <c r="AT536" i="1" s="1"/>
  <c r="J536" i="1" s="1"/>
  <c r="AU536" i="1" s="1"/>
  <c r="AS536" i="1"/>
  <c r="AX536" i="1"/>
  <c r="AY536" i="1" s="1"/>
  <c r="BB536" i="1" s="1"/>
  <c r="BA536" i="1"/>
  <c r="L537" i="1"/>
  <c r="N537" i="1" s="1"/>
  <c r="AO537" i="1"/>
  <c r="E537" i="1" s="1"/>
  <c r="AP537" i="1"/>
  <c r="H537" i="1" s="1"/>
  <c r="AQ537" i="1"/>
  <c r="AR537" i="1"/>
  <c r="AS537" i="1"/>
  <c r="AX537" i="1"/>
  <c r="AY537" i="1" s="1"/>
  <c r="BA537" i="1"/>
  <c r="BB537" i="1"/>
  <c r="L538" i="1"/>
  <c r="N538" i="1"/>
  <c r="AO538" i="1"/>
  <c r="AQ538" i="1"/>
  <c r="AR538" i="1"/>
  <c r="AS538" i="1"/>
  <c r="AX538" i="1"/>
  <c r="AY538" i="1" s="1"/>
  <c r="BA538" i="1"/>
  <c r="L539" i="1"/>
  <c r="N539" i="1"/>
  <c r="AO539" i="1"/>
  <c r="AP539" i="1" s="1"/>
  <c r="AQ539" i="1"/>
  <c r="AR539" i="1"/>
  <c r="AS539" i="1"/>
  <c r="AX539" i="1"/>
  <c r="AY539" i="1" s="1"/>
  <c r="BB539" i="1" s="1"/>
  <c r="BA539" i="1"/>
  <c r="E540" i="1"/>
  <c r="L540" i="1"/>
  <c r="N540" i="1"/>
  <c r="AO540" i="1"/>
  <c r="AP540" i="1"/>
  <c r="H540" i="1" s="1"/>
  <c r="AQ540" i="1"/>
  <c r="AR540" i="1"/>
  <c r="AT540" i="1" s="1"/>
  <c r="J540" i="1" s="1"/>
  <c r="AU540" i="1" s="1"/>
  <c r="I540" i="1" s="1"/>
  <c r="AS540" i="1"/>
  <c r="AX540" i="1"/>
  <c r="AY540" i="1" s="1"/>
  <c r="BA540" i="1"/>
  <c r="AP495" i="1" l="1"/>
  <c r="AT495" i="1" s="1"/>
  <c r="J495" i="1" s="1"/>
  <c r="AU495" i="1" s="1"/>
  <c r="AP452" i="1"/>
  <c r="AT452" i="1" s="1"/>
  <c r="J452" i="1" s="1"/>
  <c r="AU452" i="1" s="1"/>
  <c r="E395" i="1"/>
  <c r="AT391" i="1"/>
  <c r="J391" i="1" s="1"/>
  <c r="AU391" i="1" s="1"/>
  <c r="I391" i="1" s="1"/>
  <c r="E350" i="1"/>
  <c r="AT352" i="1"/>
  <c r="J352" i="1" s="1"/>
  <c r="AU352" i="1" s="1"/>
  <c r="AV352" i="1" s="1"/>
  <c r="AW352" i="1" s="1"/>
  <c r="AZ352" i="1" s="1"/>
  <c r="F352" i="1" s="1"/>
  <c r="BC352" i="1" s="1"/>
  <c r="G352" i="1" s="1"/>
  <c r="AP348" i="1"/>
  <c r="AT348" i="1" s="1"/>
  <c r="J348" i="1" s="1"/>
  <c r="AU348" i="1" s="1"/>
  <c r="AP262" i="1"/>
  <c r="AT262" i="1" s="1"/>
  <c r="J262" i="1" s="1"/>
  <c r="AU262" i="1" s="1"/>
  <c r="AT450" i="1"/>
  <c r="J450" i="1" s="1"/>
  <c r="AU450" i="1" s="1"/>
  <c r="AT336" i="1"/>
  <c r="J336" i="1" s="1"/>
  <c r="AU336" i="1" s="1"/>
  <c r="AT467" i="1"/>
  <c r="J467" i="1" s="1"/>
  <c r="AU467" i="1" s="1"/>
  <c r="I467" i="1" s="1"/>
  <c r="AT363" i="1"/>
  <c r="J363" i="1" s="1"/>
  <c r="AU363" i="1" s="1"/>
  <c r="AV363" i="1" s="1"/>
  <c r="AW363" i="1" s="1"/>
  <c r="AZ363" i="1" s="1"/>
  <c r="F363" i="1" s="1"/>
  <c r="BC363" i="1" s="1"/>
  <c r="G363" i="1" s="1"/>
  <c r="AT423" i="1"/>
  <c r="J423" i="1" s="1"/>
  <c r="AU423" i="1" s="1"/>
  <c r="AP291" i="1"/>
  <c r="H291" i="1" s="1"/>
  <c r="E291" i="1"/>
  <c r="E134" i="1"/>
  <c r="BG134" i="1" s="1"/>
  <c r="AP134" i="1"/>
  <c r="E38" i="1"/>
  <c r="BG38" i="1" s="1"/>
  <c r="AP38" i="1"/>
  <c r="H38" i="1" s="1"/>
  <c r="BB468" i="1"/>
  <c r="BB464" i="1"/>
  <c r="BB436" i="1"/>
  <c r="AT436" i="1"/>
  <c r="J436" i="1" s="1"/>
  <c r="AU436" i="1" s="1"/>
  <c r="AT421" i="1"/>
  <c r="J421" i="1" s="1"/>
  <c r="AU421" i="1" s="1"/>
  <c r="AT395" i="1"/>
  <c r="J395" i="1" s="1"/>
  <c r="AU395" i="1" s="1"/>
  <c r="AV395" i="1" s="1"/>
  <c r="AW395" i="1" s="1"/>
  <c r="AZ395" i="1" s="1"/>
  <c r="F395" i="1" s="1"/>
  <c r="AT378" i="1"/>
  <c r="J378" i="1" s="1"/>
  <c r="AU378" i="1" s="1"/>
  <c r="I378" i="1" s="1"/>
  <c r="BB350" i="1"/>
  <c r="AT350" i="1"/>
  <c r="J350" i="1" s="1"/>
  <c r="AU350" i="1" s="1"/>
  <c r="AV350" i="1" s="1"/>
  <c r="AW350" i="1" s="1"/>
  <c r="AZ350" i="1" s="1"/>
  <c r="F350" i="1" s="1"/>
  <c r="AT334" i="1"/>
  <c r="J334" i="1" s="1"/>
  <c r="AU334" i="1" s="1"/>
  <c r="AT321" i="1"/>
  <c r="J321" i="1" s="1"/>
  <c r="AU321" i="1" s="1"/>
  <c r="AV321" i="1" s="1"/>
  <c r="AW321" i="1" s="1"/>
  <c r="AZ321" i="1" s="1"/>
  <c r="F321" i="1" s="1"/>
  <c r="BC321" i="1" s="1"/>
  <c r="G321" i="1" s="1"/>
  <c r="E279" i="1"/>
  <c r="BG279" i="1" s="1"/>
  <c r="AP279" i="1"/>
  <c r="BB247" i="1"/>
  <c r="E231" i="1"/>
  <c r="BG231" i="1" s="1"/>
  <c r="AP231" i="1"/>
  <c r="BB203" i="1"/>
  <c r="E188" i="1"/>
  <c r="BG188" i="1" s="1"/>
  <c r="AP188" i="1"/>
  <c r="AT188" i="1" s="1"/>
  <c r="J188" i="1" s="1"/>
  <c r="AU188" i="1" s="1"/>
  <c r="E162" i="1"/>
  <c r="BG162" i="1" s="1"/>
  <c r="AP162" i="1"/>
  <c r="E148" i="1"/>
  <c r="AP148" i="1"/>
  <c r="AT148" i="1" s="1"/>
  <c r="J148" i="1" s="1"/>
  <c r="AU148" i="1" s="1"/>
  <c r="BB101" i="1"/>
  <c r="BB73" i="1"/>
  <c r="E73" i="1"/>
  <c r="BG73" i="1" s="1"/>
  <c r="AP73" i="1"/>
  <c r="AT38" i="1"/>
  <c r="J38" i="1" s="1"/>
  <c r="AU38" i="1" s="1"/>
  <c r="AP321" i="1"/>
  <c r="E321" i="1"/>
  <c r="BG321" i="1" s="1"/>
  <c r="E261" i="1"/>
  <c r="AP261" i="1"/>
  <c r="E219" i="1"/>
  <c r="AP219" i="1"/>
  <c r="AT219" i="1" s="1"/>
  <c r="J219" i="1" s="1"/>
  <c r="AU219" i="1" s="1"/>
  <c r="BB494" i="1"/>
  <c r="BB481" i="1"/>
  <c r="AT454" i="1"/>
  <c r="J454" i="1" s="1"/>
  <c r="AU454" i="1" s="1"/>
  <c r="I454" i="1" s="1"/>
  <c r="E450" i="1"/>
  <c r="BB437" i="1"/>
  <c r="E423" i="1"/>
  <c r="BB419" i="1"/>
  <c r="AT419" i="1"/>
  <c r="J419" i="1" s="1"/>
  <c r="AU419" i="1" s="1"/>
  <c r="E419" i="1"/>
  <c r="BB393" i="1"/>
  <c r="AT393" i="1"/>
  <c r="J393" i="1" s="1"/>
  <c r="AU393" i="1" s="1"/>
  <c r="I393" i="1" s="1"/>
  <c r="E393" i="1"/>
  <c r="BG393" i="1" s="1"/>
  <c r="BB376" i="1"/>
  <c r="AT376" i="1"/>
  <c r="J376" i="1" s="1"/>
  <c r="AU376" i="1" s="1"/>
  <c r="E376" i="1"/>
  <c r="BG376" i="1" s="1"/>
  <c r="E363" i="1"/>
  <c r="BB351" i="1"/>
  <c r="E336" i="1"/>
  <c r="BB323" i="1"/>
  <c r="AT323" i="1"/>
  <c r="J323" i="1" s="1"/>
  <c r="AU323" i="1" s="1"/>
  <c r="E323" i="1"/>
  <c r="BB307" i="1"/>
  <c r="E289" i="1"/>
  <c r="BG289" i="1" s="1"/>
  <c r="AP289" i="1"/>
  <c r="E249" i="1"/>
  <c r="BG249" i="1" s="1"/>
  <c r="AP249" i="1"/>
  <c r="E234" i="1"/>
  <c r="AP234" i="1"/>
  <c r="E205" i="1"/>
  <c r="BG205" i="1" s="1"/>
  <c r="AP205" i="1"/>
  <c r="E191" i="1"/>
  <c r="AP191" i="1"/>
  <c r="E163" i="1"/>
  <c r="AP163" i="1"/>
  <c r="AT163" i="1" s="1"/>
  <c r="J163" i="1" s="1"/>
  <c r="AU163" i="1" s="1"/>
  <c r="AP117" i="1"/>
  <c r="AT117" i="1" s="1"/>
  <c r="J117" i="1" s="1"/>
  <c r="AU117" i="1" s="1"/>
  <c r="E117" i="1"/>
  <c r="BB103" i="1"/>
  <c r="AP102" i="1"/>
  <c r="E102" i="1"/>
  <c r="BG74" i="1"/>
  <c r="AT41" i="1"/>
  <c r="J41" i="1" s="1"/>
  <c r="AU41" i="1" s="1"/>
  <c r="I41" i="1" s="1"/>
  <c r="E23" i="1"/>
  <c r="BG23" i="1" s="1"/>
  <c r="AP23" i="1"/>
  <c r="H23" i="1" s="1"/>
  <c r="AT319" i="1"/>
  <c r="J319" i="1" s="1"/>
  <c r="AU319" i="1" s="1"/>
  <c r="E276" i="1"/>
  <c r="BG276" i="1" s="1"/>
  <c r="AP276" i="1"/>
  <c r="AT276" i="1" s="1"/>
  <c r="J276" i="1" s="1"/>
  <c r="AU276" i="1" s="1"/>
  <c r="E207" i="1"/>
  <c r="AP207" i="1"/>
  <c r="E119" i="1"/>
  <c r="BG119" i="1" s="1"/>
  <c r="AP119" i="1"/>
  <c r="AP100" i="1"/>
  <c r="E100" i="1"/>
  <c r="BG100" i="1" s="1"/>
  <c r="AT75" i="1"/>
  <c r="J75" i="1" s="1"/>
  <c r="AU75" i="1" s="1"/>
  <c r="AV75" i="1" s="1"/>
  <c r="AW75" i="1" s="1"/>
  <c r="AZ75" i="1" s="1"/>
  <c r="F75" i="1" s="1"/>
  <c r="BC75" i="1" s="1"/>
  <c r="G75" i="1" s="1"/>
  <c r="E62" i="1"/>
  <c r="BG62" i="1" s="1"/>
  <c r="AP62" i="1"/>
  <c r="AT62" i="1" s="1"/>
  <c r="J62" i="1" s="1"/>
  <c r="AU62" i="1" s="1"/>
  <c r="E60" i="1"/>
  <c r="BG60" i="1" s="1"/>
  <c r="AP60" i="1"/>
  <c r="AT60" i="1" s="1"/>
  <c r="J60" i="1" s="1"/>
  <c r="AU60" i="1" s="1"/>
  <c r="BB540" i="1"/>
  <c r="BB538" i="1"/>
  <c r="E539" i="1"/>
  <c r="AT537" i="1"/>
  <c r="J537" i="1" s="1"/>
  <c r="AU537" i="1" s="1"/>
  <c r="BB511" i="1"/>
  <c r="BB498" i="1"/>
  <c r="AP480" i="1"/>
  <c r="AP469" i="1"/>
  <c r="AT469" i="1" s="1"/>
  <c r="J469" i="1" s="1"/>
  <c r="AU469" i="1" s="1"/>
  <c r="AP467" i="1"/>
  <c r="AP465" i="1"/>
  <c r="AT465" i="1" s="1"/>
  <c r="J465" i="1" s="1"/>
  <c r="AU465" i="1" s="1"/>
  <c r="BB435" i="1"/>
  <c r="BB377" i="1"/>
  <c r="BB349" i="1"/>
  <c r="BB333" i="1"/>
  <c r="BB320" i="1"/>
  <c r="AT304" i="1"/>
  <c r="J304" i="1" s="1"/>
  <c r="AU304" i="1" s="1"/>
  <c r="I304" i="1" s="1"/>
  <c r="E264" i="1"/>
  <c r="AP264" i="1"/>
  <c r="E250" i="1"/>
  <c r="AP250" i="1"/>
  <c r="AT250" i="1" s="1"/>
  <c r="J250" i="1" s="1"/>
  <c r="AU250" i="1" s="1"/>
  <c r="E206" i="1"/>
  <c r="AP206" i="1"/>
  <c r="E176" i="1"/>
  <c r="AP176" i="1"/>
  <c r="E164" i="1"/>
  <c r="AP164" i="1"/>
  <c r="E131" i="1"/>
  <c r="BG131" i="1" s="1"/>
  <c r="AP131" i="1"/>
  <c r="E118" i="1"/>
  <c r="AP118" i="1"/>
  <c r="H118" i="1" s="1"/>
  <c r="AT74" i="1"/>
  <c r="J74" i="1" s="1"/>
  <c r="AU74" i="1" s="1"/>
  <c r="AV74" i="1" s="1"/>
  <c r="AW74" i="1" s="1"/>
  <c r="AZ74" i="1" s="1"/>
  <c r="F74" i="1" s="1"/>
  <c r="AT58" i="1"/>
  <c r="J58" i="1" s="1"/>
  <c r="AU58" i="1" s="1"/>
  <c r="AT23" i="1"/>
  <c r="J23" i="1" s="1"/>
  <c r="AU23" i="1" s="1"/>
  <c r="BB305" i="1"/>
  <c r="AT289" i="1"/>
  <c r="J289" i="1" s="1"/>
  <c r="AU289" i="1" s="1"/>
  <c r="AP278" i="1"/>
  <c r="BG263" i="1"/>
  <c r="AP233" i="1"/>
  <c r="BG218" i="1"/>
  <c r="AP217" i="1"/>
  <c r="AT217" i="1" s="1"/>
  <c r="J217" i="1" s="1"/>
  <c r="AU217" i="1" s="1"/>
  <c r="AT192" i="1"/>
  <c r="J192" i="1" s="1"/>
  <c r="AU192" i="1" s="1"/>
  <c r="AP190" i="1"/>
  <c r="BG175" i="1"/>
  <c r="AP174" i="1"/>
  <c r="AT174" i="1" s="1"/>
  <c r="J174" i="1" s="1"/>
  <c r="AU174" i="1" s="1"/>
  <c r="AP147" i="1"/>
  <c r="AT147" i="1" s="1"/>
  <c r="J147" i="1" s="1"/>
  <c r="AU147" i="1" s="1"/>
  <c r="BG117" i="1"/>
  <c r="AT102" i="1"/>
  <c r="J102" i="1" s="1"/>
  <c r="AU102" i="1" s="1"/>
  <c r="AP75" i="1"/>
  <c r="AP74" i="1"/>
  <c r="H74" i="1" s="1"/>
  <c r="AP59" i="1"/>
  <c r="AT59" i="1" s="1"/>
  <c r="J59" i="1" s="1"/>
  <c r="AU59" i="1" s="1"/>
  <c r="BG57" i="1"/>
  <c r="AP43" i="1"/>
  <c r="H43" i="1" s="1"/>
  <c r="BG42" i="1"/>
  <c r="AP41" i="1"/>
  <c r="AP20" i="1"/>
  <c r="AT20" i="1" s="1"/>
  <c r="J20" i="1" s="1"/>
  <c r="AU20" i="1" s="1"/>
  <c r="AT308" i="1"/>
  <c r="J308" i="1" s="1"/>
  <c r="AU308" i="1" s="1"/>
  <c r="AP277" i="1"/>
  <c r="AT277" i="1" s="1"/>
  <c r="J277" i="1" s="1"/>
  <c r="AU277" i="1" s="1"/>
  <c r="AP265" i="1"/>
  <c r="H265" i="1" s="1"/>
  <c r="AT249" i="1"/>
  <c r="J249" i="1" s="1"/>
  <c r="AU249" i="1" s="1"/>
  <c r="AP247" i="1"/>
  <c r="AP246" i="1"/>
  <c r="AP235" i="1"/>
  <c r="AT235" i="1" s="1"/>
  <c r="J235" i="1" s="1"/>
  <c r="AU235" i="1" s="1"/>
  <c r="AP232" i="1"/>
  <c r="AT231" i="1"/>
  <c r="J231" i="1" s="1"/>
  <c r="AU231" i="1" s="1"/>
  <c r="AP220" i="1"/>
  <c r="AT205" i="1"/>
  <c r="J205" i="1" s="1"/>
  <c r="AU205" i="1" s="1"/>
  <c r="I205" i="1" s="1"/>
  <c r="AP203" i="1"/>
  <c r="AP202" i="1"/>
  <c r="AP192" i="1"/>
  <c r="AP189" i="1"/>
  <c r="AT189" i="1" s="1"/>
  <c r="J189" i="1" s="1"/>
  <c r="AU189" i="1" s="1"/>
  <c r="AP177" i="1"/>
  <c r="AT162" i="1"/>
  <c r="J162" i="1" s="1"/>
  <c r="AU162" i="1" s="1"/>
  <c r="AP160" i="1"/>
  <c r="H160" i="1" s="1"/>
  <c r="AP150" i="1"/>
  <c r="AP149" i="1"/>
  <c r="AT149" i="1" s="1"/>
  <c r="J149" i="1" s="1"/>
  <c r="AU149" i="1" s="1"/>
  <c r="AP146" i="1"/>
  <c r="AT146" i="1" s="1"/>
  <c r="J146" i="1" s="1"/>
  <c r="AU146" i="1" s="1"/>
  <c r="AT134" i="1"/>
  <c r="J134" i="1" s="1"/>
  <c r="AU134" i="1" s="1"/>
  <c r="AP132" i="1"/>
  <c r="AP72" i="1"/>
  <c r="H72" i="1" s="1"/>
  <c r="AP61" i="1"/>
  <c r="H61" i="1" s="1"/>
  <c r="BG59" i="1"/>
  <c r="AT275" i="1"/>
  <c r="J275" i="1" s="1"/>
  <c r="AU275" i="1" s="1"/>
  <c r="AT263" i="1"/>
  <c r="J263" i="1" s="1"/>
  <c r="AU263" i="1" s="1"/>
  <c r="I263" i="1" s="1"/>
  <c r="BG235" i="1"/>
  <c r="AT221" i="1"/>
  <c r="J221" i="1" s="1"/>
  <c r="AU221" i="1" s="1"/>
  <c r="AT218" i="1"/>
  <c r="J218" i="1" s="1"/>
  <c r="AU218" i="1" s="1"/>
  <c r="BG192" i="1"/>
  <c r="AT178" i="1"/>
  <c r="J178" i="1" s="1"/>
  <c r="AU178" i="1" s="1"/>
  <c r="I178" i="1" s="1"/>
  <c r="AT175" i="1"/>
  <c r="J175" i="1" s="1"/>
  <c r="AU175" i="1" s="1"/>
  <c r="BG149" i="1"/>
  <c r="AT133" i="1"/>
  <c r="J133" i="1" s="1"/>
  <c r="AU133" i="1" s="1"/>
  <c r="AT130" i="1"/>
  <c r="J130" i="1" s="1"/>
  <c r="AU130" i="1" s="1"/>
  <c r="I130" i="1" s="1"/>
  <c r="AV497" i="1"/>
  <c r="AW497" i="1" s="1"/>
  <c r="AZ497" i="1" s="1"/>
  <c r="F497" i="1" s="1"/>
  <c r="BC497" i="1" s="1"/>
  <c r="G497" i="1" s="1"/>
  <c r="I497" i="1"/>
  <c r="AV493" i="1"/>
  <c r="AW493" i="1" s="1"/>
  <c r="AZ493" i="1" s="1"/>
  <c r="F493" i="1" s="1"/>
  <c r="BC493" i="1" s="1"/>
  <c r="G493" i="1" s="1"/>
  <c r="I493" i="1"/>
  <c r="I352" i="1"/>
  <c r="AV304" i="1"/>
  <c r="AW304" i="1" s="1"/>
  <c r="AZ304" i="1" s="1"/>
  <c r="F304" i="1" s="1"/>
  <c r="BC304" i="1" s="1"/>
  <c r="G304" i="1" s="1"/>
  <c r="AV378" i="1"/>
  <c r="AW378" i="1" s="1"/>
  <c r="AZ378" i="1" s="1"/>
  <c r="F378" i="1" s="1"/>
  <c r="BC378" i="1" s="1"/>
  <c r="G378" i="1" s="1"/>
  <c r="AV536" i="1"/>
  <c r="AW536" i="1" s="1"/>
  <c r="AZ536" i="1" s="1"/>
  <c r="F536" i="1" s="1"/>
  <c r="BC536" i="1" s="1"/>
  <c r="G536" i="1" s="1"/>
  <c r="I536" i="1"/>
  <c r="AV454" i="1"/>
  <c r="AW454" i="1" s="1"/>
  <c r="AZ454" i="1" s="1"/>
  <c r="F454" i="1" s="1"/>
  <c r="BC454" i="1" s="1"/>
  <c r="G454" i="1" s="1"/>
  <c r="AV452" i="1"/>
  <c r="AW452" i="1" s="1"/>
  <c r="AZ452" i="1" s="1"/>
  <c r="F452" i="1" s="1"/>
  <c r="BC452" i="1" s="1"/>
  <c r="G452" i="1" s="1"/>
  <c r="I452" i="1"/>
  <c r="AV438" i="1"/>
  <c r="AW438" i="1" s="1"/>
  <c r="AZ438" i="1" s="1"/>
  <c r="F438" i="1" s="1"/>
  <c r="BC438" i="1" s="1"/>
  <c r="G438" i="1" s="1"/>
  <c r="I438" i="1"/>
  <c r="AV510" i="1"/>
  <c r="AW510" i="1" s="1"/>
  <c r="AZ510" i="1" s="1"/>
  <c r="F510" i="1" s="1"/>
  <c r="BC510" i="1" s="1"/>
  <c r="G510" i="1" s="1"/>
  <c r="I510" i="1"/>
  <c r="AV308" i="1"/>
  <c r="AW308" i="1" s="1"/>
  <c r="AZ308" i="1" s="1"/>
  <c r="F308" i="1" s="1"/>
  <c r="BC308" i="1" s="1"/>
  <c r="G308" i="1" s="1"/>
  <c r="I308" i="1"/>
  <c r="AV467" i="1"/>
  <c r="AW467" i="1" s="1"/>
  <c r="AZ467" i="1" s="1"/>
  <c r="F467" i="1" s="1"/>
  <c r="BC467" i="1" s="1"/>
  <c r="G467" i="1" s="1"/>
  <c r="H523" i="1"/>
  <c r="AP394" i="1"/>
  <c r="E394" i="1"/>
  <c r="BG61" i="1"/>
  <c r="H497" i="1"/>
  <c r="H480" i="1"/>
  <c r="H454" i="1"/>
  <c r="AV421" i="1"/>
  <c r="AW421" i="1" s="1"/>
  <c r="AZ421" i="1" s="1"/>
  <c r="F421" i="1" s="1"/>
  <c r="BC421" i="1" s="1"/>
  <c r="G421" i="1" s="1"/>
  <c r="I421" i="1"/>
  <c r="BF421" i="1"/>
  <c r="BH421" i="1" s="1"/>
  <c r="H391" i="1"/>
  <c r="BG365" i="1"/>
  <c r="H304" i="1"/>
  <c r="I175" i="1"/>
  <c r="AV175" i="1"/>
  <c r="AW175" i="1" s="1"/>
  <c r="AZ175" i="1" s="1"/>
  <c r="F175" i="1" s="1"/>
  <c r="BC175" i="1" s="1"/>
  <c r="G175" i="1" s="1"/>
  <c r="AT539" i="1"/>
  <c r="J539" i="1" s="1"/>
  <c r="AU539" i="1" s="1"/>
  <c r="BG540" i="1"/>
  <c r="BG452" i="1"/>
  <c r="AV391" i="1"/>
  <c r="AW391" i="1" s="1"/>
  <c r="AZ391" i="1" s="1"/>
  <c r="F391" i="1" s="1"/>
  <c r="BC391" i="1" s="1"/>
  <c r="G391" i="1" s="1"/>
  <c r="AV293" i="1"/>
  <c r="AW293" i="1" s="1"/>
  <c r="AZ293" i="1" s="1"/>
  <c r="F293" i="1" s="1"/>
  <c r="BC293" i="1" s="1"/>
  <c r="G293" i="1" s="1"/>
  <c r="I293" i="1"/>
  <c r="AP292" i="1"/>
  <c r="E292" i="1"/>
  <c r="BG207" i="1"/>
  <c r="BB526" i="1"/>
  <c r="AP526" i="1"/>
  <c r="E526" i="1"/>
  <c r="BG525" i="1"/>
  <c r="BB509" i="1"/>
  <c r="BG508" i="1"/>
  <c r="BB483" i="1"/>
  <c r="AP483" i="1"/>
  <c r="E483" i="1"/>
  <c r="BG482" i="1"/>
  <c r="BB466" i="1"/>
  <c r="AP466" i="1"/>
  <c r="E466" i="1"/>
  <c r="BG465" i="1"/>
  <c r="AV450" i="1"/>
  <c r="AW450" i="1" s="1"/>
  <c r="AZ450" i="1" s="1"/>
  <c r="F450" i="1" s="1"/>
  <c r="BC450" i="1" s="1"/>
  <c r="G450" i="1" s="1"/>
  <c r="I450" i="1"/>
  <c r="AP449" i="1"/>
  <c r="E449" i="1"/>
  <c r="BG434" i="1"/>
  <c r="H365" i="1"/>
  <c r="I363" i="1"/>
  <c r="AP362" i="1"/>
  <c r="E362" i="1"/>
  <c r="BG348" i="1"/>
  <c r="AT279" i="1"/>
  <c r="J279" i="1" s="1"/>
  <c r="AU279" i="1" s="1"/>
  <c r="BG232" i="1"/>
  <c r="I133" i="1"/>
  <c r="AV133" i="1"/>
  <c r="AW133" i="1" s="1"/>
  <c r="AZ133" i="1" s="1"/>
  <c r="F133" i="1" s="1"/>
  <c r="BC133" i="1" s="1"/>
  <c r="G133" i="1" s="1"/>
  <c r="H536" i="1"/>
  <c r="H510" i="1"/>
  <c r="BF510" i="1"/>
  <c r="BH510" i="1" s="1"/>
  <c r="H493" i="1"/>
  <c r="H467" i="1"/>
  <c r="AP437" i="1"/>
  <c r="AT437" i="1" s="1"/>
  <c r="J437" i="1" s="1"/>
  <c r="AU437" i="1" s="1"/>
  <c r="E437" i="1"/>
  <c r="AV434" i="1"/>
  <c r="AW434" i="1" s="1"/>
  <c r="AZ434" i="1" s="1"/>
  <c r="F434" i="1" s="1"/>
  <c r="BC434" i="1" s="1"/>
  <c r="G434" i="1" s="1"/>
  <c r="I434" i="1"/>
  <c r="H434" i="1"/>
  <c r="BF434" i="1"/>
  <c r="BH434" i="1" s="1"/>
  <c r="AV423" i="1"/>
  <c r="AW423" i="1" s="1"/>
  <c r="AZ423" i="1" s="1"/>
  <c r="F423" i="1" s="1"/>
  <c r="BC423" i="1" s="1"/>
  <c r="G423" i="1" s="1"/>
  <c r="I423" i="1"/>
  <c r="AP422" i="1"/>
  <c r="AT422" i="1" s="1"/>
  <c r="J422" i="1" s="1"/>
  <c r="AU422" i="1" s="1"/>
  <c r="E422" i="1"/>
  <c r="BG408" i="1"/>
  <c r="AP351" i="1"/>
  <c r="AT351" i="1" s="1"/>
  <c r="J351" i="1" s="1"/>
  <c r="AU351" i="1" s="1"/>
  <c r="E351" i="1"/>
  <c r="AV348" i="1"/>
  <c r="AW348" i="1" s="1"/>
  <c r="AZ348" i="1" s="1"/>
  <c r="F348" i="1" s="1"/>
  <c r="BC348" i="1" s="1"/>
  <c r="G348" i="1" s="1"/>
  <c r="I348" i="1"/>
  <c r="H348" i="1"/>
  <c r="AV336" i="1"/>
  <c r="AW336" i="1" s="1"/>
  <c r="AZ336" i="1" s="1"/>
  <c r="F336" i="1" s="1"/>
  <c r="BC336" i="1" s="1"/>
  <c r="G336" i="1" s="1"/>
  <c r="I336" i="1"/>
  <c r="AP335" i="1"/>
  <c r="E335" i="1"/>
  <c r="BG261" i="1"/>
  <c r="I218" i="1"/>
  <c r="AV218" i="1"/>
  <c r="AW218" i="1" s="1"/>
  <c r="AZ218" i="1" s="1"/>
  <c r="F218" i="1" s="1"/>
  <c r="BC218" i="1" s="1"/>
  <c r="G218" i="1" s="1"/>
  <c r="BG164" i="1"/>
  <c r="BG102" i="1"/>
  <c r="H539" i="1"/>
  <c r="AT523" i="1"/>
  <c r="J523" i="1" s="1"/>
  <c r="AU523" i="1" s="1"/>
  <c r="AT480" i="1"/>
  <c r="J480" i="1" s="1"/>
  <c r="AU480" i="1" s="1"/>
  <c r="AV380" i="1"/>
  <c r="AW380" i="1" s="1"/>
  <c r="AZ380" i="1" s="1"/>
  <c r="F380" i="1" s="1"/>
  <c r="BC380" i="1" s="1"/>
  <c r="G380" i="1" s="1"/>
  <c r="I380" i="1"/>
  <c r="AP379" i="1"/>
  <c r="E379" i="1"/>
  <c r="AV334" i="1"/>
  <c r="AW334" i="1" s="1"/>
  <c r="AZ334" i="1" s="1"/>
  <c r="F334" i="1" s="1"/>
  <c r="BC334" i="1" s="1"/>
  <c r="G334" i="1" s="1"/>
  <c r="I334" i="1"/>
  <c r="AP307" i="1"/>
  <c r="AT307" i="1" s="1"/>
  <c r="J307" i="1" s="1"/>
  <c r="AU307" i="1" s="1"/>
  <c r="E307" i="1"/>
  <c r="AV525" i="1"/>
  <c r="AW525" i="1" s="1"/>
  <c r="AZ525" i="1" s="1"/>
  <c r="F525" i="1" s="1"/>
  <c r="BC525" i="1" s="1"/>
  <c r="G525" i="1" s="1"/>
  <c r="I525" i="1"/>
  <c r="AP509" i="1"/>
  <c r="E509" i="1"/>
  <c r="AV508" i="1"/>
  <c r="AW508" i="1" s="1"/>
  <c r="AZ508" i="1" s="1"/>
  <c r="F508" i="1" s="1"/>
  <c r="BC508" i="1" s="1"/>
  <c r="G508" i="1" s="1"/>
  <c r="I508" i="1"/>
  <c r="AV482" i="1"/>
  <c r="AW482" i="1" s="1"/>
  <c r="AZ482" i="1" s="1"/>
  <c r="F482" i="1" s="1"/>
  <c r="BC482" i="1" s="1"/>
  <c r="G482" i="1" s="1"/>
  <c r="I482" i="1"/>
  <c r="H452" i="1"/>
  <c r="AP377" i="1"/>
  <c r="AT377" i="1" s="1"/>
  <c r="J377" i="1" s="1"/>
  <c r="AU377" i="1" s="1"/>
  <c r="E377" i="1"/>
  <c r="AT365" i="1"/>
  <c r="J365" i="1" s="1"/>
  <c r="AU365" i="1" s="1"/>
  <c r="E290" i="1"/>
  <c r="AP290" i="1"/>
  <c r="I221" i="1"/>
  <c r="AV221" i="1"/>
  <c r="AW221" i="1" s="1"/>
  <c r="AZ221" i="1" s="1"/>
  <c r="F221" i="1" s="1"/>
  <c r="BC221" i="1" s="1"/>
  <c r="G221" i="1" s="1"/>
  <c r="BG146" i="1"/>
  <c r="AV540" i="1"/>
  <c r="AW540" i="1" s="1"/>
  <c r="AZ540" i="1" s="1"/>
  <c r="F540" i="1" s="1"/>
  <c r="BC540" i="1" s="1"/>
  <c r="G540" i="1" s="1"/>
  <c r="BG539" i="1"/>
  <c r="BB522" i="1"/>
  <c r="AP522" i="1"/>
  <c r="E522" i="1"/>
  <c r="AV512" i="1"/>
  <c r="AW512" i="1" s="1"/>
  <c r="AZ512" i="1" s="1"/>
  <c r="F512" i="1" s="1"/>
  <c r="BC512" i="1" s="1"/>
  <c r="G512" i="1" s="1"/>
  <c r="I512" i="1"/>
  <c r="BG512" i="1"/>
  <c r="BB496" i="1"/>
  <c r="AP496" i="1"/>
  <c r="E496" i="1"/>
  <c r="AV495" i="1"/>
  <c r="AW495" i="1" s="1"/>
  <c r="AZ495" i="1" s="1"/>
  <c r="F495" i="1" s="1"/>
  <c r="BC495" i="1" s="1"/>
  <c r="G495" i="1" s="1"/>
  <c r="I495" i="1"/>
  <c r="BG495" i="1"/>
  <c r="BB479" i="1"/>
  <c r="AP479" i="1"/>
  <c r="E479" i="1"/>
  <c r="BG469" i="1"/>
  <c r="BB453" i="1"/>
  <c r="AP420" i="1"/>
  <c r="AT420" i="1" s="1"/>
  <c r="J420" i="1" s="1"/>
  <c r="AU420" i="1" s="1"/>
  <c r="E420" i="1"/>
  <c r="AV408" i="1"/>
  <c r="AW408" i="1" s="1"/>
  <c r="AZ408" i="1" s="1"/>
  <c r="F408" i="1" s="1"/>
  <c r="BC408" i="1" s="1"/>
  <c r="G408" i="1" s="1"/>
  <c r="I408" i="1"/>
  <c r="H408" i="1"/>
  <c r="BF408" i="1"/>
  <c r="BH408" i="1" s="1"/>
  <c r="AV406" i="1"/>
  <c r="AW406" i="1" s="1"/>
  <c r="AZ406" i="1" s="1"/>
  <c r="F406" i="1" s="1"/>
  <c r="BC406" i="1" s="1"/>
  <c r="G406" i="1" s="1"/>
  <c r="I406" i="1"/>
  <c r="AP405" i="1"/>
  <c r="E405" i="1"/>
  <c r="BG391" i="1"/>
  <c r="AP333" i="1"/>
  <c r="AT333" i="1" s="1"/>
  <c r="J333" i="1" s="1"/>
  <c r="AU333" i="1" s="1"/>
  <c r="E333" i="1"/>
  <c r="H321" i="1"/>
  <c r="AV319" i="1"/>
  <c r="AW319" i="1" s="1"/>
  <c r="AZ319" i="1" s="1"/>
  <c r="F319" i="1" s="1"/>
  <c r="BC319" i="1" s="1"/>
  <c r="G319" i="1" s="1"/>
  <c r="I319" i="1"/>
  <c r="AP318" i="1"/>
  <c r="E318" i="1"/>
  <c r="BG304" i="1"/>
  <c r="BG277" i="1"/>
  <c r="I275" i="1"/>
  <c r="AV275" i="1"/>
  <c r="AW275" i="1" s="1"/>
  <c r="AZ275" i="1" s="1"/>
  <c r="F275" i="1" s="1"/>
  <c r="BC275" i="1" s="1"/>
  <c r="G275" i="1" s="1"/>
  <c r="BG189" i="1"/>
  <c r="H59" i="1"/>
  <c r="I42" i="1"/>
  <c r="AV42" i="1"/>
  <c r="AW42" i="1" s="1"/>
  <c r="AZ42" i="1" s="1"/>
  <c r="F42" i="1" s="1"/>
  <c r="BC42" i="1" s="1"/>
  <c r="G42" i="1" s="1"/>
  <c r="I231" i="1"/>
  <c r="AV231" i="1"/>
  <c r="AW231" i="1" s="1"/>
  <c r="AZ231" i="1" s="1"/>
  <c r="F231" i="1" s="1"/>
  <c r="BC231" i="1" s="1"/>
  <c r="G231" i="1" s="1"/>
  <c r="BG220" i="1"/>
  <c r="AT191" i="1"/>
  <c r="J191" i="1" s="1"/>
  <c r="AU191" i="1" s="1"/>
  <c r="BG177" i="1"/>
  <c r="BG150" i="1"/>
  <c r="I58" i="1"/>
  <c r="AV58" i="1"/>
  <c r="AW58" i="1" s="1"/>
  <c r="AZ58" i="1" s="1"/>
  <c r="F58" i="1" s="1"/>
  <c r="BC58" i="1" s="1"/>
  <c r="G58" i="1" s="1"/>
  <c r="H42" i="1"/>
  <c r="E538" i="1"/>
  <c r="AP538" i="1"/>
  <c r="BG536" i="1"/>
  <c r="AT526" i="1"/>
  <c r="J526" i="1" s="1"/>
  <c r="AU526" i="1" s="1"/>
  <c r="BG523" i="1"/>
  <c r="BG510" i="1"/>
  <c r="BG497" i="1"/>
  <c r="AT496" i="1"/>
  <c r="J496" i="1" s="1"/>
  <c r="AU496" i="1" s="1"/>
  <c r="BG493" i="1"/>
  <c r="AT483" i="1"/>
  <c r="J483" i="1" s="1"/>
  <c r="AU483" i="1" s="1"/>
  <c r="BG480" i="1"/>
  <c r="BG467" i="1"/>
  <c r="AT466" i="1"/>
  <c r="J466" i="1" s="1"/>
  <c r="AU466" i="1" s="1"/>
  <c r="BG454" i="1"/>
  <c r="BB452" i="1"/>
  <c r="AV436" i="1"/>
  <c r="AW436" i="1" s="1"/>
  <c r="AZ436" i="1" s="1"/>
  <c r="F436" i="1" s="1"/>
  <c r="I436" i="1"/>
  <c r="BG436" i="1"/>
  <c r="BB434" i="1"/>
  <c r="AV419" i="1"/>
  <c r="AW419" i="1" s="1"/>
  <c r="AZ419" i="1" s="1"/>
  <c r="F419" i="1" s="1"/>
  <c r="I419" i="1"/>
  <c r="BG419" i="1"/>
  <c r="BB408" i="1"/>
  <c r="AV393" i="1"/>
  <c r="AW393" i="1" s="1"/>
  <c r="AZ393" i="1" s="1"/>
  <c r="F393" i="1" s="1"/>
  <c r="BB391" i="1"/>
  <c r="AT379" i="1"/>
  <c r="J379" i="1" s="1"/>
  <c r="AU379" i="1" s="1"/>
  <c r="AV376" i="1"/>
  <c r="AW376" i="1" s="1"/>
  <c r="AZ376" i="1" s="1"/>
  <c r="F376" i="1" s="1"/>
  <c r="I376" i="1"/>
  <c r="BB365" i="1"/>
  <c r="BG350" i="1"/>
  <c r="BB348" i="1"/>
  <c r="AT335" i="1"/>
  <c r="J335" i="1" s="1"/>
  <c r="AU335" i="1" s="1"/>
  <c r="AV323" i="1"/>
  <c r="AW323" i="1" s="1"/>
  <c r="AZ323" i="1" s="1"/>
  <c r="F323" i="1" s="1"/>
  <c r="I323" i="1"/>
  <c r="BG323" i="1"/>
  <c r="BB321" i="1"/>
  <c r="AT318" i="1"/>
  <c r="J318" i="1" s="1"/>
  <c r="AU318" i="1" s="1"/>
  <c r="AV306" i="1"/>
  <c r="AW306" i="1" s="1"/>
  <c r="AZ306" i="1" s="1"/>
  <c r="F306" i="1" s="1"/>
  <c r="I306" i="1"/>
  <c r="BG306" i="1"/>
  <c r="BB304" i="1"/>
  <c r="AT292" i="1"/>
  <c r="J292" i="1" s="1"/>
  <c r="AU292" i="1" s="1"/>
  <c r="I289" i="1"/>
  <c r="AV289" i="1"/>
  <c r="AW289" i="1" s="1"/>
  <c r="AZ289" i="1" s="1"/>
  <c r="F289" i="1" s="1"/>
  <c r="BC289" i="1" s="1"/>
  <c r="BG278" i="1"/>
  <c r="BG250" i="1"/>
  <c r="AT248" i="1"/>
  <c r="J248" i="1" s="1"/>
  <c r="AU248" i="1" s="1"/>
  <c r="BG233" i="1"/>
  <c r="BG206" i="1"/>
  <c r="AT204" i="1"/>
  <c r="J204" i="1" s="1"/>
  <c r="AU204" i="1" s="1"/>
  <c r="I192" i="1"/>
  <c r="AV192" i="1"/>
  <c r="AW192" i="1" s="1"/>
  <c r="AZ192" i="1" s="1"/>
  <c r="F192" i="1" s="1"/>
  <c r="BC192" i="1" s="1"/>
  <c r="G192" i="1" s="1"/>
  <c r="BG190" i="1"/>
  <c r="BG163" i="1"/>
  <c r="AT161" i="1"/>
  <c r="J161" i="1" s="1"/>
  <c r="AU161" i="1" s="1"/>
  <c r="BG147" i="1"/>
  <c r="BG118" i="1"/>
  <c r="I23" i="1"/>
  <c r="AV23" i="1"/>
  <c r="AW23" i="1" s="1"/>
  <c r="AZ23" i="1" s="1"/>
  <c r="F23" i="1" s="1"/>
  <c r="BC23" i="1" s="1"/>
  <c r="G23" i="1" s="1"/>
  <c r="BG265" i="1"/>
  <c r="BG246" i="1"/>
  <c r="AT234" i="1"/>
  <c r="J234" i="1" s="1"/>
  <c r="AU234" i="1" s="1"/>
  <c r="BG202" i="1"/>
  <c r="BG132" i="1"/>
  <c r="AT538" i="1"/>
  <c r="J538" i="1" s="1"/>
  <c r="AU538" i="1" s="1"/>
  <c r="H525" i="1"/>
  <c r="AP524" i="1"/>
  <c r="AT524" i="1" s="1"/>
  <c r="J524" i="1" s="1"/>
  <c r="AU524" i="1" s="1"/>
  <c r="E524" i="1"/>
  <c r="H512" i="1"/>
  <c r="BF512" i="1"/>
  <c r="AP511" i="1"/>
  <c r="E511" i="1"/>
  <c r="H508" i="1"/>
  <c r="AP498" i="1"/>
  <c r="AT498" i="1" s="1"/>
  <c r="J498" i="1" s="1"/>
  <c r="AU498" i="1" s="1"/>
  <c r="E498" i="1"/>
  <c r="H495" i="1"/>
  <c r="AP494" i="1"/>
  <c r="E494" i="1"/>
  <c r="H482" i="1"/>
  <c r="AP481" i="1"/>
  <c r="AT481" i="1" s="1"/>
  <c r="J481" i="1" s="1"/>
  <c r="AU481" i="1" s="1"/>
  <c r="E481" i="1"/>
  <c r="AP468" i="1"/>
  <c r="E468" i="1"/>
  <c r="H465" i="1"/>
  <c r="AP464" i="1"/>
  <c r="E464" i="1"/>
  <c r="H450" i="1"/>
  <c r="BF450" i="1"/>
  <c r="BH450" i="1" s="1"/>
  <c r="H423" i="1"/>
  <c r="BF423" i="1"/>
  <c r="BH423" i="1" s="1"/>
  <c r="H406" i="1"/>
  <c r="BF406" i="1"/>
  <c r="H380" i="1"/>
  <c r="BF380" i="1"/>
  <c r="BH380" i="1" s="1"/>
  <c r="H363" i="1"/>
  <c r="H336" i="1"/>
  <c r="BF336" i="1"/>
  <c r="H319" i="1"/>
  <c r="H293" i="1"/>
  <c r="BG264" i="1"/>
  <c r="I249" i="1"/>
  <c r="AV249" i="1"/>
  <c r="AW249" i="1" s="1"/>
  <c r="AZ249" i="1" s="1"/>
  <c r="F249" i="1" s="1"/>
  <c r="BC249" i="1" s="1"/>
  <c r="G249" i="1" s="1"/>
  <c r="BG247" i="1"/>
  <c r="BG219" i="1"/>
  <c r="BG203" i="1"/>
  <c r="BG176" i="1"/>
  <c r="I162" i="1"/>
  <c r="AV162" i="1"/>
  <c r="AW162" i="1" s="1"/>
  <c r="AZ162" i="1" s="1"/>
  <c r="F162" i="1" s="1"/>
  <c r="BC162" i="1" s="1"/>
  <c r="G162" i="1" s="1"/>
  <c r="BG160" i="1"/>
  <c r="I129" i="1"/>
  <c r="AV129" i="1"/>
  <c r="AW129" i="1" s="1"/>
  <c r="AZ129" i="1" s="1"/>
  <c r="F129" i="1" s="1"/>
  <c r="BC129" i="1" s="1"/>
  <c r="G129" i="1" s="1"/>
  <c r="E76" i="1"/>
  <c r="AP76" i="1"/>
  <c r="AT76" i="1" s="1"/>
  <c r="J76" i="1" s="1"/>
  <c r="AU76" i="1" s="1"/>
  <c r="BG39" i="1"/>
  <c r="I22" i="1"/>
  <c r="AV22" i="1"/>
  <c r="AW22" i="1" s="1"/>
  <c r="AZ22" i="1" s="1"/>
  <c r="F22" i="1" s="1"/>
  <c r="BC22" i="1" s="1"/>
  <c r="G22" i="1" s="1"/>
  <c r="I21" i="1"/>
  <c r="AV21" i="1"/>
  <c r="AW21" i="1" s="1"/>
  <c r="AZ21" i="1" s="1"/>
  <c r="F21" i="1" s="1"/>
  <c r="BC21" i="1" s="1"/>
  <c r="G21" i="1" s="1"/>
  <c r="BG537" i="1"/>
  <c r="BB450" i="1"/>
  <c r="BB423" i="1"/>
  <c r="BG406" i="1"/>
  <c r="BH406" i="1" s="1"/>
  <c r="BB380" i="1"/>
  <c r="AP366" i="1"/>
  <c r="E366" i="1"/>
  <c r="BB363" i="1"/>
  <c r="BB336" i="1"/>
  <c r="AT290" i="1"/>
  <c r="J290" i="1" s="1"/>
  <c r="AU290" i="1" s="1"/>
  <c r="AP453" i="1"/>
  <c r="E453" i="1"/>
  <c r="BG450" i="1"/>
  <c r="AP435" i="1"/>
  <c r="AT435" i="1" s="1"/>
  <c r="J435" i="1" s="1"/>
  <c r="AU435" i="1" s="1"/>
  <c r="E435" i="1"/>
  <c r="BG423" i="1"/>
  <c r="AP409" i="1"/>
  <c r="AT409" i="1" s="1"/>
  <c r="J409" i="1" s="1"/>
  <c r="AU409" i="1" s="1"/>
  <c r="E409" i="1"/>
  <c r="BB406" i="1"/>
  <c r="AP392" i="1"/>
  <c r="E392" i="1"/>
  <c r="BG380" i="1"/>
  <c r="BG363" i="1"/>
  <c r="AP349" i="1"/>
  <c r="E349" i="1"/>
  <c r="BG336" i="1"/>
  <c r="AP322" i="1"/>
  <c r="AT322" i="1" s="1"/>
  <c r="J322" i="1" s="1"/>
  <c r="AU322" i="1" s="1"/>
  <c r="E322" i="1"/>
  <c r="BB319" i="1"/>
  <c r="BG319" i="1"/>
  <c r="AP305" i="1"/>
  <c r="AT305" i="1" s="1"/>
  <c r="J305" i="1" s="1"/>
  <c r="AU305" i="1" s="1"/>
  <c r="E305" i="1"/>
  <c r="BB293" i="1"/>
  <c r="BG293" i="1"/>
  <c r="AT278" i="1"/>
  <c r="J278" i="1" s="1"/>
  <c r="AU278" i="1" s="1"/>
  <c r="AT261" i="1"/>
  <c r="J261" i="1" s="1"/>
  <c r="AU261" i="1" s="1"/>
  <c r="AT247" i="1"/>
  <c r="J247" i="1" s="1"/>
  <c r="AU247" i="1" s="1"/>
  <c r="AT233" i="1"/>
  <c r="J233" i="1" s="1"/>
  <c r="AU233" i="1" s="1"/>
  <c r="AT220" i="1"/>
  <c r="J220" i="1" s="1"/>
  <c r="AU220" i="1" s="1"/>
  <c r="AT207" i="1"/>
  <c r="J207" i="1" s="1"/>
  <c r="AU207" i="1" s="1"/>
  <c r="AT203" i="1"/>
  <c r="J203" i="1" s="1"/>
  <c r="AU203" i="1" s="1"/>
  <c r="AT190" i="1"/>
  <c r="J190" i="1" s="1"/>
  <c r="AU190" i="1" s="1"/>
  <c r="AT177" i="1"/>
  <c r="J177" i="1" s="1"/>
  <c r="AU177" i="1" s="1"/>
  <c r="AT164" i="1"/>
  <c r="J164" i="1" s="1"/>
  <c r="AU164" i="1" s="1"/>
  <c r="AT160" i="1"/>
  <c r="J160" i="1" s="1"/>
  <c r="AU160" i="1" s="1"/>
  <c r="AT132" i="1"/>
  <c r="J132" i="1" s="1"/>
  <c r="AU132" i="1" s="1"/>
  <c r="AT119" i="1"/>
  <c r="J119" i="1" s="1"/>
  <c r="AU119" i="1" s="1"/>
  <c r="AP90" i="1"/>
  <c r="AT90" i="1" s="1"/>
  <c r="J90" i="1" s="1"/>
  <c r="AU90" i="1" s="1"/>
  <c r="E90" i="1"/>
  <c r="BG22" i="1"/>
  <c r="BF21" i="1"/>
  <c r="H21" i="1"/>
  <c r="AT453" i="1"/>
  <c r="J453" i="1" s="1"/>
  <c r="AU453" i="1" s="1"/>
  <c r="AP451" i="1"/>
  <c r="AT451" i="1" s="1"/>
  <c r="J451" i="1" s="1"/>
  <c r="AU451" i="1" s="1"/>
  <c r="E451" i="1"/>
  <c r="BB438" i="1"/>
  <c r="BG438" i="1"/>
  <c r="AP433" i="1"/>
  <c r="E433" i="1"/>
  <c r="BB421" i="1"/>
  <c r="BG421" i="1"/>
  <c r="AP407" i="1"/>
  <c r="AT407" i="1" s="1"/>
  <c r="J407" i="1" s="1"/>
  <c r="AU407" i="1" s="1"/>
  <c r="E407" i="1"/>
  <c r="BB395" i="1"/>
  <c r="BG395" i="1"/>
  <c r="AT392" i="1"/>
  <c r="J392" i="1" s="1"/>
  <c r="AU392" i="1" s="1"/>
  <c r="AP381" i="1"/>
  <c r="E381" i="1"/>
  <c r="BB378" i="1"/>
  <c r="BG378" i="1"/>
  <c r="AP364" i="1"/>
  <c r="E364" i="1"/>
  <c r="BB352" i="1"/>
  <c r="BG352" i="1"/>
  <c r="AT349" i="1"/>
  <c r="J349" i="1" s="1"/>
  <c r="AU349" i="1" s="1"/>
  <c r="AP337" i="1"/>
  <c r="AT337" i="1" s="1"/>
  <c r="J337" i="1" s="1"/>
  <c r="AU337" i="1" s="1"/>
  <c r="E337" i="1"/>
  <c r="BB334" i="1"/>
  <c r="BG334" i="1"/>
  <c r="AP320" i="1"/>
  <c r="E320" i="1"/>
  <c r="BB308" i="1"/>
  <c r="BG308" i="1"/>
  <c r="AP303" i="1"/>
  <c r="E303" i="1"/>
  <c r="BB291" i="1"/>
  <c r="BG291" i="1"/>
  <c r="BG275" i="1"/>
  <c r="AT264" i="1"/>
  <c r="J264" i="1" s="1"/>
  <c r="AU264" i="1" s="1"/>
  <c r="BG262" i="1"/>
  <c r="BG248" i="1"/>
  <c r="AT246" i="1"/>
  <c r="J246" i="1" s="1"/>
  <c r="AU246" i="1" s="1"/>
  <c r="BG234" i="1"/>
  <c r="AT232" i="1"/>
  <c r="J232" i="1" s="1"/>
  <c r="AU232" i="1" s="1"/>
  <c r="BG221" i="1"/>
  <c r="BG217" i="1"/>
  <c r="AT206" i="1"/>
  <c r="J206" i="1" s="1"/>
  <c r="AU206" i="1" s="1"/>
  <c r="BG204" i="1"/>
  <c r="AT202" i="1"/>
  <c r="J202" i="1" s="1"/>
  <c r="AU202" i="1" s="1"/>
  <c r="BG191" i="1"/>
  <c r="BG178" i="1"/>
  <c r="AT176" i="1"/>
  <c r="J176" i="1" s="1"/>
  <c r="AU176" i="1" s="1"/>
  <c r="BG174" i="1"/>
  <c r="BG161" i="1"/>
  <c r="AT150" i="1"/>
  <c r="J150" i="1" s="1"/>
  <c r="AU150" i="1" s="1"/>
  <c r="BG148" i="1"/>
  <c r="BG133" i="1"/>
  <c r="AT131" i="1"/>
  <c r="J131" i="1" s="1"/>
  <c r="AU131" i="1" s="1"/>
  <c r="BG129" i="1"/>
  <c r="AT118" i="1"/>
  <c r="J118" i="1" s="1"/>
  <c r="AU118" i="1" s="1"/>
  <c r="AP116" i="1"/>
  <c r="E116" i="1"/>
  <c r="I75" i="1"/>
  <c r="BG72" i="1"/>
  <c r="H58" i="1"/>
  <c r="H41" i="1"/>
  <c r="I40" i="1"/>
  <c r="AV40" i="1"/>
  <c r="AW40" i="1" s="1"/>
  <c r="AZ40" i="1" s="1"/>
  <c r="F40" i="1" s="1"/>
  <c r="BC40" i="1" s="1"/>
  <c r="G40" i="1" s="1"/>
  <c r="I39" i="1"/>
  <c r="AV39" i="1"/>
  <c r="AW39" i="1" s="1"/>
  <c r="AZ39" i="1" s="1"/>
  <c r="F39" i="1" s="1"/>
  <c r="BC39" i="1" s="1"/>
  <c r="G39" i="1" s="1"/>
  <c r="I38" i="1"/>
  <c r="AV38" i="1"/>
  <c r="AW38" i="1" s="1"/>
  <c r="AZ38" i="1" s="1"/>
  <c r="F38" i="1" s="1"/>
  <c r="BC38" i="1" s="1"/>
  <c r="G38" i="1" s="1"/>
  <c r="H62" i="1"/>
  <c r="I57" i="1"/>
  <c r="AV57" i="1"/>
  <c r="AW57" i="1" s="1"/>
  <c r="AZ57" i="1" s="1"/>
  <c r="F57" i="1" s="1"/>
  <c r="BC57" i="1" s="1"/>
  <c r="G57" i="1" s="1"/>
  <c r="BG21" i="1"/>
  <c r="BF289" i="1"/>
  <c r="BH289" i="1" s="1"/>
  <c r="H289" i="1"/>
  <c r="H279" i="1"/>
  <c r="H278" i="1"/>
  <c r="H275" i="1"/>
  <c r="H264" i="1"/>
  <c r="H263" i="1"/>
  <c r="H262" i="1"/>
  <c r="H261" i="1"/>
  <c r="BF249" i="1"/>
  <c r="BH249" i="1" s="1"/>
  <c r="H249" i="1"/>
  <c r="H248" i="1"/>
  <c r="H247" i="1"/>
  <c r="H246" i="1"/>
  <c r="H234" i="1"/>
  <c r="H233" i="1"/>
  <c r="H232" i="1"/>
  <c r="H231" i="1"/>
  <c r="H221" i="1"/>
  <c r="H220" i="1"/>
  <c r="H219" i="1"/>
  <c r="H218" i="1"/>
  <c r="H217" i="1"/>
  <c r="H207" i="1"/>
  <c r="H206" i="1"/>
  <c r="H205" i="1"/>
  <c r="H204" i="1"/>
  <c r="H203" i="1"/>
  <c r="H202" i="1"/>
  <c r="BF192" i="1"/>
  <c r="BH192" i="1" s="1"/>
  <c r="H192" i="1"/>
  <c r="H191" i="1"/>
  <c r="H190" i="1"/>
  <c r="H189" i="1"/>
  <c r="H178" i="1"/>
  <c r="H177" i="1"/>
  <c r="H176" i="1"/>
  <c r="H175" i="1"/>
  <c r="H174" i="1"/>
  <c r="H164" i="1"/>
  <c r="H162" i="1"/>
  <c r="H161" i="1"/>
  <c r="H150" i="1"/>
  <c r="H149" i="1"/>
  <c r="H134" i="1"/>
  <c r="H133" i="1"/>
  <c r="H132" i="1"/>
  <c r="H131" i="1"/>
  <c r="H130" i="1"/>
  <c r="H129" i="1"/>
  <c r="H119" i="1"/>
  <c r="BG115" i="1"/>
  <c r="AT115" i="1"/>
  <c r="J115" i="1" s="1"/>
  <c r="AU115" i="1" s="1"/>
  <c r="AP103" i="1"/>
  <c r="E103" i="1"/>
  <c r="BG89" i="1"/>
  <c r="AT89" i="1"/>
  <c r="J89" i="1" s="1"/>
  <c r="AU89" i="1" s="1"/>
  <c r="AP86" i="1"/>
  <c r="AT86" i="1" s="1"/>
  <c r="J86" i="1" s="1"/>
  <c r="AU86" i="1" s="1"/>
  <c r="E86" i="1"/>
  <c r="I74" i="1"/>
  <c r="H60" i="1"/>
  <c r="BF39" i="1"/>
  <c r="I24" i="1"/>
  <c r="AV24" i="1"/>
  <c r="AW24" i="1" s="1"/>
  <c r="AZ24" i="1" s="1"/>
  <c r="F24" i="1" s="1"/>
  <c r="BC24" i="1" s="1"/>
  <c r="G24" i="1" s="1"/>
  <c r="AP114" i="1"/>
  <c r="AT114" i="1" s="1"/>
  <c r="J114" i="1" s="1"/>
  <c r="AU114" i="1" s="1"/>
  <c r="E114" i="1"/>
  <c r="AT104" i="1"/>
  <c r="J104" i="1" s="1"/>
  <c r="AU104" i="1" s="1"/>
  <c r="AP101" i="1"/>
  <c r="AT101" i="1" s="1"/>
  <c r="J101" i="1" s="1"/>
  <c r="AU101" i="1" s="1"/>
  <c r="E101" i="1"/>
  <c r="AT100" i="1"/>
  <c r="J100" i="1" s="1"/>
  <c r="AU100" i="1" s="1"/>
  <c r="AP88" i="1"/>
  <c r="AT88" i="1" s="1"/>
  <c r="J88" i="1" s="1"/>
  <c r="AU88" i="1" s="1"/>
  <c r="E88" i="1"/>
  <c r="AT87" i="1"/>
  <c r="J87" i="1" s="1"/>
  <c r="AU87" i="1" s="1"/>
  <c r="H75" i="1"/>
  <c r="H24" i="1"/>
  <c r="BB115" i="1"/>
  <c r="H115" i="1"/>
  <c r="BB104" i="1"/>
  <c r="H104" i="1"/>
  <c r="BB102" i="1"/>
  <c r="BB100" i="1"/>
  <c r="H100" i="1"/>
  <c r="BB89" i="1"/>
  <c r="H89" i="1"/>
  <c r="BB87" i="1"/>
  <c r="H87" i="1"/>
  <c r="BB76" i="1"/>
  <c r="BF23" i="1"/>
  <c r="BH23" i="1" s="1"/>
  <c r="BF495" i="1" l="1"/>
  <c r="BF452" i="1"/>
  <c r="BH452" i="1" s="1"/>
  <c r="BC395" i="1"/>
  <c r="G395" i="1" s="1"/>
  <c r="BF395" i="1"/>
  <c r="BH395" i="1" s="1"/>
  <c r="I395" i="1"/>
  <c r="BF363" i="1"/>
  <c r="BH363" i="1"/>
  <c r="I350" i="1"/>
  <c r="AV276" i="1"/>
  <c r="AW276" i="1" s="1"/>
  <c r="AZ276" i="1" s="1"/>
  <c r="F276" i="1" s="1"/>
  <c r="BC276" i="1" s="1"/>
  <c r="G276" i="1" s="1"/>
  <c r="I276" i="1"/>
  <c r="H276" i="1"/>
  <c r="H277" i="1"/>
  <c r="AV262" i="1"/>
  <c r="AW262" i="1" s="1"/>
  <c r="AZ262" i="1" s="1"/>
  <c r="F262" i="1" s="1"/>
  <c r="BC262" i="1" s="1"/>
  <c r="G262" i="1" s="1"/>
  <c r="I262" i="1"/>
  <c r="AV263" i="1"/>
  <c r="AW263" i="1" s="1"/>
  <c r="AZ263" i="1" s="1"/>
  <c r="F263" i="1" s="1"/>
  <c r="BC263" i="1" s="1"/>
  <c r="G263" i="1" s="1"/>
  <c r="BD263" i="1" s="1"/>
  <c r="I149" i="1"/>
  <c r="AV149" i="1"/>
  <c r="AW149" i="1" s="1"/>
  <c r="AZ149" i="1" s="1"/>
  <c r="F149" i="1" s="1"/>
  <c r="BC149" i="1" s="1"/>
  <c r="G149" i="1" s="1"/>
  <c r="H147" i="1"/>
  <c r="H146" i="1"/>
  <c r="AV117" i="1"/>
  <c r="AW117" i="1" s="1"/>
  <c r="AZ117" i="1" s="1"/>
  <c r="F117" i="1" s="1"/>
  <c r="BC117" i="1" s="1"/>
  <c r="G117" i="1" s="1"/>
  <c r="I117" i="1"/>
  <c r="H117" i="1"/>
  <c r="I465" i="1"/>
  <c r="AV465" i="1"/>
  <c r="AW465" i="1" s="1"/>
  <c r="AZ465" i="1" s="1"/>
  <c r="F465" i="1" s="1"/>
  <c r="BC465" i="1" s="1"/>
  <c r="G465" i="1" s="1"/>
  <c r="AV62" i="1"/>
  <c r="AW62" i="1" s="1"/>
  <c r="AZ62" i="1" s="1"/>
  <c r="F62" i="1" s="1"/>
  <c r="BC62" i="1" s="1"/>
  <c r="G62" i="1" s="1"/>
  <c r="I62" i="1"/>
  <c r="I235" i="1"/>
  <c r="AV235" i="1"/>
  <c r="AW235" i="1" s="1"/>
  <c r="AZ235" i="1" s="1"/>
  <c r="F235" i="1" s="1"/>
  <c r="BC235" i="1" s="1"/>
  <c r="G235" i="1" s="1"/>
  <c r="BE235" i="1" s="1"/>
  <c r="I20" i="1"/>
  <c r="AV20" i="1"/>
  <c r="AW20" i="1" s="1"/>
  <c r="AZ20" i="1" s="1"/>
  <c r="F20" i="1" s="1"/>
  <c r="BC20" i="1" s="1"/>
  <c r="G20" i="1" s="1"/>
  <c r="I174" i="1"/>
  <c r="AV174" i="1"/>
  <c r="AW174" i="1" s="1"/>
  <c r="AZ174" i="1" s="1"/>
  <c r="F174" i="1" s="1"/>
  <c r="BC174" i="1" s="1"/>
  <c r="G174" i="1" s="1"/>
  <c r="I217" i="1"/>
  <c r="AV217" i="1"/>
  <c r="AW217" i="1" s="1"/>
  <c r="AZ217" i="1" s="1"/>
  <c r="F217" i="1" s="1"/>
  <c r="BC217" i="1" s="1"/>
  <c r="G217" i="1" s="1"/>
  <c r="AV469" i="1"/>
  <c r="AW469" i="1" s="1"/>
  <c r="AZ469" i="1" s="1"/>
  <c r="F469" i="1" s="1"/>
  <c r="BC469" i="1" s="1"/>
  <c r="G469" i="1" s="1"/>
  <c r="BD469" i="1" s="1"/>
  <c r="I469" i="1"/>
  <c r="I60" i="1"/>
  <c r="AV60" i="1"/>
  <c r="AW60" i="1" s="1"/>
  <c r="AZ60" i="1" s="1"/>
  <c r="F60" i="1" s="1"/>
  <c r="BC60" i="1" s="1"/>
  <c r="G60" i="1" s="1"/>
  <c r="BF60" i="1"/>
  <c r="BH60" i="1" s="1"/>
  <c r="I188" i="1"/>
  <c r="AV188" i="1"/>
  <c r="AW188" i="1" s="1"/>
  <c r="AZ188" i="1" s="1"/>
  <c r="F188" i="1" s="1"/>
  <c r="BC188" i="1" s="1"/>
  <c r="G188" i="1" s="1"/>
  <c r="BE188" i="1" s="1"/>
  <c r="I59" i="1"/>
  <c r="AV59" i="1"/>
  <c r="AW59" i="1" s="1"/>
  <c r="AZ59" i="1" s="1"/>
  <c r="F59" i="1" s="1"/>
  <c r="BC59" i="1" s="1"/>
  <c r="G59" i="1" s="1"/>
  <c r="BC74" i="1"/>
  <c r="G74" i="1" s="1"/>
  <c r="BD74" i="1" s="1"/>
  <c r="BF74" i="1"/>
  <c r="BH74" i="1" s="1"/>
  <c r="I102" i="1"/>
  <c r="AV102" i="1"/>
  <c r="AW102" i="1" s="1"/>
  <c r="AZ102" i="1" s="1"/>
  <c r="F102" i="1" s="1"/>
  <c r="BC102" i="1" s="1"/>
  <c r="G102" i="1" s="1"/>
  <c r="I537" i="1"/>
  <c r="AV537" i="1"/>
  <c r="AW537" i="1" s="1"/>
  <c r="AZ537" i="1" s="1"/>
  <c r="F537" i="1" s="1"/>
  <c r="BC537" i="1" s="1"/>
  <c r="G537" i="1" s="1"/>
  <c r="H20" i="1"/>
  <c r="H102" i="1"/>
  <c r="BF162" i="1"/>
  <c r="BH162" i="1" s="1"/>
  <c r="H250" i="1"/>
  <c r="BF275" i="1"/>
  <c r="BH21" i="1"/>
  <c r="H73" i="1"/>
  <c r="BH39" i="1"/>
  <c r="BF293" i="1"/>
  <c r="BH293" i="1" s="1"/>
  <c r="BF42" i="1"/>
  <c r="BH42" i="1" s="1"/>
  <c r="AV134" i="1"/>
  <c r="AW134" i="1" s="1"/>
  <c r="AZ134" i="1" s="1"/>
  <c r="F134" i="1" s="1"/>
  <c r="BC134" i="1" s="1"/>
  <c r="G134" i="1" s="1"/>
  <c r="AV178" i="1"/>
  <c r="AW178" i="1" s="1"/>
  <c r="AZ178" i="1" s="1"/>
  <c r="F178" i="1" s="1"/>
  <c r="BC178" i="1" s="1"/>
  <c r="G178" i="1" s="1"/>
  <c r="I321" i="1"/>
  <c r="BH512" i="1"/>
  <c r="BF334" i="1"/>
  <c r="AV130" i="1"/>
  <c r="AW130" i="1" s="1"/>
  <c r="AZ130" i="1" s="1"/>
  <c r="F130" i="1" s="1"/>
  <c r="BC130" i="1" s="1"/>
  <c r="G130" i="1" s="1"/>
  <c r="BF467" i="1"/>
  <c r="BH467" i="1" s="1"/>
  <c r="BF352" i="1"/>
  <c r="BH352" i="1" s="1"/>
  <c r="AT73" i="1"/>
  <c r="J73" i="1" s="1"/>
  <c r="AU73" i="1" s="1"/>
  <c r="AT61" i="1"/>
  <c r="J61" i="1" s="1"/>
  <c r="AU61" i="1" s="1"/>
  <c r="BH336" i="1"/>
  <c r="BF38" i="1"/>
  <c r="BH38" i="1" s="1"/>
  <c r="BF75" i="1"/>
  <c r="BH75" i="1" s="1"/>
  <c r="BF130" i="1"/>
  <c r="BH130" i="1" s="1"/>
  <c r="H148" i="1"/>
  <c r="H163" i="1"/>
  <c r="H188" i="1"/>
  <c r="BF218" i="1"/>
  <c r="BH218" i="1" s="1"/>
  <c r="AT265" i="1"/>
  <c r="J265" i="1" s="1"/>
  <c r="AU265" i="1" s="1"/>
  <c r="I265" i="1" s="1"/>
  <c r="AV41" i="1"/>
  <c r="AW41" i="1" s="1"/>
  <c r="AZ41" i="1" s="1"/>
  <c r="F41" i="1" s="1"/>
  <c r="BC41" i="1" s="1"/>
  <c r="G41" i="1" s="1"/>
  <c r="AV205" i="1"/>
  <c r="AW205" i="1" s="1"/>
  <c r="AZ205" i="1" s="1"/>
  <c r="F205" i="1" s="1"/>
  <c r="BC205" i="1" s="1"/>
  <c r="G205" i="1" s="1"/>
  <c r="H469" i="1"/>
  <c r="I134" i="1"/>
  <c r="BF497" i="1"/>
  <c r="BH497" i="1" s="1"/>
  <c r="BF438" i="1"/>
  <c r="BH438" i="1" s="1"/>
  <c r="BF231" i="1"/>
  <c r="BH231" i="1" s="1"/>
  <c r="H235" i="1"/>
  <c r="BH334" i="1"/>
  <c r="G289" i="1"/>
  <c r="BH495" i="1"/>
  <c r="BF454" i="1"/>
  <c r="BH454" i="1" s="1"/>
  <c r="AT291" i="1"/>
  <c r="J291" i="1" s="1"/>
  <c r="AU291" i="1" s="1"/>
  <c r="AT43" i="1"/>
  <c r="J43" i="1" s="1"/>
  <c r="AU43" i="1" s="1"/>
  <c r="AT72" i="1"/>
  <c r="J72" i="1" s="1"/>
  <c r="AU72" i="1" s="1"/>
  <c r="AV481" i="1"/>
  <c r="AW481" i="1" s="1"/>
  <c r="AZ481" i="1" s="1"/>
  <c r="F481" i="1" s="1"/>
  <c r="BC481" i="1" s="1"/>
  <c r="G481" i="1" s="1"/>
  <c r="I481" i="1"/>
  <c r="AV422" i="1"/>
  <c r="AW422" i="1" s="1"/>
  <c r="AZ422" i="1" s="1"/>
  <c r="F422" i="1" s="1"/>
  <c r="BC422" i="1" s="1"/>
  <c r="G422" i="1" s="1"/>
  <c r="I422" i="1"/>
  <c r="I88" i="1"/>
  <c r="AV88" i="1"/>
  <c r="AW88" i="1" s="1"/>
  <c r="AZ88" i="1" s="1"/>
  <c r="F88" i="1" s="1"/>
  <c r="BC88" i="1" s="1"/>
  <c r="G88" i="1" s="1"/>
  <c r="AV337" i="1"/>
  <c r="AW337" i="1" s="1"/>
  <c r="AZ337" i="1" s="1"/>
  <c r="F337" i="1" s="1"/>
  <c r="BC337" i="1" s="1"/>
  <c r="G337" i="1" s="1"/>
  <c r="I337" i="1"/>
  <c r="AV524" i="1"/>
  <c r="AW524" i="1" s="1"/>
  <c r="AZ524" i="1" s="1"/>
  <c r="F524" i="1" s="1"/>
  <c r="BC524" i="1" s="1"/>
  <c r="G524" i="1" s="1"/>
  <c r="I524" i="1"/>
  <c r="AV498" i="1"/>
  <c r="AW498" i="1" s="1"/>
  <c r="AZ498" i="1" s="1"/>
  <c r="F498" i="1" s="1"/>
  <c r="BC498" i="1" s="1"/>
  <c r="G498" i="1" s="1"/>
  <c r="I498" i="1"/>
  <c r="AV420" i="1"/>
  <c r="AW420" i="1" s="1"/>
  <c r="AZ420" i="1" s="1"/>
  <c r="F420" i="1" s="1"/>
  <c r="BC420" i="1" s="1"/>
  <c r="G420" i="1" s="1"/>
  <c r="I420" i="1"/>
  <c r="BE24" i="1"/>
  <c r="BD24" i="1"/>
  <c r="BG86" i="1"/>
  <c r="BG103" i="1"/>
  <c r="BE38" i="1"/>
  <c r="BD38" i="1"/>
  <c r="I131" i="1"/>
  <c r="AV131" i="1"/>
  <c r="AW131" i="1" s="1"/>
  <c r="AZ131" i="1" s="1"/>
  <c r="F131" i="1" s="1"/>
  <c r="BC131" i="1" s="1"/>
  <c r="G131" i="1" s="1"/>
  <c r="I176" i="1"/>
  <c r="AV176" i="1"/>
  <c r="AW176" i="1" s="1"/>
  <c r="AZ176" i="1" s="1"/>
  <c r="F176" i="1" s="1"/>
  <c r="BC176" i="1" s="1"/>
  <c r="G176" i="1" s="1"/>
  <c r="I219" i="1"/>
  <c r="AV219" i="1"/>
  <c r="AW219" i="1" s="1"/>
  <c r="AZ219" i="1" s="1"/>
  <c r="F219" i="1" s="1"/>
  <c r="BC219" i="1" s="1"/>
  <c r="G219" i="1" s="1"/>
  <c r="I264" i="1"/>
  <c r="AV264" i="1"/>
  <c r="AW264" i="1" s="1"/>
  <c r="AZ264" i="1" s="1"/>
  <c r="F264" i="1" s="1"/>
  <c r="BC264" i="1" s="1"/>
  <c r="G264" i="1" s="1"/>
  <c r="H303" i="1"/>
  <c r="H433" i="1"/>
  <c r="I177" i="1"/>
  <c r="AV177" i="1"/>
  <c r="AW177" i="1" s="1"/>
  <c r="AZ177" i="1" s="1"/>
  <c r="F177" i="1" s="1"/>
  <c r="BC177" i="1" s="1"/>
  <c r="G177" i="1" s="1"/>
  <c r="AV437" i="1"/>
  <c r="AW437" i="1" s="1"/>
  <c r="AZ437" i="1" s="1"/>
  <c r="F437" i="1" s="1"/>
  <c r="BC437" i="1" s="1"/>
  <c r="G437" i="1" s="1"/>
  <c r="I437" i="1"/>
  <c r="BE129" i="1"/>
  <c r="BD129" i="1"/>
  <c r="BE217" i="1"/>
  <c r="BD217" i="1"/>
  <c r="BG464" i="1"/>
  <c r="BG481" i="1"/>
  <c r="BG498" i="1"/>
  <c r="BG511" i="1"/>
  <c r="BG524" i="1"/>
  <c r="BE276" i="1"/>
  <c r="BD276" i="1"/>
  <c r="BC323" i="1"/>
  <c r="G323" i="1" s="1"/>
  <c r="BF323" i="1"/>
  <c r="BH323" i="1" s="1"/>
  <c r="BC419" i="1"/>
  <c r="G419" i="1" s="1"/>
  <c r="BF419" i="1"/>
  <c r="BH419" i="1" s="1"/>
  <c r="BE58" i="1"/>
  <c r="BD58" i="1"/>
  <c r="H405" i="1"/>
  <c r="H479" i="1"/>
  <c r="H496" i="1"/>
  <c r="H522" i="1"/>
  <c r="BE221" i="1"/>
  <c r="BD221" i="1"/>
  <c r="AT433" i="1"/>
  <c r="J433" i="1" s="1"/>
  <c r="AU433" i="1" s="1"/>
  <c r="BD525" i="1"/>
  <c r="BE525" i="1"/>
  <c r="H307" i="1"/>
  <c r="BG379" i="1"/>
  <c r="AV407" i="1"/>
  <c r="AW407" i="1" s="1"/>
  <c r="AZ407" i="1" s="1"/>
  <c r="F407" i="1" s="1"/>
  <c r="BC407" i="1" s="1"/>
  <c r="G407" i="1" s="1"/>
  <c r="I407" i="1"/>
  <c r="H437" i="1"/>
  <c r="I279" i="1"/>
  <c r="AV279" i="1"/>
  <c r="AW279" i="1" s="1"/>
  <c r="AZ279" i="1" s="1"/>
  <c r="F279" i="1" s="1"/>
  <c r="BC279" i="1" s="1"/>
  <c r="G279" i="1" s="1"/>
  <c r="H449" i="1"/>
  <c r="BE175" i="1"/>
  <c r="BD175" i="1"/>
  <c r="BG394" i="1"/>
  <c r="BD304" i="1"/>
  <c r="BE304" i="1"/>
  <c r="BF40" i="1"/>
  <c r="BH40" i="1" s="1"/>
  <c r="I100" i="1"/>
  <c r="AV100" i="1"/>
  <c r="AW100" i="1" s="1"/>
  <c r="AZ100" i="1" s="1"/>
  <c r="F100" i="1" s="1"/>
  <c r="BC100" i="1" s="1"/>
  <c r="G100" i="1" s="1"/>
  <c r="H103" i="1"/>
  <c r="BF175" i="1"/>
  <c r="BH175" i="1" s="1"/>
  <c r="BF177" i="1"/>
  <c r="BH177" i="1" s="1"/>
  <c r="BF276" i="1"/>
  <c r="BH276" i="1" s="1"/>
  <c r="BE57" i="1"/>
  <c r="BD57" i="1"/>
  <c r="BF58" i="1"/>
  <c r="BH58" i="1" s="1"/>
  <c r="H116" i="1"/>
  <c r="AV305" i="1"/>
  <c r="AW305" i="1" s="1"/>
  <c r="AZ305" i="1" s="1"/>
  <c r="F305" i="1" s="1"/>
  <c r="BC305" i="1" s="1"/>
  <c r="G305" i="1" s="1"/>
  <c r="I305" i="1"/>
  <c r="BG320" i="1"/>
  <c r="AV392" i="1"/>
  <c r="AW392" i="1" s="1"/>
  <c r="AZ392" i="1" s="1"/>
  <c r="F392" i="1" s="1"/>
  <c r="BC392" i="1" s="1"/>
  <c r="G392" i="1" s="1"/>
  <c r="I392" i="1"/>
  <c r="AV435" i="1"/>
  <c r="AW435" i="1" s="1"/>
  <c r="AZ435" i="1" s="1"/>
  <c r="F435" i="1" s="1"/>
  <c r="BC435" i="1" s="1"/>
  <c r="G435" i="1" s="1"/>
  <c r="I435" i="1"/>
  <c r="BG451" i="1"/>
  <c r="BG90" i="1"/>
  <c r="I190" i="1"/>
  <c r="AV190" i="1"/>
  <c r="AW190" i="1" s="1"/>
  <c r="AZ190" i="1" s="1"/>
  <c r="F190" i="1" s="1"/>
  <c r="I278" i="1"/>
  <c r="AV278" i="1"/>
  <c r="AW278" i="1" s="1"/>
  <c r="AZ278" i="1" s="1"/>
  <c r="F278" i="1" s="1"/>
  <c r="BG409" i="1"/>
  <c r="AV333" i="1"/>
  <c r="AW333" i="1" s="1"/>
  <c r="AZ333" i="1" s="1"/>
  <c r="F333" i="1" s="1"/>
  <c r="BC333" i="1" s="1"/>
  <c r="G333" i="1" s="1"/>
  <c r="I333" i="1"/>
  <c r="BE41" i="1"/>
  <c r="BD41" i="1"/>
  <c r="H468" i="1"/>
  <c r="H494" i="1"/>
  <c r="H511" i="1"/>
  <c r="BE192" i="1"/>
  <c r="BD192" i="1"/>
  <c r="AV379" i="1"/>
  <c r="AW379" i="1" s="1"/>
  <c r="AZ379" i="1" s="1"/>
  <c r="F379" i="1" s="1"/>
  <c r="BC379" i="1" s="1"/>
  <c r="G379" i="1" s="1"/>
  <c r="I379" i="1"/>
  <c r="AV526" i="1"/>
  <c r="AW526" i="1" s="1"/>
  <c r="AZ526" i="1" s="1"/>
  <c r="F526" i="1" s="1"/>
  <c r="BC526" i="1" s="1"/>
  <c r="G526" i="1" s="1"/>
  <c r="I526" i="1"/>
  <c r="BG538" i="1"/>
  <c r="BE231" i="1"/>
  <c r="BD231" i="1"/>
  <c r="BD321" i="1"/>
  <c r="BE321" i="1"/>
  <c r="AV365" i="1"/>
  <c r="AW365" i="1" s="1"/>
  <c r="AZ365" i="1" s="1"/>
  <c r="F365" i="1" s="1"/>
  <c r="BC365" i="1" s="1"/>
  <c r="G365" i="1" s="1"/>
  <c r="I365" i="1"/>
  <c r="H509" i="1"/>
  <c r="BE263" i="1"/>
  <c r="H379" i="1"/>
  <c r="BF379" i="1"/>
  <c r="BH379" i="1" s="1"/>
  <c r="AV480" i="1"/>
  <c r="AW480" i="1" s="1"/>
  <c r="AZ480" i="1" s="1"/>
  <c r="F480" i="1" s="1"/>
  <c r="BC480" i="1" s="1"/>
  <c r="G480" i="1" s="1"/>
  <c r="I480" i="1"/>
  <c r="BD336" i="1"/>
  <c r="BE336" i="1"/>
  <c r="BD348" i="1"/>
  <c r="BE348" i="1"/>
  <c r="BG466" i="1"/>
  <c r="BE20" i="1"/>
  <c r="BD20" i="1"/>
  <c r="BG292" i="1"/>
  <c r="H394" i="1"/>
  <c r="BD467" i="1"/>
  <c r="BE467" i="1"/>
  <c r="BD510" i="1"/>
  <c r="BE510" i="1"/>
  <c r="BD452" i="1"/>
  <c r="BE452" i="1"/>
  <c r="BD536" i="1"/>
  <c r="BE536" i="1"/>
  <c r="BE59" i="1"/>
  <c r="BD59" i="1"/>
  <c r="BD493" i="1"/>
  <c r="BE493" i="1"/>
  <c r="BF57" i="1"/>
  <c r="BH57" i="1" s="1"/>
  <c r="AV87" i="1"/>
  <c r="AW87" i="1" s="1"/>
  <c r="AZ87" i="1" s="1"/>
  <c r="F87" i="1" s="1"/>
  <c r="I87" i="1"/>
  <c r="BG101" i="1"/>
  <c r="H114" i="1"/>
  <c r="BE74" i="1"/>
  <c r="I89" i="1"/>
  <c r="AV89" i="1"/>
  <c r="AW89" i="1" s="1"/>
  <c r="AZ89" i="1" s="1"/>
  <c r="F89" i="1" s="1"/>
  <c r="I115" i="1"/>
  <c r="AV115" i="1"/>
  <c r="AW115" i="1" s="1"/>
  <c r="AZ115" i="1" s="1"/>
  <c r="F115" i="1" s="1"/>
  <c r="BE39" i="1"/>
  <c r="BD39" i="1"/>
  <c r="BE62" i="1"/>
  <c r="BD62" i="1"/>
  <c r="BE75" i="1"/>
  <c r="BD75" i="1"/>
  <c r="I118" i="1"/>
  <c r="AV118" i="1"/>
  <c r="AW118" i="1" s="1"/>
  <c r="AZ118" i="1" s="1"/>
  <c r="F118" i="1" s="1"/>
  <c r="I146" i="1"/>
  <c r="AV146" i="1"/>
  <c r="AW146" i="1" s="1"/>
  <c r="AZ146" i="1" s="1"/>
  <c r="F146" i="1" s="1"/>
  <c r="I163" i="1"/>
  <c r="AV163" i="1"/>
  <c r="AW163" i="1" s="1"/>
  <c r="AZ163" i="1" s="1"/>
  <c r="F163" i="1" s="1"/>
  <c r="I189" i="1"/>
  <c r="AV189" i="1"/>
  <c r="AW189" i="1" s="1"/>
  <c r="AZ189" i="1" s="1"/>
  <c r="F189" i="1" s="1"/>
  <c r="I206" i="1"/>
  <c r="AV206" i="1"/>
  <c r="AW206" i="1" s="1"/>
  <c r="AZ206" i="1" s="1"/>
  <c r="F206" i="1" s="1"/>
  <c r="I232" i="1"/>
  <c r="AV232" i="1"/>
  <c r="AW232" i="1" s="1"/>
  <c r="AZ232" i="1" s="1"/>
  <c r="F232" i="1" s="1"/>
  <c r="I250" i="1"/>
  <c r="AV250" i="1"/>
  <c r="AW250" i="1" s="1"/>
  <c r="AZ250" i="1" s="1"/>
  <c r="F250" i="1" s="1"/>
  <c r="I277" i="1"/>
  <c r="AV277" i="1"/>
  <c r="AW277" i="1" s="1"/>
  <c r="AZ277" i="1" s="1"/>
  <c r="F277" i="1" s="1"/>
  <c r="H320" i="1"/>
  <c r="H364" i="1"/>
  <c r="H407" i="1"/>
  <c r="H451" i="1"/>
  <c r="H90" i="1"/>
  <c r="I160" i="1"/>
  <c r="AV160" i="1"/>
  <c r="AW160" i="1" s="1"/>
  <c r="AZ160" i="1" s="1"/>
  <c r="F160" i="1" s="1"/>
  <c r="I203" i="1"/>
  <c r="AV203" i="1"/>
  <c r="AW203" i="1" s="1"/>
  <c r="AZ203" i="1" s="1"/>
  <c r="F203" i="1" s="1"/>
  <c r="I247" i="1"/>
  <c r="AV247" i="1"/>
  <c r="AW247" i="1" s="1"/>
  <c r="AZ247" i="1" s="1"/>
  <c r="F247" i="1" s="1"/>
  <c r="H305" i="1"/>
  <c r="BG322" i="1"/>
  <c r="BG349" i="1"/>
  <c r="BG392" i="1"/>
  <c r="H409" i="1"/>
  <c r="H435" i="1"/>
  <c r="BF435" i="1"/>
  <c r="H453" i="1"/>
  <c r="BE162" i="1"/>
  <c r="BD162" i="1"/>
  <c r="BE205" i="1"/>
  <c r="BD205" i="1"/>
  <c r="BE249" i="1"/>
  <c r="BD249" i="1"/>
  <c r="BF319" i="1"/>
  <c r="BH319" i="1" s="1"/>
  <c r="BF465" i="1"/>
  <c r="BH465" i="1" s="1"/>
  <c r="BF482" i="1"/>
  <c r="BH482" i="1" s="1"/>
  <c r="BF508" i="1"/>
  <c r="BH508" i="1" s="1"/>
  <c r="BF525" i="1"/>
  <c r="BH525" i="1" s="1"/>
  <c r="BE23" i="1"/>
  <c r="BD23" i="1"/>
  <c r="BE149" i="1"/>
  <c r="BD149" i="1"/>
  <c r="I248" i="1"/>
  <c r="AV248" i="1"/>
  <c r="AW248" i="1" s="1"/>
  <c r="AZ248" i="1" s="1"/>
  <c r="F248" i="1" s="1"/>
  <c r="BC306" i="1"/>
  <c r="G306" i="1" s="1"/>
  <c r="BF306" i="1"/>
  <c r="BH306" i="1" s="1"/>
  <c r="BC350" i="1"/>
  <c r="G350" i="1" s="1"/>
  <c r="BF350" i="1"/>
  <c r="BH350" i="1" s="1"/>
  <c r="BC393" i="1"/>
  <c r="G393" i="1" s="1"/>
  <c r="BF393" i="1"/>
  <c r="BH393" i="1" s="1"/>
  <c r="BC436" i="1"/>
  <c r="G436" i="1" s="1"/>
  <c r="BF436" i="1"/>
  <c r="BH436" i="1" s="1"/>
  <c r="AT479" i="1"/>
  <c r="J479" i="1" s="1"/>
  <c r="AU479" i="1" s="1"/>
  <c r="AT522" i="1"/>
  <c r="J522" i="1" s="1"/>
  <c r="AU522" i="1" s="1"/>
  <c r="BE60" i="1"/>
  <c r="BD60" i="1"/>
  <c r="BD102" i="1"/>
  <c r="BE102" i="1"/>
  <c r="I191" i="1"/>
  <c r="AV191" i="1"/>
  <c r="AW191" i="1" s="1"/>
  <c r="AZ191" i="1" s="1"/>
  <c r="F191" i="1" s="1"/>
  <c r="BF59" i="1"/>
  <c r="BH59" i="1" s="1"/>
  <c r="BG318" i="1"/>
  <c r="BF321" i="1"/>
  <c r="BH321" i="1" s="1"/>
  <c r="BG333" i="1"/>
  <c r="BD406" i="1"/>
  <c r="BE406" i="1"/>
  <c r="BD408" i="1"/>
  <c r="BE408" i="1"/>
  <c r="AT468" i="1"/>
  <c r="J468" i="1" s="1"/>
  <c r="AU468" i="1" s="1"/>
  <c r="AT494" i="1"/>
  <c r="J494" i="1" s="1"/>
  <c r="AU494" i="1" s="1"/>
  <c r="BD495" i="1"/>
  <c r="BE495" i="1"/>
  <c r="AT511" i="1"/>
  <c r="J511" i="1" s="1"/>
  <c r="AU511" i="1" s="1"/>
  <c r="BD512" i="1"/>
  <c r="BE512" i="1"/>
  <c r="H290" i="1"/>
  <c r="BG377" i="1"/>
  <c r="AV523" i="1"/>
  <c r="AW523" i="1" s="1"/>
  <c r="AZ523" i="1" s="1"/>
  <c r="F523" i="1" s="1"/>
  <c r="BC523" i="1" s="1"/>
  <c r="G523" i="1" s="1"/>
  <c r="I523" i="1"/>
  <c r="BG335" i="1"/>
  <c r="BF348" i="1"/>
  <c r="BH348" i="1" s="1"/>
  <c r="BG351" i="1"/>
  <c r="BD423" i="1"/>
  <c r="BE423" i="1"/>
  <c r="BD434" i="1"/>
  <c r="BE434" i="1"/>
  <c r="BD363" i="1"/>
  <c r="BE363" i="1"/>
  <c r="BD450" i="1"/>
  <c r="BE450" i="1"/>
  <c r="H466" i="1"/>
  <c r="BG483" i="1"/>
  <c r="BG526" i="1"/>
  <c r="H292" i="1"/>
  <c r="BD391" i="1"/>
  <c r="BE391" i="1"/>
  <c r="BF304" i="1"/>
  <c r="BH304" i="1" s="1"/>
  <c r="BF391" i="1"/>
  <c r="BH391" i="1" s="1"/>
  <c r="BD421" i="1"/>
  <c r="BE421" i="1"/>
  <c r="BF523" i="1"/>
  <c r="BH523" i="1" s="1"/>
  <c r="BF308" i="1"/>
  <c r="BH308" i="1" s="1"/>
  <c r="BF378" i="1"/>
  <c r="BH378" i="1" s="1"/>
  <c r="BF88" i="1"/>
  <c r="H88" i="1"/>
  <c r="AV104" i="1"/>
  <c r="AW104" i="1" s="1"/>
  <c r="AZ104" i="1" s="1"/>
  <c r="F104" i="1" s="1"/>
  <c r="I104" i="1"/>
  <c r="AV90" i="1"/>
  <c r="AW90" i="1" s="1"/>
  <c r="AZ90" i="1" s="1"/>
  <c r="F90" i="1" s="1"/>
  <c r="BC90" i="1" s="1"/>
  <c r="G90" i="1" s="1"/>
  <c r="I90" i="1"/>
  <c r="BE40" i="1"/>
  <c r="BD40" i="1"/>
  <c r="BG116" i="1"/>
  <c r="I150" i="1"/>
  <c r="AV150" i="1"/>
  <c r="AW150" i="1" s="1"/>
  <c r="AZ150" i="1" s="1"/>
  <c r="F150" i="1" s="1"/>
  <c r="BC150" i="1" s="1"/>
  <c r="G150" i="1" s="1"/>
  <c r="I202" i="1"/>
  <c r="AV202" i="1"/>
  <c r="AW202" i="1" s="1"/>
  <c r="AZ202" i="1" s="1"/>
  <c r="F202" i="1" s="1"/>
  <c r="BC202" i="1" s="1"/>
  <c r="G202" i="1" s="1"/>
  <c r="I246" i="1"/>
  <c r="AV246" i="1"/>
  <c r="AW246" i="1" s="1"/>
  <c r="AZ246" i="1" s="1"/>
  <c r="F246" i="1" s="1"/>
  <c r="BC246" i="1" s="1"/>
  <c r="G246" i="1" s="1"/>
  <c r="H337" i="1"/>
  <c r="BF337" i="1"/>
  <c r="BH337" i="1" s="1"/>
  <c r="H381" i="1"/>
  <c r="I132" i="1"/>
  <c r="AV132" i="1"/>
  <c r="AW132" i="1" s="1"/>
  <c r="AZ132" i="1" s="1"/>
  <c r="F132" i="1" s="1"/>
  <c r="BC132" i="1" s="1"/>
  <c r="G132" i="1" s="1"/>
  <c r="I220" i="1"/>
  <c r="AV220" i="1"/>
  <c r="AW220" i="1" s="1"/>
  <c r="AZ220" i="1" s="1"/>
  <c r="F220" i="1" s="1"/>
  <c r="BC220" i="1" s="1"/>
  <c r="G220" i="1" s="1"/>
  <c r="AV351" i="1"/>
  <c r="AW351" i="1" s="1"/>
  <c r="AZ351" i="1" s="1"/>
  <c r="F351" i="1" s="1"/>
  <c r="BC351" i="1" s="1"/>
  <c r="G351" i="1" s="1"/>
  <c r="I351" i="1"/>
  <c r="AV307" i="1"/>
  <c r="AW307" i="1" s="1"/>
  <c r="AZ307" i="1" s="1"/>
  <c r="F307" i="1" s="1"/>
  <c r="BC307" i="1" s="1"/>
  <c r="G307" i="1" s="1"/>
  <c r="I307" i="1"/>
  <c r="BG366" i="1"/>
  <c r="BG76" i="1"/>
  <c r="BE174" i="1"/>
  <c r="BD174" i="1"/>
  <c r="BE262" i="1"/>
  <c r="BD262" i="1"/>
  <c r="BG468" i="1"/>
  <c r="BG494" i="1"/>
  <c r="AV538" i="1"/>
  <c r="AW538" i="1" s="1"/>
  <c r="AZ538" i="1" s="1"/>
  <c r="F538" i="1" s="1"/>
  <c r="BC538" i="1" s="1"/>
  <c r="G538" i="1" s="1"/>
  <c r="I538" i="1"/>
  <c r="I161" i="1"/>
  <c r="AV161" i="1"/>
  <c r="AW161" i="1" s="1"/>
  <c r="AZ161" i="1" s="1"/>
  <c r="F161" i="1" s="1"/>
  <c r="BC161" i="1" s="1"/>
  <c r="G161" i="1" s="1"/>
  <c r="BC376" i="1"/>
  <c r="G376" i="1" s="1"/>
  <c r="BF376" i="1"/>
  <c r="BH376" i="1" s="1"/>
  <c r="AV496" i="1"/>
  <c r="AW496" i="1" s="1"/>
  <c r="AZ496" i="1" s="1"/>
  <c r="F496" i="1" s="1"/>
  <c r="BC496" i="1" s="1"/>
  <c r="G496" i="1" s="1"/>
  <c r="I496" i="1"/>
  <c r="H538" i="1"/>
  <c r="I86" i="1"/>
  <c r="AV86" i="1"/>
  <c r="AW86" i="1" s="1"/>
  <c r="AZ86" i="1" s="1"/>
  <c r="F86" i="1" s="1"/>
  <c r="BC86" i="1" s="1"/>
  <c r="G86" i="1" s="1"/>
  <c r="AT381" i="1"/>
  <c r="J381" i="1" s="1"/>
  <c r="AU381" i="1" s="1"/>
  <c r="H420" i="1"/>
  <c r="BF420" i="1"/>
  <c r="BD540" i="1"/>
  <c r="BE540" i="1"/>
  <c r="BD482" i="1"/>
  <c r="BE482" i="1"/>
  <c r="BG509" i="1"/>
  <c r="AV451" i="1"/>
  <c r="AW451" i="1" s="1"/>
  <c r="AZ451" i="1" s="1"/>
  <c r="F451" i="1" s="1"/>
  <c r="BC451" i="1" s="1"/>
  <c r="G451" i="1" s="1"/>
  <c r="I451" i="1"/>
  <c r="H422" i="1"/>
  <c r="BE133" i="1"/>
  <c r="BD133" i="1"/>
  <c r="H362" i="1"/>
  <c r="BD293" i="1"/>
  <c r="BE293" i="1"/>
  <c r="BD308" i="1"/>
  <c r="BE308" i="1"/>
  <c r="BD378" i="1"/>
  <c r="BE378" i="1"/>
  <c r="I76" i="1"/>
  <c r="AV76" i="1"/>
  <c r="AW76" i="1" s="1"/>
  <c r="AZ76" i="1" s="1"/>
  <c r="F76" i="1" s="1"/>
  <c r="BC76" i="1" s="1"/>
  <c r="G76" i="1" s="1"/>
  <c r="BG114" i="1"/>
  <c r="H86" i="1"/>
  <c r="BF220" i="1"/>
  <c r="BH220" i="1" s="1"/>
  <c r="AV114" i="1"/>
  <c r="AW114" i="1" s="1"/>
  <c r="AZ114" i="1" s="1"/>
  <c r="F114" i="1" s="1"/>
  <c r="BC114" i="1" s="1"/>
  <c r="G114" i="1" s="1"/>
  <c r="I114" i="1"/>
  <c r="AV349" i="1"/>
  <c r="AW349" i="1" s="1"/>
  <c r="AZ349" i="1" s="1"/>
  <c r="F349" i="1" s="1"/>
  <c r="BC349" i="1" s="1"/>
  <c r="G349" i="1" s="1"/>
  <c r="I349" i="1"/>
  <c r="BG364" i="1"/>
  <c r="BG407" i="1"/>
  <c r="I147" i="1"/>
  <c r="AV147" i="1"/>
  <c r="AW147" i="1" s="1"/>
  <c r="AZ147" i="1" s="1"/>
  <c r="F147" i="1" s="1"/>
  <c r="I233" i="1"/>
  <c r="AV233" i="1"/>
  <c r="AW233" i="1" s="1"/>
  <c r="AZ233" i="1" s="1"/>
  <c r="F233" i="1" s="1"/>
  <c r="BG305" i="1"/>
  <c r="BG435" i="1"/>
  <c r="BH435" i="1" s="1"/>
  <c r="BG453" i="1"/>
  <c r="H366" i="1"/>
  <c r="BE22" i="1"/>
  <c r="BD22" i="1"/>
  <c r="AT103" i="1"/>
  <c r="J103" i="1" s="1"/>
  <c r="AU103" i="1" s="1"/>
  <c r="H464" i="1"/>
  <c r="H481" i="1"/>
  <c r="BF481" i="1"/>
  <c r="BH481" i="1" s="1"/>
  <c r="H498" i="1"/>
  <c r="H524" i="1"/>
  <c r="BF524" i="1"/>
  <c r="BH524" i="1" s="1"/>
  <c r="AV292" i="1"/>
  <c r="AW292" i="1" s="1"/>
  <c r="AZ292" i="1" s="1"/>
  <c r="F292" i="1" s="1"/>
  <c r="BC292" i="1" s="1"/>
  <c r="G292" i="1" s="1"/>
  <c r="I292" i="1"/>
  <c r="AV335" i="1"/>
  <c r="AW335" i="1" s="1"/>
  <c r="AZ335" i="1" s="1"/>
  <c r="F335" i="1" s="1"/>
  <c r="BC335" i="1" s="1"/>
  <c r="G335" i="1" s="1"/>
  <c r="I335" i="1"/>
  <c r="AV483" i="1"/>
  <c r="AW483" i="1" s="1"/>
  <c r="AZ483" i="1" s="1"/>
  <c r="F483" i="1" s="1"/>
  <c r="BC483" i="1" s="1"/>
  <c r="G483" i="1" s="1"/>
  <c r="I483" i="1"/>
  <c r="AV101" i="1"/>
  <c r="AW101" i="1" s="1"/>
  <c r="AZ101" i="1" s="1"/>
  <c r="F101" i="1" s="1"/>
  <c r="BC101" i="1" s="1"/>
  <c r="G101" i="1" s="1"/>
  <c r="I101" i="1"/>
  <c r="I148" i="1"/>
  <c r="AV148" i="1"/>
  <c r="AW148" i="1" s="1"/>
  <c r="AZ148" i="1" s="1"/>
  <c r="F148" i="1" s="1"/>
  <c r="BC148" i="1" s="1"/>
  <c r="G148" i="1" s="1"/>
  <c r="BD319" i="1"/>
  <c r="BE319" i="1"/>
  <c r="BF540" i="1"/>
  <c r="BH540" i="1" s="1"/>
  <c r="BD465" i="1"/>
  <c r="BE465" i="1"/>
  <c r="BF24" i="1"/>
  <c r="BH24" i="1" s="1"/>
  <c r="BG88" i="1"/>
  <c r="BF101" i="1"/>
  <c r="BH101" i="1" s="1"/>
  <c r="H101" i="1"/>
  <c r="BF22" i="1"/>
  <c r="BH22" i="1" s="1"/>
  <c r="BF129" i="1"/>
  <c r="BH129" i="1" s="1"/>
  <c r="BF133" i="1"/>
  <c r="BH133" i="1" s="1"/>
  <c r="BF174" i="1"/>
  <c r="BH174" i="1" s="1"/>
  <c r="BF176" i="1"/>
  <c r="BH176" i="1" s="1"/>
  <c r="BF217" i="1"/>
  <c r="BH217" i="1" s="1"/>
  <c r="BF219" i="1"/>
  <c r="BH219" i="1" s="1"/>
  <c r="BF221" i="1"/>
  <c r="BH221" i="1" s="1"/>
  <c r="BF246" i="1"/>
  <c r="BH246" i="1" s="1"/>
  <c r="BF262" i="1"/>
  <c r="BH262" i="1" s="1"/>
  <c r="BH275" i="1"/>
  <c r="AT116" i="1"/>
  <c r="J116" i="1" s="1"/>
  <c r="AU116" i="1" s="1"/>
  <c r="BF41" i="1"/>
  <c r="BH41" i="1" s="1"/>
  <c r="BG303" i="1"/>
  <c r="AV322" i="1"/>
  <c r="AW322" i="1" s="1"/>
  <c r="AZ322" i="1" s="1"/>
  <c r="F322" i="1" s="1"/>
  <c r="BC322" i="1" s="1"/>
  <c r="G322" i="1" s="1"/>
  <c r="I322" i="1"/>
  <c r="BG337" i="1"/>
  <c r="AT366" i="1"/>
  <c r="J366" i="1" s="1"/>
  <c r="AU366" i="1" s="1"/>
  <c r="BG381" i="1"/>
  <c r="AV409" i="1"/>
  <c r="AW409" i="1" s="1"/>
  <c r="AZ409" i="1" s="1"/>
  <c r="F409" i="1" s="1"/>
  <c r="BC409" i="1" s="1"/>
  <c r="G409" i="1" s="1"/>
  <c r="I409" i="1"/>
  <c r="BG433" i="1"/>
  <c r="AV453" i="1"/>
  <c r="AW453" i="1" s="1"/>
  <c r="AZ453" i="1" s="1"/>
  <c r="F453" i="1" s="1"/>
  <c r="BC453" i="1" s="1"/>
  <c r="G453" i="1" s="1"/>
  <c r="I453" i="1"/>
  <c r="I119" i="1"/>
  <c r="AV119" i="1"/>
  <c r="AW119" i="1" s="1"/>
  <c r="AZ119" i="1" s="1"/>
  <c r="F119" i="1" s="1"/>
  <c r="I164" i="1"/>
  <c r="AV164" i="1"/>
  <c r="AW164" i="1" s="1"/>
  <c r="AZ164" i="1" s="1"/>
  <c r="F164" i="1" s="1"/>
  <c r="I207" i="1"/>
  <c r="AV207" i="1"/>
  <c r="AW207" i="1" s="1"/>
  <c r="AZ207" i="1" s="1"/>
  <c r="F207" i="1" s="1"/>
  <c r="I261" i="1"/>
  <c r="AV261" i="1"/>
  <c r="AW261" i="1" s="1"/>
  <c r="AZ261" i="1" s="1"/>
  <c r="F261" i="1" s="1"/>
  <c r="H322" i="1"/>
  <c r="H349" i="1"/>
  <c r="BF349" i="1"/>
  <c r="BH349" i="1" s="1"/>
  <c r="AV377" i="1"/>
  <c r="AW377" i="1" s="1"/>
  <c r="AZ377" i="1" s="1"/>
  <c r="F377" i="1" s="1"/>
  <c r="BC377" i="1" s="1"/>
  <c r="G377" i="1" s="1"/>
  <c r="I377" i="1"/>
  <c r="H392" i="1"/>
  <c r="BF392" i="1"/>
  <c r="BH392" i="1" s="1"/>
  <c r="I290" i="1"/>
  <c r="AV290" i="1"/>
  <c r="AW290" i="1" s="1"/>
  <c r="AZ290" i="1" s="1"/>
  <c r="F290" i="1" s="1"/>
  <c r="BC290" i="1" s="1"/>
  <c r="G290" i="1" s="1"/>
  <c r="AT394" i="1"/>
  <c r="J394" i="1" s="1"/>
  <c r="AU394" i="1" s="1"/>
  <c r="BE21" i="1"/>
  <c r="BD21" i="1"/>
  <c r="H76" i="1"/>
  <c r="BE117" i="1"/>
  <c r="BD117" i="1"/>
  <c r="I234" i="1"/>
  <c r="AV234" i="1"/>
  <c r="AW234" i="1" s="1"/>
  <c r="AZ234" i="1" s="1"/>
  <c r="F234" i="1" s="1"/>
  <c r="I204" i="1"/>
  <c r="AV204" i="1"/>
  <c r="AW204" i="1" s="1"/>
  <c r="AZ204" i="1" s="1"/>
  <c r="F204" i="1" s="1"/>
  <c r="BE289" i="1"/>
  <c r="BD289" i="1"/>
  <c r="AV318" i="1"/>
  <c r="AW318" i="1" s="1"/>
  <c r="AZ318" i="1" s="1"/>
  <c r="F318" i="1" s="1"/>
  <c r="BC318" i="1" s="1"/>
  <c r="G318" i="1" s="1"/>
  <c r="I318" i="1"/>
  <c r="AT362" i="1"/>
  <c r="J362" i="1" s="1"/>
  <c r="AU362" i="1" s="1"/>
  <c r="AT405" i="1"/>
  <c r="J405" i="1" s="1"/>
  <c r="AU405" i="1" s="1"/>
  <c r="AT449" i="1"/>
  <c r="J449" i="1" s="1"/>
  <c r="AU449" i="1" s="1"/>
  <c r="AV466" i="1"/>
  <c r="AW466" i="1" s="1"/>
  <c r="AZ466" i="1" s="1"/>
  <c r="F466" i="1" s="1"/>
  <c r="BC466" i="1" s="1"/>
  <c r="G466" i="1" s="1"/>
  <c r="I466" i="1"/>
  <c r="AT509" i="1"/>
  <c r="J509" i="1" s="1"/>
  <c r="AU509" i="1" s="1"/>
  <c r="BE134" i="1"/>
  <c r="BD134" i="1"/>
  <c r="BE42" i="1"/>
  <c r="BD42" i="1"/>
  <c r="BE178" i="1"/>
  <c r="BD178" i="1"/>
  <c r="BE275" i="1"/>
  <c r="BD275" i="1"/>
  <c r="AT303" i="1"/>
  <c r="J303" i="1" s="1"/>
  <c r="AU303" i="1" s="1"/>
  <c r="H318" i="1"/>
  <c r="BF318" i="1"/>
  <c r="BH318" i="1" s="1"/>
  <c r="H333" i="1"/>
  <c r="BF333" i="1"/>
  <c r="BG405" i="1"/>
  <c r="BH420" i="1"/>
  <c r="BG420" i="1"/>
  <c r="BG479" i="1"/>
  <c r="BG496" i="1"/>
  <c r="BG522" i="1"/>
  <c r="BG290" i="1"/>
  <c r="H377" i="1"/>
  <c r="AT464" i="1"/>
  <c r="J464" i="1" s="1"/>
  <c r="AU464" i="1" s="1"/>
  <c r="BD508" i="1"/>
  <c r="BE508" i="1"/>
  <c r="BG307" i="1"/>
  <c r="BD334" i="1"/>
  <c r="BE334" i="1"/>
  <c r="BD380" i="1"/>
  <c r="BE380" i="1"/>
  <c r="BE130" i="1"/>
  <c r="BD130" i="1"/>
  <c r="BE218" i="1"/>
  <c r="BD218" i="1"/>
  <c r="AT320" i="1"/>
  <c r="J320" i="1" s="1"/>
  <c r="AU320" i="1" s="1"/>
  <c r="H335" i="1"/>
  <c r="BF335" i="1"/>
  <c r="BH335" i="1" s="1"/>
  <c r="H351" i="1"/>
  <c r="BG422" i="1"/>
  <c r="BG437" i="1"/>
  <c r="BF493" i="1"/>
  <c r="BH493" i="1" s="1"/>
  <c r="BF536" i="1"/>
  <c r="BH536" i="1" s="1"/>
  <c r="BG362" i="1"/>
  <c r="BG449" i="1"/>
  <c r="H483" i="1"/>
  <c r="H526" i="1"/>
  <c r="BF526" i="1"/>
  <c r="BH526" i="1" s="1"/>
  <c r="AV539" i="1"/>
  <c r="AW539" i="1" s="1"/>
  <c r="AZ539" i="1" s="1"/>
  <c r="F539" i="1" s="1"/>
  <c r="I539" i="1"/>
  <c r="AT364" i="1"/>
  <c r="J364" i="1" s="1"/>
  <c r="AU364" i="1" s="1"/>
  <c r="BD395" i="1"/>
  <c r="BE395" i="1"/>
  <c r="BD438" i="1"/>
  <c r="BE438" i="1"/>
  <c r="BD454" i="1"/>
  <c r="BE454" i="1"/>
  <c r="BD352" i="1"/>
  <c r="BE352" i="1"/>
  <c r="BD497" i="1"/>
  <c r="BE497" i="1"/>
  <c r="BF451" i="1" l="1"/>
  <c r="BH451" i="1" s="1"/>
  <c r="BF263" i="1"/>
  <c r="BH263" i="1" s="1"/>
  <c r="BF264" i="1"/>
  <c r="BH264" i="1" s="1"/>
  <c r="BF148" i="1"/>
  <c r="BH148" i="1" s="1"/>
  <c r="BF149" i="1"/>
  <c r="BH149" i="1" s="1"/>
  <c r="BF117" i="1"/>
  <c r="BH117" i="1" s="1"/>
  <c r="I43" i="1"/>
  <c r="AV43" i="1"/>
  <c r="AW43" i="1" s="1"/>
  <c r="AZ43" i="1" s="1"/>
  <c r="F43" i="1" s="1"/>
  <c r="BC43" i="1" s="1"/>
  <c r="G43" i="1" s="1"/>
  <c r="BD188" i="1"/>
  <c r="BH333" i="1"/>
  <c r="BD235" i="1"/>
  <c r="AV265" i="1"/>
  <c r="AW265" i="1" s="1"/>
  <c r="AZ265" i="1" s="1"/>
  <c r="F265" i="1" s="1"/>
  <c r="BC265" i="1" s="1"/>
  <c r="G265" i="1" s="1"/>
  <c r="BE265" i="1" s="1"/>
  <c r="I291" i="1"/>
  <c r="AV291" i="1"/>
  <c r="AW291" i="1" s="1"/>
  <c r="AZ291" i="1" s="1"/>
  <c r="F291" i="1" s="1"/>
  <c r="AV61" i="1"/>
  <c r="AW61" i="1" s="1"/>
  <c r="AZ61" i="1" s="1"/>
  <c r="F61" i="1" s="1"/>
  <c r="BC61" i="1" s="1"/>
  <c r="G61" i="1" s="1"/>
  <c r="BF61" i="1"/>
  <c r="BH61" i="1" s="1"/>
  <c r="I61" i="1"/>
  <c r="BF469" i="1"/>
  <c r="BH469" i="1" s="1"/>
  <c r="BF205" i="1"/>
  <c r="BH205" i="1" s="1"/>
  <c r="BF188" i="1"/>
  <c r="BH188" i="1" s="1"/>
  <c r="BF20" i="1"/>
  <c r="BH20" i="1" s="1"/>
  <c r="BH88" i="1"/>
  <c r="BF307" i="1"/>
  <c r="BH307" i="1" s="1"/>
  <c r="BF76" i="1"/>
  <c r="BH76" i="1" s="1"/>
  <c r="BF265" i="1"/>
  <c r="BH265" i="1" s="1"/>
  <c r="BF290" i="1"/>
  <c r="BH290" i="1" s="1"/>
  <c r="BE469" i="1"/>
  <c r="I73" i="1"/>
  <c r="AV73" i="1"/>
  <c r="AW73" i="1" s="1"/>
  <c r="AZ73" i="1" s="1"/>
  <c r="F73" i="1" s="1"/>
  <c r="BC73" i="1" s="1"/>
  <c r="G73" i="1" s="1"/>
  <c r="BF178" i="1"/>
  <c r="BH178" i="1" s="1"/>
  <c r="BF537" i="1"/>
  <c r="BH537" i="1" s="1"/>
  <c r="BF102" i="1"/>
  <c r="BH102" i="1" s="1"/>
  <c r="BF235" i="1"/>
  <c r="BH235" i="1" s="1"/>
  <c r="BF43" i="1"/>
  <c r="BH43" i="1" s="1"/>
  <c r="BF90" i="1"/>
  <c r="BH90" i="1" s="1"/>
  <c r="AV72" i="1"/>
  <c r="AW72" i="1" s="1"/>
  <c r="AZ72" i="1" s="1"/>
  <c r="F72" i="1" s="1"/>
  <c r="BC72" i="1" s="1"/>
  <c r="G72" i="1" s="1"/>
  <c r="I72" i="1"/>
  <c r="BE537" i="1"/>
  <c r="BD537" i="1"/>
  <c r="BF134" i="1"/>
  <c r="BH134" i="1" s="1"/>
  <c r="BF62" i="1"/>
  <c r="BH62" i="1" s="1"/>
  <c r="AV464" i="1"/>
  <c r="AW464" i="1" s="1"/>
  <c r="AZ464" i="1" s="1"/>
  <c r="F464" i="1" s="1"/>
  <c r="BC464" i="1" s="1"/>
  <c r="G464" i="1" s="1"/>
  <c r="I464" i="1"/>
  <c r="AV405" i="1"/>
  <c r="AW405" i="1" s="1"/>
  <c r="AZ405" i="1" s="1"/>
  <c r="F405" i="1" s="1"/>
  <c r="BC405" i="1" s="1"/>
  <c r="G405" i="1" s="1"/>
  <c r="I405" i="1"/>
  <c r="BC234" i="1"/>
  <c r="G234" i="1" s="1"/>
  <c r="BF234" i="1"/>
  <c r="BH234" i="1" s="1"/>
  <c r="BD292" i="1"/>
  <c r="BE292" i="1"/>
  <c r="BE161" i="1"/>
  <c r="BD161" i="1"/>
  <c r="BE202" i="1"/>
  <c r="BD202" i="1"/>
  <c r="AV494" i="1"/>
  <c r="AW494" i="1" s="1"/>
  <c r="AZ494" i="1" s="1"/>
  <c r="F494" i="1" s="1"/>
  <c r="BC494" i="1" s="1"/>
  <c r="G494" i="1" s="1"/>
  <c r="I494" i="1"/>
  <c r="BE177" i="1"/>
  <c r="BD177" i="1"/>
  <c r="BE219" i="1"/>
  <c r="BD219" i="1"/>
  <c r="BF377" i="1"/>
  <c r="BH377" i="1" s="1"/>
  <c r="BC261" i="1"/>
  <c r="G261" i="1" s="1"/>
  <c r="BF261" i="1"/>
  <c r="BH261" i="1" s="1"/>
  <c r="AV366" i="1"/>
  <c r="AW366" i="1" s="1"/>
  <c r="AZ366" i="1" s="1"/>
  <c r="F366" i="1" s="1"/>
  <c r="I366" i="1"/>
  <c r="I116" i="1"/>
  <c r="AV116" i="1"/>
  <c r="AW116" i="1" s="1"/>
  <c r="AZ116" i="1" s="1"/>
  <c r="F116" i="1" s="1"/>
  <c r="BC116" i="1" s="1"/>
  <c r="G116" i="1" s="1"/>
  <c r="I103" i="1"/>
  <c r="AV103" i="1"/>
  <c r="AW103" i="1" s="1"/>
  <c r="AZ103" i="1" s="1"/>
  <c r="F103" i="1" s="1"/>
  <c r="BC103" i="1" s="1"/>
  <c r="G103" i="1" s="1"/>
  <c r="BE538" i="1"/>
  <c r="BD538" i="1"/>
  <c r="BD90" i="1"/>
  <c r="BE90" i="1"/>
  <c r="AV511" i="1"/>
  <c r="AW511" i="1" s="1"/>
  <c r="AZ511" i="1" s="1"/>
  <c r="F511" i="1" s="1"/>
  <c r="BC511" i="1" s="1"/>
  <c r="G511" i="1" s="1"/>
  <c r="I511" i="1"/>
  <c r="BD393" i="1"/>
  <c r="BE393" i="1"/>
  <c r="BC247" i="1"/>
  <c r="G247" i="1" s="1"/>
  <c r="BF247" i="1"/>
  <c r="BH247" i="1" s="1"/>
  <c r="BC277" i="1"/>
  <c r="G277" i="1" s="1"/>
  <c r="BF277" i="1"/>
  <c r="BH277" i="1" s="1"/>
  <c r="BC189" i="1"/>
  <c r="G189" i="1" s="1"/>
  <c r="BF189" i="1"/>
  <c r="BH189" i="1" s="1"/>
  <c r="BC89" i="1"/>
  <c r="G89" i="1" s="1"/>
  <c r="BF89" i="1"/>
  <c r="BH89" i="1" s="1"/>
  <c r="BF100" i="1"/>
  <c r="BH100" i="1" s="1"/>
  <c r="BF480" i="1"/>
  <c r="BH480" i="1" s="1"/>
  <c r="BD526" i="1"/>
  <c r="BE526" i="1"/>
  <c r="BD392" i="1"/>
  <c r="BE392" i="1"/>
  <c r="AV433" i="1"/>
  <c r="AW433" i="1" s="1"/>
  <c r="AZ433" i="1" s="1"/>
  <c r="F433" i="1" s="1"/>
  <c r="BC433" i="1" s="1"/>
  <c r="G433" i="1" s="1"/>
  <c r="I433" i="1"/>
  <c r="BD323" i="1"/>
  <c r="BE323" i="1"/>
  <c r="BD337" i="1"/>
  <c r="BE337" i="1"/>
  <c r="BC204" i="1"/>
  <c r="G204" i="1" s="1"/>
  <c r="BF204" i="1"/>
  <c r="BH204" i="1" s="1"/>
  <c r="BD453" i="1"/>
  <c r="BE453" i="1"/>
  <c r="BF279" i="1"/>
  <c r="BH279" i="1" s="1"/>
  <c r="BF202" i="1"/>
  <c r="BH202" i="1" s="1"/>
  <c r="BE101" i="1"/>
  <c r="BD101" i="1"/>
  <c r="BC147" i="1"/>
  <c r="G147" i="1" s="1"/>
  <c r="BF147" i="1"/>
  <c r="BH147" i="1" s="1"/>
  <c r="BE246" i="1"/>
  <c r="BD246" i="1"/>
  <c r="BF466" i="1"/>
  <c r="BH466" i="1" s="1"/>
  <c r="BC248" i="1"/>
  <c r="G248" i="1" s="1"/>
  <c r="BF248" i="1"/>
  <c r="BH248" i="1" s="1"/>
  <c r="BC87" i="1"/>
  <c r="G87" i="1" s="1"/>
  <c r="BF87" i="1"/>
  <c r="BH87" i="1" s="1"/>
  <c r="BF511" i="1"/>
  <c r="BH511" i="1" s="1"/>
  <c r="BD407" i="1"/>
  <c r="BE407" i="1"/>
  <c r="BF496" i="1"/>
  <c r="BH496" i="1" s="1"/>
  <c r="BE176" i="1"/>
  <c r="BD176" i="1"/>
  <c r="BE88" i="1"/>
  <c r="BD88" i="1"/>
  <c r="AV509" i="1"/>
  <c r="AW509" i="1" s="1"/>
  <c r="AZ509" i="1" s="1"/>
  <c r="F509" i="1" s="1"/>
  <c r="BC509" i="1" s="1"/>
  <c r="G509" i="1" s="1"/>
  <c r="I509" i="1"/>
  <c r="BD377" i="1"/>
  <c r="BE377" i="1"/>
  <c r="BD483" i="1"/>
  <c r="BE483" i="1"/>
  <c r="BC233" i="1"/>
  <c r="G233" i="1" s="1"/>
  <c r="BF233" i="1"/>
  <c r="BH233" i="1" s="1"/>
  <c r="BE86" i="1"/>
  <c r="BD86" i="1"/>
  <c r="BE132" i="1"/>
  <c r="BD132" i="1"/>
  <c r="BF292" i="1"/>
  <c r="BH292" i="1" s="1"/>
  <c r="AV522" i="1"/>
  <c r="AW522" i="1" s="1"/>
  <c r="AZ522" i="1" s="1"/>
  <c r="F522" i="1" s="1"/>
  <c r="BC522" i="1" s="1"/>
  <c r="G522" i="1" s="1"/>
  <c r="I522" i="1"/>
  <c r="BC190" i="1"/>
  <c r="G190" i="1" s="1"/>
  <c r="BF190" i="1"/>
  <c r="BH190" i="1" s="1"/>
  <c r="BD100" i="1"/>
  <c r="BE100" i="1"/>
  <c r="BE131" i="1"/>
  <c r="BD131" i="1"/>
  <c r="AV362" i="1"/>
  <c r="AW362" i="1" s="1"/>
  <c r="AZ362" i="1" s="1"/>
  <c r="F362" i="1" s="1"/>
  <c r="BC362" i="1" s="1"/>
  <c r="G362" i="1" s="1"/>
  <c r="I362" i="1"/>
  <c r="BC164" i="1"/>
  <c r="G164" i="1" s="1"/>
  <c r="BF164" i="1"/>
  <c r="BH164" i="1" s="1"/>
  <c r="BD322" i="1"/>
  <c r="BE322" i="1"/>
  <c r="BE114" i="1"/>
  <c r="BD114" i="1"/>
  <c r="BF132" i="1"/>
  <c r="BH132" i="1" s="1"/>
  <c r="BD496" i="1"/>
  <c r="BE496" i="1"/>
  <c r="BD351" i="1"/>
  <c r="BE351" i="1"/>
  <c r="AV479" i="1"/>
  <c r="AW479" i="1" s="1"/>
  <c r="AZ479" i="1" s="1"/>
  <c r="F479" i="1" s="1"/>
  <c r="I479" i="1"/>
  <c r="BD306" i="1"/>
  <c r="BE306" i="1"/>
  <c r="BC160" i="1"/>
  <c r="G160" i="1" s="1"/>
  <c r="BF160" i="1"/>
  <c r="BH160" i="1" s="1"/>
  <c r="BC232" i="1"/>
  <c r="G232" i="1" s="1"/>
  <c r="BF232" i="1"/>
  <c r="BH232" i="1" s="1"/>
  <c r="BC146" i="1"/>
  <c r="G146" i="1" s="1"/>
  <c r="BF146" i="1"/>
  <c r="BH146" i="1" s="1"/>
  <c r="BD480" i="1"/>
  <c r="BE480" i="1"/>
  <c r="BD365" i="1"/>
  <c r="BE365" i="1"/>
  <c r="BD305" i="1"/>
  <c r="BE305" i="1"/>
  <c r="BE279" i="1"/>
  <c r="BD279" i="1"/>
  <c r="BD437" i="1"/>
  <c r="BE437" i="1"/>
  <c r="BD498" i="1"/>
  <c r="BE498" i="1"/>
  <c r="BD422" i="1"/>
  <c r="BE422" i="1"/>
  <c r="BF483" i="1"/>
  <c r="BH483" i="1" s="1"/>
  <c r="BF365" i="1"/>
  <c r="BH365" i="1" s="1"/>
  <c r="BD466" i="1"/>
  <c r="BE466" i="1"/>
  <c r="AV394" i="1"/>
  <c r="AW394" i="1" s="1"/>
  <c r="AZ394" i="1" s="1"/>
  <c r="F394" i="1" s="1"/>
  <c r="BC394" i="1" s="1"/>
  <c r="G394" i="1" s="1"/>
  <c r="I394" i="1"/>
  <c r="BD409" i="1"/>
  <c r="BE409" i="1"/>
  <c r="BF161" i="1"/>
  <c r="BH161" i="1" s="1"/>
  <c r="BF131" i="1"/>
  <c r="BH131" i="1" s="1"/>
  <c r="BD335" i="1"/>
  <c r="BE335" i="1"/>
  <c r="BD451" i="1"/>
  <c r="BE451" i="1"/>
  <c r="BE220" i="1"/>
  <c r="BD220" i="1"/>
  <c r="BE150" i="1"/>
  <c r="BD150" i="1"/>
  <c r="BD523" i="1"/>
  <c r="BE523" i="1"/>
  <c r="BC191" i="1"/>
  <c r="G191" i="1" s="1"/>
  <c r="BF191" i="1"/>
  <c r="BH191" i="1" s="1"/>
  <c r="BF114" i="1"/>
  <c r="BH114" i="1" s="1"/>
  <c r="BF509" i="1"/>
  <c r="BH509" i="1" s="1"/>
  <c r="BC278" i="1"/>
  <c r="G278" i="1" s="1"/>
  <c r="BF278" i="1"/>
  <c r="BH278" i="1" s="1"/>
  <c r="BE264" i="1"/>
  <c r="BD264" i="1"/>
  <c r="AV364" i="1"/>
  <c r="AW364" i="1" s="1"/>
  <c r="AZ364" i="1" s="1"/>
  <c r="F364" i="1" s="1"/>
  <c r="I364" i="1"/>
  <c r="BC539" i="1"/>
  <c r="G539" i="1" s="1"/>
  <c r="BF539" i="1"/>
  <c r="BH539" i="1" s="1"/>
  <c r="BF351" i="1"/>
  <c r="BH351" i="1" s="1"/>
  <c r="AV320" i="1"/>
  <c r="AW320" i="1" s="1"/>
  <c r="AZ320" i="1" s="1"/>
  <c r="F320" i="1" s="1"/>
  <c r="BC320" i="1" s="1"/>
  <c r="G320" i="1" s="1"/>
  <c r="I320" i="1"/>
  <c r="AV303" i="1"/>
  <c r="AW303" i="1" s="1"/>
  <c r="AZ303" i="1" s="1"/>
  <c r="F303" i="1" s="1"/>
  <c r="I303" i="1"/>
  <c r="AV449" i="1"/>
  <c r="AW449" i="1" s="1"/>
  <c r="AZ449" i="1" s="1"/>
  <c r="F449" i="1" s="1"/>
  <c r="BC449" i="1" s="1"/>
  <c r="G449" i="1" s="1"/>
  <c r="I449" i="1"/>
  <c r="BD318" i="1"/>
  <c r="BE318" i="1"/>
  <c r="BD290" i="1"/>
  <c r="BE290" i="1"/>
  <c r="BF322" i="1"/>
  <c r="BH322" i="1" s="1"/>
  <c r="BC207" i="1"/>
  <c r="G207" i="1" s="1"/>
  <c r="BF207" i="1"/>
  <c r="BH207" i="1" s="1"/>
  <c r="BC119" i="1"/>
  <c r="G119" i="1" s="1"/>
  <c r="BF119" i="1"/>
  <c r="BH119" i="1" s="1"/>
  <c r="BF150" i="1"/>
  <c r="BH150" i="1" s="1"/>
  <c r="BE148" i="1"/>
  <c r="BD148" i="1"/>
  <c r="BF498" i="1"/>
  <c r="BH498" i="1" s="1"/>
  <c r="BF464" i="1"/>
  <c r="BH464" i="1" s="1"/>
  <c r="BD349" i="1"/>
  <c r="BE349" i="1"/>
  <c r="BF86" i="1"/>
  <c r="BH86" i="1" s="1"/>
  <c r="BD76" i="1"/>
  <c r="BE76" i="1"/>
  <c r="BF422" i="1"/>
  <c r="BH422" i="1" s="1"/>
  <c r="AV381" i="1"/>
  <c r="AW381" i="1" s="1"/>
  <c r="AZ381" i="1" s="1"/>
  <c r="F381" i="1" s="1"/>
  <c r="I381" i="1"/>
  <c r="BF538" i="1"/>
  <c r="BH538" i="1" s="1"/>
  <c r="BD376" i="1"/>
  <c r="BE376" i="1"/>
  <c r="BD307" i="1"/>
  <c r="BE307" i="1"/>
  <c r="BC104" i="1"/>
  <c r="G104" i="1" s="1"/>
  <c r="BF104" i="1"/>
  <c r="BH104" i="1" s="1"/>
  <c r="AV468" i="1"/>
  <c r="AW468" i="1" s="1"/>
  <c r="AZ468" i="1" s="1"/>
  <c r="F468" i="1" s="1"/>
  <c r="I468" i="1"/>
  <c r="BD436" i="1"/>
  <c r="BE436" i="1"/>
  <c r="BD350" i="1"/>
  <c r="BE350" i="1"/>
  <c r="BF453" i="1"/>
  <c r="BH453" i="1" s="1"/>
  <c r="BF409" i="1"/>
  <c r="BH409" i="1" s="1"/>
  <c r="BF305" i="1"/>
  <c r="BH305" i="1" s="1"/>
  <c r="BC203" i="1"/>
  <c r="G203" i="1" s="1"/>
  <c r="BF203" i="1"/>
  <c r="BH203" i="1" s="1"/>
  <c r="BF407" i="1"/>
  <c r="BH407" i="1" s="1"/>
  <c r="BF320" i="1"/>
  <c r="BH320" i="1" s="1"/>
  <c r="BC250" i="1"/>
  <c r="G250" i="1" s="1"/>
  <c r="BF250" i="1"/>
  <c r="BH250" i="1" s="1"/>
  <c r="BC206" i="1"/>
  <c r="G206" i="1" s="1"/>
  <c r="BF206" i="1"/>
  <c r="BH206" i="1" s="1"/>
  <c r="BC163" i="1"/>
  <c r="G163" i="1" s="1"/>
  <c r="BF163" i="1"/>
  <c r="BH163" i="1" s="1"/>
  <c r="BC118" i="1"/>
  <c r="G118" i="1" s="1"/>
  <c r="BF118" i="1"/>
  <c r="BH118" i="1" s="1"/>
  <c r="BC115" i="1"/>
  <c r="G115" i="1" s="1"/>
  <c r="BF115" i="1"/>
  <c r="BH115" i="1" s="1"/>
  <c r="BD379" i="1"/>
  <c r="BE379" i="1"/>
  <c r="BD333" i="1"/>
  <c r="BE333" i="1"/>
  <c r="BD435" i="1"/>
  <c r="BE435" i="1"/>
  <c r="BF437" i="1"/>
  <c r="BH437" i="1" s="1"/>
  <c r="BD419" i="1"/>
  <c r="BE419" i="1"/>
  <c r="BD420" i="1"/>
  <c r="BE420" i="1"/>
  <c r="BD524" i="1"/>
  <c r="BE524" i="1"/>
  <c r="BD481" i="1"/>
  <c r="BE481" i="1"/>
  <c r="BF449" i="1" l="1"/>
  <c r="BH449" i="1" s="1"/>
  <c r="BD265" i="1"/>
  <c r="BD73" i="1"/>
  <c r="BE73" i="1"/>
  <c r="BF394" i="1"/>
  <c r="BH394" i="1" s="1"/>
  <c r="BE72" i="1"/>
  <c r="BD72" i="1"/>
  <c r="BF116" i="1"/>
  <c r="BH116" i="1" s="1"/>
  <c r="BE61" i="1"/>
  <c r="BD61" i="1"/>
  <c r="BD43" i="1"/>
  <c r="BE43" i="1"/>
  <c r="BF494" i="1"/>
  <c r="BH494" i="1" s="1"/>
  <c r="BF73" i="1"/>
  <c r="BH73" i="1" s="1"/>
  <c r="BF72" i="1"/>
  <c r="BH72" i="1" s="1"/>
  <c r="BC291" i="1"/>
  <c r="G291" i="1" s="1"/>
  <c r="BF291" i="1"/>
  <c r="BH291" i="1" s="1"/>
  <c r="BD104" i="1"/>
  <c r="BE104" i="1"/>
  <c r="BC303" i="1"/>
  <c r="G303" i="1" s="1"/>
  <c r="BF303" i="1"/>
  <c r="BH303" i="1" s="1"/>
  <c r="BD362" i="1"/>
  <c r="BE362" i="1"/>
  <c r="BE233" i="1"/>
  <c r="BD233" i="1"/>
  <c r="BD87" i="1"/>
  <c r="BE87" i="1"/>
  <c r="BD103" i="1"/>
  <c r="BE103" i="1"/>
  <c r="BD115" i="1"/>
  <c r="BE115" i="1"/>
  <c r="BE163" i="1"/>
  <c r="BD163" i="1"/>
  <c r="BE250" i="1"/>
  <c r="BD250" i="1"/>
  <c r="BE203" i="1"/>
  <c r="BD203" i="1"/>
  <c r="BF362" i="1"/>
  <c r="BH362" i="1" s="1"/>
  <c r="BE119" i="1"/>
  <c r="BD119" i="1"/>
  <c r="BD539" i="1"/>
  <c r="BE539" i="1"/>
  <c r="BE232" i="1"/>
  <c r="BD232" i="1"/>
  <c r="BD522" i="1"/>
  <c r="BE522" i="1"/>
  <c r="BD433" i="1"/>
  <c r="BE433" i="1"/>
  <c r="BD89" i="1"/>
  <c r="BE89" i="1"/>
  <c r="BE277" i="1"/>
  <c r="BD277" i="1"/>
  <c r="BC366" i="1"/>
  <c r="G366" i="1" s="1"/>
  <c r="BF366" i="1"/>
  <c r="BH366" i="1" s="1"/>
  <c r="BD405" i="1"/>
  <c r="BE405" i="1"/>
  <c r="BC468" i="1"/>
  <c r="G468" i="1" s="1"/>
  <c r="BF468" i="1"/>
  <c r="BH468" i="1" s="1"/>
  <c r="BD449" i="1"/>
  <c r="BE449" i="1"/>
  <c r="BD320" i="1"/>
  <c r="BE320" i="1"/>
  <c r="BE164" i="1"/>
  <c r="BD164" i="1"/>
  <c r="BD509" i="1"/>
  <c r="BE509" i="1"/>
  <c r="BF405" i="1"/>
  <c r="BH405" i="1" s="1"/>
  <c r="BE248" i="1"/>
  <c r="BD248" i="1"/>
  <c r="BD116" i="1"/>
  <c r="BE116" i="1"/>
  <c r="BF103" i="1"/>
  <c r="BH103" i="1" s="1"/>
  <c r="BE118" i="1"/>
  <c r="BD118" i="1"/>
  <c r="BE206" i="1"/>
  <c r="BD206" i="1"/>
  <c r="BC381" i="1"/>
  <c r="G381" i="1" s="1"/>
  <c r="BF381" i="1"/>
  <c r="BH381" i="1" s="1"/>
  <c r="BE207" i="1"/>
  <c r="BD207" i="1"/>
  <c r="BC364" i="1"/>
  <c r="G364" i="1" s="1"/>
  <c r="BF364" i="1"/>
  <c r="BH364" i="1" s="1"/>
  <c r="BE278" i="1"/>
  <c r="BD278" i="1"/>
  <c r="BE191" i="1"/>
  <c r="BD191" i="1"/>
  <c r="BD394" i="1"/>
  <c r="BE394" i="1"/>
  <c r="BE146" i="1"/>
  <c r="BD146" i="1"/>
  <c r="BE160" i="1"/>
  <c r="BD160" i="1"/>
  <c r="BC479" i="1"/>
  <c r="G479" i="1" s="1"/>
  <c r="BF479" i="1"/>
  <c r="BH479" i="1" s="1"/>
  <c r="BF522" i="1"/>
  <c r="BH522" i="1" s="1"/>
  <c r="BE190" i="1"/>
  <c r="BD190" i="1"/>
  <c r="BF433" i="1"/>
  <c r="BH433" i="1" s="1"/>
  <c r="BE147" i="1"/>
  <c r="BD147" i="1"/>
  <c r="BE204" i="1"/>
  <c r="BD204" i="1"/>
  <c r="BE189" i="1"/>
  <c r="BD189" i="1"/>
  <c r="BE247" i="1"/>
  <c r="BD247" i="1"/>
  <c r="BD511" i="1"/>
  <c r="BE511" i="1"/>
  <c r="BE261" i="1"/>
  <c r="BD261" i="1"/>
  <c r="BD494" i="1"/>
  <c r="BE494" i="1"/>
  <c r="BE234" i="1"/>
  <c r="BD234" i="1"/>
  <c r="BD464" i="1"/>
  <c r="BE464" i="1"/>
  <c r="BE291" i="1" l="1"/>
  <c r="BD291" i="1"/>
  <c r="BD479" i="1"/>
  <c r="BE479" i="1"/>
  <c r="BD364" i="1"/>
  <c r="BE364" i="1"/>
  <c r="BD381" i="1"/>
  <c r="BE381" i="1"/>
  <c r="BD468" i="1"/>
  <c r="BE468" i="1"/>
  <c r="BD366" i="1"/>
  <c r="BE366" i="1"/>
  <c r="BD303" i="1"/>
  <c r="BE303" i="1"/>
</calcChain>
</file>

<file path=xl/sharedStrings.xml><?xml version="1.0" encoding="utf-8"?>
<sst xmlns="http://schemas.openxmlformats.org/spreadsheetml/2006/main" count="1011" uniqueCount="609">
  <si>
    <t>OPEN 6.3.4</t>
  </si>
  <si>
    <t>Fri Apr 17 2020 07:27:32</t>
  </si>
  <si>
    <t>Unit=</t>
  </si>
  <si>
    <t>PSC-4903</t>
  </si>
  <si>
    <t>LightSource=</t>
  </si>
  <si>
    <t>Sun+Sky</t>
  </si>
  <si>
    <t>A/D AvgTime=</t>
  </si>
  <si>
    <t>Config=</t>
  </si>
  <si>
    <t>/User/Configs/UserPrefs/OpaqueConifer EB.xml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</si>
  <si>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</si>
  <si>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</si>
  <si>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</si>
  <si>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</si>
  <si>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</si>
  <si>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</si>
  <si>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</si>
  <si>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</si>
  <si>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</si>
  <si>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</si>
  <si>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</si>
  <si>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</si>
  <si>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</si>
  <si>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</si>
  <si>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</si>
  <si>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</si>
  <si>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</si>
  <si>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</si>
  <si>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</si>
  <si>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</si>
  <si>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</si>
  <si>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</si>
  <si>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</si>
  <si>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</si>
  <si>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</si>
  <si>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</si>
  <si>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</si>
  <si>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</si>
  <si>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</si>
  <si>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</si>
  <si>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</si>
  <si>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</si>
  <si>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</si>
  <si>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</si>
  <si>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</si>
  <si>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</si>
  <si>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</si>
  <si>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</si>
  <si>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</si>
  <si>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</si>
  <si>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</si>
  <si>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</si>
  <si>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</si>
  <si>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</si>
  <si>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</si>
  <si>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</si>
  <si>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</si>
  <si>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</si>
  <si>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</si>
  <si>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</si>
  <si>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</si>
  <si>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</si>
  <si>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</si>
  <si>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</si>
  <si>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</si>
  <si>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</si>
  <si>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</si>
  <si>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</si>
  <si>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</si>
  <si>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</si>
  <si>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</si>
  <si>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</si>
  <si>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</si>
  <si>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</si>
  <si>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"07:42:23 Flow: Fixed -&gt; 600 umol/s"
</t>
  </si>
  <si>
    <t xml:space="preserve">"07:52:13 rm fl 6"
</t>
  </si>
  <si>
    <t xml:space="preserve">"07:52:23 rm fl 6"
</t>
  </si>
  <si>
    <t xml:space="preserve">"07:56:01 Flow: Fixed -&gt; 600 umol/s"
</t>
  </si>
  <si>
    <t xml:space="preserve">"07:56:22 Launched AutoProg /User/Configs/AutoProgs/AutoLog2"
</t>
  </si>
  <si>
    <t xml:space="preserve">"07:56:42 Log Option: Logged values are 15 s averages"
</t>
  </si>
  <si>
    <t xml:space="preserve">"07:56:42 CO2 Mixer: CO2R -&gt; 410 uml"
</t>
  </si>
  <si>
    <t xml:space="preserve">"07:56:42 Coolers: Tblock -&gt; 15.00 C"
</t>
  </si>
  <si>
    <t xml:space="preserve">"07:56:42 Flow: Fixed -&gt; 600 umol/s"
</t>
  </si>
  <si>
    <t>07:56:47</t>
  </si>
  <si>
    <t>07:56:52</t>
  </si>
  <si>
    <t>07:56:57</t>
  </si>
  <si>
    <t>07:57:02</t>
  </si>
  <si>
    <t>07:57:07</t>
  </si>
  <si>
    <t xml:space="preserve">"07:57:13 CO2 Mixer: CO2R -&gt; 410 uml"
</t>
  </si>
  <si>
    <t xml:space="preserve">"07:57:13 Coolers: Tblock -&gt; 15.00 C"
</t>
  </si>
  <si>
    <t xml:space="preserve">"07:57:13 Flow: Fixed -&gt; 600 umol/s"
</t>
  </si>
  <si>
    <t xml:space="preserve">"07:57:17 Launched AutoProg /User/Configs/AutoProgs/AutoLog2"
</t>
  </si>
  <si>
    <t xml:space="preserve">"07:57:34 CO2 Mixer: CO2R -&gt; 410 uml"
</t>
  </si>
  <si>
    <t xml:space="preserve">"07:57:34 Coolers: Tblock -&gt; 15.00 C"
</t>
  </si>
  <si>
    <t xml:space="preserve">"07:57:35 Flow: Fixed -&gt; 600 umol/s"
</t>
  </si>
  <si>
    <t xml:space="preserve">"08:00:30 ag fl 3"
</t>
  </si>
  <si>
    <t xml:space="preserve">"08:04:39 Flow: Fixed -&gt; 600 umol/s"
</t>
  </si>
  <si>
    <t xml:space="preserve">"08:06:13 Launched AutoProg /User/Configs/AutoProgs/AutoLog2"
</t>
  </si>
  <si>
    <t xml:space="preserve">"08:06:15 CO2 Mixer: CO2R -&gt; 410 uml"
</t>
  </si>
  <si>
    <t xml:space="preserve">"08:06:15 Coolers: Tblock -&gt; 15.00 C"
</t>
  </si>
  <si>
    <t xml:space="preserve">"08:06:15 Flow: Fixed -&gt; 600 umol/s"
</t>
  </si>
  <si>
    <t>08:06:20</t>
  </si>
  <si>
    <t>08:06:25</t>
  </si>
  <si>
    <t>08:06:30</t>
  </si>
  <si>
    <t>08:06:35</t>
  </si>
  <si>
    <t>08:06:40</t>
  </si>
  <si>
    <t>08:06:45</t>
  </si>
  <si>
    <t xml:space="preserve">"08:06:46 CO2 Mixer: CO2R -&gt; 410 uml"
</t>
  </si>
  <si>
    <t xml:space="preserve">"08:06:46 Coolers: Tblock -&gt; 15.00 C"
</t>
  </si>
  <si>
    <t xml:space="preserve">"08:06:46 Flow: Fixed -&gt; 600 umol/s"
</t>
  </si>
  <si>
    <t xml:space="preserve">"08:08:09 Launched AutoProg /User/Configs/AutoProgs/AutoLog2"
</t>
  </si>
  <si>
    <t xml:space="preserve">"08:08:22 CO2 Mixer: CO2R -&gt; 410 uml"
</t>
  </si>
  <si>
    <t xml:space="preserve">"08:08:22 Coolers: Tblock -&gt; 15.00 C"
</t>
  </si>
  <si>
    <t xml:space="preserve">"08:08:22 Flow: Fixed -&gt; 600 umol/s"
</t>
  </si>
  <si>
    <t xml:space="preserve">"08:09:53 rm fl 6"
</t>
  </si>
  <si>
    <t xml:space="preserve">"08:14:01 Flow: Fixed -&gt; 600 umol/s"
</t>
  </si>
  <si>
    <t xml:space="preserve">"08:14:13 Launched AutoProg /User/Configs/AutoProgs/AutoLog2"
</t>
  </si>
  <si>
    <t xml:space="preserve">"08:14:15 CO2 Mixer: CO2R -&gt; 410 uml"
</t>
  </si>
  <si>
    <t xml:space="preserve">"08:14:15 Coolers: Tblock -&gt; 15.00 C"
</t>
  </si>
  <si>
    <t xml:space="preserve">"08:14:15 Flow: Fixed -&gt; 600 umol/s"
</t>
  </si>
  <si>
    <t>08:14:21</t>
  </si>
  <si>
    <t>08:14:26</t>
  </si>
  <si>
    <t>08:14:31</t>
  </si>
  <si>
    <t>08:14:36</t>
  </si>
  <si>
    <t>08:14:42</t>
  </si>
  <si>
    <t>08:14:47</t>
  </si>
  <si>
    <t xml:space="preserve">"08:14:47 CO2 Mixer: CO2R -&gt; 410 uml"
</t>
  </si>
  <si>
    <t xml:space="preserve">"08:14:47 Coolers: Tblock -&gt; 15.00 C"
</t>
  </si>
  <si>
    <t xml:space="preserve">"08:14:47 Flow: Fixed -&gt; 600 umol/s"
</t>
  </si>
  <si>
    <t xml:space="preserve">"08:16:43 ag fl 2"
</t>
  </si>
  <si>
    <t xml:space="preserve">"08:19:17 Flow: Fixed -&gt; 600 umol/s"
</t>
  </si>
  <si>
    <t xml:space="preserve">"08:19:46 Launched AutoProg /User/Configs/AutoProgs/AutoLog2"
</t>
  </si>
  <si>
    <t xml:space="preserve">"08:19:48 CO2 Mixer: CO2R -&gt; 410 uml"
</t>
  </si>
  <si>
    <t xml:space="preserve">"08:19:48 Coolers: Tblock -&gt; 15.00 C"
</t>
  </si>
  <si>
    <t xml:space="preserve">"08:19:48 Flow: Fixed -&gt; 600 umol/s"
</t>
  </si>
  <si>
    <t>08:19:53</t>
  </si>
  <si>
    <t>08:19:58</t>
  </si>
  <si>
    <t>08:20:03</t>
  </si>
  <si>
    <t>08:20:08</t>
  </si>
  <si>
    <t>08:20:13</t>
  </si>
  <si>
    <t xml:space="preserve">"08:20:19 CO2 Mixer: CO2R -&gt; 410 uml"
</t>
  </si>
  <si>
    <t xml:space="preserve">"08:20:19 Coolers: Tblock -&gt; 15.00 C"
</t>
  </si>
  <si>
    <t xml:space="preserve">"08:20:19 Flow: Fixed -&gt; 600 umol/s"
</t>
  </si>
  <si>
    <t xml:space="preserve">"08:21:46 ag bz 4"
</t>
  </si>
  <si>
    <t xml:space="preserve">"08:25:15 Flow: Fixed -&gt; 600 umol/s"
</t>
  </si>
  <si>
    <t xml:space="preserve">"08:25:32 Launched AutoProg /User/Configs/AutoProgs/AutoLog2"
</t>
  </si>
  <si>
    <t xml:space="preserve">"08:25:34 CO2 Mixer: CO2R -&gt; 410 uml"
</t>
  </si>
  <si>
    <t xml:space="preserve">"08:25:34 Coolers: Tblock -&gt; 15.00 C"
</t>
  </si>
  <si>
    <t xml:space="preserve">"08:25:34 Flow: Fixed -&gt; 600 umol/s"
</t>
  </si>
  <si>
    <t>08:25:39</t>
  </si>
  <si>
    <t>08:25:44</t>
  </si>
  <si>
    <t>08:25:49</t>
  </si>
  <si>
    <t>08:25:54</t>
  </si>
  <si>
    <t>08:25:59</t>
  </si>
  <si>
    <t xml:space="preserve">"08:26:05 CO2 Mixer: CO2R -&gt; 410 uml"
</t>
  </si>
  <si>
    <t xml:space="preserve">"08:26:05 Coolers: Tblock -&gt; 15.00 C"
</t>
  </si>
  <si>
    <t xml:space="preserve">"08:26:05 Flow: Fixed -&gt; 600 umol/s"
</t>
  </si>
  <si>
    <t xml:space="preserve">"08:27:14 rm fl 1"
</t>
  </si>
  <si>
    <t xml:space="preserve">"08:30:34 Flow: Fixed -&gt; 600 umol/s"
</t>
  </si>
  <si>
    <t xml:space="preserve">"08:30:48 Launched AutoProg /User/Configs/AutoProgs/AutoLog2"
</t>
  </si>
  <si>
    <t xml:space="preserve">"08:30:49 CO2 Mixer: CO2R -&gt; 410 uml"
</t>
  </si>
  <si>
    <t xml:space="preserve">"08:30:49 Coolers: Tblock -&gt; 15.00 C"
</t>
  </si>
  <si>
    <t xml:space="preserve">"08:30:49 Flow: Fixed -&gt; 600 umol/s"
</t>
  </si>
  <si>
    <t>08:30:54</t>
  </si>
  <si>
    <t>08:30:59</t>
  </si>
  <si>
    <t>08:31:05</t>
  </si>
  <si>
    <t>08:31:10</t>
  </si>
  <si>
    <t>08:31:15</t>
  </si>
  <si>
    <t xml:space="preserve">"08:31:20 CO2 Mixer: CO2R -&gt; 410 uml"
</t>
  </si>
  <si>
    <t xml:space="preserve">"08:31:20 Coolers: Tblock -&gt; 15.00 C"
</t>
  </si>
  <si>
    <t xml:space="preserve">"08:31:20 Flow: Fixed -&gt; 600 umol/s"
</t>
  </si>
  <si>
    <t xml:space="preserve">"08:32:36 ag fl 6"
</t>
  </si>
  <si>
    <t xml:space="preserve">"08:35:32 Flow: Fixed -&gt; 600 umol/s"
</t>
  </si>
  <si>
    <t xml:space="preserve">"08:35:46 Launched AutoProg /User/Configs/AutoProgs/AutoLog2"
</t>
  </si>
  <si>
    <t xml:space="preserve">"08:35:48 CO2 Mixer: CO2R -&gt; 410 uml"
</t>
  </si>
  <si>
    <t xml:space="preserve">"08:35:48 Coolers: Tblock -&gt; 15.00 C"
</t>
  </si>
  <si>
    <t xml:space="preserve">"08:35:48 Flow: Fixed -&gt; 600 umol/s"
</t>
  </si>
  <si>
    <t>08:35:53</t>
  </si>
  <si>
    <t>08:35:58</t>
  </si>
  <si>
    <t>08:36:03</t>
  </si>
  <si>
    <t>08:36:08</t>
  </si>
  <si>
    <t>08:36:13</t>
  </si>
  <si>
    <t>08:36:18</t>
  </si>
  <si>
    <t xml:space="preserve">"08:36:19 CO2 Mixer: CO2R -&gt; 410 uml"
</t>
  </si>
  <si>
    <t xml:space="preserve">"08:36:19 Coolers: Tblock -&gt; 15.00 C"
</t>
  </si>
  <si>
    <t xml:space="preserve">"08:36:19 Flow: Fixed -&gt; 600 umol/s"
</t>
  </si>
  <si>
    <t xml:space="preserve">"08:37:28 ag fl 5"
</t>
  </si>
  <si>
    <t xml:space="preserve">"08:39:46 Flow: Fixed -&gt; 600 umol/s"
</t>
  </si>
  <si>
    <t xml:space="preserve">"08:40:16 Launched AutoProg /User/Configs/AutoProgs/AutoLog2"
</t>
  </si>
  <si>
    <t xml:space="preserve">"08:40:18 CO2 Mixer: CO2R -&gt; 410 uml"
</t>
  </si>
  <si>
    <t xml:space="preserve">"08:40:18 Coolers: Tblock -&gt; 15.00 C"
</t>
  </si>
  <si>
    <t xml:space="preserve">"08:40:18 Flow: Fixed -&gt; 600 umol/s"
</t>
  </si>
  <si>
    <t>08:40:23</t>
  </si>
  <si>
    <t>08:40:28</t>
  </si>
  <si>
    <t>08:40:33</t>
  </si>
  <si>
    <t>08:40:38</t>
  </si>
  <si>
    <t>08:40:43</t>
  </si>
  <si>
    <t>08:40:48</t>
  </si>
  <si>
    <t xml:space="preserve">"08:40:49 CO2 Mixer: CO2R -&gt; 410 uml"
</t>
  </si>
  <si>
    <t xml:space="preserve">"08:40:49 Coolers: Tblock -&gt; 15.00 C"
</t>
  </si>
  <si>
    <t xml:space="preserve">"08:40:49 Flow: Fixed -&gt; 600 umol/s"
</t>
  </si>
  <si>
    <t xml:space="preserve">"08:41:36 Coolers: Tblock -&gt; 20.00 C"
</t>
  </si>
  <si>
    <t xml:space="preserve">"08:55:47 rm bz 4"
</t>
  </si>
  <si>
    <t xml:space="preserve">"08:56:59 rm bz 4"
</t>
  </si>
  <si>
    <t xml:space="preserve">"08:59:03 Flow: Fixed -&gt; 600 umol/s"
</t>
  </si>
  <si>
    <t xml:space="preserve">"08:59:20 Launched AutoProg /User/Configs/AutoProgs/AutoLog2"
</t>
  </si>
  <si>
    <t xml:space="preserve">"08:59:21 CO2 Mixer: CO2R -&gt; 410 uml"
</t>
  </si>
  <si>
    <t xml:space="preserve">"08:59:21 Coolers: Tblock -&gt; 20.00 C"
</t>
  </si>
  <si>
    <t xml:space="preserve">"08:59:21 Flow: Fixed -&gt; 600 umol/s"
</t>
  </si>
  <si>
    <t>08:59:26</t>
  </si>
  <si>
    <t>08:59:31</t>
  </si>
  <si>
    <t>08:59:36</t>
  </si>
  <si>
    <t>08:59:42</t>
  </si>
  <si>
    <t>08:59:47</t>
  </si>
  <si>
    <t xml:space="preserve">"08:59:52 CO2 Mixer: CO2R -&gt; 410 uml"
</t>
  </si>
  <si>
    <t xml:space="preserve">"08:59:52 Coolers: Tblock -&gt; 20.00 C"
</t>
  </si>
  <si>
    <t xml:space="preserve">"08:59:52 Flow: Fixed -&gt; 600 umol/s"
</t>
  </si>
  <si>
    <t xml:space="preserve">"09:01:15 ag fl 6"
</t>
  </si>
  <si>
    <t xml:space="preserve">"09:03:59 Flow: Fixed -&gt; 600 umol/s"
</t>
  </si>
  <si>
    <t xml:space="preserve">"09:04:47 Launched AutoProg /User/Configs/AutoProgs/AutoLog2"
</t>
  </si>
  <si>
    <t xml:space="preserve">"09:04:48 CO2 Mixer: CO2R -&gt; 410 uml"
</t>
  </si>
  <si>
    <t xml:space="preserve">"09:04:48 Coolers: Tblock -&gt; 20.00 C"
</t>
  </si>
  <si>
    <t xml:space="preserve">"09:04:48 Flow: Fixed -&gt; 600 umol/s"
</t>
  </si>
  <si>
    <t>09:04:53</t>
  </si>
  <si>
    <t>09:04:58</t>
  </si>
  <si>
    <t>09:05:03</t>
  </si>
  <si>
    <t>09:05:09</t>
  </si>
  <si>
    <t>09:05:14</t>
  </si>
  <si>
    <t xml:space="preserve">"09:05:19 CO2 Mixer: CO2R -&gt; 410 uml"
</t>
  </si>
  <si>
    <t xml:space="preserve">"09:05:19 Coolers: Tblock -&gt; 20.00 C"
</t>
  </si>
  <si>
    <t xml:space="preserve">"09:05:19 Flow: Fixed -&gt; 600 umol/s"
</t>
  </si>
  <si>
    <t xml:space="preserve">"09:06:20 ag fl 3"
</t>
  </si>
  <si>
    <t xml:space="preserve">"09:09:20 Flow: Fixed -&gt; 600 umol/s"
</t>
  </si>
  <si>
    <t xml:space="preserve">"09:09:49 Launched AutoProg /User/Configs/AutoProgs/AutoLog2"
</t>
  </si>
  <si>
    <t xml:space="preserve">"09:09:51 CO2 Mixer: CO2R -&gt; 410 uml"
</t>
  </si>
  <si>
    <t xml:space="preserve">"09:09:51 Coolers: Tblock -&gt; 20.00 C"
</t>
  </si>
  <si>
    <t xml:space="preserve">"09:09:51 Flow: Fixed -&gt; 600 umol/s"
</t>
  </si>
  <si>
    <t>09:09:56</t>
  </si>
  <si>
    <t>09:10:01</t>
  </si>
  <si>
    <t>09:10:06</t>
  </si>
  <si>
    <t>09:10:11</t>
  </si>
  <si>
    <t>09:10:16</t>
  </si>
  <si>
    <t xml:space="preserve">"09:10:22 CO2 Mixer: CO2R -&gt; 410 uml"
</t>
  </si>
  <si>
    <t xml:space="preserve">"09:10:22 Coolers: Tblock -&gt; 20.00 C"
</t>
  </si>
  <si>
    <t xml:space="preserve">"09:10:22 Flow: Fixed -&gt; 600 umol/s"
</t>
  </si>
  <si>
    <t xml:space="preserve">"09:11:04 ag bz 2"
</t>
  </si>
  <si>
    <t xml:space="preserve">"09:14:10 Flow: Fixed -&gt; 600 umol/s"
</t>
  </si>
  <si>
    <t xml:space="preserve">"09:14:35 Launched AutoProg /User/Configs/AutoProgs/AutoLog2"
</t>
  </si>
  <si>
    <t xml:space="preserve">"09:14:37 CO2 Mixer: CO2R -&gt; 410 uml"
</t>
  </si>
  <si>
    <t xml:space="preserve">"09:14:37 Coolers: Tblock -&gt; 20.00 C"
</t>
  </si>
  <si>
    <t xml:space="preserve">"09:14:37 Flow: Fixed -&gt; 600 umol/s"
</t>
  </si>
  <si>
    <t>09:14:42</t>
  </si>
  <si>
    <t>09:14:47</t>
  </si>
  <si>
    <t>09:14:52</t>
  </si>
  <si>
    <t>09:14:58</t>
  </si>
  <si>
    <t>09:15:03</t>
  </si>
  <si>
    <t xml:space="preserve">"09:15:08 CO2 Mixer: CO2R -&gt; 410 uml"
</t>
  </si>
  <si>
    <t xml:space="preserve">"09:15:08 Coolers: Tblock -&gt; 20.00 C"
</t>
  </si>
  <si>
    <t xml:space="preserve">"09:15:08 Flow: Fixed -&gt; 600 umol/s"
</t>
  </si>
  <si>
    <t xml:space="preserve">"09:16:00 ag fl 2"
</t>
  </si>
  <si>
    <t xml:space="preserve">"09:19:32 Flow: Fixed -&gt; 600 umol/s"
</t>
  </si>
  <si>
    <t xml:space="preserve">"09:19:48 Launched AutoProg /User/Configs/AutoProgs/AutoLog2"
</t>
  </si>
  <si>
    <t xml:space="preserve">"09:19:50 CO2 Mixer: CO2R -&gt; 410 uml"
</t>
  </si>
  <si>
    <t xml:space="preserve">"09:19:50 Coolers: Tblock -&gt; 20.00 C"
</t>
  </si>
  <si>
    <t xml:space="preserve">"09:19:50 Flow: Fixed -&gt; 600 umol/s"
</t>
  </si>
  <si>
    <t>09:19:55</t>
  </si>
  <si>
    <t>09:20:00</t>
  </si>
  <si>
    <t>09:20:05</t>
  </si>
  <si>
    <t>09:20:10</t>
  </si>
  <si>
    <t>09:20:15</t>
  </si>
  <si>
    <t>09:20:20</t>
  </si>
  <si>
    <t xml:space="preserve">"09:20:21 CO2 Mixer: CO2R -&gt; 410 uml"
</t>
  </si>
  <si>
    <t xml:space="preserve">"09:20:21 Coolers: Tblock -&gt; 20.00 C"
</t>
  </si>
  <si>
    <t xml:space="preserve">"09:20:21 Flow: Fixed -&gt; 600 umol/s"
</t>
  </si>
  <si>
    <t xml:space="preserve">"09:22:03 rm fl 2"
</t>
  </si>
  <si>
    <t xml:space="preserve">"09:27:21 Flow: Fixed -&gt; 600 umol/s"
</t>
  </si>
  <si>
    <t xml:space="preserve">"09:27:30 Launched AutoProg /User/Configs/AutoProgs/AutoLog2"
</t>
  </si>
  <si>
    <t xml:space="preserve">"09:27:31 CO2 Mixer: CO2R -&gt; 410 uml"
</t>
  </si>
  <si>
    <t xml:space="preserve">"09:27:31 Coolers: Tblock -&gt; 20.00 C"
</t>
  </si>
  <si>
    <t xml:space="preserve">"09:27:31 Flow: Fixed -&gt; 600 umol/s"
</t>
  </si>
  <si>
    <t>09:27:36</t>
  </si>
  <si>
    <t>09:27:41</t>
  </si>
  <si>
    <t>09:27:46</t>
  </si>
  <si>
    <t>09:27:52</t>
  </si>
  <si>
    <t>09:27:57</t>
  </si>
  <si>
    <t xml:space="preserve">"09:28:02 CO2 Mixer: CO2R -&gt; 410 uml"
</t>
  </si>
  <si>
    <t xml:space="preserve">"09:28:02 Coolers: Tblock -&gt; 20.00 C"
</t>
  </si>
  <si>
    <t xml:space="preserve">"09:28:02 Flow: Fixed -&gt; 600 umol/s"
</t>
  </si>
  <si>
    <t xml:space="preserve">"09:32:23 Flow: Fixed -&gt; 600 umol/s"
</t>
  </si>
  <si>
    <t xml:space="preserve">"09:32:38 Launched AutoProg /User/Configs/AutoProgs/AutoLog2"
</t>
  </si>
  <si>
    <t xml:space="preserve">"09:32:39 CO2 Mixer: CO2R -&gt; 410 uml"
</t>
  </si>
  <si>
    <t xml:space="preserve">"09:32:39 Coolers: Tblock -&gt; 20.00 C"
</t>
  </si>
  <si>
    <t xml:space="preserve">"09:32:39 Flow: Fixed -&gt; 600 umol/s"
</t>
  </si>
  <si>
    <t>09:32:45</t>
  </si>
  <si>
    <t>09:32:50</t>
  </si>
  <si>
    <t>09:32:55</t>
  </si>
  <si>
    <t>09:33:00</t>
  </si>
  <si>
    <t>09:33:05</t>
  </si>
  <si>
    <t xml:space="preserve">"09:33:10 CO2 Mixer: CO2R -&gt; 410 uml"
</t>
  </si>
  <si>
    <t xml:space="preserve">"09:33:10 Coolers: Tblock -&gt; 20.00 C"
</t>
  </si>
  <si>
    <t xml:space="preserve">"09:33:10 Flow: Fixed -&gt; 600 umol/s"
</t>
  </si>
  <si>
    <t xml:space="preserve">"09:34:45 Coolers: Tblock -&gt; 27.00 C"
</t>
  </si>
  <si>
    <t xml:space="preserve">"09:48:50 Flow: Fixed -&gt; 600 umol/s"
</t>
  </si>
  <si>
    <t xml:space="preserve">"09:49:02 Launched AutoProg /User/Configs/AutoProgs/AutoLog2"
</t>
  </si>
  <si>
    <t xml:space="preserve">"09:49:03 CO2 Mixer: CO2R -&gt; 410 uml"
</t>
  </si>
  <si>
    <t xml:space="preserve">"09:49:03 Coolers: Tblock -&gt; 27.00 C"
</t>
  </si>
  <si>
    <t xml:space="preserve">"09:49:03 Flow: Fixed -&gt; 600 umol/s"
</t>
  </si>
  <si>
    <t>09:49:08</t>
  </si>
  <si>
    <t>09:49:13</t>
  </si>
  <si>
    <t>09:49:18</t>
  </si>
  <si>
    <t>09:49:24</t>
  </si>
  <si>
    <t>09:49:29</t>
  </si>
  <si>
    <t xml:space="preserve">"09:49:34 CO2 Mixer: CO2R -&gt; 410 uml"
</t>
  </si>
  <si>
    <t xml:space="preserve">"09:49:34 Coolers: Tblock -&gt; 27.00 C"
</t>
  </si>
  <si>
    <t xml:space="preserve">"09:49:34 Flow: Fixed -&gt; 600 umol/s"
</t>
  </si>
  <si>
    <t xml:space="preserve">"09:50:57 r bz 4"
</t>
  </si>
  <si>
    <t xml:space="preserve">"09:51:06 rm bz 4"
</t>
  </si>
  <si>
    <t xml:space="preserve">"09:53:27 Flow: Fixed -&gt; 600 umol/s"
</t>
  </si>
  <si>
    <t xml:space="preserve">"09:53:39 Launched AutoProg /User/Configs/AutoProgs/AutoLog2"
</t>
  </si>
  <si>
    <t xml:space="preserve">"09:53:40 CO2 Mixer: CO2R -&gt; 410 uml"
</t>
  </si>
  <si>
    <t xml:space="preserve">"09:53:40 Coolers: Tblock -&gt; 27.00 C"
</t>
  </si>
  <si>
    <t xml:space="preserve">"09:53:40 Flow: Fixed -&gt; 600 umol/s"
</t>
  </si>
  <si>
    <t>09:53:45</t>
  </si>
  <si>
    <t>09:53:50</t>
  </si>
  <si>
    <t>09:53:55</t>
  </si>
  <si>
    <t>09:54:01</t>
  </si>
  <si>
    <t>09:54:06</t>
  </si>
  <si>
    <t xml:space="preserve">"09:54:11 CO2 Mixer: CO2R -&gt; 410 uml"
</t>
  </si>
  <si>
    <t xml:space="preserve">"09:54:11 Coolers: Tblock -&gt; 27.00 C"
</t>
  </si>
  <si>
    <t xml:space="preserve">"09:54:11 Flow: Fixed -&gt; 600 umol/s"
</t>
  </si>
  <si>
    <t xml:space="preserve">"09:55:41 ag bz 4"
</t>
  </si>
  <si>
    <t xml:space="preserve">"09:57:50 Flow: Fixed -&gt; 600 umol/s"
</t>
  </si>
  <si>
    <t xml:space="preserve">"09:58:00 Launched AutoProg /User/Configs/AutoProgs/AutoLog2"
</t>
  </si>
  <si>
    <t xml:space="preserve">"09:58:02 CO2 Mixer: CO2R -&gt; 410 uml"
</t>
  </si>
  <si>
    <t xml:space="preserve">"09:58:03 Coolers: Tblock -&gt; 27.00 C"
</t>
  </si>
  <si>
    <t xml:space="preserve">"09:58:03 Flow: Fixed -&gt; 600 umol/s"
</t>
  </si>
  <si>
    <t>09:58:08</t>
  </si>
  <si>
    <t>09:58:13</t>
  </si>
  <si>
    <t>09:58:18</t>
  </si>
  <si>
    <t>09:58:23</t>
  </si>
  <si>
    <t>09:58:29</t>
  </si>
  <si>
    <t xml:space="preserve">"09:58:34 CO2 Mixer: CO2R -&gt; 410 uml"
</t>
  </si>
  <si>
    <t xml:space="preserve">"09:58:34 Coolers: Tblock -&gt; 27.00 C"
</t>
  </si>
  <si>
    <t xml:space="preserve">"09:58:34 Flow: Fixed -&gt; 600 umol/s"
</t>
  </si>
  <si>
    <t xml:space="preserve">"10:03:28 rm bz 5"
</t>
  </si>
  <si>
    <t xml:space="preserve">"10:04:05 Flow: Fixed -&gt; 600 umol/s"
</t>
  </si>
  <si>
    <t xml:space="preserve">"10:04:15 Launched AutoProg /User/Configs/AutoProgs/AutoLog2"
</t>
  </si>
  <si>
    <t xml:space="preserve">"10:04:16 CO2 Mixer: CO2R -&gt; 410 uml"
</t>
  </si>
  <si>
    <t xml:space="preserve">"10:04:16 Coolers: Tblock -&gt; 27.00 C"
</t>
  </si>
  <si>
    <t xml:space="preserve">"10:04:16 Flow: Fixed -&gt; 600 umol/s"
</t>
  </si>
  <si>
    <t>10:04:21</t>
  </si>
  <si>
    <t>10:04:27</t>
  </si>
  <si>
    <t>10:04:32</t>
  </si>
  <si>
    <t>10:04:37</t>
  </si>
  <si>
    <t>10:04:42</t>
  </si>
  <si>
    <t xml:space="preserve">"10:04:47 CO2 Mixer: CO2R -&gt; 410 uml"
</t>
  </si>
  <si>
    <t xml:space="preserve">"10:04:47 Coolers: Tblock -&gt; 27.00 C"
</t>
  </si>
  <si>
    <t xml:space="preserve">"10:04:47 Flow: Fixed -&gt; 600 umol/s"
</t>
  </si>
  <si>
    <t xml:space="preserve">"10:07:01 rm fl 1"
</t>
  </si>
  <si>
    <t xml:space="preserve">"10:09:10 Flow: Fixed -&gt; 600 umol/s"
</t>
  </si>
  <si>
    <t xml:space="preserve">"10:09:28 Launched AutoProg /User/Configs/AutoProgs/AutoLog2"
</t>
  </si>
  <si>
    <t xml:space="preserve">"10:09:29 CO2 Mixer: CO2R -&gt; 410 uml"
</t>
  </si>
  <si>
    <t xml:space="preserve">"10:09:29 Coolers: Tblock -&gt; 27.00 C"
</t>
  </si>
  <si>
    <t xml:space="preserve">"10:09:29 Flow: Fixed -&gt; 600 umol/s"
</t>
  </si>
  <si>
    <t>10:09:35</t>
  </si>
  <si>
    <t>10:09:40</t>
  </si>
  <si>
    <t>10:09:45</t>
  </si>
  <si>
    <t>10:09:50</t>
  </si>
  <si>
    <t>10:09:56</t>
  </si>
  <si>
    <t>10:10:01</t>
  </si>
  <si>
    <t xml:space="preserve">"10:10:01 CO2 Mixer: CO2R -&gt; 410 uml"
</t>
  </si>
  <si>
    <t xml:space="preserve">"10:10:01 Coolers: Tblock -&gt; 27.00 C"
</t>
  </si>
  <si>
    <t xml:space="preserve">"10:10:01 Flow: Fixed -&gt; 600 umol/s"
</t>
  </si>
  <si>
    <t xml:space="preserve">"10:11:34 ag fl 5"
</t>
  </si>
  <si>
    <t xml:space="preserve">"10:14:06 Flow: Fixed -&gt; 600 umol/s"
</t>
  </si>
  <si>
    <t xml:space="preserve">"10:14:15 Launched AutoProg /User/Configs/AutoProgs/AutoLog2"
</t>
  </si>
  <si>
    <t xml:space="preserve">"10:14:17 CO2 Mixer: CO2R -&gt; 410 uml"
</t>
  </si>
  <si>
    <t xml:space="preserve">"10:14:17 Coolers: Tblock -&gt; 27.00 C"
</t>
  </si>
  <si>
    <t xml:space="preserve">"10:14:17 Flow: Fixed -&gt; 600 umol/s"
</t>
  </si>
  <si>
    <t>10:14:22</t>
  </si>
  <si>
    <t>10:14:27</t>
  </si>
  <si>
    <t>10:14:32</t>
  </si>
  <si>
    <t>10:14:37</t>
  </si>
  <si>
    <t>10:14:42</t>
  </si>
  <si>
    <t>10:14:47</t>
  </si>
  <si>
    <t xml:space="preserve">"10:14:48 CO2 Mixer: CO2R -&gt; 410 uml"
</t>
  </si>
  <si>
    <t xml:space="preserve">"10:14:48 Coolers: Tblock -&gt; 27.00 C"
</t>
  </si>
  <si>
    <t xml:space="preserve">"10:14:48 Flow: Fixed -&gt; 600 umol/s"
</t>
  </si>
  <si>
    <t xml:space="preserve">"10:16:27 ag bz 6"
</t>
  </si>
  <si>
    <t xml:space="preserve">"10:20:58 Flow: Fixed -&gt; 600 umol/s"
</t>
  </si>
  <si>
    <t xml:space="preserve">"10:21:16 Launched AutoProg /User/Configs/AutoProgs/AutoLog2"
</t>
  </si>
  <si>
    <t xml:space="preserve">"10:21:18 CO2 Mixer: CO2R -&gt; 410 uml"
</t>
  </si>
  <si>
    <t xml:space="preserve">"10:21:18 Coolers: Tblock -&gt; 27.00 C"
</t>
  </si>
  <si>
    <t xml:space="preserve">"10:21:18 Flow: Fixed -&gt; 600 umol/s"
</t>
  </si>
  <si>
    <t>10:21:23</t>
  </si>
  <si>
    <t>10:21:28</t>
  </si>
  <si>
    <t>10:21:33</t>
  </si>
  <si>
    <t>10:21:39</t>
  </si>
  <si>
    <t>10:21:44</t>
  </si>
  <si>
    <t xml:space="preserve">"10:21:49 CO2 Mixer: CO2R -&gt; 410 uml"
</t>
  </si>
  <si>
    <t xml:space="preserve">"10:21:49 Coolers: Tblock -&gt; 27.00 C"
</t>
  </si>
  <si>
    <t xml:space="preserve">"10:21:49 Flow: Fixed -&gt; 600 umol/s"
</t>
  </si>
  <si>
    <t xml:space="preserve">"10:22:13 Coolers: Tblock -&gt; 35.00 C"
</t>
  </si>
  <si>
    <t xml:space="preserve">"10:32:24 rm bz 4"
</t>
  </si>
  <si>
    <t xml:space="preserve">"10:35:07 Flow: Fixed -&gt; 600 umol/s"
</t>
  </si>
  <si>
    <t xml:space="preserve">"10:35:20 Launched AutoProg /User/Configs/AutoProgs/AutoLog2"
</t>
  </si>
  <si>
    <t xml:space="preserve">"10:35:22 CO2 Mixer: CO2R -&gt; 410 uml"
</t>
  </si>
  <si>
    <t xml:space="preserve">"10:35:22 Coolers: Tblock -&gt; 35.00 C"
</t>
  </si>
  <si>
    <t xml:space="preserve">"10:35:22 Flow: Fixed -&gt; 600 umol/s"
</t>
  </si>
  <si>
    <t>10:35:27</t>
  </si>
  <si>
    <t>10:35:32</t>
  </si>
  <si>
    <t>10:35:37</t>
  </si>
  <si>
    <t>10:35:42</t>
  </si>
  <si>
    <t>10:35:47</t>
  </si>
  <si>
    <t xml:space="preserve">"10:35:53 CO2 Mixer: CO2R -&gt; 410 uml"
</t>
  </si>
  <si>
    <t xml:space="preserve">"10:35:53 Coolers: Tblock -&gt; 35.00 C"
</t>
  </si>
  <si>
    <t xml:space="preserve">"10:35:53 Flow: Fixed -&gt; 600 umol/s"
</t>
  </si>
  <si>
    <t xml:space="preserve">"10:37:22 rm fl 4"
</t>
  </si>
  <si>
    <t xml:space="preserve">"10:40:17 Flow: Fixed -&gt; 600 umol/s"
</t>
  </si>
  <si>
    <t xml:space="preserve">"10:40:32 Launched AutoProg /User/Configs/AutoProgs/AutoLog2"
</t>
  </si>
  <si>
    <t xml:space="preserve">"10:40:33 CO2 Mixer: CO2R -&gt; 410 uml"
</t>
  </si>
  <si>
    <t xml:space="preserve">"10:40:33 Coolers: Tblock -&gt; 35.00 C"
</t>
  </si>
  <si>
    <t xml:space="preserve">"10:40:33 Flow: Fixed -&gt; 600 umol/s"
</t>
  </si>
  <si>
    <t>10:40:38</t>
  </si>
  <si>
    <t>10:40:43</t>
  </si>
  <si>
    <t>10:40:48</t>
  </si>
  <si>
    <t>10:40:54</t>
  </si>
  <si>
    <t>10:40:59</t>
  </si>
  <si>
    <t xml:space="preserve">"10:41:04 CO2 Mixer: CO2R -&gt; 410 uml"
</t>
  </si>
  <si>
    <t xml:space="preserve">"10:41:04 Coolers: Tblock -&gt; 35.00 C"
</t>
  </si>
  <si>
    <t xml:space="preserve">"10:41:04 Flow: Fixed -&gt; 600 umol/s"
</t>
  </si>
  <si>
    <t xml:space="preserve">"10:42:21 ag fl 3"
</t>
  </si>
  <si>
    <t xml:space="preserve">"10:45:07 Flow: Fixed -&gt; 600 umol/s"
</t>
  </si>
  <si>
    <t xml:space="preserve">"10:45:22 Launched AutoProg /User/Configs/AutoProgs/AutoLog2"
</t>
  </si>
  <si>
    <t xml:space="preserve">"10:45:23 CO2 Mixer: CO2R -&gt; 410 uml"
</t>
  </si>
  <si>
    <t xml:space="preserve">"10:45:23 Coolers: Tblock -&gt; 35.00 C"
</t>
  </si>
  <si>
    <t xml:space="preserve">"10:45:23 Flow: Fixed -&gt; 600 umol/s"
</t>
  </si>
  <si>
    <t>10:45:28</t>
  </si>
  <si>
    <t>10:45:33</t>
  </si>
  <si>
    <t>10:45:38</t>
  </si>
  <si>
    <t>10:45:44</t>
  </si>
  <si>
    <t>10:45:49</t>
  </si>
  <si>
    <t>10:45:54</t>
  </si>
  <si>
    <t xml:space="preserve">"10:45:54 CO2 Mixer: CO2R -&gt; 410 uml"
</t>
  </si>
  <si>
    <t xml:space="preserve">"10:45:54 Coolers: Tblock -&gt; 35.00 C"
</t>
  </si>
  <si>
    <t xml:space="preserve">"10:45:54 Flow: Fixed -&gt; 600 umol/s"
</t>
  </si>
  <si>
    <t xml:space="preserve">"10:47:18 ag fl 4"
</t>
  </si>
  <si>
    <t xml:space="preserve">"10:49:57 Flow: Fixed -&gt; 600 umol/s"
</t>
  </si>
  <si>
    <t xml:space="preserve">"10:50:12 Launched AutoProg /User/Configs/AutoProgs/AutoLog2"
</t>
  </si>
  <si>
    <t xml:space="preserve">"10:50:13 CO2 Mixer: CO2R -&gt; 410 uml"
</t>
  </si>
  <si>
    <t xml:space="preserve">"10:50:13 Coolers: Tblock -&gt; 35.00 C"
</t>
  </si>
  <si>
    <t xml:space="preserve">"10:50:13 Flow: Fixed -&gt; 600 umol/s"
</t>
  </si>
  <si>
    <t>10:50:19</t>
  </si>
  <si>
    <t>10:50:24</t>
  </si>
  <si>
    <t>10:50:29</t>
  </si>
  <si>
    <t>10:50:34</t>
  </si>
  <si>
    <t>10:50:40</t>
  </si>
  <si>
    <t xml:space="preserve">"10:50:45 CO2 Mixer: CO2R -&gt; 410 uml"
</t>
  </si>
  <si>
    <t xml:space="preserve">"10:50:45 Coolers: Tblock -&gt; 35.00 C"
</t>
  </si>
  <si>
    <t xml:space="preserve">"10:50:45 Flow: Fixed -&gt; 600 umol/s"
</t>
  </si>
  <si>
    <t xml:space="preserve">"10:52:13 ag fl 6"
</t>
  </si>
  <si>
    <t xml:space="preserve">"10:55:23 Flow: Fixed -&gt; 600 umol/s"
</t>
  </si>
  <si>
    <t xml:space="preserve">"10:55:51 Launched AutoProg /User/Configs/AutoProgs/AutoLog2"
</t>
  </si>
  <si>
    <t xml:space="preserve">"10:55:52 CO2 Mixer: CO2R -&gt; 410 uml"
</t>
  </si>
  <si>
    <t xml:space="preserve">"10:55:52 Coolers: Tblock -&gt; 35.00 C"
</t>
  </si>
  <si>
    <t xml:space="preserve">"10:55:52 Flow: Fixed -&gt; 600 umol/s"
</t>
  </si>
  <si>
    <t>10:55:58</t>
  </si>
  <si>
    <t>10:56:03</t>
  </si>
  <si>
    <t>10:56:08</t>
  </si>
  <si>
    <t>10:56:13</t>
  </si>
  <si>
    <t>10:56:19</t>
  </si>
  <si>
    <t xml:space="preserve">"10:56:24 CO2 Mixer: CO2R -&gt; 410 uml"
</t>
  </si>
  <si>
    <t xml:space="preserve">"10:56:24 Coolers: Tblock -&gt; 35.00 C"
</t>
  </si>
  <si>
    <t xml:space="preserve">"10:56:24 Flow: Fixed -&gt; 600 umol/s"
</t>
  </si>
  <si>
    <t xml:space="preserve">"10:57:53 ag bz 1"
</t>
  </si>
  <si>
    <t xml:space="preserve">"11:00:42 Flow: Fixed -&gt; 600 umol/s"
</t>
  </si>
  <si>
    <t xml:space="preserve">"11:01:16 Launched AutoProg /User/Configs/AutoProgs/AutoLog2"
</t>
  </si>
  <si>
    <t xml:space="preserve">"11:01:17 CO2 Mixer: CO2R -&gt; 410 uml"
</t>
  </si>
  <si>
    <t xml:space="preserve">"11:01:17 Coolers: Tblock -&gt; 35.00 C"
</t>
  </si>
  <si>
    <t xml:space="preserve">"11:01:17 Flow: Fixed -&gt; 600 umol/s"
</t>
  </si>
  <si>
    <t>11:01:22</t>
  </si>
  <si>
    <t>11:01:27</t>
  </si>
  <si>
    <t>11:01:32</t>
  </si>
  <si>
    <t>11:01:38</t>
  </si>
  <si>
    <t>11:01:43</t>
  </si>
  <si>
    <t xml:space="preserve">"11:01:48 CO2 Mixer: CO2R -&gt; 410 uml"
</t>
  </si>
  <si>
    <t xml:space="preserve">"11:01:48 Coolers: Tblock -&gt; 35.00 C"
</t>
  </si>
  <si>
    <t xml:space="preserve">"11:01:48 Flow: Fixed -&gt; 600 umol/s"
</t>
  </si>
  <si>
    <t xml:space="preserve">"11:03:16 rm fl 5"
</t>
  </si>
  <si>
    <t xml:space="preserve">"11:06:01 Flow: Fixed -&gt; 600 umol/s"
</t>
  </si>
  <si>
    <t xml:space="preserve">"11:06:19 Launched AutoProg /User/Configs/AutoProgs/AutoLog2"
</t>
  </si>
  <si>
    <t xml:space="preserve">"11:06:21 CO2 Mixer: CO2R -&gt; 410 uml"
</t>
  </si>
  <si>
    <t xml:space="preserve">"11:06:21 Coolers: Tblock -&gt; 35.00 C"
</t>
  </si>
  <si>
    <t xml:space="preserve">"11:06:21 Flow: Fixed -&gt; 600 umol/s"
</t>
  </si>
  <si>
    <t>11:06:26</t>
  </si>
  <si>
    <t>11:06:31</t>
  </si>
  <si>
    <t>11:06:36</t>
  </si>
  <si>
    <t>11:06:41</t>
  </si>
  <si>
    <t>11:06:46</t>
  </si>
  <si>
    <t>11:06:51</t>
  </si>
  <si>
    <t xml:space="preserve">"11:06:52 CO2 Mixer: CO2R -&gt; 410 uml"
</t>
  </si>
  <si>
    <t xml:space="preserve">"11:06:52 Coolers: Tblock -&gt; 35.00 C"
</t>
  </si>
  <si>
    <t xml:space="preserve">"11:06:52 Flow: Fixed -&gt; 600 umol/s"
</t>
  </si>
  <si>
    <t xml:space="preserve">"11:07:16 Coolers: Tblock -&gt; 40.00 C"
</t>
  </si>
  <si>
    <t xml:space="preserve">"11:18:34 ag fl 4"
</t>
  </si>
  <si>
    <t xml:space="preserve">"11:21:54 Flow: Fixed -&gt; 600 umol/s"
</t>
  </si>
  <si>
    <t xml:space="preserve">"11:22:06 Launched AutoProg /User/Configs/AutoProgs/AutoLog2"
</t>
  </si>
  <si>
    <t xml:space="preserve">"11:22:07 CO2 Mixer: CO2R -&gt; 410 uml"
</t>
  </si>
  <si>
    <t xml:space="preserve">"11:22:07 Coolers: Tblock -&gt; 40.00 C"
</t>
  </si>
  <si>
    <t xml:space="preserve">"11:22:07 Flow: Fixed -&gt; 600 umol/s"
</t>
  </si>
  <si>
    <t>11:22:13</t>
  </si>
  <si>
    <t>11:22:18</t>
  </si>
  <si>
    <t>11:22:23</t>
  </si>
  <si>
    <t>11:22:28</t>
  </si>
  <si>
    <t>11:22:33</t>
  </si>
  <si>
    <t>11:22:38</t>
  </si>
  <si>
    <t xml:space="preserve">"11:22:38 CO2 Mixer: CO2R -&gt; 410 uml"
</t>
  </si>
  <si>
    <t xml:space="preserve">"11:22:38 Coolers: Tblock -&gt; 40.00 C"
</t>
  </si>
  <si>
    <t xml:space="preserve">"11:22:39 Flow: Fixed -&gt; 600 umol/s"
</t>
  </si>
  <si>
    <t xml:space="preserve">"11:24:14 rm fl 3"
</t>
  </si>
  <si>
    <t xml:space="preserve">"11:27:22 Flow: Fixed -&gt; 600 umol/s"
</t>
  </si>
  <si>
    <t xml:space="preserve">"11:27:37 Launched AutoProg /User/Configs/AutoProgs/AutoLog2"
</t>
  </si>
  <si>
    <t xml:space="preserve">"11:27:38 CO2 Mixer: CO2R -&gt; 410 uml"
</t>
  </si>
  <si>
    <t xml:space="preserve">"11:27:38 Coolers: Tblock -&gt; 40.00 C"
</t>
  </si>
  <si>
    <t xml:space="preserve">"11:27:38 Flow: Fixed -&gt; 600 umol/s"
</t>
  </si>
  <si>
    <t>11:27:44</t>
  </si>
  <si>
    <t>11:27:49</t>
  </si>
  <si>
    <t>11:27:54</t>
  </si>
  <si>
    <t>11:27:59</t>
  </si>
  <si>
    <t>11:28:04</t>
  </si>
  <si>
    <t>11:28:09</t>
  </si>
  <si>
    <t xml:space="preserve">"11:28:09 CO2 Mixer: CO2R -&gt; 410 uml"
</t>
  </si>
  <si>
    <t xml:space="preserve">"11:28:09 Coolers: Tblock -&gt; 40.00 C"
</t>
  </si>
  <si>
    <t xml:space="preserve">"11:28:09 Flow: Fixed -&gt; 600 umol/s"
</t>
  </si>
  <si>
    <t xml:space="preserve">"11:29:37 rm fl 5"
</t>
  </si>
  <si>
    <t xml:space="preserve">"11:32:52 Flow: Fixed -&gt; 600 umol/s"
</t>
  </si>
  <si>
    <t xml:space="preserve">"11:33:36 Launched AutoProg /User/Configs/AutoProgs/AutoLog2"
</t>
  </si>
  <si>
    <t xml:space="preserve">"11:33:37 CO2 Mixer: CO2R -&gt; 410 uml"
</t>
  </si>
  <si>
    <t xml:space="preserve">"11:33:37 Coolers: Tblock -&gt; 40.00 C"
</t>
  </si>
  <si>
    <t xml:space="preserve">"11:33:37 Flow: Fixed -&gt; 600 umol/s"
</t>
  </si>
  <si>
    <t>11:33:42</t>
  </si>
  <si>
    <t>11:33:47</t>
  </si>
  <si>
    <t>11:33:52</t>
  </si>
  <si>
    <t>11:33:58</t>
  </si>
  <si>
    <t>11:34:03</t>
  </si>
  <si>
    <t xml:space="preserve">"11:34:08 CO2 Mixer: CO2R -&gt; 410 uml"
</t>
  </si>
  <si>
    <t xml:space="preserve">"11:34:08 Coolers: Tblock -&gt; 40.00 C"
</t>
  </si>
  <si>
    <t xml:space="preserve">"11:34:08 Flow: Fixed -&gt; 600 umol/s"
</t>
  </si>
  <si>
    <t xml:space="preserve">"11:35:59 ag bz 4"
</t>
  </si>
  <si>
    <t xml:space="preserve">"11:40:41 Flow: Fixed -&gt; 600 umol/s"
</t>
  </si>
  <si>
    <t xml:space="preserve">"11:40:52 Launched AutoProg /User/Configs/AutoProgs/AutoLog2"
</t>
  </si>
  <si>
    <t xml:space="preserve">"11:40:53 CO2 Mixer: CO2R -&gt; 410 uml"
</t>
  </si>
  <si>
    <t xml:space="preserve">"11:40:54 Coolers: Tblock -&gt; 40.00 C"
</t>
  </si>
  <si>
    <t xml:space="preserve">"11:40:54 Flow: Fixed -&gt; 600 umol/s"
</t>
  </si>
  <si>
    <t>11:40:59</t>
  </si>
  <si>
    <t>11:41:04</t>
  </si>
  <si>
    <t>11:41:09</t>
  </si>
  <si>
    <t>11:41:14</t>
  </si>
  <si>
    <t>11:41:19</t>
  </si>
  <si>
    <t>11:41:24</t>
  </si>
  <si>
    <t xml:space="preserve">"11:41:25 CO2 Mixer: CO2R -&gt; 410 uml"
</t>
  </si>
  <si>
    <t xml:space="preserve">"11:41:25 Coolers: Tblock -&gt; 40.00 C"
</t>
  </si>
  <si>
    <t xml:space="preserve">"11:41:25 Flow: Fixed -&gt; 600 umol/s"
</t>
  </si>
  <si>
    <t xml:space="preserve">"11:43:12 ag fl 2"
</t>
  </si>
  <si>
    <t xml:space="preserve">"11:46:24 Flow: Fixed -&gt; 600 umol/s"
</t>
  </si>
  <si>
    <t xml:space="preserve">"11:46:34 Launched AutoProg /User/Configs/AutoProgs/AutoLog2"
</t>
  </si>
  <si>
    <t xml:space="preserve">"11:46:36 CO2 Mixer: CO2R -&gt; 410 uml"
</t>
  </si>
  <si>
    <t xml:space="preserve">"11:46:36 Coolers: Tblock -&gt; 40.00 C"
</t>
  </si>
  <si>
    <t xml:space="preserve">"11:46:36 Flow: Fixed -&gt; 600 umol/s"
</t>
  </si>
  <si>
    <t>11:46:41</t>
  </si>
  <si>
    <t>11:46:47</t>
  </si>
  <si>
    <t>11:46:52</t>
  </si>
  <si>
    <t>11:46:57</t>
  </si>
  <si>
    <t>11:47:02</t>
  </si>
  <si>
    <t xml:space="preserve">"11:47:07 CO2 Mixer: CO2R -&gt; 410 uml"
</t>
  </si>
  <si>
    <t xml:space="preserve">"11:47:07 Coolers: Tblock -&gt; 40.00 C"
</t>
  </si>
  <si>
    <t xml:space="preserve">"11:47:07 Flow: Fixed -&gt; 600 umol/s"
</t>
  </si>
  <si>
    <t xml:space="preserve">"11:48:47 rm fl 6"
</t>
  </si>
  <si>
    <t xml:space="preserve">"11:52:21 Flow: Fixed -&gt; 600 umol/s"
</t>
  </si>
  <si>
    <t xml:space="preserve">"11:52:35 Launched AutoProg /User/Configs/AutoProgs/AutoLog2"
</t>
  </si>
  <si>
    <t xml:space="preserve">"11:52:37 CO2 Mixer: CO2R -&gt; 410 uml"
</t>
  </si>
  <si>
    <t xml:space="preserve">"11:52:37 Coolers: Tblock -&gt; 40.00 C"
</t>
  </si>
  <si>
    <t xml:space="preserve">"11:52:37 Flow: Fixed -&gt; 600 umol/s"
</t>
  </si>
  <si>
    <t>11:52:42</t>
  </si>
  <si>
    <t>11:52:47</t>
  </si>
  <si>
    <t>11:52:52</t>
  </si>
  <si>
    <t>11:52:57</t>
  </si>
  <si>
    <t>11:53:02</t>
  </si>
  <si>
    <t xml:space="preserve">"11:53:08 CO2 Mixer: CO2R -&gt; 410 uml"
</t>
  </si>
  <si>
    <t xml:space="preserve">"11:53:08 Coolers: Tblock -&gt; 40.00 C"
</t>
  </si>
  <si>
    <t xml:space="preserve">"11:53:08 Flow: Fixed -&gt; 600 umol/s"
</t>
  </si>
  <si>
    <t xml:space="preserve">"11:54:20 ag bz 2"
</t>
  </si>
  <si>
    <t xml:space="preserve">"11:58:08 Flow: Fixed -&gt; 600 umol/s"
</t>
  </si>
  <si>
    <t xml:space="preserve">"11:58:18 Launched AutoProg /User/Configs/AutoProgs/AutoLog2"
</t>
  </si>
  <si>
    <t xml:space="preserve">"11:58:19 CO2 Mixer: CO2R -&gt; 410 uml"
</t>
  </si>
  <si>
    <t xml:space="preserve">"11:58:19 Coolers: Tblock -&gt; 40.00 C"
</t>
  </si>
  <si>
    <t xml:space="preserve">"11:58:19 Flow: Fixed -&gt; 600 umol/s"
</t>
  </si>
  <si>
    <t>11:58:25</t>
  </si>
  <si>
    <t>11:58:30</t>
  </si>
  <si>
    <t>11:58:35</t>
  </si>
  <si>
    <t>11:58:40</t>
  </si>
  <si>
    <t>11:58:45</t>
  </si>
  <si>
    <t xml:space="preserve">"11:58:51 CO2 Mixer: CO2R -&gt; 410 uml"
</t>
  </si>
  <si>
    <t xml:space="preserve">"11:58:51 Coolers: Tblock -&gt; 40.00 C"
</t>
  </si>
  <si>
    <t xml:space="preserve">"11:58:51 Flow: Fixed -&gt; 600 umol/s"
</t>
  </si>
  <si>
    <t xml:space="preserve">"12:00:13 Coolers: Off"
</t>
  </si>
  <si>
    <t xml:space="preserve">"12:02:47 CO2 Mixer -&gt; OFF"
</t>
  </si>
  <si>
    <t xml:space="preserve">"12:02:48 Flow: Off"
</t>
  </si>
  <si>
    <t xml:space="preserve">"09:28:57 rm fl 4"
</t>
  </si>
  <si>
    <t xml:space="preserve">"09:45:38 ag fl 4"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</si>
</sst>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0" fillId="2" borderId="0" xfId="0" applyFill="1" applyProtection="1">
      <protection locked="0"/>
    </xf>
    <xf numFmtId="0" fontId="0" fillId="0" borderId="0" xfId="0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46"/>
  <sheetViews>
    <sheetView tabSelected="1" topLeftCell="A526" workbookViewId="0">
      <selection activeCell="I538" sqref="I538"/>
    </sheetView>
  </sheetViews>
  <sheetFormatPr defaultRowHeight="15" x14ac:dyDescent="0.25"/>
  <cols>
    <col min="11" max="11" width="9.140625" style="2"/>
  </cols>
  <sheetData>
    <row r="1" spans="1:60" x14ac:dyDescent="0.25">
      <c r="A1" s="1" t="s">
        <v>0</v>
      </c>
    </row>
    <row r="2" spans="1:60" x14ac:dyDescent="0.25">
      <c r="A2" s="1" t="s">
        <v>1</v>
      </c>
    </row>
    <row r="3" spans="1:60" x14ac:dyDescent="0.25">
      <c r="A3" s="1" t="s">
        <v>2</v>
      </c>
      <c r="B3" s="1" t="s">
        <v>3</v>
      </c>
    </row>
    <row r="4" spans="1:60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60" x14ac:dyDescent="0.25">
      <c r="A5" s="1" t="s">
        <v>6</v>
      </c>
      <c r="B5" s="1">
        <v>4</v>
      </c>
    </row>
    <row r="6" spans="1:60" x14ac:dyDescent="0.25">
      <c r="A6" s="1" t="s">
        <v>7</v>
      </c>
      <c r="B6" s="1" t="s">
        <v>8</v>
      </c>
    </row>
    <row r="7" spans="1:60" x14ac:dyDescent="0.25">
      <c r="A7" s="1" t="s">
        <v>9</v>
      </c>
      <c r="B7" s="1" t="s">
        <v>10</v>
      </c>
    </row>
    <row r="9" spans="1:60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3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</row>
    <row r="10" spans="1:60" x14ac:dyDescent="0.25">
      <c r="A10" s="1" t="s">
        <v>71</v>
      </c>
      <c r="B10" s="1" t="s">
        <v>71</v>
      </c>
      <c r="C10" s="1" t="s">
        <v>71</v>
      </c>
      <c r="D10" s="1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3" t="s">
        <v>71</v>
      </c>
      <c r="L10" s="1" t="s">
        <v>72</v>
      </c>
      <c r="M10" s="1" t="s">
        <v>71</v>
      </c>
      <c r="N10" s="1" t="s">
        <v>72</v>
      </c>
      <c r="O10" s="1" t="s">
        <v>71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</row>
    <row r="11" spans="1:60" x14ac:dyDescent="0.25">
      <c r="A11" s="1" t="s">
        <v>9</v>
      </c>
      <c r="B11" s="1" t="s">
        <v>73</v>
      </c>
    </row>
    <row r="12" spans="1:60" x14ac:dyDescent="0.25">
      <c r="A12" s="1" t="s">
        <v>9</v>
      </c>
      <c r="B12" s="1" t="s">
        <v>74</v>
      </c>
    </row>
    <row r="13" spans="1:60" x14ac:dyDescent="0.25">
      <c r="A13" s="1" t="s">
        <v>9</v>
      </c>
      <c r="B13" s="1" t="s">
        <v>75</v>
      </c>
    </row>
    <row r="14" spans="1:60" x14ac:dyDescent="0.25">
      <c r="A14" s="1" t="s">
        <v>9</v>
      </c>
      <c r="B14" s="1" t="s">
        <v>76</v>
      </c>
    </row>
    <row r="15" spans="1:60" x14ac:dyDescent="0.25">
      <c r="A15" s="1" t="s">
        <v>9</v>
      </c>
      <c r="B15" s="1" t="s">
        <v>77</v>
      </c>
    </row>
    <row r="16" spans="1:60" x14ac:dyDescent="0.25">
      <c r="A16" s="1" t="s">
        <v>9</v>
      </c>
      <c r="B16" s="1" t="s">
        <v>78</v>
      </c>
    </row>
    <row r="17" spans="1:60" x14ac:dyDescent="0.25">
      <c r="A17" s="1" t="s">
        <v>9</v>
      </c>
      <c r="B17" s="1" t="s">
        <v>79</v>
      </c>
    </row>
    <row r="18" spans="1:60" x14ac:dyDescent="0.25">
      <c r="A18" s="1" t="s">
        <v>9</v>
      </c>
      <c r="B18" s="1" t="s">
        <v>80</v>
      </c>
    </row>
    <row r="19" spans="1:60" x14ac:dyDescent="0.25">
      <c r="A19" s="1" t="s">
        <v>9</v>
      </c>
      <c r="B19" s="1" t="s">
        <v>81</v>
      </c>
    </row>
    <row r="20" spans="1:60" x14ac:dyDescent="0.25">
      <c r="A20" s="1">
        <v>1</v>
      </c>
      <c r="B20" s="1" t="s">
        <v>82</v>
      </c>
      <c r="C20" s="1">
        <v>1806.0000101029873</v>
      </c>
      <c r="D20" s="1">
        <v>1</v>
      </c>
      <c r="E20">
        <f>(R20-S20*(1000-T20)/(1000-U20))*AO20</f>
        <v>-0.4980030060567246</v>
      </c>
      <c r="F20">
        <f>IF(AZ20&lt;&gt;0,1/(1/AZ20-1/N20),0)</f>
        <v>1.5296743617751388E-2</v>
      </c>
      <c r="G20">
        <f>((BC20-AP20/2)*S20-E20)/(BC20+AP20/2)</f>
        <v>452.74292755409749</v>
      </c>
      <c r="H20">
        <f>AP20*1000</f>
        <v>0.22143411831974549</v>
      </c>
      <c r="I20">
        <f>(AU20-BA20)</f>
        <v>1.469976033740906</v>
      </c>
      <c r="J20">
        <f>(P20+AT20*D20)</f>
        <v>14.586050718991654</v>
      </c>
      <c r="K20" s="3">
        <v>9.2100000381469727</v>
      </c>
      <c r="L20">
        <f>(K20*AI20+AJ20)</f>
        <v>2</v>
      </c>
      <c r="M20" s="1">
        <v>0.5</v>
      </c>
      <c r="N20">
        <f>L20*(M20+1)*(M20+1)/(M20*M20+1)</f>
        <v>3.6</v>
      </c>
      <c r="O20" s="1">
        <v>15.336742401123047</v>
      </c>
      <c r="P20" s="1">
        <v>14.604516983032227</v>
      </c>
      <c r="Q20" s="1">
        <v>15.028983116149902</v>
      </c>
      <c r="R20" s="1">
        <v>409.87173461914062</v>
      </c>
      <c r="S20" s="1">
        <v>410.49688720703125</v>
      </c>
      <c r="T20" s="1">
        <v>1.5845127105712891</v>
      </c>
      <c r="U20" s="1">
        <v>1.923893928527832</v>
      </c>
      <c r="V20" s="1">
        <v>9.2444601058959961</v>
      </c>
      <c r="W20" s="1">
        <v>11.232434272766113</v>
      </c>
      <c r="X20" s="1">
        <v>599.76348876953125</v>
      </c>
      <c r="Y20" s="1">
        <v>0.18847587704658508</v>
      </c>
      <c r="Z20" s="1">
        <v>0.19839566946029663</v>
      </c>
      <c r="AA20" s="1">
        <v>102.04810333251953</v>
      </c>
      <c r="AB20" s="1">
        <v>5.1779561042785645</v>
      </c>
      <c r="AC20" s="1">
        <v>5.3441617637872696E-2</v>
      </c>
      <c r="AD20" s="1">
        <v>1.251548808068037E-2</v>
      </c>
      <c r="AE20" s="1">
        <v>2.4405622389167547E-3</v>
      </c>
      <c r="AF20" s="1">
        <v>1.7567234113812447E-2</v>
      </c>
      <c r="AG20" s="1">
        <v>1.1807475239038467E-3</v>
      </c>
      <c r="AH20" s="1">
        <v>0.66666668653488159</v>
      </c>
      <c r="AI20" s="1">
        <v>0</v>
      </c>
      <c r="AJ20" s="1">
        <v>2</v>
      </c>
      <c r="AK20" s="1">
        <v>0</v>
      </c>
      <c r="AL20" s="1">
        <v>1</v>
      </c>
      <c r="AM20" s="1">
        <v>0.18999999761581421</v>
      </c>
      <c r="AN20" s="1">
        <v>111115</v>
      </c>
      <c r="AO20">
        <f>X20*0.000001/(K20*0.0001)</f>
        <v>0.65120899705251467</v>
      </c>
      <c r="AP20">
        <f>(U20-T20)/(1000-U20)*AO20</f>
        <v>2.214341183197455E-4</v>
      </c>
      <c r="AQ20">
        <f>(P20+273.15)</f>
        <v>287.7545169830322</v>
      </c>
      <c r="AR20">
        <f>(O20+273.15)</f>
        <v>288.48674240112302</v>
      </c>
      <c r="AS20">
        <f>(Y20*AK20+Z20*AL20)*AM20</f>
        <v>3.7695176724444224E-2</v>
      </c>
      <c r="AT20">
        <f>((AS20+0.00000010773*(AR20^4-AQ20^4))-AP20*44100)/(L20*0.92*2*29.3+0.00000043092*AQ20^3)</f>
        <v>-1.846626404057242E-2</v>
      </c>
      <c r="AU20">
        <f>0.61365*EXP(17.502*J20/(240.97+J20))</f>
        <v>1.6663057601601212</v>
      </c>
      <c r="AV20">
        <f>AU20*1000/AA20</f>
        <v>16.32863037866106</v>
      </c>
      <c r="AW20">
        <f>(AV20-U20)</f>
        <v>14.404736450133228</v>
      </c>
      <c r="AX20">
        <f>IF(D20,P20,(O20+P20)/2)</f>
        <v>14.604516983032227</v>
      </c>
      <c r="AY20">
        <f>0.61365*EXP(17.502*AX20/(240.97+AX20))</f>
        <v>1.6682938665976226</v>
      </c>
      <c r="AZ20">
        <f>IF(AW20&lt;&gt;0,(1000-(AV20+U20)/2)/AW20*AP20,0)</f>
        <v>1.5232021305338088E-2</v>
      </c>
      <c r="BA20">
        <f>U20*AA20/1000</f>
        <v>0.19632972641921514</v>
      </c>
      <c r="BB20">
        <f>(AY20-BA20)</f>
        <v>1.4719641401784074</v>
      </c>
      <c r="BC20">
        <f>1/(1.6/F20+1.37/N20)</f>
        <v>9.5258071315222261E-3</v>
      </c>
      <c r="BD20">
        <f>G20*AA20*0.001</f>
        <v>46.201557054107944</v>
      </c>
      <c r="BE20">
        <f>G20/S20</f>
        <v>1.1029143987777907</v>
      </c>
      <c r="BF20">
        <f>(1-AP20*AA20/AU20/F20)*100</f>
        <v>11.346519337366933</v>
      </c>
      <c r="BG20">
        <f>(S20-E20/(N20/1.35))</f>
        <v>410.68363833430254</v>
      </c>
      <c r="BH20">
        <f>E20*BF20/100/BG20</f>
        <v>-1.3759011099657726E-4</v>
      </c>
    </row>
    <row r="21" spans="1:60" x14ac:dyDescent="0.25">
      <c r="A21" s="1">
        <v>2</v>
      </c>
      <c r="B21" s="1" t="s">
        <v>83</v>
      </c>
      <c r="C21" s="1">
        <v>1811.0000099912286</v>
      </c>
      <c r="D21" s="1">
        <v>1</v>
      </c>
      <c r="E21">
        <f>(R21-S21*(1000-T21)/(1000-U21))*AO21</f>
        <v>-0.45276629923863915</v>
      </c>
      <c r="F21">
        <f>IF(AZ21&lt;&gt;0,1/(1/AZ21-1/N21),0)</f>
        <v>1.525239062420072E-2</v>
      </c>
      <c r="G21">
        <f>((BC21-AP21/2)*S21-E21)/(BC21+AP21/2)</f>
        <v>448.17524392808446</v>
      </c>
      <c r="H21">
        <f>AP21*1000</f>
        <v>0.22076853442233074</v>
      </c>
      <c r="I21">
        <f>(AU21-BA21)</f>
        <v>1.4698033917581967</v>
      </c>
      <c r="J21">
        <f>(P21+AT21*D21)</f>
        <v>14.583850140205772</v>
      </c>
      <c r="K21" s="3">
        <v>9.2100000381469727</v>
      </c>
      <c r="L21">
        <f>(K21*AI21+AJ21)</f>
        <v>2</v>
      </c>
      <c r="M21" s="1">
        <v>0.5</v>
      </c>
      <c r="N21">
        <f>L21*(M21+1)*(M21+1)/(M21*M21+1)</f>
        <v>3.6</v>
      </c>
      <c r="O21" s="1">
        <v>15.337347030639648</v>
      </c>
      <c r="P21" s="1">
        <v>14.601825714111328</v>
      </c>
      <c r="Q21" s="1">
        <v>15.028892517089844</v>
      </c>
      <c r="R21" s="1">
        <v>409.9298095703125</v>
      </c>
      <c r="S21" s="1">
        <v>410.4859619140625</v>
      </c>
      <c r="T21" s="1">
        <v>1.5848785638809204</v>
      </c>
      <c r="U21" s="1">
        <v>1.9232655763626099</v>
      </c>
      <c r="V21" s="1">
        <v>9.2467527389526367</v>
      </c>
      <c r="W21" s="1">
        <v>11.226344108581543</v>
      </c>
      <c r="X21" s="1">
        <v>599.71795654296875</v>
      </c>
      <c r="Y21" s="1">
        <v>0.16203382611274719</v>
      </c>
      <c r="Z21" s="1">
        <v>0.17056192457675934</v>
      </c>
      <c r="AA21" s="1">
        <v>102.048095703125</v>
      </c>
      <c r="AB21" s="1">
        <v>5.1779561042785645</v>
      </c>
      <c r="AC21" s="1">
        <v>5.3441617637872696E-2</v>
      </c>
      <c r="AD21" s="1">
        <v>1.251548808068037E-2</v>
      </c>
      <c r="AE21" s="1">
        <v>2.4405622389167547E-3</v>
      </c>
      <c r="AF21" s="1">
        <v>1.7567234113812447E-2</v>
      </c>
      <c r="AG21" s="1">
        <v>1.1807475239038467E-3</v>
      </c>
      <c r="AH21" s="1">
        <v>0.66666668653488159</v>
      </c>
      <c r="AI21" s="1">
        <v>0</v>
      </c>
      <c r="AJ21" s="1">
        <v>2</v>
      </c>
      <c r="AK21" s="1">
        <v>0</v>
      </c>
      <c r="AL21" s="1">
        <v>1</v>
      </c>
      <c r="AM21" s="1">
        <v>0.18999999761581421</v>
      </c>
      <c r="AN21" s="1">
        <v>111115</v>
      </c>
      <c r="AO21">
        <f>X21*0.000001/(K21*0.0001)</f>
        <v>0.65115955923886215</v>
      </c>
      <c r="AP21">
        <f>(U21-T21)/(1000-U21)*AO21</f>
        <v>2.2076853442233075E-4</v>
      </c>
      <c r="AQ21">
        <f>(P21+273.15)</f>
        <v>287.75182571411131</v>
      </c>
      <c r="AR21">
        <f>(O21+273.15)</f>
        <v>288.48734703063963</v>
      </c>
      <c r="AS21">
        <f>(Y21*AK21+Z21*AL21)*AM21</f>
        <v>3.2406765262932957E-2</v>
      </c>
      <c r="AT21">
        <f>((AS21+0.00000010773*(AR21^4-AQ21^4))-AP21*44100)/(L21*0.92*2*29.3+0.00000043092*AQ21^3)</f>
        <v>-1.7975573905555171E-2</v>
      </c>
      <c r="AU21">
        <f>0.61365*EXP(17.502*J21/(240.97+J21))</f>
        <v>1.6660689813573741</v>
      </c>
      <c r="AV21">
        <f>AU21*1000/AA21</f>
        <v>16.326311332690107</v>
      </c>
      <c r="AW21">
        <f>(AV21-U21)</f>
        <v>14.403045756327497</v>
      </c>
      <c r="AX21">
        <f>IF(D21,P21,(O21+P21)/2)</f>
        <v>14.601825714111328</v>
      </c>
      <c r="AY21">
        <f>0.61365*EXP(17.502*AX21/(240.97+AX21))</f>
        <v>1.6680039907383661</v>
      </c>
      <c r="AZ21">
        <f>IF(AW21&lt;&gt;0,(1000-(AV21+U21)/2)/AW21*AP21,0)</f>
        <v>1.5188042303636292E-2</v>
      </c>
      <c r="BA21">
        <f>U21*AA21/1000</f>
        <v>0.19626558959917748</v>
      </c>
      <c r="BB21">
        <f>(AY21-BA21)</f>
        <v>1.4717384011391887</v>
      </c>
      <c r="BC21">
        <f>1/(1.6/F21+1.37/N21)</f>
        <v>9.4982868369822629E-3</v>
      </c>
      <c r="BD21">
        <f>G21*AA21*0.001</f>
        <v>45.735430184144555</v>
      </c>
      <c r="BE21">
        <f>G21/S21</f>
        <v>1.0918162507635583</v>
      </c>
      <c r="BF21">
        <f>(1-AP21*AA21/AU21/F21)*100</f>
        <v>11.34337768933471</v>
      </c>
      <c r="BG21">
        <f>(S21-E21/(N21/1.35))</f>
        <v>410.65574927627699</v>
      </c>
      <c r="BH21">
        <f>E21*BF21/100/BG21</f>
        <v>-1.2506580381055232E-4</v>
      </c>
    </row>
    <row r="22" spans="1:60" x14ac:dyDescent="0.25">
      <c r="A22" s="1">
        <v>3</v>
      </c>
      <c r="B22" s="1" t="s">
        <v>84</v>
      </c>
      <c r="C22" s="1">
        <v>1816.500009868294</v>
      </c>
      <c r="D22" s="1">
        <v>1</v>
      </c>
      <c r="E22">
        <f>(R22-S22*(1000-T22)/(1000-U22))*AO22</f>
        <v>-0.42530695542514646</v>
      </c>
      <c r="F22">
        <f>IF(AZ22&lt;&gt;0,1/(1/AZ22-1/N22),0)</f>
        <v>1.5192087298799003E-2</v>
      </c>
      <c r="G22">
        <f>((BC22-AP22/2)*S22-E22)/(BC22+AP22/2)</f>
        <v>445.50399572807186</v>
      </c>
      <c r="H22">
        <f>AP22*1000</f>
        <v>0.21987264329973083</v>
      </c>
      <c r="I22">
        <f>(AU22-BA22)</f>
        <v>1.4696282883947067</v>
      </c>
      <c r="J22">
        <f>(P22+AT22*D22)</f>
        <v>14.581424312329844</v>
      </c>
      <c r="K22" s="3">
        <v>9.2100000381469727</v>
      </c>
      <c r="L22">
        <f>(K22*AI22+AJ22)</f>
        <v>2</v>
      </c>
      <c r="M22" s="1">
        <v>0.5</v>
      </c>
      <c r="N22">
        <f>L22*(M22+1)*(M22+1)/(M22*M22+1)</f>
        <v>3.6</v>
      </c>
      <c r="O22" s="1">
        <v>15.337654113769531</v>
      </c>
      <c r="P22" s="1">
        <v>14.598819732666016</v>
      </c>
      <c r="Q22" s="1">
        <v>15.028496742248535</v>
      </c>
      <c r="R22" s="1">
        <v>409.98193359375</v>
      </c>
      <c r="S22" s="1">
        <v>410.49649047851562</v>
      </c>
      <c r="T22" s="1">
        <v>1.5854001045227051</v>
      </c>
      <c r="U22" s="1">
        <v>1.9224228858947754</v>
      </c>
      <c r="V22" s="1">
        <v>9.2496223449707031</v>
      </c>
      <c r="W22" s="1">
        <v>11.218148231506348</v>
      </c>
      <c r="X22" s="1">
        <v>599.7025146484375</v>
      </c>
      <c r="Y22" s="1">
        <v>0.13687504827976227</v>
      </c>
      <c r="Z22" s="1">
        <v>0.14407899975776672</v>
      </c>
      <c r="AA22" s="1">
        <v>102.04815673828125</v>
      </c>
      <c r="AB22" s="1">
        <v>5.1779561042785645</v>
      </c>
      <c r="AC22" s="1">
        <v>5.3441617637872696E-2</v>
      </c>
      <c r="AD22" s="1">
        <v>1.251548808068037E-2</v>
      </c>
      <c r="AE22" s="1">
        <v>2.4405622389167547E-3</v>
      </c>
      <c r="AF22" s="1">
        <v>1.7567234113812447E-2</v>
      </c>
      <c r="AG22" s="1">
        <v>1.1807475239038467E-3</v>
      </c>
      <c r="AH22" s="1">
        <v>1</v>
      </c>
      <c r="AI22" s="1">
        <v>0</v>
      </c>
      <c r="AJ22" s="1">
        <v>2</v>
      </c>
      <c r="AK22" s="1">
        <v>0</v>
      </c>
      <c r="AL22" s="1">
        <v>1</v>
      </c>
      <c r="AM22" s="1">
        <v>0.18999999761581421</v>
      </c>
      <c r="AN22" s="1">
        <v>111115</v>
      </c>
      <c r="AO22">
        <f>X22*0.000001/(K22*0.0001)</f>
        <v>0.65114279279535814</v>
      </c>
      <c r="AP22">
        <f>(U22-T22)/(1000-U22)*AO22</f>
        <v>2.1987264329973084E-4</v>
      </c>
      <c r="AQ22">
        <f>(P22+273.15)</f>
        <v>287.74881973266599</v>
      </c>
      <c r="AR22">
        <f>(O22+273.15)</f>
        <v>288.48765411376951</v>
      </c>
      <c r="AS22">
        <f>(Y22*AK22+Z22*AL22)*AM22</f>
        <v>2.7375009610464573E-2</v>
      </c>
      <c r="AT22">
        <f>((AS22+0.00000010773*(AR22^4-AQ22^4))-AP22*44100)/(L22*0.92*2*29.3+0.00000043092*AQ22^3)</f>
        <v>-1.739542033617205E-2</v>
      </c>
      <c r="AU22">
        <f>0.61365*EXP(17.502*J22/(240.97+J22))</f>
        <v>1.6658080003717557</v>
      </c>
      <c r="AV22">
        <f>AU22*1000/AA22</f>
        <v>16.323744138210998</v>
      </c>
      <c r="AW22">
        <f>(AV22-U22)</f>
        <v>14.401321252316222</v>
      </c>
      <c r="AX22">
        <f>IF(D22,P22,(O22+P22)/2)</f>
        <v>14.598819732666016</v>
      </c>
      <c r="AY22">
        <f>0.61365*EXP(17.502*AX22/(240.97+AX22))</f>
        <v>1.6676802696076571</v>
      </c>
      <c r="AZ22">
        <f>IF(AW22&lt;&gt;0,(1000-(AV22+U22)/2)/AW22*AP22,0)</f>
        <v>1.5128245734942635E-2</v>
      </c>
      <c r="BA22">
        <f>U22*AA22/1000</f>
        <v>0.196179711977049</v>
      </c>
      <c r="BB22">
        <f>(AY22-BA22)</f>
        <v>1.4715005576306082</v>
      </c>
      <c r="BC22">
        <f>1/(1.6/F22+1.37/N22)</f>
        <v>9.4608686988712255E-3</v>
      </c>
      <c r="BD22">
        <f>G22*AA22*0.001</f>
        <v>45.462861583588854</v>
      </c>
      <c r="BE22">
        <f>G22/S22</f>
        <v>1.0852808880503411</v>
      </c>
      <c r="BF22">
        <f>(1-AP22*AA22/AU22/F22)*100</f>
        <v>11.338725238159409</v>
      </c>
      <c r="BG22">
        <f>(S22-E22/(N22/1.35))</f>
        <v>410.65598058680007</v>
      </c>
      <c r="BH22">
        <f>E22*BF22/100/BG22</f>
        <v>-1.1743256977660236E-4</v>
      </c>
    </row>
    <row r="23" spans="1:60" x14ac:dyDescent="0.25">
      <c r="A23" s="1">
        <v>4</v>
      </c>
      <c r="B23" s="1" t="s">
        <v>85</v>
      </c>
      <c r="C23" s="1">
        <v>1821.5000097565353</v>
      </c>
      <c r="D23" s="1">
        <v>1</v>
      </c>
      <c r="E23">
        <f>(R23-S23*(1000-T23)/(1000-U23))*AO23</f>
        <v>-0.38771634604931765</v>
      </c>
      <c r="F23">
        <f>IF(AZ23&lt;&gt;0,1/(1/AZ23-1/N23),0)</f>
        <v>1.510192055714743E-2</v>
      </c>
      <c r="G23">
        <f>((BC23-AP23/2)*S23-E23)/(BC23+AP23/2)</f>
        <v>441.83006610346376</v>
      </c>
      <c r="H23">
        <f>AP23*1000</f>
        <v>0.21855362757950147</v>
      </c>
      <c r="I23">
        <f>(AU23-BA23)</f>
        <v>1.4694986269213091</v>
      </c>
      <c r="J23">
        <f>(P23+AT23*D23)</f>
        <v>14.578978145834721</v>
      </c>
      <c r="K23" s="3">
        <v>9.2100000381469727</v>
      </c>
      <c r="L23">
        <f>(K23*AI23+AJ23)</f>
        <v>2</v>
      </c>
      <c r="M23" s="1">
        <v>0.5</v>
      </c>
      <c r="N23">
        <f>L23*(M23+1)*(M23+1)/(M23*M23+1)</f>
        <v>3.6</v>
      </c>
      <c r="O23" s="1">
        <v>15.338346481323242</v>
      </c>
      <c r="P23" s="1">
        <v>14.595633506774902</v>
      </c>
      <c r="Q23" s="1">
        <v>15.027832984924316</v>
      </c>
      <c r="R23" s="1">
        <v>410.05096435546875</v>
      </c>
      <c r="S23" s="1">
        <v>410.50863647460938</v>
      </c>
      <c r="T23" s="1">
        <v>1.5861022472381592</v>
      </c>
      <c r="U23" s="1">
        <v>1.921116828918457</v>
      </c>
      <c r="V23" s="1">
        <v>9.2536458969116211</v>
      </c>
      <c r="W23" s="1">
        <v>11.210619926452637</v>
      </c>
      <c r="X23" s="1">
        <v>599.678955078125</v>
      </c>
      <c r="Y23" s="1">
        <v>8.3655089139938354E-2</v>
      </c>
      <c r="Z23" s="1">
        <v>8.80579873919487E-2</v>
      </c>
      <c r="AA23" s="1">
        <v>102.04805755615234</v>
      </c>
      <c r="AB23" s="1">
        <v>5.1779561042785645</v>
      </c>
      <c r="AC23" s="1">
        <v>5.3441617637872696E-2</v>
      </c>
      <c r="AD23" s="1">
        <v>1.251548808068037E-2</v>
      </c>
      <c r="AE23" s="1">
        <v>2.4405622389167547E-3</v>
      </c>
      <c r="AF23" s="1">
        <v>1.7567234113812447E-2</v>
      </c>
      <c r="AG23" s="1">
        <v>1.1807475239038467E-3</v>
      </c>
      <c r="AH23" s="1">
        <v>1</v>
      </c>
      <c r="AI23" s="1">
        <v>0</v>
      </c>
      <c r="AJ23" s="1">
        <v>2</v>
      </c>
      <c r="AK23" s="1">
        <v>0</v>
      </c>
      <c r="AL23" s="1">
        <v>1</v>
      </c>
      <c r="AM23" s="1">
        <v>0.18999999761581421</v>
      </c>
      <c r="AN23" s="1">
        <v>111115</v>
      </c>
      <c r="AO23">
        <f>X23*0.000001/(K23*0.0001)</f>
        <v>0.65111721237167197</v>
      </c>
      <c r="AP23">
        <f>(U23-T23)/(1000-U23)*AO23</f>
        <v>2.1855362757950149E-4</v>
      </c>
      <c r="AQ23">
        <f>(P23+273.15)</f>
        <v>287.74563350677488</v>
      </c>
      <c r="AR23">
        <f>(O23+273.15)</f>
        <v>288.48834648132322</v>
      </c>
      <c r="AS23">
        <f>(Y23*AK23+Z23*AL23)*AM23</f>
        <v>1.6731017394523651E-2</v>
      </c>
      <c r="AT23">
        <f>((AS23+0.00000010773*(AR23^4-AQ23^4))-AP23*44100)/(L23*0.92*2*29.3+0.00000043092*AQ23^3)</f>
        <v>-1.6655360940180716E-2</v>
      </c>
      <c r="AU23">
        <f>0.61365*EXP(17.502*J23/(240.97+J23))</f>
        <v>1.6655448676508726</v>
      </c>
      <c r="AV23">
        <f>AU23*1000/AA23</f>
        <v>16.321181485834749</v>
      </c>
      <c r="AW23">
        <f>(AV23-U23)</f>
        <v>14.400064656916292</v>
      </c>
      <c r="AX23">
        <f>IF(D23,P23,(O23+P23)/2)</f>
        <v>14.595633506774902</v>
      </c>
      <c r="AY23">
        <f>0.61365*EXP(17.502*AX23/(240.97+AX23))</f>
        <v>1.6673371978124543</v>
      </c>
      <c r="AZ23">
        <f>IF(AW23&lt;&gt;0,(1000-(AV23+U23)/2)/AW23*AP23,0)</f>
        <v>1.5038832984645673E-2</v>
      </c>
      <c r="BA23">
        <f>U23*AA23/1000</f>
        <v>0.19604624072956359</v>
      </c>
      <c r="BB23">
        <f>(AY23-BA23)</f>
        <v>1.4712909570828907</v>
      </c>
      <c r="BC23">
        <f>1/(1.6/F23+1.37/N23)</f>
        <v>9.4049183531048838E-3</v>
      </c>
      <c r="BD23">
        <f>G23*AA23*0.001</f>
        <v>45.087900015764866</v>
      </c>
      <c r="BE23">
        <f>G23/S23</f>
        <v>1.0762990759411017</v>
      </c>
      <c r="BF23">
        <f>(1-AP23*AA23/AU23/F23)*100</f>
        <v>11.330503171118956</v>
      </c>
      <c r="BG23">
        <f>(S23-E23/(N23/1.35))</f>
        <v>410.65403010437785</v>
      </c>
      <c r="BH23">
        <f>E23*BF23/100/BG23</f>
        <v>-1.0697621273288987E-4</v>
      </c>
    </row>
    <row r="24" spans="1:60" x14ac:dyDescent="0.25">
      <c r="A24" s="1">
        <v>5</v>
      </c>
      <c r="B24" s="1" t="s">
        <v>86</v>
      </c>
      <c r="C24" s="1">
        <v>1826.5000096447766</v>
      </c>
      <c r="D24" s="1">
        <v>1</v>
      </c>
      <c r="E24">
        <f>(R24-S24*(1000-T24)/(1000-U24))*AO24</f>
        <v>-0.39340333251975823</v>
      </c>
      <c r="F24">
        <f>IF(AZ24&lt;&gt;0,1/(1/AZ24-1/N24),0)</f>
        <v>1.5034715500981267E-2</v>
      </c>
      <c r="G24">
        <f>((BC24-AP24/2)*S24-E24)/(BC24+AP24/2)</f>
        <v>442.65083333274652</v>
      </c>
      <c r="H24">
        <f>AP24*1000</f>
        <v>0.21757897413013522</v>
      </c>
      <c r="I24">
        <f>(AU24-BA24)</f>
        <v>1.4694607493283722</v>
      </c>
      <c r="J24">
        <f>(P24+AT24*D24)</f>
        <v>14.577828332665506</v>
      </c>
      <c r="K24" s="3">
        <v>9.2100000381469727</v>
      </c>
      <c r="L24">
        <f>(K24*AI24+AJ24)</f>
        <v>2</v>
      </c>
      <c r="M24" s="1">
        <v>0.5</v>
      </c>
      <c r="N24">
        <f>L24*(M24+1)*(M24+1)/(M24*M24+1)</f>
        <v>3.6</v>
      </c>
      <c r="O24" s="1">
        <v>15.338953018188477</v>
      </c>
      <c r="P24" s="1">
        <v>14.593952178955078</v>
      </c>
      <c r="Q24" s="1">
        <v>15.027074813842773</v>
      </c>
      <c r="R24" s="1">
        <v>410.08114624023437</v>
      </c>
      <c r="S24" s="1">
        <v>410.54815673828125</v>
      </c>
      <c r="T24" s="1">
        <v>1.5867507457733154</v>
      </c>
      <c r="U24" s="1">
        <v>1.9202736616134644</v>
      </c>
      <c r="V24" s="1">
        <v>9.2571067810058594</v>
      </c>
      <c r="W24" s="1">
        <v>11.204976081848145</v>
      </c>
      <c r="X24" s="1">
        <v>599.67523193359375</v>
      </c>
      <c r="Y24" s="1">
        <v>6.4909696578979492E-2</v>
      </c>
      <c r="Z24" s="1">
        <v>6.8325996398925781E-2</v>
      </c>
      <c r="AA24" s="1">
        <v>102.04818725585937</v>
      </c>
      <c r="AB24" s="1">
        <v>5.1779561042785645</v>
      </c>
      <c r="AC24" s="1">
        <v>5.3441617637872696E-2</v>
      </c>
      <c r="AD24" s="1">
        <v>1.251548808068037E-2</v>
      </c>
      <c r="AE24" s="1">
        <v>2.4405622389167547E-3</v>
      </c>
      <c r="AF24" s="1">
        <v>1.7567234113812447E-2</v>
      </c>
      <c r="AG24" s="1">
        <v>1.1807475239038467E-3</v>
      </c>
      <c r="AH24" s="1">
        <v>1</v>
      </c>
      <c r="AI24" s="1">
        <v>0</v>
      </c>
      <c r="AJ24" s="1">
        <v>2</v>
      </c>
      <c r="AK24" s="1">
        <v>0</v>
      </c>
      <c r="AL24" s="1">
        <v>1</v>
      </c>
      <c r="AM24" s="1">
        <v>0.18999999761581421</v>
      </c>
      <c r="AN24" s="1">
        <v>111115</v>
      </c>
      <c r="AO24">
        <f>X24*0.000001/(K24*0.0001)</f>
        <v>0.6511131698694832</v>
      </c>
      <c r="AP24">
        <f>(U24-T24)/(1000-U24)*AO24</f>
        <v>2.1757897413013521E-4</v>
      </c>
      <c r="AQ24">
        <f>(P24+273.15)</f>
        <v>287.74395217895506</v>
      </c>
      <c r="AR24">
        <f>(O24+273.15)</f>
        <v>288.48895301818845</v>
      </c>
      <c r="AS24">
        <f>(Y24*AK24+Z24*AL24)*AM24</f>
        <v>1.2981939152894029E-2</v>
      </c>
      <c r="AT24">
        <f>((AS24+0.00000010773*(AR24^4-AQ24^4))-AP24*44100)/(L24*0.92*2*29.3+0.00000043092*AQ24^3)</f>
        <v>-1.6123846289572759E-2</v>
      </c>
      <c r="AU24">
        <f>0.61365*EXP(17.502*J24/(240.97+J24))</f>
        <v>1.6654211955311977</v>
      </c>
      <c r="AV24">
        <f>AU24*1000/AA24</f>
        <v>16.319948842947948</v>
      </c>
      <c r="AW24">
        <f>(AV24-U24)</f>
        <v>14.399675181334484</v>
      </c>
      <c r="AX24">
        <f>IF(D24,P24,(O24+P24)/2)</f>
        <v>14.593952178955078</v>
      </c>
      <c r="AY24">
        <f>0.61365*EXP(17.502*AX24/(240.97+AX24))</f>
        <v>1.6671561885195114</v>
      </c>
      <c r="AZ24">
        <f>IF(AW24&lt;&gt;0,(1000-(AV24+U24)/2)/AW24*AP24,0)</f>
        <v>1.497218700873023E-2</v>
      </c>
      <c r="BA24">
        <f>U24*AA24/1000</f>
        <v>0.19596044620282554</v>
      </c>
      <c r="BB24">
        <f>(AY24-BA24)</f>
        <v>1.4711957423166859</v>
      </c>
      <c r="BC24">
        <f>1/(1.6/F24+1.37/N24)</f>
        <v>9.363214657226478E-3</v>
      </c>
      <c r="BD24">
        <f>G24*AA24*0.001</f>
        <v>45.171715128902321</v>
      </c>
      <c r="BE24">
        <f>G24/S24</f>
        <v>1.0781946674648701</v>
      </c>
      <c r="BF24">
        <f>(1-AP24*AA24/AU24/F24)*100</f>
        <v>11.324648785913505</v>
      </c>
      <c r="BG24">
        <f>(S24-E24/(N24/1.35))</f>
        <v>410.69568298797617</v>
      </c>
      <c r="BH24">
        <f>E24*BF24/100/BG24</f>
        <v>-1.0847824207893218E-4</v>
      </c>
    </row>
    <row r="25" spans="1:60" x14ac:dyDescent="0.25">
      <c r="A25" s="1" t="s">
        <v>9</v>
      </c>
      <c r="B25" s="1" t="s">
        <v>87</v>
      </c>
    </row>
    <row r="26" spans="1:60" x14ac:dyDescent="0.25">
      <c r="A26" s="1" t="s">
        <v>9</v>
      </c>
      <c r="B26" s="1" t="s">
        <v>88</v>
      </c>
    </row>
    <row r="27" spans="1:60" x14ac:dyDescent="0.25">
      <c r="A27" s="1" t="s">
        <v>9</v>
      </c>
      <c r="B27" s="1" t="s">
        <v>89</v>
      </c>
    </row>
    <row r="28" spans="1:60" x14ac:dyDescent="0.25">
      <c r="A28" s="1" t="s">
        <v>9</v>
      </c>
      <c r="B28" s="1" t="s">
        <v>90</v>
      </c>
    </row>
    <row r="29" spans="1:60" x14ac:dyDescent="0.25">
      <c r="A29" s="1" t="s">
        <v>9</v>
      </c>
      <c r="B29" s="1" t="s">
        <v>91</v>
      </c>
    </row>
    <row r="30" spans="1:60" x14ac:dyDescent="0.25">
      <c r="A30" s="1" t="s">
        <v>9</v>
      </c>
      <c r="B30" s="1" t="s">
        <v>92</v>
      </c>
    </row>
    <row r="31" spans="1:60" x14ac:dyDescent="0.25">
      <c r="A31" s="1" t="s">
        <v>9</v>
      </c>
      <c r="B31" s="1" t="s">
        <v>93</v>
      </c>
    </row>
    <row r="32" spans="1:60" x14ac:dyDescent="0.25">
      <c r="A32" s="1" t="s">
        <v>9</v>
      </c>
      <c r="B32" s="1" t="s">
        <v>94</v>
      </c>
    </row>
    <row r="33" spans="1:60" x14ac:dyDescent="0.25">
      <c r="A33" s="1" t="s">
        <v>9</v>
      </c>
      <c r="B33" s="1" t="s">
        <v>95</v>
      </c>
    </row>
    <row r="34" spans="1:60" x14ac:dyDescent="0.25">
      <c r="A34" s="1" t="s">
        <v>9</v>
      </c>
      <c r="B34" s="1" t="s">
        <v>96</v>
      </c>
    </row>
    <row r="35" spans="1:60" x14ac:dyDescent="0.25">
      <c r="A35" s="1" t="s">
        <v>9</v>
      </c>
      <c r="B35" s="1" t="s">
        <v>97</v>
      </c>
    </row>
    <row r="36" spans="1:60" x14ac:dyDescent="0.25">
      <c r="A36" s="1" t="s">
        <v>9</v>
      </c>
      <c r="B36" s="1" t="s">
        <v>98</v>
      </c>
    </row>
    <row r="37" spans="1:60" x14ac:dyDescent="0.25">
      <c r="A37" s="1" t="s">
        <v>9</v>
      </c>
      <c r="B37" s="1" t="s">
        <v>99</v>
      </c>
    </row>
    <row r="38" spans="1:60" x14ac:dyDescent="0.25">
      <c r="A38" s="1">
        <v>6</v>
      </c>
      <c r="B38" s="1" t="s">
        <v>100</v>
      </c>
      <c r="C38" s="1">
        <v>2379.0000101029873</v>
      </c>
      <c r="D38" s="1">
        <v>1</v>
      </c>
      <c r="E38">
        <f t="shared" ref="E38:E43" si="0">(R38-S38*(1000-T38)/(1000-U38))*AO38</f>
        <v>-0.98519805119116788</v>
      </c>
      <c r="F38">
        <f t="shared" ref="F38:F43" si="1">IF(AZ38&lt;&gt;0,1/(1/AZ38-1/N38),0)</f>
        <v>4.8513152488408047E-2</v>
      </c>
      <c r="G38">
        <f t="shared" ref="G38:G43" si="2">((BC38-AP38/2)*S38-E38)/(BC38+AP38/2)</f>
        <v>433.68238976899909</v>
      </c>
      <c r="H38">
        <f t="shared" ref="H38:H43" si="3">AP38*1000</f>
        <v>0.68322483417027557</v>
      </c>
      <c r="I38">
        <f t="shared" ref="I38:I43" si="4">(AU38-BA38)</f>
        <v>1.4434895056677193</v>
      </c>
      <c r="J38">
        <f t="shared" ref="J38:J43" si="5">(P38+AT38*D38)</f>
        <v>14.401015284117049</v>
      </c>
      <c r="K38" s="3">
        <v>2.9600000381469727</v>
      </c>
      <c r="L38">
        <f t="shared" ref="L38:L43" si="6">(K38*AI38+AJ38)</f>
        <v>2</v>
      </c>
      <c r="M38" s="1">
        <v>0.5</v>
      </c>
      <c r="N38">
        <f t="shared" ref="N38:N43" si="7">L38*(M38+1)*(M38+1)/(M38*M38+1)</f>
        <v>3.6</v>
      </c>
      <c r="O38" s="1">
        <v>15.379457473754883</v>
      </c>
      <c r="P38" s="1">
        <v>14.58684253692627</v>
      </c>
      <c r="Q38" s="1">
        <v>15.027555465698242</v>
      </c>
      <c r="R38" s="1">
        <v>410.08712768554687</v>
      </c>
      <c r="S38" s="1">
        <v>410.43499755859375</v>
      </c>
      <c r="T38" s="1">
        <v>1.652590274810791</v>
      </c>
      <c r="U38" s="1">
        <v>1.9891506433486938</v>
      </c>
      <c r="V38" s="1">
        <v>9.6171054840087891</v>
      </c>
      <c r="W38" s="1">
        <v>11.577223777770996</v>
      </c>
      <c r="X38" s="1">
        <v>599.691162109375</v>
      </c>
      <c r="Y38" s="1">
        <v>7.8141979873180389E-2</v>
      </c>
      <c r="Z38" s="1">
        <v>8.2254715263843536E-2</v>
      </c>
      <c r="AA38" s="1">
        <v>102.05849456787109</v>
      </c>
      <c r="AB38" s="1">
        <v>5.1928043365478516</v>
      </c>
      <c r="AC38" s="1">
        <v>5.5334579199552536E-2</v>
      </c>
      <c r="AD38" s="1">
        <v>1.5635056421160698E-2</v>
      </c>
      <c r="AE38" s="1">
        <v>2.5365147739648819E-3</v>
      </c>
      <c r="AF38" s="1">
        <v>2.3093901574611664E-2</v>
      </c>
      <c r="AG38" s="1">
        <v>2.1940709557384253E-3</v>
      </c>
      <c r="AH38" s="1">
        <v>0.66666668653488159</v>
      </c>
      <c r="AI38" s="1">
        <v>0</v>
      </c>
      <c r="AJ38" s="1">
        <v>2</v>
      </c>
      <c r="AK38" s="1">
        <v>0</v>
      </c>
      <c r="AL38" s="1">
        <v>1</v>
      </c>
      <c r="AM38" s="1">
        <v>0.18999999761581421</v>
      </c>
      <c r="AN38" s="1">
        <v>111115</v>
      </c>
      <c r="AO38">
        <f t="shared" ref="AO38:AO43" si="8">X38*0.000001/(K38*0.0001)</f>
        <v>2.02598362966507</v>
      </c>
      <c r="AP38">
        <f t="shared" ref="AP38:AP43" si="9">(U38-T38)/(1000-U38)*AO38</f>
        <v>6.8322483417027557E-4</v>
      </c>
      <c r="AQ38">
        <f t="shared" ref="AQ38:AQ43" si="10">(P38+273.15)</f>
        <v>287.73684253692625</v>
      </c>
      <c r="AR38">
        <f t="shared" ref="AR38:AR43" si="11">(O38+273.15)</f>
        <v>288.52945747375486</v>
      </c>
      <c r="AS38">
        <f t="shared" ref="AS38:AS43" si="12">(Y38*AK38+Z38*AL38)*AM38</f>
        <v>1.5628395704019749E-2</v>
      </c>
      <c r="AT38">
        <f t="shared" ref="AT38:AT43" si="13">((AS38+0.00000010773*(AR38^4-AQ38^4))-AP38*44100)/(L38*0.92*2*29.3+0.00000043092*AQ38^3)</f>
        <v>-0.18582725280922094</v>
      </c>
      <c r="AU38">
        <f t="shared" ref="AU38:AU43" si="14">0.61365*EXP(17.502*J38/(240.97+J38))</f>
        <v>1.6464992257965994</v>
      </c>
      <c r="AV38">
        <f t="shared" ref="AV38:AV43" si="15">AU38*1000/AA38</f>
        <v>16.132897440512824</v>
      </c>
      <c r="AW38">
        <f t="shared" ref="AW38:AW43" si="16">(AV38-U38)</f>
        <v>14.14374679716413</v>
      </c>
      <c r="AX38">
        <f t="shared" ref="AX38:AX43" si="17">IF(D38,P38,(O38+P38)/2)</f>
        <v>14.58684253692627</v>
      </c>
      <c r="AY38">
        <f t="shared" ref="AY38:AY43" si="18">0.61365*EXP(17.502*AX38/(240.97+AX38))</f>
        <v>1.6663909657541851</v>
      </c>
      <c r="AZ38">
        <f t="shared" ref="AZ38:AZ43" si="19">IF(AW38&lt;&gt;0,(1000-(AV38+U38)/2)/AW38*AP38,0)</f>
        <v>4.7868088083813987E-2</v>
      </c>
      <c r="BA38">
        <f t="shared" ref="BA38:BA43" si="20">U38*AA38/1000</f>
        <v>0.20300972012887997</v>
      </c>
      <c r="BB38">
        <f t="shared" ref="BB38:BB43" si="21">(AY38-BA38)</f>
        <v>1.463381245625305</v>
      </c>
      <c r="BC38">
        <f t="shared" ref="BC38:BC43" si="22">1/(1.6/F38+1.37/N38)</f>
        <v>2.9974848959217797E-2</v>
      </c>
      <c r="BD38">
        <f t="shared" ref="BD38:BD43" si="23">G38*AA38*0.001</f>
        <v>44.26097182042075</v>
      </c>
      <c r="BE38">
        <f t="shared" ref="BE38:BE43" si="24">G38/S38</f>
        <v>1.0566408623745263</v>
      </c>
      <c r="BF38">
        <f t="shared" ref="BF38:BF43" si="25">(1-AP38*AA38/AU38/F38)*100</f>
        <v>12.704516637592956</v>
      </c>
      <c r="BG38">
        <f t="shared" ref="BG38:BG43" si="26">(S38-E38/(N38/1.35))</f>
        <v>410.80444682779046</v>
      </c>
      <c r="BH38">
        <f t="shared" ref="BH38:BH43" si="27">E38*BF38/100/BG38</f>
        <v>-3.0468182925802803E-4</v>
      </c>
    </row>
    <row r="39" spans="1:60" x14ac:dyDescent="0.25">
      <c r="A39" s="1">
        <v>7</v>
      </c>
      <c r="B39" s="1" t="s">
        <v>101</v>
      </c>
      <c r="C39" s="1">
        <v>2384.0000099912286</v>
      </c>
      <c r="D39" s="1">
        <v>1</v>
      </c>
      <c r="E39">
        <f t="shared" si="0"/>
        <v>-1.059561573368248</v>
      </c>
      <c r="F39">
        <f t="shared" si="1"/>
        <v>4.813297407898149E-2</v>
      </c>
      <c r="G39">
        <f t="shared" si="2"/>
        <v>436.40886994700855</v>
      </c>
      <c r="H39">
        <f t="shared" si="3"/>
        <v>0.67807460874613878</v>
      </c>
      <c r="I39">
        <f t="shared" si="4"/>
        <v>1.443776656914121</v>
      </c>
      <c r="J39">
        <f t="shared" si="5"/>
        <v>14.402677419626047</v>
      </c>
      <c r="K39" s="3">
        <v>2.9600000381469727</v>
      </c>
      <c r="L39">
        <f t="shared" si="6"/>
        <v>2</v>
      </c>
      <c r="M39" s="1">
        <v>0.5</v>
      </c>
      <c r="N39">
        <f t="shared" si="7"/>
        <v>3.6</v>
      </c>
      <c r="O39" s="1">
        <v>15.381510734558105</v>
      </c>
      <c r="P39" s="1">
        <v>14.586280822753906</v>
      </c>
      <c r="Q39" s="1">
        <v>15.027663230895996</v>
      </c>
      <c r="R39" s="1">
        <v>410.0521240234375</v>
      </c>
      <c r="S39" s="1">
        <v>410.437744140625</v>
      </c>
      <c r="T39" s="1">
        <v>1.6540398597717285</v>
      </c>
      <c r="U39" s="1">
        <v>1.9880660772323608</v>
      </c>
      <c r="V39" s="1">
        <v>9.6239309310913086</v>
      </c>
      <c r="W39" s="1">
        <v>11.569957733154297</v>
      </c>
      <c r="X39" s="1">
        <v>599.6866455078125</v>
      </c>
      <c r="Y39" s="1">
        <v>0.12054430693387985</v>
      </c>
      <c r="Z39" s="1">
        <v>0.12688873708248138</v>
      </c>
      <c r="AA39" s="1">
        <v>102.05876159667969</v>
      </c>
      <c r="AB39" s="1">
        <v>5.1928043365478516</v>
      </c>
      <c r="AC39" s="1">
        <v>5.5334579199552536E-2</v>
      </c>
      <c r="AD39" s="1">
        <v>1.5635056421160698E-2</v>
      </c>
      <c r="AE39" s="1">
        <v>2.5365147739648819E-3</v>
      </c>
      <c r="AF39" s="1">
        <v>2.3093901574611664E-2</v>
      </c>
      <c r="AG39" s="1">
        <v>2.1940709557384253E-3</v>
      </c>
      <c r="AH39" s="1">
        <v>0.66666668653488159</v>
      </c>
      <c r="AI39" s="1">
        <v>0</v>
      </c>
      <c r="AJ39" s="1">
        <v>2</v>
      </c>
      <c r="AK39" s="1">
        <v>0</v>
      </c>
      <c r="AL39" s="1">
        <v>1</v>
      </c>
      <c r="AM39" s="1">
        <v>0.18999999761581421</v>
      </c>
      <c r="AN39" s="1">
        <v>111115</v>
      </c>
      <c r="AO39">
        <f t="shared" si="8"/>
        <v>2.0259683708762042</v>
      </c>
      <c r="AP39">
        <f t="shared" si="9"/>
        <v>6.7807460874613876E-4</v>
      </c>
      <c r="AQ39">
        <f t="shared" si="10"/>
        <v>287.73628082275388</v>
      </c>
      <c r="AR39">
        <f t="shared" si="11"/>
        <v>288.53151073455808</v>
      </c>
      <c r="AS39">
        <f t="shared" si="12"/>
        <v>2.4108859743145139E-2</v>
      </c>
      <c r="AT39">
        <f t="shared" si="13"/>
        <v>-0.18360340312786039</v>
      </c>
      <c r="AU39">
        <f t="shared" si="14"/>
        <v>1.6466762187288249</v>
      </c>
      <c r="AV39">
        <f t="shared" si="15"/>
        <v>16.134589455790504</v>
      </c>
      <c r="AW39">
        <f t="shared" si="16"/>
        <v>14.146523378558143</v>
      </c>
      <c r="AX39">
        <f t="shared" si="17"/>
        <v>14.586280822753906</v>
      </c>
      <c r="AY39">
        <f t="shared" si="18"/>
        <v>1.6663305206693282</v>
      </c>
      <c r="AZ39">
        <f t="shared" si="19"/>
        <v>4.7497914115392087E-2</v>
      </c>
      <c r="BA39">
        <f t="shared" si="20"/>
        <v>0.2028995618147037</v>
      </c>
      <c r="BB39">
        <f t="shared" si="21"/>
        <v>1.4634309588546244</v>
      </c>
      <c r="BC39">
        <f t="shared" si="22"/>
        <v>2.9742606688257338E-2</v>
      </c>
      <c r="BD39">
        <f t="shared" si="23"/>
        <v>44.539348816598142</v>
      </c>
      <c r="BE39">
        <f t="shared" si="24"/>
        <v>1.0632766507884452</v>
      </c>
      <c r="BF39">
        <f t="shared" si="25"/>
        <v>12.68741108333159</v>
      </c>
      <c r="BG39">
        <f t="shared" si="26"/>
        <v>410.83507973063809</v>
      </c>
      <c r="BH39">
        <f t="shared" si="27"/>
        <v>-3.2721386056513139E-4</v>
      </c>
    </row>
    <row r="40" spans="1:60" x14ac:dyDescent="0.25">
      <c r="A40" s="1">
        <v>8</v>
      </c>
      <c r="B40" s="1" t="s">
        <v>102</v>
      </c>
      <c r="C40" s="1">
        <v>2389.0000098794699</v>
      </c>
      <c r="D40" s="1">
        <v>1</v>
      </c>
      <c r="E40">
        <f t="shared" si="0"/>
        <v>-1.1535157496020283</v>
      </c>
      <c r="F40">
        <f t="shared" si="1"/>
        <v>4.7729035621931752E-2</v>
      </c>
      <c r="G40">
        <f t="shared" si="2"/>
        <v>439.83293371651433</v>
      </c>
      <c r="H40">
        <f t="shared" si="3"/>
        <v>0.67275104205048641</v>
      </c>
      <c r="I40">
        <f t="shared" si="4"/>
        <v>1.4444021815843078</v>
      </c>
      <c r="J40">
        <f t="shared" si="5"/>
        <v>14.407485857321308</v>
      </c>
      <c r="K40" s="3">
        <v>2.9600000381469727</v>
      </c>
      <c r="L40">
        <f t="shared" si="6"/>
        <v>2</v>
      </c>
      <c r="M40" s="1">
        <v>0.5</v>
      </c>
      <c r="N40">
        <f t="shared" si="7"/>
        <v>3.6</v>
      </c>
      <c r="O40" s="1">
        <v>15.383800506591797</v>
      </c>
      <c r="P40" s="1">
        <v>14.589173316955566</v>
      </c>
      <c r="Q40" s="1">
        <v>15.027746200561523</v>
      </c>
      <c r="R40" s="1">
        <v>409.988525390625</v>
      </c>
      <c r="S40" s="1">
        <v>410.42160034179687</v>
      </c>
      <c r="T40" s="1">
        <v>1.6555532217025757</v>
      </c>
      <c r="U40" s="1">
        <v>1.9869543313980103</v>
      </c>
      <c r="V40" s="1">
        <v>9.6309299468994141</v>
      </c>
      <c r="W40" s="1">
        <v>11.562232971191406</v>
      </c>
      <c r="X40" s="1">
        <v>599.692138671875</v>
      </c>
      <c r="Y40" s="1">
        <v>0.10764066874980927</v>
      </c>
      <c r="Z40" s="1">
        <v>0.11330597102642059</v>
      </c>
      <c r="AA40" s="1">
        <v>102.05879211425781</v>
      </c>
      <c r="AB40" s="1">
        <v>5.1928043365478516</v>
      </c>
      <c r="AC40" s="1">
        <v>5.5334579199552536E-2</v>
      </c>
      <c r="AD40" s="1">
        <v>1.5635056421160698E-2</v>
      </c>
      <c r="AE40" s="1">
        <v>2.5365147739648819E-3</v>
      </c>
      <c r="AF40" s="1">
        <v>2.3093901574611664E-2</v>
      </c>
      <c r="AG40" s="1">
        <v>2.1940709557384253E-3</v>
      </c>
      <c r="AH40" s="1">
        <v>1</v>
      </c>
      <c r="AI40" s="1">
        <v>0</v>
      </c>
      <c r="AJ40" s="1">
        <v>2</v>
      </c>
      <c r="AK40" s="1">
        <v>0</v>
      </c>
      <c r="AL40" s="1">
        <v>1</v>
      </c>
      <c r="AM40" s="1">
        <v>0.18999999761581421</v>
      </c>
      <c r="AN40" s="1">
        <v>111115</v>
      </c>
      <c r="AO40">
        <f t="shared" si="8"/>
        <v>2.0259869288626624</v>
      </c>
      <c r="AP40">
        <f t="shared" si="9"/>
        <v>6.7275104205048643E-4</v>
      </c>
      <c r="AQ40">
        <f t="shared" si="10"/>
        <v>287.73917331695554</v>
      </c>
      <c r="AR40">
        <f t="shared" si="11"/>
        <v>288.53380050659177</v>
      </c>
      <c r="AS40">
        <f t="shared" si="12"/>
        <v>2.1528134224877427E-2</v>
      </c>
      <c r="AT40">
        <f t="shared" si="13"/>
        <v>-0.18168745963425836</v>
      </c>
      <c r="AU40">
        <f t="shared" si="14"/>
        <v>1.6471883406329815</v>
      </c>
      <c r="AV40">
        <f t="shared" si="15"/>
        <v>16.139602541924127</v>
      </c>
      <c r="AW40">
        <f t="shared" si="16"/>
        <v>14.152648210526117</v>
      </c>
      <c r="AX40">
        <f t="shared" si="17"/>
        <v>14.589173316955566</v>
      </c>
      <c r="AY40">
        <f t="shared" si="18"/>
        <v>1.6666417975245571</v>
      </c>
      <c r="AZ40">
        <f t="shared" si="19"/>
        <v>4.7104520802121068E-2</v>
      </c>
      <c r="BA40">
        <f t="shared" si="20"/>
        <v>0.20278615904867364</v>
      </c>
      <c r="BB40">
        <f t="shared" si="21"/>
        <v>1.4638556384758834</v>
      </c>
      <c r="BC40">
        <f t="shared" si="22"/>
        <v>2.949580444556851E-2</v>
      </c>
      <c r="BD40">
        <f t="shared" si="23"/>
        <v>44.88881794717787</v>
      </c>
      <c r="BE40">
        <f t="shared" si="24"/>
        <v>1.0716612706305513</v>
      </c>
      <c r="BF40">
        <f t="shared" si="25"/>
        <v>12.66689839595786</v>
      </c>
      <c r="BG40">
        <f t="shared" si="26"/>
        <v>410.85416874789763</v>
      </c>
      <c r="BH40">
        <f t="shared" si="27"/>
        <v>-3.5563632816177504E-4</v>
      </c>
    </row>
    <row r="41" spans="1:60" x14ac:dyDescent="0.25">
      <c r="A41" s="1">
        <v>9</v>
      </c>
      <c r="B41" s="1" t="s">
        <v>103</v>
      </c>
      <c r="C41" s="1">
        <v>2394.5000097565353</v>
      </c>
      <c r="D41" s="1">
        <v>1</v>
      </c>
      <c r="E41">
        <f t="shared" si="0"/>
        <v>-1.0998676049069267</v>
      </c>
      <c r="F41">
        <f t="shared" si="1"/>
        <v>4.7396845420530249E-2</v>
      </c>
      <c r="G41">
        <f t="shared" si="2"/>
        <v>438.25890182909808</v>
      </c>
      <c r="H41">
        <f t="shared" si="3"/>
        <v>0.6683728630131639</v>
      </c>
      <c r="I41">
        <f t="shared" si="4"/>
        <v>1.4449290807340858</v>
      </c>
      <c r="J41">
        <f t="shared" si="5"/>
        <v>14.411458827597073</v>
      </c>
      <c r="K41" s="3">
        <v>2.9600000381469727</v>
      </c>
      <c r="L41">
        <f t="shared" si="6"/>
        <v>2</v>
      </c>
      <c r="M41" s="1">
        <v>0.5</v>
      </c>
      <c r="N41">
        <f t="shared" si="7"/>
        <v>3.6</v>
      </c>
      <c r="O41" s="1">
        <v>15.385476112365723</v>
      </c>
      <c r="P41" s="1">
        <v>14.591588020324707</v>
      </c>
      <c r="Q41" s="1">
        <v>15.027663230895996</v>
      </c>
      <c r="R41" s="1">
        <v>409.98587036132812</v>
      </c>
      <c r="S41" s="1">
        <v>410.39337158203125</v>
      </c>
      <c r="T41" s="1">
        <v>1.6566814184188843</v>
      </c>
      <c r="U41" s="1">
        <v>1.9859342575073242</v>
      </c>
      <c r="V41" s="1">
        <v>9.6367712020874023</v>
      </c>
      <c r="W41" s="1">
        <v>11.554736137390137</v>
      </c>
      <c r="X41" s="1">
        <v>599.6773681640625</v>
      </c>
      <c r="Y41" s="1">
        <v>9.9320195615291595E-2</v>
      </c>
      <c r="Z41" s="1">
        <v>0.10454757511615753</v>
      </c>
      <c r="AA41" s="1">
        <v>102.05902099609375</v>
      </c>
      <c r="AB41" s="1">
        <v>5.1928043365478516</v>
      </c>
      <c r="AC41" s="1">
        <v>5.5334579199552536E-2</v>
      </c>
      <c r="AD41" s="1">
        <v>1.5635056421160698E-2</v>
      </c>
      <c r="AE41" s="1">
        <v>2.5365147739648819E-3</v>
      </c>
      <c r="AF41" s="1">
        <v>2.3093901574611664E-2</v>
      </c>
      <c r="AG41" s="1">
        <v>2.1940709557384253E-3</v>
      </c>
      <c r="AH41" s="1">
        <v>1</v>
      </c>
      <c r="AI41" s="1">
        <v>0</v>
      </c>
      <c r="AJ41" s="1">
        <v>2</v>
      </c>
      <c r="AK41" s="1">
        <v>0</v>
      </c>
      <c r="AL41" s="1">
        <v>1</v>
      </c>
      <c r="AM41" s="1">
        <v>0.18999999761581421</v>
      </c>
      <c r="AN41" s="1">
        <v>111115</v>
      </c>
      <c r="AO41">
        <f t="shared" si="8"/>
        <v>2.0259370284990741</v>
      </c>
      <c r="AP41">
        <f t="shared" si="9"/>
        <v>6.6837286301316395E-4</v>
      </c>
      <c r="AQ41">
        <f t="shared" si="10"/>
        <v>287.74158802032468</v>
      </c>
      <c r="AR41">
        <f t="shared" si="11"/>
        <v>288.5354761123657</v>
      </c>
      <c r="AS41">
        <f t="shared" si="12"/>
        <v>1.9864039022809088E-2</v>
      </c>
      <c r="AT41">
        <f t="shared" si="13"/>
        <v>-0.180129192727633</v>
      </c>
      <c r="AU41">
        <f t="shared" si="14"/>
        <v>1.6476115868178876</v>
      </c>
      <c r="AV41">
        <f t="shared" si="15"/>
        <v>16.143713419325756</v>
      </c>
      <c r="AW41">
        <f t="shared" si="16"/>
        <v>14.157779161818432</v>
      </c>
      <c r="AX41">
        <f t="shared" si="17"/>
        <v>14.591588020324707</v>
      </c>
      <c r="AY41">
        <f t="shared" si="18"/>
        <v>1.6669016958742349</v>
      </c>
      <c r="AZ41">
        <f t="shared" si="19"/>
        <v>4.6780937404203977E-2</v>
      </c>
      <c r="BA41">
        <f t="shared" si="20"/>
        <v>0.20268250608380187</v>
      </c>
      <c r="BB41">
        <f t="shared" si="21"/>
        <v>1.4642191897904331</v>
      </c>
      <c r="BC41">
        <f t="shared" si="22"/>
        <v>2.9292804508955481E-2</v>
      </c>
      <c r="BD41">
        <f t="shared" si="23"/>
        <v>44.72827446350091</v>
      </c>
      <c r="BE41">
        <f t="shared" si="24"/>
        <v>1.0678995621679941</v>
      </c>
      <c r="BF41">
        <f t="shared" si="25"/>
        <v>12.649392104562097</v>
      </c>
      <c r="BG41">
        <f t="shared" si="26"/>
        <v>410.80582193387136</v>
      </c>
      <c r="BH41">
        <f t="shared" si="27"/>
        <v>-3.386674641581117E-4</v>
      </c>
    </row>
    <row r="42" spans="1:60" x14ac:dyDescent="0.25">
      <c r="A42" s="1">
        <v>10</v>
      </c>
      <c r="B42" s="1" t="s">
        <v>104</v>
      </c>
      <c r="C42" s="1">
        <v>2399.5000096447766</v>
      </c>
      <c r="D42" s="1">
        <v>1</v>
      </c>
      <c r="E42">
        <f t="shared" si="0"/>
        <v>-1.0491244600878169</v>
      </c>
      <c r="F42">
        <f t="shared" si="1"/>
        <v>4.7136229615158412E-2</v>
      </c>
      <c r="G42">
        <f t="shared" si="2"/>
        <v>436.71426746676201</v>
      </c>
      <c r="H42">
        <f t="shared" si="3"/>
        <v>0.66492955536454301</v>
      </c>
      <c r="I42">
        <f t="shared" si="4"/>
        <v>1.4453281215686875</v>
      </c>
      <c r="J42">
        <f t="shared" si="5"/>
        <v>14.414505785497926</v>
      </c>
      <c r="K42" s="3">
        <v>2.9600000381469727</v>
      </c>
      <c r="L42">
        <f t="shared" si="6"/>
        <v>2</v>
      </c>
      <c r="M42" s="1">
        <v>0.5</v>
      </c>
      <c r="N42">
        <f t="shared" si="7"/>
        <v>3.6</v>
      </c>
      <c r="O42" s="1">
        <v>15.387170791625977</v>
      </c>
      <c r="P42" s="1">
        <v>14.593384742736816</v>
      </c>
      <c r="Q42" s="1">
        <v>15.027505874633789</v>
      </c>
      <c r="R42" s="1">
        <v>409.9869384765625</v>
      </c>
      <c r="S42" s="1">
        <v>410.37008666992187</v>
      </c>
      <c r="T42" s="1">
        <v>1.6576581001281738</v>
      </c>
      <c r="U42" s="1">
        <v>1.9852051734924316</v>
      </c>
      <c r="V42" s="1">
        <v>9.641510009765625</v>
      </c>
      <c r="W42" s="1">
        <v>11.549565315246582</v>
      </c>
      <c r="X42" s="1">
        <v>599.69525146484375</v>
      </c>
      <c r="Y42" s="1">
        <v>8.2616895437240601E-2</v>
      </c>
      <c r="Z42" s="1">
        <v>8.6965151131153107E-2</v>
      </c>
      <c r="AA42" s="1">
        <v>102.05903625488281</v>
      </c>
      <c r="AB42" s="1">
        <v>5.1928043365478516</v>
      </c>
      <c r="AC42" s="1">
        <v>5.5334579199552536E-2</v>
      </c>
      <c r="AD42" s="1">
        <v>1.5635056421160698E-2</v>
      </c>
      <c r="AE42" s="1">
        <v>2.5365147739648819E-3</v>
      </c>
      <c r="AF42" s="1">
        <v>2.3093901574611664E-2</v>
      </c>
      <c r="AG42" s="1">
        <v>2.1940709557384253E-3</v>
      </c>
      <c r="AH42" s="1">
        <v>1</v>
      </c>
      <c r="AI42" s="1">
        <v>0</v>
      </c>
      <c r="AJ42" s="1">
        <v>2</v>
      </c>
      <c r="AK42" s="1">
        <v>0</v>
      </c>
      <c r="AL42" s="1">
        <v>1</v>
      </c>
      <c r="AM42" s="1">
        <v>0.18999999761581421</v>
      </c>
      <c r="AN42" s="1">
        <v>111115</v>
      </c>
      <c r="AO42">
        <f t="shared" si="8"/>
        <v>2.0259974450549891</v>
      </c>
      <c r="AP42">
        <f t="shared" si="9"/>
        <v>6.6492955536454307E-4</v>
      </c>
      <c r="AQ42">
        <f t="shared" si="10"/>
        <v>287.74338474273679</v>
      </c>
      <c r="AR42">
        <f t="shared" si="11"/>
        <v>288.53717079162595</v>
      </c>
      <c r="AS42">
        <f t="shared" si="12"/>
        <v>1.6523378507578013E-2</v>
      </c>
      <c r="AT42">
        <f t="shared" si="13"/>
        <v>-0.17887895723888916</v>
      </c>
      <c r="AU42">
        <f t="shared" si="14"/>
        <v>1.6479362483435325</v>
      </c>
      <c r="AV42">
        <f t="shared" si="15"/>
        <v>16.146892120634643</v>
      </c>
      <c r="AW42">
        <f t="shared" si="16"/>
        <v>14.161686947142211</v>
      </c>
      <c r="AX42">
        <f t="shared" si="17"/>
        <v>14.593384742736816</v>
      </c>
      <c r="AY42">
        <f t="shared" si="18"/>
        <v>1.6670951030642589</v>
      </c>
      <c r="AZ42">
        <f t="shared" si="19"/>
        <v>4.6527032699427248E-2</v>
      </c>
      <c r="BA42">
        <f t="shared" si="20"/>
        <v>0.20260812677484499</v>
      </c>
      <c r="BB42">
        <f t="shared" si="21"/>
        <v>1.4644869762894139</v>
      </c>
      <c r="BC42">
        <f t="shared" si="22"/>
        <v>2.9133521157116184E-2</v>
      </c>
      <c r="BD42">
        <f t="shared" si="23"/>
        <v>44.570637256414855</v>
      </c>
      <c r="BE42">
        <f t="shared" si="24"/>
        <v>1.064196152820539</v>
      </c>
      <c r="BF42">
        <f t="shared" si="25"/>
        <v>12.636132237959663</v>
      </c>
      <c r="BG42">
        <f t="shared" si="26"/>
        <v>410.76350834245483</v>
      </c>
      <c r="BH42">
        <f t="shared" si="27"/>
        <v>-3.227374180642987E-4</v>
      </c>
    </row>
    <row r="43" spans="1:60" x14ac:dyDescent="0.25">
      <c r="A43" s="1">
        <v>11</v>
      </c>
      <c r="B43" s="1" t="s">
        <v>105</v>
      </c>
      <c r="C43" s="1">
        <v>2404.5000095330179</v>
      </c>
      <c r="D43" s="1">
        <v>1</v>
      </c>
      <c r="E43">
        <f t="shared" si="0"/>
        <v>-0.99715262710551644</v>
      </c>
      <c r="F43">
        <f t="shared" si="1"/>
        <v>4.6877995867258312E-2</v>
      </c>
      <c r="G43">
        <f t="shared" si="2"/>
        <v>435.11311739482096</v>
      </c>
      <c r="H43">
        <f t="shared" si="3"/>
        <v>0.66140715008093798</v>
      </c>
      <c r="I43">
        <f t="shared" si="4"/>
        <v>1.4454844008185548</v>
      </c>
      <c r="J43">
        <f t="shared" si="5"/>
        <v>14.415242766913863</v>
      </c>
      <c r="K43" s="3">
        <v>2.9600000381469727</v>
      </c>
      <c r="L43">
        <f t="shared" si="6"/>
        <v>2</v>
      </c>
      <c r="M43" s="1">
        <v>0.5</v>
      </c>
      <c r="N43">
        <f t="shared" si="7"/>
        <v>3.6</v>
      </c>
      <c r="O43" s="1">
        <v>15.388689994812012</v>
      </c>
      <c r="P43" s="1">
        <v>14.592531204223633</v>
      </c>
      <c r="Q43" s="1">
        <v>15.027498245239258</v>
      </c>
      <c r="R43" s="1">
        <v>409.9908447265625</v>
      </c>
      <c r="S43" s="1">
        <v>410.34906005859375</v>
      </c>
      <c r="T43" s="1">
        <v>1.6586380004882812</v>
      </c>
      <c r="U43" s="1">
        <v>1.9844495058059692</v>
      </c>
      <c r="V43" s="1">
        <v>9.6462717056274414</v>
      </c>
      <c r="W43" s="1">
        <v>11.543709754943848</v>
      </c>
      <c r="X43" s="1">
        <v>599.69647216796875</v>
      </c>
      <c r="Y43" s="1">
        <v>0.12268852442502975</v>
      </c>
      <c r="Z43" s="1">
        <v>0.12914581596851349</v>
      </c>
      <c r="AA43" s="1">
        <v>102.05872344970703</v>
      </c>
      <c r="AB43" s="1">
        <v>5.1928043365478516</v>
      </c>
      <c r="AC43" s="1">
        <v>5.5334579199552536E-2</v>
      </c>
      <c r="AD43" s="1">
        <v>1.5635056421160698E-2</v>
      </c>
      <c r="AE43" s="1">
        <v>2.5365147739648819E-3</v>
      </c>
      <c r="AF43" s="1">
        <v>2.3093901574611664E-2</v>
      </c>
      <c r="AG43" s="1">
        <v>2.1940709557384253E-3</v>
      </c>
      <c r="AH43" s="1">
        <v>1</v>
      </c>
      <c r="AI43" s="1">
        <v>0</v>
      </c>
      <c r="AJ43" s="1">
        <v>2</v>
      </c>
      <c r="AK43" s="1">
        <v>0</v>
      </c>
      <c r="AL43" s="1">
        <v>1</v>
      </c>
      <c r="AM43" s="1">
        <v>0.18999999761581421</v>
      </c>
      <c r="AN43" s="1">
        <v>111115</v>
      </c>
      <c r="AO43">
        <f t="shared" si="8"/>
        <v>2.0260015690519797</v>
      </c>
      <c r="AP43">
        <f t="shared" si="9"/>
        <v>6.6140715008093794E-4</v>
      </c>
      <c r="AQ43">
        <f t="shared" si="10"/>
        <v>287.74253120422361</v>
      </c>
      <c r="AR43">
        <f t="shared" si="11"/>
        <v>288.53868999481199</v>
      </c>
      <c r="AS43">
        <f t="shared" si="12"/>
        <v>2.4537704726109943E-2</v>
      </c>
      <c r="AT43">
        <f t="shared" si="13"/>
        <v>-0.17728843730976906</v>
      </c>
      <c r="AU43">
        <f t="shared" si="14"/>
        <v>1.648014784131514</v>
      </c>
      <c r="AV43">
        <f t="shared" si="15"/>
        <v>16.1477111257778</v>
      </c>
      <c r="AW43">
        <f t="shared" si="16"/>
        <v>14.163261619971831</v>
      </c>
      <c r="AX43">
        <f t="shared" si="17"/>
        <v>14.592531204223633</v>
      </c>
      <c r="AY43">
        <f t="shared" si="18"/>
        <v>1.6670032219243758</v>
      </c>
      <c r="AZ43">
        <f t="shared" si="19"/>
        <v>4.6275412918494734E-2</v>
      </c>
      <c r="BA43">
        <f t="shared" si="20"/>
        <v>0.20253038331295919</v>
      </c>
      <c r="BB43">
        <f t="shared" si="21"/>
        <v>1.4644728386114165</v>
      </c>
      <c r="BC43">
        <f t="shared" si="22"/>
        <v>2.8975674410609008E-2</v>
      </c>
      <c r="BD43">
        <f t="shared" si="23"/>
        <v>44.407089317537938</v>
      </c>
      <c r="BE43">
        <f t="shared" si="24"/>
        <v>1.0603487609614388</v>
      </c>
      <c r="BF43">
        <f t="shared" si="25"/>
        <v>12.62466022433234</v>
      </c>
      <c r="BG43">
        <f t="shared" si="26"/>
        <v>410.7229922937583</v>
      </c>
      <c r="BH43">
        <f t="shared" si="27"/>
        <v>-3.0650130002957761E-4</v>
      </c>
    </row>
    <row r="44" spans="1:60" x14ac:dyDescent="0.25">
      <c r="A44" s="1" t="s">
        <v>9</v>
      </c>
      <c r="B44" s="1" t="s">
        <v>106</v>
      </c>
    </row>
    <row r="45" spans="1:60" x14ac:dyDescent="0.25">
      <c r="A45" s="1" t="s">
        <v>9</v>
      </c>
      <c r="B45" s="1" t="s">
        <v>107</v>
      </c>
    </row>
    <row r="46" spans="1:60" x14ac:dyDescent="0.25">
      <c r="A46" s="1" t="s">
        <v>9</v>
      </c>
      <c r="B46" s="1" t="s">
        <v>108</v>
      </c>
    </row>
    <row r="47" spans="1:60" x14ac:dyDescent="0.25">
      <c r="A47" s="1" t="s">
        <v>9</v>
      </c>
      <c r="B47" s="1" t="s">
        <v>109</v>
      </c>
    </row>
    <row r="48" spans="1:60" x14ac:dyDescent="0.25">
      <c r="A48" s="1" t="s">
        <v>9</v>
      </c>
      <c r="B48" s="1" t="s">
        <v>110</v>
      </c>
    </row>
    <row r="49" spans="1:60" x14ac:dyDescent="0.25">
      <c r="A49" s="1" t="s">
        <v>9</v>
      </c>
      <c r="B49" s="1" t="s">
        <v>111</v>
      </c>
    </row>
    <row r="50" spans="1:60" x14ac:dyDescent="0.25">
      <c r="A50" s="1" t="s">
        <v>9</v>
      </c>
      <c r="B50" s="1" t="s">
        <v>112</v>
      </c>
    </row>
    <row r="51" spans="1:60" x14ac:dyDescent="0.25">
      <c r="A51" s="1" t="s">
        <v>9</v>
      </c>
      <c r="B51" s="1" t="s">
        <v>113</v>
      </c>
    </row>
    <row r="52" spans="1:60" x14ac:dyDescent="0.25">
      <c r="A52" s="1" t="s">
        <v>9</v>
      </c>
      <c r="B52" s="1" t="s">
        <v>114</v>
      </c>
    </row>
    <row r="53" spans="1:60" x14ac:dyDescent="0.25">
      <c r="A53" s="1" t="s">
        <v>9</v>
      </c>
      <c r="B53" s="1" t="s">
        <v>115</v>
      </c>
    </row>
    <row r="54" spans="1:60" x14ac:dyDescent="0.25">
      <c r="A54" s="1" t="s">
        <v>9</v>
      </c>
      <c r="B54" s="1" t="s">
        <v>116</v>
      </c>
    </row>
    <row r="55" spans="1:60" x14ac:dyDescent="0.25">
      <c r="A55" s="1" t="s">
        <v>9</v>
      </c>
      <c r="B55" s="1" t="s">
        <v>117</v>
      </c>
    </row>
    <row r="56" spans="1:60" x14ac:dyDescent="0.25">
      <c r="A56" s="1" t="s">
        <v>9</v>
      </c>
      <c r="B56" s="1" t="s">
        <v>118</v>
      </c>
    </row>
    <row r="57" spans="1:60" x14ac:dyDescent="0.25">
      <c r="A57" s="1">
        <v>12</v>
      </c>
      <c r="B57" s="1" t="s">
        <v>119</v>
      </c>
      <c r="C57" s="1">
        <v>2860.0000101029873</v>
      </c>
      <c r="D57" s="1">
        <v>1</v>
      </c>
      <c r="E57">
        <f t="shared" ref="E57:E62" si="28">(R57-S57*(1000-T57)/(1000-U57))*AO57</f>
        <v>-0.4258471977124374</v>
      </c>
      <c r="F57">
        <f t="shared" ref="F57:F62" si="29">IF(AZ57&lt;&gt;0,1/(1/AZ57-1/N57),0)</f>
        <v>1.5449245317607871E-2</v>
      </c>
      <c r="G57">
        <f t="shared" ref="G57:G62" si="30">((BC57-AP57/2)*S57-E57)/(BC57+AP57/2)</f>
        <v>444.98392167545722</v>
      </c>
      <c r="H57">
        <f t="shared" ref="H57:H62" si="31">AP57*1000</f>
        <v>0.22141121858425608</v>
      </c>
      <c r="I57">
        <f t="shared" ref="I57:I62" si="32">(AU57-BA57)</f>
        <v>1.4554326684560708</v>
      </c>
      <c r="J57">
        <f t="shared" ref="J57:J62" si="33">(P57+AT57*D57)</f>
        <v>14.594127678877994</v>
      </c>
      <c r="K57" s="3">
        <v>9.2100000381469727</v>
      </c>
      <c r="L57">
        <f t="shared" ref="L57:L62" si="34">(K57*AI57+AJ57)</f>
        <v>2</v>
      </c>
      <c r="M57" s="1">
        <v>0.5</v>
      </c>
      <c r="N57">
        <f t="shared" ref="N57:N62" si="35">L57*(M57+1)*(M57+1)/(M57*M57+1)</f>
        <v>3.6</v>
      </c>
      <c r="O57" s="1">
        <v>15.370457649230957</v>
      </c>
      <c r="P57" s="1">
        <v>14.610182762145996</v>
      </c>
      <c r="Q57" s="1">
        <v>15.028408050537109</v>
      </c>
      <c r="R57" s="1">
        <v>410.04971313476562</v>
      </c>
      <c r="S57" s="1">
        <v>410.56411743164062</v>
      </c>
      <c r="T57" s="1">
        <v>1.7353463172912598</v>
      </c>
      <c r="U57" s="1">
        <v>2.0746827125549316</v>
      </c>
      <c r="V57" s="1">
        <v>10.174511909484863</v>
      </c>
      <c r="W57" s="1">
        <v>12.08329963684082</v>
      </c>
      <c r="X57" s="1">
        <v>599.6900634765625</v>
      </c>
      <c r="Y57" s="1">
        <v>0.1535489559173584</v>
      </c>
      <c r="Z57" s="1">
        <v>0.16163048148155212</v>
      </c>
      <c r="AA57" s="1">
        <v>102.06014251708984</v>
      </c>
      <c r="AB57" s="1">
        <v>5.1558232307434082</v>
      </c>
      <c r="AC57" s="1">
        <v>6.0342084616422653E-2</v>
      </c>
      <c r="AD57" s="1">
        <v>1.2939108535647392E-2</v>
      </c>
      <c r="AE57" s="1">
        <v>2.5867635849863291E-3</v>
      </c>
      <c r="AF57" s="1">
        <v>1.6105027869343758E-2</v>
      </c>
      <c r="AG57" s="1">
        <v>1.520236604847014E-3</v>
      </c>
      <c r="AH57" s="1">
        <v>0.3333333432674408</v>
      </c>
      <c r="AI57" s="1">
        <v>0</v>
      </c>
      <c r="AJ57" s="1">
        <v>2</v>
      </c>
      <c r="AK57" s="1">
        <v>0</v>
      </c>
      <c r="AL57" s="1">
        <v>1</v>
      </c>
      <c r="AM57" s="1">
        <v>0.18999999761581421</v>
      </c>
      <c r="AN57" s="1">
        <v>111115</v>
      </c>
      <c r="AO57">
        <f t="shared" ref="AO57:AO62" si="36">X57*0.000001/(K57*0.0001)</f>
        <v>0.65112927360771056</v>
      </c>
      <c r="AP57">
        <f t="shared" ref="AP57:AP62" si="37">(U57-T57)/(1000-U57)*AO57</f>
        <v>2.2141121858425608E-4</v>
      </c>
      <c r="AQ57">
        <f t="shared" ref="AQ57:AQ62" si="38">(P57+273.15)</f>
        <v>287.76018276214597</v>
      </c>
      <c r="AR57">
        <f t="shared" ref="AR57:AR62" si="39">(O57+273.15)</f>
        <v>288.52045764923093</v>
      </c>
      <c r="AS57">
        <f t="shared" ref="AS57:AS62" si="40">(Y57*AK57+Z57*AL57)*AM57</f>
        <v>3.0709791096137806E-2</v>
      </c>
      <c r="AT57">
        <f t="shared" ref="AT57:AT62" si="41">((AS57+0.00000010773*(AR57^4-AQ57^4))-AP57*44100)/(L57*0.92*2*29.3+0.00000043092*AQ57^3)</f>
        <v>-1.6055083268002125E-2</v>
      </c>
      <c r="AU57">
        <f t="shared" ref="AU57:AU62" si="42">0.61365*EXP(17.502*J57/(240.97+J57))</f>
        <v>1.6671750817771696</v>
      </c>
      <c r="AV57">
        <f t="shared" ref="AV57:AV62" si="43">AU57*1000/AA57</f>
        <v>16.33522196481357</v>
      </c>
      <c r="AW57">
        <f t="shared" ref="AW57:AW62" si="44">(AV57-U57)</f>
        <v>14.260539252258638</v>
      </c>
      <c r="AX57">
        <f t="shared" ref="AX57:AX62" si="45">IF(D57,P57,(O57+P57)/2)</f>
        <v>14.610182762145996</v>
      </c>
      <c r="AY57">
        <f t="shared" ref="AY57:AY62" si="46">0.61365*EXP(17.502*AX57/(240.97+AX57))</f>
        <v>1.6689042708679422</v>
      </c>
      <c r="AZ57">
        <f t="shared" ref="AZ57:AZ62" si="47">IF(AW57&lt;&gt;0,(1000-(AV57+U57)/2)/AW57*AP57,0)</f>
        <v>1.5383228851965948E-2</v>
      </c>
      <c r="BA57">
        <f t="shared" ref="BA57:BA62" si="48">U57*AA57/1000</f>
        <v>0.21174241332109886</v>
      </c>
      <c r="BB57">
        <f t="shared" ref="BB57:BB62" si="49">(AY57-BA57)</f>
        <v>1.4571618575468435</v>
      </c>
      <c r="BC57">
        <f t="shared" ref="BC57:BC62" si="50">1/(1.6/F57+1.37/N57)</f>
        <v>9.6204274846765671E-3</v>
      </c>
      <c r="BD57">
        <f t="shared" ref="BD57:BD62" si="51">G57*AA57*0.001</f>
        <v>45.415122464010715</v>
      </c>
      <c r="BE57">
        <f t="shared" ref="BE57:BE62" si="52">G57/S57</f>
        <v>1.0838353932611939</v>
      </c>
      <c r="BF57">
        <f t="shared" ref="BF57:BF62" si="53">(1-AP57*AA57/AU57/F57)*100</f>
        <v>12.266124766237485</v>
      </c>
      <c r="BG57">
        <f t="shared" ref="BG57:BG62" si="54">(S57-E57/(N57/1.35))</f>
        <v>410.72381013078279</v>
      </c>
      <c r="BH57">
        <f t="shared" ref="BH57:BH62" si="55">E57*BF57/100/BG57</f>
        <v>-1.2717779514243629E-4</v>
      </c>
    </row>
    <row r="58" spans="1:60" x14ac:dyDescent="0.25">
      <c r="A58" s="1">
        <v>13</v>
      </c>
      <c r="B58" s="1" t="s">
        <v>120</v>
      </c>
      <c r="C58" s="1">
        <v>2865.5000099800527</v>
      </c>
      <c r="D58" s="1">
        <v>1</v>
      </c>
      <c r="E58">
        <f t="shared" si="28"/>
        <v>-0.4406209269323863</v>
      </c>
      <c r="F58">
        <f t="shared" si="29"/>
        <v>1.5908139749993996E-2</v>
      </c>
      <c r="G58">
        <f t="shared" si="30"/>
        <v>445.18339604943725</v>
      </c>
      <c r="H58">
        <f t="shared" si="31"/>
        <v>0.22791597679962042</v>
      </c>
      <c r="I58">
        <f t="shared" si="32"/>
        <v>1.4551683164862941</v>
      </c>
      <c r="J58">
        <f t="shared" si="33"/>
        <v>14.588526450110914</v>
      </c>
      <c r="K58" s="3">
        <v>9.2100000381469727</v>
      </c>
      <c r="L58">
        <f t="shared" si="34"/>
        <v>2</v>
      </c>
      <c r="M58" s="1">
        <v>0.5</v>
      </c>
      <c r="N58">
        <f t="shared" si="35"/>
        <v>3.6</v>
      </c>
      <c r="O58" s="1">
        <v>15.372295379638672</v>
      </c>
      <c r="P58" s="1">
        <v>14.606634140014648</v>
      </c>
      <c r="Q58" s="1">
        <v>15.028445243835449</v>
      </c>
      <c r="R58" s="1">
        <v>410.01132202148437</v>
      </c>
      <c r="S58" s="1">
        <v>410.5443115234375</v>
      </c>
      <c r="T58" s="1">
        <v>1.7220605611801147</v>
      </c>
      <c r="U58" s="1">
        <v>2.0713610649108887</v>
      </c>
      <c r="V58" s="1">
        <v>10.031518936157227</v>
      </c>
      <c r="W58" s="1">
        <v>12.063656806945801</v>
      </c>
      <c r="X58" s="1">
        <v>599.70086669921875</v>
      </c>
      <c r="Y58" s="1">
        <v>9.8615191876888275E-2</v>
      </c>
      <c r="Z58" s="1">
        <v>0.10380546748638153</v>
      </c>
      <c r="AA58" s="1">
        <v>102.06036376953125</v>
      </c>
      <c r="AB58" s="1">
        <v>5.1558232307434082</v>
      </c>
      <c r="AC58" s="1">
        <v>6.0342084616422653E-2</v>
      </c>
      <c r="AD58" s="1">
        <v>1.2939108535647392E-2</v>
      </c>
      <c r="AE58" s="1">
        <v>2.5867635849863291E-3</v>
      </c>
      <c r="AF58" s="1">
        <v>1.6105027869343758E-2</v>
      </c>
      <c r="AG58" s="1">
        <v>1.520236604847014E-3</v>
      </c>
      <c r="AH58" s="1">
        <v>1</v>
      </c>
      <c r="AI58" s="1">
        <v>0</v>
      </c>
      <c r="AJ58" s="1">
        <v>2</v>
      </c>
      <c r="AK58" s="1">
        <v>0</v>
      </c>
      <c r="AL58" s="1">
        <v>1</v>
      </c>
      <c r="AM58" s="1">
        <v>0.18999999761581421</v>
      </c>
      <c r="AN58" s="1">
        <v>111115</v>
      </c>
      <c r="AO58">
        <f t="shared" si="36"/>
        <v>0.65114100349111059</v>
      </c>
      <c r="AP58">
        <f t="shared" si="37"/>
        <v>2.2791597679962041E-4</v>
      </c>
      <c r="AQ58">
        <f t="shared" si="38"/>
        <v>287.75663414001463</v>
      </c>
      <c r="AR58">
        <f t="shared" si="39"/>
        <v>288.52229537963865</v>
      </c>
      <c r="AS58">
        <f t="shared" si="40"/>
        <v>1.972303857492097E-2</v>
      </c>
      <c r="AT58">
        <f t="shared" si="41"/>
        <v>-1.8107689903735184E-2</v>
      </c>
      <c r="AU58">
        <f t="shared" si="42"/>
        <v>1.6665721802691429</v>
      </c>
      <c r="AV58">
        <f t="shared" si="43"/>
        <v>16.329279249215016</v>
      </c>
      <c r="AW58">
        <f t="shared" si="44"/>
        <v>14.257918184304128</v>
      </c>
      <c r="AX58">
        <f t="shared" si="45"/>
        <v>14.606634140014648</v>
      </c>
      <c r="AY58">
        <f t="shared" si="46"/>
        <v>1.6685219361239509</v>
      </c>
      <c r="AZ58">
        <f t="shared" si="47"/>
        <v>1.5838152100826879E-2</v>
      </c>
      <c r="BA58">
        <f t="shared" si="48"/>
        <v>0.21140386378284892</v>
      </c>
      <c r="BB58">
        <f t="shared" si="49"/>
        <v>1.4571180723411019</v>
      </c>
      <c r="BC58">
        <f t="shared" si="50"/>
        <v>9.9051093137831215E-3</v>
      </c>
      <c r="BD58">
        <f t="shared" si="51"/>
        <v>45.435579344960871</v>
      </c>
      <c r="BE58">
        <f t="shared" si="52"/>
        <v>1.0843735585994649</v>
      </c>
      <c r="BF58">
        <f t="shared" si="53"/>
        <v>12.261873502903764</v>
      </c>
      <c r="BG58">
        <f t="shared" si="54"/>
        <v>410.70954437103717</v>
      </c>
      <c r="BH58">
        <f t="shared" si="55"/>
        <v>-1.3154888029327536E-4</v>
      </c>
    </row>
    <row r="59" spans="1:60" x14ac:dyDescent="0.25">
      <c r="A59" s="1">
        <v>14</v>
      </c>
      <c r="B59" s="1" t="s">
        <v>121</v>
      </c>
      <c r="C59" s="1">
        <v>2870.500009868294</v>
      </c>
      <c r="D59" s="1">
        <v>1</v>
      </c>
      <c r="E59">
        <f t="shared" si="28"/>
        <v>-0.41435062962056379</v>
      </c>
      <c r="F59">
        <f t="shared" si="29"/>
        <v>1.5721476167358483E-2</v>
      </c>
      <c r="G59">
        <f t="shared" si="30"/>
        <v>443.0510572451866</v>
      </c>
      <c r="H59">
        <f t="shared" si="31"/>
        <v>0.22529504956472321</v>
      </c>
      <c r="I59">
        <f t="shared" si="32"/>
        <v>1.4554405844352221</v>
      </c>
      <c r="J59">
        <f t="shared" si="33"/>
        <v>14.588313202601423</v>
      </c>
      <c r="K59" s="3">
        <v>9.2100000381469727</v>
      </c>
      <c r="L59">
        <f t="shared" si="34"/>
        <v>2</v>
      </c>
      <c r="M59" s="1">
        <v>0.5</v>
      </c>
      <c r="N59">
        <f t="shared" si="35"/>
        <v>3.6</v>
      </c>
      <c r="O59" s="1">
        <v>15.374172210693359</v>
      </c>
      <c r="P59" s="1">
        <v>14.605208396911621</v>
      </c>
      <c r="Q59" s="1">
        <v>15.027450561523438</v>
      </c>
      <c r="R59" s="1">
        <v>410.05245971679687</v>
      </c>
      <c r="S59" s="1">
        <v>410.5467529296875</v>
      </c>
      <c r="T59" s="1">
        <v>1.723185658454895</v>
      </c>
      <c r="U59" s="1">
        <v>2.0684683322906494</v>
      </c>
      <c r="V59" s="1">
        <v>10.036365509033203</v>
      </c>
      <c r="W59" s="1">
        <v>12.045670509338379</v>
      </c>
      <c r="X59" s="1">
        <v>599.70440673828125</v>
      </c>
      <c r="Y59" s="1">
        <v>6.6321291029453278E-2</v>
      </c>
      <c r="Z59" s="1">
        <v>6.9811888039112091E-2</v>
      </c>
      <c r="AA59" s="1">
        <v>102.06037139892578</v>
      </c>
      <c r="AB59" s="1">
        <v>5.1558232307434082</v>
      </c>
      <c r="AC59" s="1">
        <v>6.0342084616422653E-2</v>
      </c>
      <c r="AD59" s="1">
        <v>1.2939108535647392E-2</v>
      </c>
      <c r="AE59" s="1">
        <v>2.5867635849863291E-3</v>
      </c>
      <c r="AF59" s="1">
        <v>1.6105027869343758E-2</v>
      </c>
      <c r="AG59" s="1">
        <v>1.520236604847014E-3</v>
      </c>
      <c r="AH59" s="1">
        <v>1</v>
      </c>
      <c r="AI59" s="1">
        <v>0</v>
      </c>
      <c r="AJ59" s="1">
        <v>2</v>
      </c>
      <c r="AK59" s="1">
        <v>0</v>
      </c>
      <c r="AL59" s="1">
        <v>1</v>
      </c>
      <c r="AM59" s="1">
        <v>0.18999999761581421</v>
      </c>
      <c r="AN59" s="1">
        <v>111115</v>
      </c>
      <c r="AO59">
        <f t="shared" si="36"/>
        <v>0.65114484718171639</v>
      </c>
      <c r="AP59">
        <f t="shared" si="37"/>
        <v>2.2529504956472321E-4</v>
      </c>
      <c r="AQ59">
        <f t="shared" si="38"/>
        <v>287.7552083969116</v>
      </c>
      <c r="AR59">
        <f t="shared" si="39"/>
        <v>288.52417221069334</v>
      </c>
      <c r="AS59">
        <f t="shared" si="40"/>
        <v>1.3264258560986786E-2</v>
      </c>
      <c r="AT59">
        <f t="shared" si="41"/>
        <v>-1.6895194310198779E-2</v>
      </c>
      <c r="AU59">
        <f t="shared" si="42"/>
        <v>1.6665492306557224</v>
      </c>
      <c r="AV59">
        <f t="shared" si="43"/>
        <v>16.329053165421495</v>
      </c>
      <c r="AW59">
        <f t="shared" si="44"/>
        <v>14.260584833130846</v>
      </c>
      <c r="AX59">
        <f t="shared" si="45"/>
        <v>14.605208396911621</v>
      </c>
      <c r="AY59">
        <f t="shared" si="46"/>
        <v>1.6683683457499989</v>
      </c>
      <c r="AZ59">
        <f t="shared" si="47"/>
        <v>1.5653117801120935E-2</v>
      </c>
      <c r="BA59">
        <f t="shared" si="48"/>
        <v>0.2111086462205003</v>
      </c>
      <c r="BB59">
        <f t="shared" si="49"/>
        <v>1.4572596995294986</v>
      </c>
      <c r="BC59">
        <f t="shared" si="50"/>
        <v>9.7893173179834491E-3</v>
      </c>
      <c r="BD59">
        <f t="shared" si="51"/>
        <v>45.217955451130472</v>
      </c>
      <c r="BE59">
        <f t="shared" si="52"/>
        <v>1.0791732100754574</v>
      </c>
      <c r="BF59">
        <f t="shared" si="53"/>
        <v>12.239856581845531</v>
      </c>
      <c r="BG59">
        <f t="shared" si="54"/>
        <v>410.70213441579523</v>
      </c>
      <c r="BH59">
        <f t="shared" si="55"/>
        <v>-1.2348590027093975E-4</v>
      </c>
    </row>
    <row r="60" spans="1:60" x14ac:dyDescent="0.25">
      <c r="A60" s="1">
        <v>15</v>
      </c>
      <c r="B60" s="1" t="s">
        <v>122</v>
      </c>
      <c r="C60" s="1">
        <v>2875.5000097565353</v>
      </c>
      <c r="D60" s="1">
        <v>1</v>
      </c>
      <c r="E60">
        <f t="shared" si="28"/>
        <v>-0.34128068768815345</v>
      </c>
      <c r="F60">
        <f t="shared" si="29"/>
        <v>1.5587472981329115E-2</v>
      </c>
      <c r="G60">
        <f t="shared" si="30"/>
        <v>435.9636432688427</v>
      </c>
      <c r="H60">
        <f t="shared" si="31"/>
        <v>0.22345009304674118</v>
      </c>
      <c r="I60">
        <f t="shared" si="32"/>
        <v>1.4558754132222562</v>
      </c>
      <c r="J60">
        <f t="shared" si="33"/>
        <v>14.590369702527431</v>
      </c>
      <c r="K60" s="3">
        <v>9.2100000381469727</v>
      </c>
      <c r="L60">
        <f t="shared" si="34"/>
        <v>2</v>
      </c>
      <c r="M60" s="1">
        <v>0.5</v>
      </c>
      <c r="N60">
        <f t="shared" si="35"/>
        <v>3.6</v>
      </c>
      <c r="O60" s="1">
        <v>15.375569343566895</v>
      </c>
      <c r="P60" s="1">
        <v>14.606528282165527</v>
      </c>
      <c r="Q60" s="1">
        <v>15.027200698852539</v>
      </c>
      <c r="R60" s="1">
        <v>410.16317749023437</v>
      </c>
      <c r="S60" s="1">
        <v>410.54641723632812</v>
      </c>
      <c r="T60" s="1">
        <v>1.7239229679107666</v>
      </c>
      <c r="U60" s="1">
        <v>2.0663795471191406</v>
      </c>
      <c r="V60" s="1">
        <v>10.035192489624023</v>
      </c>
      <c r="W60" s="1">
        <v>12.032130241394043</v>
      </c>
      <c r="X60" s="1">
        <v>599.703125</v>
      </c>
      <c r="Y60" s="1">
        <v>8.9894436299800873E-2</v>
      </c>
      <c r="Z60" s="1">
        <v>9.4625718891620636E-2</v>
      </c>
      <c r="AA60" s="1">
        <v>102.06021881103516</v>
      </c>
      <c r="AB60" s="1">
        <v>5.1558232307434082</v>
      </c>
      <c r="AC60" s="1">
        <v>6.0342084616422653E-2</v>
      </c>
      <c r="AD60" s="1">
        <v>1.2939108535647392E-2</v>
      </c>
      <c r="AE60" s="1">
        <v>2.5867635849863291E-3</v>
      </c>
      <c r="AF60" s="1">
        <v>1.6105027869343758E-2</v>
      </c>
      <c r="AG60" s="1">
        <v>1.520236604847014E-3</v>
      </c>
      <c r="AH60" s="1">
        <v>1</v>
      </c>
      <c r="AI60" s="1">
        <v>0</v>
      </c>
      <c r="AJ60" s="1">
        <v>2</v>
      </c>
      <c r="AK60" s="1">
        <v>0</v>
      </c>
      <c r="AL60" s="1">
        <v>1</v>
      </c>
      <c r="AM60" s="1">
        <v>0.18999999761581421</v>
      </c>
      <c r="AN60" s="1">
        <v>111115</v>
      </c>
      <c r="AO60">
        <f t="shared" si="36"/>
        <v>0.6511434555006349</v>
      </c>
      <c r="AP60">
        <f t="shared" si="37"/>
        <v>2.2345009304674119E-4</v>
      </c>
      <c r="AQ60">
        <f t="shared" si="38"/>
        <v>287.7565282821655</v>
      </c>
      <c r="AR60">
        <f t="shared" si="39"/>
        <v>288.52556934356687</v>
      </c>
      <c r="AS60">
        <f t="shared" si="40"/>
        <v>1.7978886363802626E-2</v>
      </c>
      <c r="AT60">
        <f t="shared" si="41"/>
        <v>-1.615857963809661E-2</v>
      </c>
      <c r="AU60">
        <f t="shared" si="42"/>
        <v>1.6667705619478834</v>
      </c>
      <c r="AV60">
        <f t="shared" si="43"/>
        <v>16.331246212923713</v>
      </c>
      <c r="AW60">
        <f t="shared" si="44"/>
        <v>14.264866665804572</v>
      </c>
      <c r="AX60">
        <f t="shared" si="45"/>
        <v>14.606528282165527</v>
      </c>
      <c r="AY60">
        <f t="shared" si="46"/>
        <v>1.6685105319969158</v>
      </c>
      <c r="AZ60">
        <f t="shared" si="47"/>
        <v>1.5520272473594388E-2</v>
      </c>
      <c r="BA60">
        <f t="shared" si="48"/>
        <v>0.21089514872562723</v>
      </c>
      <c r="BB60">
        <f t="shared" si="49"/>
        <v>1.4576153832712886</v>
      </c>
      <c r="BC60">
        <f t="shared" si="50"/>
        <v>9.7061855404724454E-3</v>
      </c>
      <c r="BD60">
        <f t="shared" si="51"/>
        <v>44.494544825674161</v>
      </c>
      <c r="BE60">
        <f t="shared" si="52"/>
        <v>1.0619107242577235</v>
      </c>
      <c r="BF60">
        <f t="shared" si="53"/>
        <v>12.22203669427795</v>
      </c>
      <c r="BG60">
        <f t="shared" si="54"/>
        <v>410.67439749421118</v>
      </c>
      <c r="BH60">
        <f t="shared" si="55"/>
        <v>-1.015681794001249E-4</v>
      </c>
    </row>
    <row r="61" spans="1:60" x14ac:dyDescent="0.25">
      <c r="A61" s="1">
        <v>16</v>
      </c>
      <c r="B61" s="1" t="s">
        <v>123</v>
      </c>
      <c r="C61" s="1">
        <v>2881.0000096336007</v>
      </c>
      <c r="D61" s="1">
        <v>1</v>
      </c>
      <c r="E61">
        <f t="shared" si="28"/>
        <v>-0.34358153159456373</v>
      </c>
      <c r="F61">
        <f t="shared" si="29"/>
        <v>1.5436040364142676E-2</v>
      </c>
      <c r="G61">
        <f t="shared" si="30"/>
        <v>436.54800829445719</v>
      </c>
      <c r="H61">
        <f t="shared" si="31"/>
        <v>0.22136519801252075</v>
      </c>
      <c r="I61">
        <f t="shared" si="32"/>
        <v>1.4563723683617618</v>
      </c>
      <c r="J61">
        <f t="shared" si="33"/>
        <v>14.592979634657357</v>
      </c>
      <c r="K61" s="3">
        <v>9.2100000381469727</v>
      </c>
      <c r="L61">
        <f t="shared" si="34"/>
        <v>2</v>
      </c>
      <c r="M61" s="1">
        <v>0.5</v>
      </c>
      <c r="N61">
        <f t="shared" si="35"/>
        <v>3.6</v>
      </c>
      <c r="O61" s="1">
        <v>15.376117706298828</v>
      </c>
      <c r="P61" s="1">
        <v>14.60850715637207</v>
      </c>
      <c r="Q61" s="1">
        <v>15.026947975158691</v>
      </c>
      <c r="R61" s="1">
        <v>410.16995239257812</v>
      </c>
      <c r="S61" s="1">
        <v>410.55804443359375</v>
      </c>
      <c r="T61" s="1">
        <v>1.7250034809112549</v>
      </c>
      <c r="U61" s="1">
        <v>2.0642726421356201</v>
      </c>
      <c r="V61" s="1">
        <v>10.040703773498535</v>
      </c>
      <c r="W61" s="1">
        <v>12.018741607666016</v>
      </c>
      <c r="X61" s="1">
        <v>599.69049072265625</v>
      </c>
      <c r="Y61" s="1">
        <v>7.5986877083778381E-2</v>
      </c>
      <c r="Z61" s="1">
        <v>7.998618483543396E-2</v>
      </c>
      <c r="AA61" s="1">
        <v>102.05973815917969</v>
      </c>
      <c r="AB61" s="1">
        <v>5.1558232307434082</v>
      </c>
      <c r="AC61" s="1">
        <v>6.0342084616422653E-2</v>
      </c>
      <c r="AD61" s="1">
        <v>1.2939108535647392E-2</v>
      </c>
      <c r="AE61" s="1">
        <v>2.5867635849863291E-3</v>
      </c>
      <c r="AF61" s="1">
        <v>1.6105027869343758E-2</v>
      </c>
      <c r="AG61" s="1">
        <v>1.520236604847014E-3</v>
      </c>
      <c r="AH61" s="1">
        <v>1</v>
      </c>
      <c r="AI61" s="1">
        <v>0</v>
      </c>
      <c r="AJ61" s="1">
        <v>2</v>
      </c>
      <c r="AK61" s="1">
        <v>0</v>
      </c>
      <c r="AL61" s="1">
        <v>1</v>
      </c>
      <c r="AM61" s="1">
        <v>0.18999999761581421</v>
      </c>
      <c r="AN61" s="1">
        <v>111115</v>
      </c>
      <c r="AO61">
        <f t="shared" si="36"/>
        <v>0.65112973750140435</v>
      </c>
      <c r="AP61">
        <f t="shared" si="37"/>
        <v>2.2136519801252075E-4</v>
      </c>
      <c r="AQ61">
        <f t="shared" si="38"/>
        <v>287.75850715637205</v>
      </c>
      <c r="AR61">
        <f t="shared" si="39"/>
        <v>288.52611770629881</v>
      </c>
      <c r="AS61">
        <f t="shared" si="40"/>
        <v>1.5197374928030527E-2</v>
      </c>
      <c r="AT61">
        <f t="shared" si="41"/>
        <v>-1.5527521714712925E-2</v>
      </c>
      <c r="AU61">
        <f t="shared" si="42"/>
        <v>1.6670514937072811</v>
      </c>
      <c r="AV61">
        <f t="shared" si="43"/>
        <v>16.334075745983476</v>
      </c>
      <c r="AW61">
        <f t="shared" si="44"/>
        <v>14.269803103847856</v>
      </c>
      <c r="AX61">
        <f t="shared" si="45"/>
        <v>14.60850715637207</v>
      </c>
      <c r="AY61">
        <f t="shared" si="46"/>
        <v>1.6687237285832786</v>
      </c>
      <c r="AZ61">
        <f t="shared" si="47"/>
        <v>1.5370136462244459E-2</v>
      </c>
      <c r="BA61">
        <f t="shared" si="48"/>
        <v>0.21067912534551941</v>
      </c>
      <c r="BB61">
        <f t="shared" si="49"/>
        <v>1.4580446032377592</v>
      </c>
      <c r="BC61">
        <f t="shared" si="50"/>
        <v>9.6122346834378643E-3</v>
      </c>
      <c r="BD61">
        <f t="shared" si="51"/>
        <v>44.553975420443706</v>
      </c>
      <c r="BE61">
        <f t="shared" si="52"/>
        <v>1.063303993706223</v>
      </c>
      <c r="BF61">
        <f t="shared" si="53"/>
        <v>12.203162335341256</v>
      </c>
      <c r="BG61">
        <f t="shared" si="54"/>
        <v>410.68688750794172</v>
      </c>
      <c r="BH61">
        <f t="shared" si="55"/>
        <v>-1.0209191802824635E-4</v>
      </c>
    </row>
    <row r="62" spans="1:60" x14ac:dyDescent="0.25">
      <c r="A62" s="1">
        <v>17</v>
      </c>
      <c r="B62" s="1" t="s">
        <v>124</v>
      </c>
      <c r="C62" s="1">
        <v>2886.000009521842</v>
      </c>
      <c r="D62" s="1">
        <v>1</v>
      </c>
      <c r="E62">
        <f t="shared" si="28"/>
        <v>-0.39588838251858555</v>
      </c>
      <c r="F62">
        <f t="shared" si="29"/>
        <v>1.5331938121584482E-2</v>
      </c>
      <c r="G62">
        <f t="shared" si="30"/>
        <v>442.19839223705924</v>
      </c>
      <c r="H62">
        <f t="shared" si="31"/>
        <v>0.21989767139626085</v>
      </c>
      <c r="I62">
        <f t="shared" si="32"/>
        <v>1.4564970490546392</v>
      </c>
      <c r="J62">
        <f t="shared" si="33"/>
        <v>14.592760773611126</v>
      </c>
      <c r="K62" s="3">
        <v>9.2100000381469727</v>
      </c>
      <c r="L62">
        <f t="shared" si="34"/>
        <v>2</v>
      </c>
      <c r="M62" s="1">
        <v>0.5</v>
      </c>
      <c r="N62">
        <f t="shared" si="35"/>
        <v>3.6</v>
      </c>
      <c r="O62" s="1">
        <v>15.376729965209961</v>
      </c>
      <c r="P62" s="1">
        <v>14.607598304748535</v>
      </c>
      <c r="Q62" s="1">
        <v>15.026943206787109</v>
      </c>
      <c r="R62" s="1">
        <v>410.08465576171875</v>
      </c>
      <c r="S62" s="1">
        <v>410.55401611328125</v>
      </c>
      <c r="T62" s="1">
        <v>1.7257969379425049</v>
      </c>
      <c r="U62" s="1">
        <v>2.062824010848999</v>
      </c>
      <c r="V62" s="1">
        <v>10.044939041137695</v>
      </c>
      <c r="W62" s="1">
        <v>12.009504318237305</v>
      </c>
      <c r="X62" s="1">
        <v>599.67877197265625</v>
      </c>
      <c r="Y62" s="1">
        <v>8.1470854580402374E-2</v>
      </c>
      <c r="Z62" s="1">
        <v>8.5758797824382782E-2</v>
      </c>
      <c r="AA62" s="1">
        <v>102.05954742431641</v>
      </c>
      <c r="AB62" s="1">
        <v>5.1558232307434082</v>
      </c>
      <c r="AC62" s="1">
        <v>6.0342084616422653E-2</v>
      </c>
      <c r="AD62" s="1">
        <v>1.2939108535647392E-2</v>
      </c>
      <c r="AE62" s="1">
        <v>2.5867635849863291E-3</v>
      </c>
      <c r="AF62" s="1">
        <v>1.6105027869343758E-2</v>
      </c>
      <c r="AG62" s="1">
        <v>1.520236604847014E-3</v>
      </c>
      <c r="AH62" s="1">
        <v>1</v>
      </c>
      <c r="AI62" s="1">
        <v>0</v>
      </c>
      <c r="AJ62" s="1">
        <v>2</v>
      </c>
      <c r="AK62" s="1">
        <v>0</v>
      </c>
      <c r="AL62" s="1">
        <v>1</v>
      </c>
      <c r="AM62" s="1">
        <v>0.18999999761581421</v>
      </c>
      <c r="AN62" s="1">
        <v>111115</v>
      </c>
      <c r="AO62">
        <f t="shared" si="36"/>
        <v>0.651117013560089</v>
      </c>
      <c r="AP62">
        <f t="shared" si="37"/>
        <v>2.1989767139626084E-4</v>
      </c>
      <c r="AQ62">
        <f t="shared" si="38"/>
        <v>287.75759830474851</v>
      </c>
      <c r="AR62">
        <f t="shared" si="39"/>
        <v>288.52672996520994</v>
      </c>
      <c r="AS62">
        <f t="shared" si="40"/>
        <v>1.6294171382167821E-2</v>
      </c>
      <c r="AT62">
        <f t="shared" si="41"/>
        <v>-1.4837531137408941E-2</v>
      </c>
      <c r="AU62">
        <f t="shared" si="42"/>
        <v>1.6670279340179013</v>
      </c>
      <c r="AV62">
        <f t="shared" si="43"/>
        <v>16.333875429480106</v>
      </c>
      <c r="AW62">
        <f t="shared" si="44"/>
        <v>14.271051418631107</v>
      </c>
      <c r="AX62">
        <f t="shared" si="45"/>
        <v>14.607598304748535</v>
      </c>
      <c r="AY62">
        <f t="shared" si="46"/>
        <v>1.6686258092991193</v>
      </c>
      <c r="AZ62">
        <f t="shared" si="47"/>
        <v>1.5266918275388499E-2</v>
      </c>
      <c r="BA62">
        <f t="shared" si="48"/>
        <v>0.210530884963262</v>
      </c>
      <c r="BB62">
        <f t="shared" si="49"/>
        <v>1.4580949243358572</v>
      </c>
      <c r="BC62">
        <f t="shared" si="50"/>
        <v>9.5476443239045413E-3</v>
      </c>
      <c r="BD62">
        <f t="shared" si="51"/>
        <v>45.130567783474618</v>
      </c>
      <c r="BE62">
        <f t="shared" si="52"/>
        <v>1.0770772538613935</v>
      </c>
      <c r="BF62">
        <f t="shared" si="53"/>
        <v>12.191949827246995</v>
      </c>
      <c r="BG62">
        <f t="shared" si="54"/>
        <v>410.70247425672574</v>
      </c>
      <c r="BH62">
        <f t="shared" si="55"/>
        <v>-1.1752184609044924E-4</v>
      </c>
    </row>
    <row r="63" spans="1:60" x14ac:dyDescent="0.25">
      <c r="A63" s="1" t="s">
        <v>9</v>
      </c>
      <c r="B63" s="1" t="s">
        <v>125</v>
      </c>
    </row>
    <row r="64" spans="1:60" x14ac:dyDescent="0.25">
      <c r="A64" s="1" t="s">
        <v>9</v>
      </c>
      <c r="B64" s="1" t="s">
        <v>126</v>
      </c>
    </row>
    <row r="65" spans="1:60" x14ac:dyDescent="0.25">
      <c r="A65" s="1" t="s">
        <v>9</v>
      </c>
      <c r="B65" s="1" t="s">
        <v>127</v>
      </c>
    </row>
    <row r="66" spans="1:60" x14ac:dyDescent="0.25">
      <c r="A66" s="1" t="s">
        <v>9</v>
      </c>
      <c r="B66" s="1" t="s">
        <v>128</v>
      </c>
    </row>
    <row r="67" spans="1:60" x14ac:dyDescent="0.25">
      <c r="A67" s="1" t="s">
        <v>9</v>
      </c>
      <c r="B67" s="1" t="s">
        <v>129</v>
      </c>
    </row>
    <row r="68" spans="1:60" x14ac:dyDescent="0.25">
      <c r="A68" s="1" t="s">
        <v>9</v>
      </c>
      <c r="B68" s="1" t="s">
        <v>130</v>
      </c>
    </row>
    <row r="69" spans="1:60" x14ac:dyDescent="0.25">
      <c r="A69" s="1" t="s">
        <v>9</v>
      </c>
      <c r="B69" s="1" t="s">
        <v>131</v>
      </c>
    </row>
    <row r="70" spans="1:60" x14ac:dyDescent="0.25">
      <c r="A70" s="1" t="s">
        <v>9</v>
      </c>
      <c r="B70" s="1" t="s">
        <v>132</v>
      </c>
    </row>
    <row r="71" spans="1:60" x14ac:dyDescent="0.25">
      <c r="A71" s="1" t="s">
        <v>9</v>
      </c>
      <c r="B71" s="1" t="s">
        <v>133</v>
      </c>
    </row>
    <row r="72" spans="1:60" x14ac:dyDescent="0.25">
      <c r="A72" s="1">
        <v>18</v>
      </c>
      <c r="B72" s="1" t="s">
        <v>134</v>
      </c>
      <c r="C72" s="1">
        <v>3192.0000101029873</v>
      </c>
      <c r="D72" s="1">
        <v>1</v>
      </c>
      <c r="E72">
        <f>(R72-S72*(1000-T72)/(1000-U72))*AO72</f>
        <v>-1.1181304533754595</v>
      </c>
      <c r="F72">
        <f>IF(AZ72&lt;&gt;0,1/(1/AZ72-1/N72),0)</f>
        <v>5.1822962998342555E-2</v>
      </c>
      <c r="G72">
        <f>((BC72-AP72/2)*S72-E72)/(BC72+AP72/2)</f>
        <v>435.82396860697258</v>
      </c>
      <c r="H72">
        <f>AP72*1000</f>
        <v>0.71994974667822553</v>
      </c>
      <c r="I72">
        <f>(AU72-BA72)</f>
        <v>1.4251078793252177</v>
      </c>
      <c r="J72">
        <f>(P72+AT72*D72)</f>
        <v>14.399895915278808</v>
      </c>
      <c r="K72" s="3">
        <v>3.4200000762939453</v>
      </c>
      <c r="L72">
        <f>(K72*AI72+AJ72)</f>
        <v>2</v>
      </c>
      <c r="M72" s="1">
        <v>0.5</v>
      </c>
      <c r="N72">
        <f>L72*(M72+1)*(M72+1)/(M72*M72+1)</f>
        <v>3.6</v>
      </c>
      <c r="O72" s="1">
        <v>15.375754356384277</v>
      </c>
      <c r="P72" s="1">
        <v>14.600998878479004</v>
      </c>
      <c r="Q72" s="1">
        <v>15.030434608459473</v>
      </c>
      <c r="R72" s="1">
        <v>409.9285888671875</v>
      </c>
      <c r="S72" s="1">
        <v>410.39773559570312</v>
      </c>
      <c r="T72" s="1">
        <v>1.7583937644958496</v>
      </c>
      <c r="U72" s="1">
        <v>2.168074369430542</v>
      </c>
      <c r="V72" s="1">
        <v>10.235797882080078</v>
      </c>
      <c r="W72" s="1">
        <v>12.625377655029297</v>
      </c>
      <c r="X72" s="1">
        <v>599.7086181640625</v>
      </c>
      <c r="Y72" s="1">
        <v>7.3263891041278839E-2</v>
      </c>
      <c r="Z72" s="1">
        <v>7.7119879424571991E-2</v>
      </c>
      <c r="AA72" s="1">
        <v>102.05930328369141</v>
      </c>
      <c r="AB72" s="1">
        <v>5.2298741340637207</v>
      </c>
      <c r="AC72" s="1">
        <v>6.1285007745027542E-2</v>
      </c>
      <c r="AD72" s="1">
        <v>2.5759257376194E-2</v>
      </c>
      <c r="AE72" s="1">
        <v>5.3660809062421322E-3</v>
      </c>
      <c r="AF72" s="1">
        <v>4.7091070562601089E-2</v>
      </c>
      <c r="AG72" s="1">
        <v>5.8385655283927917E-3</v>
      </c>
      <c r="AH72" s="1">
        <v>0.66666668653488159</v>
      </c>
      <c r="AI72" s="1">
        <v>0</v>
      </c>
      <c r="AJ72" s="1">
        <v>2</v>
      </c>
      <c r="AK72" s="1">
        <v>0</v>
      </c>
      <c r="AL72" s="1">
        <v>1</v>
      </c>
      <c r="AM72" s="1">
        <v>0.18999999761581421</v>
      </c>
      <c r="AN72" s="1">
        <v>111115</v>
      </c>
      <c r="AO72">
        <f>X72*0.000001/(K72*0.0001)</f>
        <v>1.7535339321218137</v>
      </c>
      <c r="AP72">
        <f>(U72-T72)/(1000-U72)*AO72</f>
        <v>7.1994974667822554E-4</v>
      </c>
      <c r="AQ72">
        <f>(P72+273.15)</f>
        <v>287.75099887847898</v>
      </c>
      <c r="AR72">
        <f>(O72+273.15)</f>
        <v>288.52575435638425</v>
      </c>
      <c r="AS72">
        <f>(Y72*AK72+Z72*AL72)*AM72</f>
        <v>1.4652776906800558E-2</v>
      </c>
      <c r="AT72">
        <f>((AS72+0.00000010773*(AR72^4-AQ72^4))-AP72*44100)/(L72*0.92*2*29.3+0.00000043092*AQ72^3)</f>
        <v>-0.20110296320019527</v>
      </c>
      <c r="AU72">
        <f>0.61365*EXP(17.502*J72/(240.97+J72))</f>
        <v>1.6463800389365273</v>
      </c>
      <c r="AV72">
        <f>AU72*1000/AA72</f>
        <v>16.131601784113013</v>
      </c>
      <c r="AW72">
        <f>(AV72-U72)</f>
        <v>13.963527414682471</v>
      </c>
      <c r="AX72">
        <f>IF(D72,P72,(O72+P72)/2)</f>
        <v>14.600998878479004</v>
      </c>
      <c r="AY72">
        <f>0.61365*EXP(17.502*AX72/(240.97+AX72))</f>
        <v>1.667914941381369</v>
      </c>
      <c r="AZ72">
        <f>IF(AW72&lt;&gt;0,(1000-(AV72+U72)/2)/AW72*AP72,0)</f>
        <v>5.1087544134630021E-2</v>
      </c>
      <c r="BA72">
        <f>U72*AA72/1000</f>
        <v>0.22127215961130969</v>
      </c>
      <c r="BB72">
        <f>(AY72-BA72)</f>
        <v>1.4466427817700593</v>
      </c>
      <c r="BC72">
        <f>1/(1.6/F72+1.37/N72)</f>
        <v>3.1994983379084234E-2</v>
      </c>
      <c r="BD72">
        <f>G72*AA72*0.001</f>
        <v>44.479890590361016</v>
      </c>
      <c r="BE72">
        <f>G72/S72</f>
        <v>1.0619551006400234</v>
      </c>
      <c r="BF72">
        <f>(1-AP72*AA72/AU72/F72)*100</f>
        <v>13.880311516177757</v>
      </c>
      <c r="BG72">
        <f>(S72-E72/(N72/1.35))</f>
        <v>410.81703451571894</v>
      </c>
      <c r="BH72">
        <f>E72*BF72/100/BG72</f>
        <v>-3.7778372619995653E-4</v>
      </c>
    </row>
    <row r="73" spans="1:60" x14ac:dyDescent="0.25">
      <c r="A73" s="1">
        <v>19</v>
      </c>
      <c r="B73" s="1" t="s">
        <v>135</v>
      </c>
      <c r="C73" s="1">
        <v>3197.0000099912286</v>
      </c>
      <c r="D73" s="1">
        <v>1</v>
      </c>
      <c r="E73">
        <f>(R73-S73*(1000-T73)/(1000-U73))*AO73</f>
        <v>-1.0436177654866774</v>
      </c>
      <c r="F73">
        <f>IF(AZ73&lt;&gt;0,1/(1/AZ73-1/N73),0)</f>
        <v>5.0810225371905403E-2</v>
      </c>
      <c r="G73">
        <f>((BC73-AP73/2)*S73-E73)/(BC73+AP73/2)</f>
        <v>434.10865166680662</v>
      </c>
      <c r="H73">
        <f>AP73*1000</f>
        <v>0.70663835273314057</v>
      </c>
      <c r="I73">
        <f>(AU73-BA73)</f>
        <v>1.4262461696010422</v>
      </c>
      <c r="J73">
        <f>(P73+AT73*D73)</f>
        <v>14.404199651554709</v>
      </c>
      <c r="K73" s="3">
        <v>3.4200000762939453</v>
      </c>
      <c r="L73">
        <f>(K73*AI73+AJ73)</f>
        <v>2</v>
      </c>
      <c r="M73" s="1">
        <v>0.5</v>
      </c>
      <c r="N73">
        <f>L73*(M73+1)*(M73+1)/(M73*M73+1)</f>
        <v>3.6</v>
      </c>
      <c r="O73" s="1">
        <v>15.377042770385742</v>
      </c>
      <c r="P73" s="1">
        <v>14.600107192993164</v>
      </c>
      <c r="Q73" s="1">
        <v>15.029441833496094</v>
      </c>
      <c r="R73" s="1">
        <v>409.927490234375</v>
      </c>
      <c r="S73" s="1">
        <v>410.35726928710937</v>
      </c>
      <c r="T73" s="1">
        <v>1.7593061923980713</v>
      </c>
      <c r="U73" s="1">
        <v>2.1614086627960205</v>
      </c>
      <c r="V73" s="1">
        <v>10.239891052246094</v>
      </c>
      <c r="W73" s="1">
        <v>12.587312698364258</v>
      </c>
      <c r="X73" s="1">
        <v>599.71771240234375</v>
      </c>
      <c r="Y73" s="1">
        <v>9.3407727777957916E-2</v>
      </c>
      <c r="Z73" s="1">
        <v>9.8323926329612732E-2</v>
      </c>
      <c r="AA73" s="1">
        <v>102.05944061279297</v>
      </c>
      <c r="AB73" s="1">
        <v>5.2298741340637207</v>
      </c>
      <c r="AC73" s="1">
        <v>6.1285007745027542E-2</v>
      </c>
      <c r="AD73" s="1">
        <v>2.5759257376194E-2</v>
      </c>
      <c r="AE73" s="1">
        <v>5.3660809062421322E-3</v>
      </c>
      <c r="AF73" s="1">
        <v>4.7091070562601089E-2</v>
      </c>
      <c r="AG73" s="1">
        <v>5.8385655283927917E-3</v>
      </c>
      <c r="AH73" s="1">
        <v>0.66666668653488159</v>
      </c>
      <c r="AI73" s="1">
        <v>0</v>
      </c>
      <c r="AJ73" s="1">
        <v>2</v>
      </c>
      <c r="AK73" s="1">
        <v>0</v>
      </c>
      <c r="AL73" s="1">
        <v>1</v>
      </c>
      <c r="AM73" s="1">
        <v>0.18999999761581421</v>
      </c>
      <c r="AN73" s="1">
        <v>111115</v>
      </c>
      <c r="AO73">
        <f>X73*0.000001/(K73*0.0001)</f>
        <v>1.7535605234612242</v>
      </c>
      <c r="AP73">
        <f>(U73-T73)/(1000-U73)*AO73</f>
        <v>7.0663835273314054E-4</v>
      </c>
      <c r="AQ73">
        <f>(P73+273.15)</f>
        <v>287.75010719299314</v>
      </c>
      <c r="AR73">
        <f>(O73+273.15)</f>
        <v>288.52704277038572</v>
      </c>
      <c r="AS73">
        <f>(Y73*AK73+Z73*AL73)*AM73</f>
        <v>1.8681545768203911E-2</v>
      </c>
      <c r="AT73">
        <f>((AS73+0.00000010773*(AR73^4-AQ73^4))-AP73*44100)/(L73*0.92*2*29.3+0.00000043092*AQ73^3)</f>
        <v>-0.19590754143845504</v>
      </c>
      <c r="AU73">
        <f>0.61365*EXP(17.502*J73/(240.97+J73))</f>
        <v>1.646838328661649</v>
      </c>
      <c r="AV73">
        <f>AU73*1000/AA73</f>
        <v>16.136070497482432</v>
      </c>
      <c r="AW73">
        <f>(AV73-U73)</f>
        <v>13.974661834686412</v>
      </c>
      <c r="AX73">
        <f>IF(D73,P73,(O73+P73)/2)</f>
        <v>14.600107192993164</v>
      </c>
      <c r="AY73">
        <f>0.61365*EXP(17.502*AX73/(240.97+AX73))</f>
        <v>1.6678189124433509</v>
      </c>
      <c r="AZ73">
        <f>IF(AW73&lt;&gt;0,(1000-(AV73+U73)/2)/AW73*AP73,0)</f>
        <v>5.0103073029556293E-2</v>
      </c>
      <c r="BA73">
        <f>U73*AA73/1000</f>
        <v>0.22059215906060672</v>
      </c>
      <c r="BB73">
        <f>(AY73-BA73)</f>
        <v>1.4472267533827441</v>
      </c>
      <c r="BC73">
        <f>1/(1.6/F73+1.37/N73)</f>
        <v>3.1377195226440634E-2</v>
      </c>
      <c r="BD73">
        <f>G73*AA73*0.001</f>
        <v>44.304886154288077</v>
      </c>
      <c r="BE73">
        <f>G73/S73</f>
        <v>1.0578797651640464</v>
      </c>
      <c r="BF73">
        <f>(1-AP73*AA73/AU73/F73)*100</f>
        <v>13.811702678647265</v>
      </c>
      <c r="BG73">
        <f>(S73-E73/(N73/1.35))</f>
        <v>410.74862594916686</v>
      </c>
      <c r="BH73">
        <f>E73*BF73/100/BG73</f>
        <v>-3.5092359113186828E-4</v>
      </c>
    </row>
    <row r="74" spans="1:60" x14ac:dyDescent="0.25">
      <c r="A74" s="1">
        <v>20</v>
      </c>
      <c r="B74" s="1" t="s">
        <v>136</v>
      </c>
      <c r="C74" s="1">
        <v>3202.500009868294</v>
      </c>
      <c r="D74" s="1">
        <v>1</v>
      </c>
      <c r="E74">
        <f>(R74-S74*(1000-T74)/(1000-U74))*AO74</f>
        <v>-0.90611996841433973</v>
      </c>
      <c r="F74">
        <f>IF(AZ74&lt;&gt;0,1/(1/AZ74-1/N74),0)</f>
        <v>4.9730122251046109E-2</v>
      </c>
      <c r="G74">
        <f>((BC74-AP74/2)*S74-E74)/(BC74+AP74/2)</f>
        <v>430.34754260558458</v>
      </c>
      <c r="H74">
        <f>AP74*1000</f>
        <v>0.69244061133518853</v>
      </c>
      <c r="I74">
        <f>(AU74-BA74)</f>
        <v>1.4275265335514589</v>
      </c>
      <c r="J74">
        <f>(P74+AT74*D74)</f>
        <v>14.409694921936531</v>
      </c>
      <c r="K74" s="3">
        <v>3.4200000762939453</v>
      </c>
      <c r="L74">
        <f>(K74*AI74+AJ74)</f>
        <v>2</v>
      </c>
      <c r="M74" s="1">
        <v>0.5</v>
      </c>
      <c r="N74">
        <f>L74*(M74+1)*(M74+1)/(M74*M74+1)</f>
        <v>3.6</v>
      </c>
      <c r="O74" s="1">
        <v>15.378190040588379</v>
      </c>
      <c r="P74" s="1">
        <v>14.600247383117676</v>
      </c>
      <c r="Q74" s="1">
        <v>15.028372764587402</v>
      </c>
      <c r="R74" s="1">
        <v>409.969970703125</v>
      </c>
      <c r="S74" s="1">
        <v>410.32467651367187</v>
      </c>
      <c r="T74" s="1">
        <v>1.7605650424957275</v>
      </c>
      <c r="U74" s="1">
        <v>2.1545934677124023</v>
      </c>
      <c r="V74" s="1">
        <v>10.245849609375</v>
      </c>
      <c r="W74" s="1">
        <v>12.547054290771484</v>
      </c>
      <c r="X74" s="1">
        <v>599.7142333984375</v>
      </c>
      <c r="Y74" s="1">
        <v>7.2547994554042816E-2</v>
      </c>
      <c r="Z74" s="1">
        <v>7.6366312801837921E-2</v>
      </c>
      <c r="AA74" s="1">
        <v>102.05968475341797</v>
      </c>
      <c r="AB74" s="1">
        <v>5.2298741340637207</v>
      </c>
      <c r="AC74" s="1">
        <v>6.1285007745027542E-2</v>
      </c>
      <c r="AD74" s="1">
        <v>2.5759257376194E-2</v>
      </c>
      <c r="AE74" s="1">
        <v>5.3660809062421322E-3</v>
      </c>
      <c r="AF74" s="1">
        <v>4.7091070562601089E-2</v>
      </c>
      <c r="AG74" s="1">
        <v>5.8385655283927917E-3</v>
      </c>
      <c r="AH74" s="1">
        <v>1</v>
      </c>
      <c r="AI74" s="1">
        <v>0</v>
      </c>
      <c r="AJ74" s="1">
        <v>2</v>
      </c>
      <c r="AK74" s="1">
        <v>0</v>
      </c>
      <c r="AL74" s="1">
        <v>1</v>
      </c>
      <c r="AM74" s="1">
        <v>0.18999999761581421</v>
      </c>
      <c r="AN74" s="1">
        <v>111115</v>
      </c>
      <c r="AO74">
        <f>X74*0.000001/(K74*0.0001)</f>
        <v>1.7535503509354096</v>
      </c>
      <c r="AP74">
        <f>(U74-T74)/(1000-U74)*AO74</f>
        <v>6.9244061133518853E-4</v>
      </c>
      <c r="AQ74">
        <f>(P74+273.15)</f>
        <v>287.75024738311765</v>
      </c>
      <c r="AR74">
        <f>(O74+273.15)</f>
        <v>288.52819004058836</v>
      </c>
      <c r="AS74">
        <f>(Y74*AK74+Z74*AL74)*AM74</f>
        <v>1.4509599250277727E-2</v>
      </c>
      <c r="AT74">
        <f>((AS74+0.00000010773*(AR74^4-AQ74^4))-AP74*44100)/(L74*0.92*2*29.3+0.00000043092*AQ74^3)</f>
        <v>-0.19055246118114513</v>
      </c>
      <c r="AU74">
        <f>0.61365*EXP(17.502*J74/(240.97+J74))</f>
        <v>1.6474236636379602</v>
      </c>
      <c r="AV74">
        <f>AU74*1000/AA74</f>
        <v>16.14176712007518</v>
      </c>
      <c r="AW74">
        <f>(AV74-U74)</f>
        <v>13.987173652362777</v>
      </c>
      <c r="AX74">
        <f>IF(D74,P74,(O74+P74)/2)</f>
        <v>14.600247383117676</v>
      </c>
      <c r="AY74">
        <f>0.61365*EXP(17.502*AX74/(240.97+AX74))</f>
        <v>1.6678340097191917</v>
      </c>
      <c r="AZ74">
        <f>IF(AW74&lt;&gt;0,(1000-(AV74+U74)/2)/AW74*AP74,0)</f>
        <v>4.9052514598900407E-2</v>
      </c>
      <c r="BA74">
        <f>U74*AA74/1000</f>
        <v>0.21989713008650141</v>
      </c>
      <c r="BB74">
        <f>(AY74-BA74)</f>
        <v>1.4479368796326904</v>
      </c>
      <c r="BC74">
        <f>1/(1.6/F74+1.37/N74)</f>
        <v>3.0717988769501974E-2</v>
      </c>
      <c r="BD74">
        <f>G74*AA74*0.001</f>
        <v>43.921134532734065</v>
      </c>
      <c r="BE74">
        <f>G74/S74</f>
        <v>1.0487976162243939</v>
      </c>
      <c r="BF74">
        <f>(1-AP74*AA74/AU74/F74)*100</f>
        <v>13.739508792227484</v>
      </c>
      <c r="BG74">
        <f>(S74-E74/(N74/1.35))</f>
        <v>410.66447150182728</v>
      </c>
      <c r="BH74">
        <f>E74*BF74/100/BG74</f>
        <v>-3.031585183717632E-4</v>
      </c>
    </row>
    <row r="75" spans="1:60" x14ac:dyDescent="0.25">
      <c r="A75" s="1">
        <v>21</v>
      </c>
      <c r="B75" s="1" t="s">
        <v>137</v>
      </c>
      <c r="C75" s="1">
        <v>3207.5000097565353</v>
      </c>
      <c r="D75" s="1">
        <v>1</v>
      </c>
      <c r="E75">
        <f>(R75-S75*(1000-T75)/(1000-U75))*AO75</f>
        <v>-0.77195134849604419</v>
      </c>
      <c r="F75">
        <f>IF(AZ75&lt;&gt;0,1/(1/AZ75-1/N75),0)</f>
        <v>4.9115052916924515E-2</v>
      </c>
      <c r="G75">
        <f>((BC75-AP75/2)*S75-E75)/(BC75+AP75/2)</f>
        <v>426.3373513693403</v>
      </c>
      <c r="H75">
        <f>AP75*1000</f>
        <v>0.68432048155524217</v>
      </c>
      <c r="I75">
        <f>(AU75-BA75)</f>
        <v>1.4282192888948801</v>
      </c>
      <c r="J75">
        <f>(P75+AT75*D75)</f>
        <v>14.412623470456305</v>
      </c>
      <c r="K75" s="3">
        <v>3.4200000762939453</v>
      </c>
      <c r="L75">
        <f>(K75*AI75+AJ75)</f>
        <v>2</v>
      </c>
      <c r="M75" s="1">
        <v>0.5</v>
      </c>
      <c r="N75">
        <f>L75*(M75+1)*(M75+1)/(M75*M75+1)</f>
        <v>3.6</v>
      </c>
      <c r="O75" s="1">
        <v>15.379426956176758</v>
      </c>
      <c r="P75" s="1">
        <v>14.600028991699219</v>
      </c>
      <c r="Q75" s="1">
        <v>15.028238296508789</v>
      </c>
      <c r="R75" s="1">
        <v>410.05075073242187</v>
      </c>
      <c r="S75" s="1">
        <v>410.33084106445312</v>
      </c>
      <c r="T75" s="1">
        <v>1.7614455223083496</v>
      </c>
      <c r="U75" s="1">
        <v>2.1508538722991943</v>
      </c>
      <c r="V75" s="1">
        <v>10.250520706176758</v>
      </c>
      <c r="W75" s="1">
        <v>12.52345085144043</v>
      </c>
      <c r="X75" s="1">
        <v>599.71551513671875</v>
      </c>
      <c r="Y75" s="1">
        <v>6.4982764422893524E-2</v>
      </c>
      <c r="Z75" s="1">
        <v>6.8402916193008423E-2</v>
      </c>
      <c r="AA75" s="1">
        <v>102.06011199951172</v>
      </c>
      <c r="AB75" s="1">
        <v>5.2298741340637207</v>
      </c>
      <c r="AC75" s="1">
        <v>6.1285007745027542E-2</v>
      </c>
      <c r="AD75" s="1">
        <v>2.5759257376194E-2</v>
      </c>
      <c r="AE75" s="1">
        <v>5.3660809062421322E-3</v>
      </c>
      <c r="AF75" s="1">
        <v>4.7091070562601089E-2</v>
      </c>
      <c r="AG75" s="1">
        <v>5.8385655283927917E-3</v>
      </c>
      <c r="AH75" s="1">
        <v>1</v>
      </c>
      <c r="AI75" s="1">
        <v>0</v>
      </c>
      <c r="AJ75" s="1">
        <v>2</v>
      </c>
      <c r="AK75" s="1">
        <v>0</v>
      </c>
      <c r="AL75" s="1">
        <v>1</v>
      </c>
      <c r="AM75" s="1">
        <v>0.18999999761581421</v>
      </c>
      <c r="AN75" s="1">
        <v>111115</v>
      </c>
      <c r="AO75">
        <f>X75*0.000001/(K75*0.0001)</f>
        <v>1.7535540987080778</v>
      </c>
      <c r="AP75">
        <f>(U75-T75)/(1000-U75)*AO75</f>
        <v>6.8432048155524217E-4</v>
      </c>
      <c r="AQ75">
        <f>(P75+273.15)</f>
        <v>287.7500289916992</v>
      </c>
      <c r="AR75">
        <f>(O75+273.15)</f>
        <v>288.52942695617674</v>
      </c>
      <c r="AS75">
        <f>(Y75*AK75+Z75*AL75)*AM75</f>
        <v>1.2996553913586339E-2</v>
      </c>
      <c r="AT75">
        <f>((AS75+0.00000010773*(AR75^4-AQ75^4))-AP75*44100)/(L75*0.92*2*29.3+0.00000043092*AQ75^3)</f>
        <v>-0.1874055212429144</v>
      </c>
      <c r="AU75">
        <f>0.61365*EXP(17.502*J75/(240.97+J75))</f>
        <v>1.6477356759963193</v>
      </c>
      <c r="AV75">
        <f>AU75*1000/AA75</f>
        <v>16.144756690098504</v>
      </c>
      <c r="AW75">
        <f>(AV75-U75)</f>
        <v>13.993902817799309</v>
      </c>
      <c r="AX75">
        <f>IF(D75,P75,(O75+P75)/2)</f>
        <v>14.600028991699219</v>
      </c>
      <c r="AY75">
        <f>0.61365*EXP(17.502*AX75/(240.97+AX75))</f>
        <v>1.6678104908858808</v>
      </c>
      <c r="AZ75">
        <f>IF(AW75&lt;&gt;0,(1000-(AV75+U75)/2)/AW75*AP75,0)</f>
        <v>4.8453991703986315E-2</v>
      </c>
      <c r="BA75">
        <f>U75*AA75/1000</f>
        <v>0.21951638710143925</v>
      </c>
      <c r="BB75">
        <f>(AY75-BA75)</f>
        <v>1.4482941037844417</v>
      </c>
      <c r="BC75">
        <f>1/(1.6/F75+1.37/N75)</f>
        <v>3.0342451232085888E-2</v>
      </c>
      <c r="BD75">
        <f>G75*AA75*0.001</f>
        <v>43.512037830330051</v>
      </c>
      <c r="BE75">
        <f>G75/S75</f>
        <v>1.0390087916944388</v>
      </c>
      <c r="BF75">
        <f>(1-AP75*AA75/AU75/F75)*100</f>
        <v>13.699478941575338</v>
      </c>
      <c r="BG75">
        <f>(S75-E75/(N75/1.35))</f>
        <v>410.62032282013917</v>
      </c>
      <c r="BH75">
        <f>E75*BF75/100/BG75</f>
        <v>-2.5754524690865029E-4</v>
      </c>
    </row>
    <row r="76" spans="1:60" x14ac:dyDescent="0.25">
      <c r="A76" s="1">
        <v>22</v>
      </c>
      <c r="B76" s="1" t="s">
        <v>138</v>
      </c>
      <c r="C76" s="1">
        <v>3212.5000096447766</v>
      </c>
      <c r="D76" s="1">
        <v>1</v>
      </c>
      <c r="E76">
        <f>(R76-S76*(1000-T76)/(1000-U76))*AO76</f>
        <v>-0.73607579383662436</v>
      </c>
      <c r="F76">
        <f>IF(AZ76&lt;&gt;0,1/(1/AZ76-1/N76),0)</f>
        <v>4.8490518009309994E-2</v>
      </c>
      <c r="G76">
        <f>((BC76-AP76/2)*S76-E76)/(BC76+AP76/2)</f>
        <v>425.49136498955198</v>
      </c>
      <c r="H76">
        <f>AP76*1000</f>
        <v>0.67600937814777762</v>
      </c>
      <c r="I76">
        <f>(AU76-BA76)</f>
        <v>1.4288022691216848</v>
      </c>
      <c r="J76">
        <f>(P76+AT76*D76)</f>
        <v>14.414055387070356</v>
      </c>
      <c r="K76" s="3">
        <v>3.4200000762939453</v>
      </c>
      <c r="L76">
        <f>(K76*AI76+AJ76)</f>
        <v>2</v>
      </c>
      <c r="M76" s="1">
        <v>0.5</v>
      </c>
      <c r="N76">
        <f>L76*(M76+1)*(M76+1)/(M76*M76+1)</f>
        <v>3.6</v>
      </c>
      <c r="O76" s="1">
        <v>15.380398750305176</v>
      </c>
      <c r="P76" s="1">
        <v>14.598110198974609</v>
      </c>
      <c r="Q76" s="1">
        <v>15.028446197509766</v>
      </c>
      <c r="R76" s="1">
        <v>410.09158325195312</v>
      </c>
      <c r="S76" s="1">
        <v>410.3531494140625</v>
      </c>
      <c r="T76" s="1">
        <v>1.7619584798812866</v>
      </c>
      <c r="U76" s="1">
        <v>2.1466367244720459</v>
      </c>
      <c r="V76" s="1">
        <v>10.253315925598145</v>
      </c>
      <c r="W76" s="1">
        <v>12.497661590576172</v>
      </c>
      <c r="X76" s="1">
        <v>599.71917724609375</v>
      </c>
      <c r="Y76" s="1">
        <v>6.222250685095787E-2</v>
      </c>
      <c r="Z76" s="1">
        <v>6.5497376024723053E-2</v>
      </c>
      <c r="AA76" s="1">
        <v>102.06011199951172</v>
      </c>
      <c r="AB76" s="1">
        <v>5.2298741340637207</v>
      </c>
      <c r="AC76" s="1">
        <v>6.1285007745027542E-2</v>
      </c>
      <c r="AD76" s="1">
        <v>2.5759257376194E-2</v>
      </c>
      <c r="AE76" s="1">
        <v>5.3660809062421322E-3</v>
      </c>
      <c r="AF76" s="1">
        <v>4.7091070562601089E-2</v>
      </c>
      <c r="AG76" s="1">
        <v>5.8385655283927917E-3</v>
      </c>
      <c r="AH76" s="1">
        <v>1</v>
      </c>
      <c r="AI76" s="1">
        <v>0</v>
      </c>
      <c r="AJ76" s="1">
        <v>2</v>
      </c>
      <c r="AK76" s="1">
        <v>0</v>
      </c>
      <c r="AL76" s="1">
        <v>1</v>
      </c>
      <c r="AM76" s="1">
        <v>0.18999999761581421</v>
      </c>
      <c r="AN76" s="1">
        <v>111115</v>
      </c>
      <c r="AO76">
        <f>X76*0.000001/(K76*0.0001)</f>
        <v>1.7535648066299883</v>
      </c>
      <c r="AP76">
        <f>(U76-T76)/(1000-U76)*AO76</f>
        <v>6.7600937814777762E-4</v>
      </c>
      <c r="AQ76">
        <f>(P76+273.15)</f>
        <v>287.74811019897459</v>
      </c>
      <c r="AR76">
        <f>(O76+273.15)</f>
        <v>288.53039875030515</v>
      </c>
      <c r="AS76">
        <f>(Y76*AK76+Z76*AL76)*AM76</f>
        <v>1.2444501288539467E-2</v>
      </c>
      <c r="AT76">
        <f>((AS76+0.00000010773*(AR76^4-AQ76^4))-AP76*44100)/(L76*0.92*2*29.3+0.00000043092*AQ76^3)</f>
        <v>-0.18405481190425288</v>
      </c>
      <c r="AU76">
        <f>0.61365*EXP(17.502*J76/(240.97+J76))</f>
        <v>1.6478882536435668</v>
      </c>
      <c r="AV76">
        <f>AU76*1000/AA76</f>
        <v>16.146251668344739</v>
      </c>
      <c r="AW76">
        <f>(AV76-U76)</f>
        <v>13.999614943872693</v>
      </c>
      <c r="AX76">
        <f>IF(D76,P76,(O76+P76)/2)</f>
        <v>14.598110198974609</v>
      </c>
      <c r="AY76">
        <f>0.61365*EXP(17.502*AX76/(240.97+AX76))</f>
        <v>1.6676038663295405</v>
      </c>
      <c r="AZ76">
        <f>IF(AW76&lt;&gt;0,(1000-(AV76+U76)/2)/AW76*AP76,0)</f>
        <v>4.7846051393539771E-2</v>
      </c>
      <c r="BA76">
        <f>U76*AA76/1000</f>
        <v>0.21908598452188199</v>
      </c>
      <c r="BB76">
        <f>(AY76-BA76)</f>
        <v>1.4485178818076585</v>
      </c>
      <c r="BC76">
        <f>1/(1.6/F76+1.37/N76)</f>
        <v>2.9961023237499444E-2</v>
      </c>
      <c r="BD76">
        <f>G76*AA76*0.001</f>
        <v>43.425696365658801</v>
      </c>
      <c r="BE76">
        <f>G76/S76</f>
        <v>1.0368907015752289</v>
      </c>
      <c r="BF76">
        <f>(1-AP76*AA76/AU76/F76)*100</f>
        <v>13.657587363455059</v>
      </c>
      <c r="BG76">
        <f>(S76-E76/(N76/1.35))</f>
        <v>410.62917783675124</v>
      </c>
      <c r="BH76">
        <f>E76*BF76/100/BG76</f>
        <v>-2.4481990085090561E-4</v>
      </c>
    </row>
    <row r="77" spans="1:60" x14ac:dyDescent="0.25">
      <c r="A77" s="1" t="s">
        <v>9</v>
      </c>
      <c r="B77" s="1" t="s">
        <v>139</v>
      </c>
    </row>
    <row r="78" spans="1:60" x14ac:dyDescent="0.25">
      <c r="A78" s="1" t="s">
        <v>9</v>
      </c>
      <c r="B78" s="1" t="s">
        <v>140</v>
      </c>
    </row>
    <row r="79" spans="1:60" x14ac:dyDescent="0.25">
      <c r="A79" s="1" t="s">
        <v>9</v>
      </c>
      <c r="B79" s="1" t="s">
        <v>141</v>
      </c>
    </row>
    <row r="80" spans="1:60" x14ac:dyDescent="0.25">
      <c r="A80" s="1" t="s">
        <v>9</v>
      </c>
      <c r="B80" s="1" t="s">
        <v>142</v>
      </c>
    </row>
    <row r="81" spans="1:60" x14ac:dyDescent="0.25">
      <c r="A81" s="1" t="s">
        <v>9</v>
      </c>
      <c r="B81" s="1" t="s">
        <v>143</v>
      </c>
    </row>
    <row r="82" spans="1:60" x14ac:dyDescent="0.25">
      <c r="A82" s="1" t="s">
        <v>9</v>
      </c>
      <c r="B82" s="1" t="s">
        <v>144</v>
      </c>
    </row>
    <row r="83" spans="1:60" x14ac:dyDescent="0.25">
      <c r="A83" s="1" t="s">
        <v>9</v>
      </c>
      <c r="B83" s="1" t="s">
        <v>145</v>
      </c>
    </row>
    <row r="84" spans="1:60" x14ac:dyDescent="0.25">
      <c r="A84" s="1" t="s">
        <v>9</v>
      </c>
      <c r="B84" s="1" t="s">
        <v>146</v>
      </c>
    </row>
    <row r="85" spans="1:60" x14ac:dyDescent="0.25">
      <c r="A85" s="1" t="s">
        <v>9</v>
      </c>
      <c r="B85" s="1" t="s">
        <v>147</v>
      </c>
    </row>
    <row r="86" spans="1:60" x14ac:dyDescent="0.25">
      <c r="A86" s="1">
        <v>23</v>
      </c>
      <c r="B86" s="1" t="s">
        <v>148</v>
      </c>
      <c r="C86" s="1">
        <v>3538.0000101029873</v>
      </c>
      <c r="D86" s="1">
        <v>1</v>
      </c>
      <c r="E86">
        <f>(R86-S86*(1000-T86)/(1000-U86))*AO86</f>
        <v>-0.78860758677605547</v>
      </c>
      <c r="F86">
        <f>IF(AZ86&lt;&gt;0,1/(1/AZ86-1/N86),0)</f>
        <v>4.4222481892847353E-2</v>
      </c>
      <c r="G86">
        <f>((BC86-AP86/2)*S86-E86)/(BC86+AP86/2)</f>
        <v>429.64413032073952</v>
      </c>
      <c r="H86">
        <f>AP86*1000</f>
        <v>0.63872358295606568</v>
      </c>
      <c r="I86">
        <f>(AU86-BA86)</f>
        <v>1.4779339296937968</v>
      </c>
      <c r="J86">
        <f>(P86+AT86*D86)</f>
        <v>15.053306458587231</v>
      </c>
      <c r="K86" s="3">
        <v>5.21</v>
      </c>
      <c r="L86">
        <f>(K86*AI86+AJ86)</f>
        <v>2</v>
      </c>
      <c r="M86" s="1">
        <v>0.5</v>
      </c>
      <c r="N86">
        <f>L86*(M86+1)*(M86+1)/(M86*M86+1)</f>
        <v>3.6</v>
      </c>
      <c r="O86" s="1">
        <v>15.361806869506836</v>
      </c>
      <c r="P86" s="1">
        <v>15.284680366516113</v>
      </c>
      <c r="Q86" s="1">
        <v>15.030886650085449</v>
      </c>
      <c r="R86" s="1">
        <v>410.16555786132812</v>
      </c>
      <c r="S86" s="1">
        <v>410.62283325195312</v>
      </c>
      <c r="T86" s="1">
        <v>1.7912478446960449</v>
      </c>
      <c r="U86" s="1">
        <v>2.3448662757873535</v>
      </c>
      <c r="V86" s="1">
        <v>10.436650276184082</v>
      </c>
      <c r="W86" s="1">
        <v>13.668581008911133</v>
      </c>
      <c r="X86" s="1">
        <v>599.681396484375</v>
      </c>
      <c r="Y86" s="1">
        <v>0.14849680662155151</v>
      </c>
      <c r="Z86" s="1">
        <v>0.15631243586540222</v>
      </c>
      <c r="AA86" s="1">
        <v>102.0623779296875</v>
      </c>
      <c r="AB86" s="1">
        <v>5.245262622833252</v>
      </c>
      <c r="AC86" s="1">
        <v>6.6820874810218811E-2</v>
      </c>
      <c r="AD86" s="1">
        <v>1.3995272107422352E-2</v>
      </c>
      <c r="AE86" s="1">
        <v>7.2272489778697491E-3</v>
      </c>
      <c r="AF86" s="1">
        <v>1.5987548977136612E-2</v>
      </c>
      <c r="AG86" s="1">
        <v>7.2152395732700825E-3</v>
      </c>
      <c r="AH86" s="1">
        <v>0.66666668653488159</v>
      </c>
      <c r="AI86" s="1">
        <v>0</v>
      </c>
      <c r="AJ86" s="1">
        <v>2</v>
      </c>
      <c r="AK86" s="1">
        <v>0</v>
      </c>
      <c r="AL86" s="1">
        <v>1</v>
      </c>
      <c r="AM86" s="1">
        <v>0.18999999761581421</v>
      </c>
      <c r="AN86" s="1">
        <v>111115</v>
      </c>
      <c r="AO86">
        <f>X86*0.000001/(K86*0.0001)</f>
        <v>1.1510199548644433</v>
      </c>
      <c r="AP86">
        <f>(U86-T86)/(1000-U86)*AO86</f>
        <v>6.3872358295606569E-4</v>
      </c>
      <c r="AQ86">
        <f>(P86+273.15)</f>
        <v>288.43468036651609</v>
      </c>
      <c r="AR86">
        <f>(O86+273.15)</f>
        <v>288.51180686950681</v>
      </c>
      <c r="AS86">
        <f>(Y86*AK86+Z86*AL86)*AM86</f>
        <v>2.9699362441748534E-2</v>
      </c>
      <c r="AT86">
        <f>((AS86+0.00000010773*(AR86^4-AQ86^4))-AP86*44100)/(L86*0.92*2*29.3+0.00000043092*AQ86^3)</f>
        <v>-0.23137390792888185</v>
      </c>
      <c r="AU86">
        <f>0.61365*EXP(17.502*J86/(240.97+J86))</f>
        <v>1.7172565577277845</v>
      </c>
      <c r="AV86">
        <f>AU86*1000/AA86</f>
        <v>16.825558962684873</v>
      </c>
      <c r="AW86">
        <f>(AV86-U86)</f>
        <v>14.48069268689752</v>
      </c>
      <c r="AX86">
        <f>IF(D86,P86,(O86+P86)/2)</f>
        <v>15.284680366516113</v>
      </c>
      <c r="AY86">
        <f>0.61365*EXP(17.502*AX86/(240.97+AX86))</f>
        <v>1.7429890979892029</v>
      </c>
      <c r="AZ86">
        <f>IF(AW86&lt;&gt;0,(1000-(AV86+U86)/2)/AW86*AP86,0)</f>
        <v>4.368584399148974E-2</v>
      </c>
      <c r="BA86">
        <f>U86*AA86/1000</f>
        <v>0.23932262803398771</v>
      </c>
      <c r="BB86">
        <f>(AY86-BA86)</f>
        <v>1.5036664699552151</v>
      </c>
      <c r="BC86">
        <f>1/(1.6/F86+1.37/N86)</f>
        <v>2.7351364214978219E-2</v>
      </c>
      <c r="BD86">
        <f>G86*AA86*0.001</f>
        <v>43.850501604067226</v>
      </c>
      <c r="BE86">
        <f>G86/S86</f>
        <v>1.0463230379035331</v>
      </c>
      <c r="BF86">
        <f>(1-AP86*AA86/AU86/F86)*100</f>
        <v>14.157899133720974</v>
      </c>
      <c r="BG86">
        <f>(S86-E86/(N86/1.35))</f>
        <v>410.91856109699415</v>
      </c>
      <c r="BH86">
        <f>E86*BF86/100/BG86</f>
        <v>-2.7170898875573268E-4</v>
      </c>
    </row>
    <row r="87" spans="1:60" x14ac:dyDescent="0.25">
      <c r="A87" s="1">
        <v>24</v>
      </c>
      <c r="B87" s="1" t="s">
        <v>149</v>
      </c>
      <c r="C87" s="1">
        <v>3543.0000099912286</v>
      </c>
      <c r="D87" s="1">
        <v>1</v>
      </c>
      <c r="E87">
        <f>(R87-S87*(1000-T87)/(1000-U87))*AO87</f>
        <v>-0.79853026000451288</v>
      </c>
      <c r="F87">
        <f>IF(AZ87&lt;&gt;0,1/(1/AZ87-1/N87),0)</f>
        <v>4.3344833081447091E-2</v>
      </c>
      <c r="G87">
        <f>((BC87-AP87/2)*S87-E87)/(BC87+AP87/2)</f>
        <v>430.57701418809233</v>
      </c>
      <c r="H87">
        <f>AP87*1000</f>
        <v>0.62652612112385631</v>
      </c>
      <c r="I87">
        <f>(AU87-BA87)</f>
        <v>1.478715290766915</v>
      </c>
      <c r="J87">
        <f>(P87+AT87*D87)</f>
        <v>15.05171187509103</v>
      </c>
      <c r="K87" s="3">
        <v>5.21</v>
      </c>
      <c r="L87">
        <f>(K87*AI87+AJ87)</f>
        <v>2</v>
      </c>
      <c r="M87" s="1">
        <v>0.5</v>
      </c>
      <c r="N87">
        <f>L87*(M87+1)*(M87+1)/(M87*M87+1)</f>
        <v>3.6</v>
      </c>
      <c r="O87" s="1">
        <v>15.364460945129395</v>
      </c>
      <c r="P87" s="1">
        <v>15.27769947052002</v>
      </c>
      <c r="Q87" s="1">
        <v>15.029542922973633</v>
      </c>
      <c r="R87" s="1">
        <v>410.15408325195312</v>
      </c>
      <c r="S87" s="1">
        <v>410.62432861328125</v>
      </c>
      <c r="T87" s="1">
        <v>1.7924362421035767</v>
      </c>
      <c r="U87" s="1">
        <v>2.3354859352111816</v>
      </c>
      <c r="V87" s="1">
        <v>10.441348075866699</v>
      </c>
      <c r="W87" s="1">
        <v>13.614089965820313</v>
      </c>
      <c r="X87" s="1">
        <v>599.68316650390625</v>
      </c>
      <c r="Y87" s="1">
        <v>0.14390966296195984</v>
      </c>
      <c r="Z87" s="1">
        <v>0.15148384869098663</v>
      </c>
      <c r="AA87" s="1">
        <v>102.06230926513672</v>
      </c>
      <c r="AB87" s="1">
        <v>5.245262622833252</v>
      </c>
      <c r="AC87" s="1">
        <v>6.6820874810218811E-2</v>
      </c>
      <c r="AD87" s="1">
        <v>1.3995272107422352E-2</v>
      </c>
      <c r="AE87" s="1">
        <v>7.2272489778697491E-3</v>
      </c>
      <c r="AF87" s="1">
        <v>1.5987548977136612E-2</v>
      </c>
      <c r="AG87" s="1">
        <v>7.2152395732700825E-3</v>
      </c>
      <c r="AH87" s="1">
        <v>1</v>
      </c>
      <c r="AI87" s="1">
        <v>0</v>
      </c>
      <c r="AJ87" s="1">
        <v>2</v>
      </c>
      <c r="AK87" s="1">
        <v>0</v>
      </c>
      <c r="AL87" s="1">
        <v>1</v>
      </c>
      <c r="AM87" s="1">
        <v>0.18999999761581421</v>
      </c>
      <c r="AN87" s="1">
        <v>111115</v>
      </c>
      <c r="AO87">
        <f>X87*0.000001/(K87*0.0001)</f>
        <v>1.1510233522147912</v>
      </c>
      <c r="AP87">
        <f>(U87-T87)/(1000-U87)*AO87</f>
        <v>6.2652612112385636E-4</v>
      </c>
      <c r="AQ87">
        <f>(P87+273.15)</f>
        <v>288.42769947052</v>
      </c>
      <c r="AR87">
        <f>(O87+273.15)</f>
        <v>288.51446094512937</v>
      </c>
      <c r="AS87">
        <f>(Y87*AK87+Z87*AL87)*AM87</f>
        <v>2.8781930890121821E-2</v>
      </c>
      <c r="AT87">
        <f>((AS87+0.00000010773*(AR87^4-AQ87^4))-AP87*44100)/(L87*0.92*2*29.3+0.00000043092*AQ87^3)</f>
        <v>-0.22598759542898916</v>
      </c>
      <c r="AU87">
        <f>0.61365*EXP(17.502*J87/(240.97+J87))</f>
        <v>1.7170803785708157</v>
      </c>
      <c r="AV87">
        <f>AU87*1000/AA87</f>
        <v>16.823844090282115</v>
      </c>
      <c r="AW87">
        <f>(AV87-U87)</f>
        <v>14.488358155070934</v>
      </c>
      <c r="AX87">
        <f>IF(D87,P87,(O87+P87)/2)</f>
        <v>15.27769947052002</v>
      </c>
      <c r="AY87">
        <f>0.61365*EXP(17.502*AX87/(240.97+AX87))</f>
        <v>1.7422077808395651</v>
      </c>
      <c r="AZ87">
        <f>IF(AW87&lt;&gt;0,(1000-(AV87+U87)/2)/AW87*AP87,0)</f>
        <v>4.2829160082888375E-2</v>
      </c>
      <c r="BA87">
        <f>U87*AA87/1000</f>
        <v>0.23836508780390067</v>
      </c>
      <c r="BB87">
        <f>(AY87-BA87)</f>
        <v>1.5038426930356643</v>
      </c>
      <c r="BC87">
        <f>1/(1.6/F87+1.37/N87)</f>
        <v>2.6814082285001734E-2</v>
      </c>
      <c r="BD87">
        <f>G87*AA87*0.001</f>
        <v>43.945684384524242</v>
      </c>
      <c r="BE87">
        <f>G87/S87</f>
        <v>1.0485910945466705</v>
      </c>
      <c r="BF87">
        <f>(1-AP87*AA87/AU87/F87)*100</f>
        <v>14.083492938849085</v>
      </c>
      <c r="BG87">
        <f>(S87-E87/(N87/1.35))</f>
        <v>410.92377746078296</v>
      </c>
      <c r="BH87">
        <f>E87*BF87/100/BG87</f>
        <v>-2.7367837772065078E-4</v>
      </c>
    </row>
    <row r="88" spans="1:60" x14ac:dyDescent="0.25">
      <c r="A88" s="1">
        <v>25</v>
      </c>
      <c r="B88" s="1" t="s">
        <v>150</v>
      </c>
      <c r="C88" s="1">
        <v>3548.500009868294</v>
      </c>
      <c r="D88" s="1">
        <v>1</v>
      </c>
      <c r="E88">
        <f>(R88-S88*(1000-T88)/(1000-U88))*AO88</f>
        <v>-0.88675384871873686</v>
      </c>
      <c r="F88">
        <f>IF(AZ88&lt;&gt;0,1/(1/AZ88-1/N88),0)</f>
        <v>4.2482174064067318E-2</v>
      </c>
      <c r="G88">
        <f>((BC88-AP88/2)*S88-E88)/(BC88+AP88/2)</f>
        <v>434.48177825783745</v>
      </c>
      <c r="H88">
        <f>AP88*1000</f>
        <v>0.61463237605870891</v>
      </c>
      <c r="I88">
        <f>(AU88-BA88)</f>
        <v>1.4797571780836027</v>
      </c>
      <c r="J88">
        <f>(P88+AT88*D88)</f>
        <v>15.052529347073802</v>
      </c>
      <c r="K88" s="3">
        <v>5.21</v>
      </c>
      <c r="L88">
        <f>(K88*AI88+AJ88)</f>
        <v>2</v>
      </c>
      <c r="M88" s="1">
        <v>0.5</v>
      </c>
      <c r="N88">
        <f>L88*(M88+1)*(M88+1)/(M88*M88+1)</f>
        <v>3.6</v>
      </c>
      <c r="O88" s="1">
        <v>15.366827011108398</v>
      </c>
      <c r="P88" s="1">
        <v>15.273541450500488</v>
      </c>
      <c r="Q88" s="1">
        <v>15.028580665588379</v>
      </c>
      <c r="R88" s="1">
        <v>410.07595825195312</v>
      </c>
      <c r="S88" s="1">
        <v>410.62710571289062</v>
      </c>
      <c r="T88" s="1">
        <v>1.7934045791625977</v>
      </c>
      <c r="U88" s="1">
        <v>2.3261623382568359</v>
      </c>
      <c r="V88" s="1">
        <v>10.445050239562988</v>
      </c>
      <c r="W88" s="1">
        <v>13.558428764343262</v>
      </c>
      <c r="X88" s="1">
        <v>599.66949462890625</v>
      </c>
      <c r="Y88" s="1">
        <v>0.12405306845903397</v>
      </c>
      <c r="Z88" s="1">
        <v>0.13058218359947205</v>
      </c>
      <c r="AA88" s="1">
        <v>102.06231689453125</v>
      </c>
      <c r="AB88" s="1">
        <v>5.245262622833252</v>
      </c>
      <c r="AC88" s="1">
        <v>6.6820874810218811E-2</v>
      </c>
      <c r="AD88" s="1">
        <v>1.3995272107422352E-2</v>
      </c>
      <c r="AE88" s="1">
        <v>7.2272489778697491E-3</v>
      </c>
      <c r="AF88" s="1">
        <v>1.5987548977136612E-2</v>
      </c>
      <c r="AG88" s="1">
        <v>7.2152395732700825E-3</v>
      </c>
      <c r="AH88" s="1">
        <v>1</v>
      </c>
      <c r="AI88" s="1">
        <v>0</v>
      </c>
      <c r="AJ88" s="1">
        <v>2</v>
      </c>
      <c r="AK88" s="1">
        <v>0</v>
      </c>
      <c r="AL88" s="1">
        <v>1</v>
      </c>
      <c r="AM88" s="1">
        <v>0.18999999761581421</v>
      </c>
      <c r="AN88" s="1">
        <v>111115</v>
      </c>
      <c r="AO88">
        <f>X88*0.000001/(K88*0.0001)</f>
        <v>1.1509971106121042</v>
      </c>
      <c r="AP88">
        <f>(U88-T88)/(1000-U88)*AO88</f>
        <v>6.1463237605870885E-4</v>
      </c>
      <c r="AQ88">
        <f>(P88+273.15)</f>
        <v>288.42354145050047</v>
      </c>
      <c r="AR88">
        <f>(O88+273.15)</f>
        <v>288.51682701110838</v>
      </c>
      <c r="AS88">
        <f>(Y88*AK88+Z88*AL88)*AM88</f>
        <v>2.4810614572567502E-2</v>
      </c>
      <c r="AT88">
        <f>((AS88+0.00000010773*(AR88^4-AQ88^4))-AP88*44100)/(L88*0.92*2*29.3+0.00000043092*AQ88^3)</f>
        <v>-0.22101210342668656</v>
      </c>
      <c r="AU88">
        <f>0.61365*EXP(17.502*J88/(240.97+J88))</f>
        <v>1.7171706957988957</v>
      </c>
      <c r="AV88">
        <f>AU88*1000/AA88</f>
        <v>16.82472775503792</v>
      </c>
      <c r="AW88">
        <f>(AV88-U88)</f>
        <v>14.498565416781084</v>
      </c>
      <c r="AX88">
        <f>IF(D88,P88,(O88+P88)/2)</f>
        <v>15.273541450500488</v>
      </c>
      <c r="AY88">
        <f>0.61365*EXP(17.502*AX88/(240.97+AX88))</f>
        <v>1.7417425523661645</v>
      </c>
      <c r="AZ88">
        <f>IF(AW88&lt;&gt;0,(1000-(AV88+U88)/2)/AW88*AP88,0)</f>
        <v>4.1986705582145803E-2</v>
      </c>
      <c r="BA88">
        <f>U88*AA88/1000</f>
        <v>0.23741351771529298</v>
      </c>
      <c r="BB88">
        <f>(AY88-BA88)</f>
        <v>1.5043290346508715</v>
      </c>
      <c r="BC88">
        <f>1/(1.6/F88+1.37/N88)</f>
        <v>2.6285760445700915E-2</v>
      </c>
      <c r="BD88">
        <f>G88*AA88*0.001</f>
        <v>44.344216937450867</v>
      </c>
      <c r="BE88">
        <f>G88/S88</f>
        <v>1.0580932729794656</v>
      </c>
      <c r="BF88">
        <f>(1-AP88*AA88/AU88/F88)*100</f>
        <v>14.007484449909036</v>
      </c>
      <c r="BG88">
        <f>(S88-E88/(N88/1.35))</f>
        <v>410.95963840616014</v>
      </c>
      <c r="BH88">
        <f>E88*BF88/100/BG88</f>
        <v>-3.0224843478542698E-4</v>
      </c>
    </row>
    <row r="89" spans="1:60" x14ac:dyDescent="0.25">
      <c r="A89" s="1">
        <v>26</v>
      </c>
      <c r="B89" s="1" t="s">
        <v>151</v>
      </c>
      <c r="C89" s="1">
        <v>3553.5000097565353</v>
      </c>
      <c r="D89" s="1">
        <v>1</v>
      </c>
      <c r="E89">
        <f>(R89-S89*(1000-T89)/(1000-U89))*AO89</f>
        <v>-0.97251779250297421</v>
      </c>
      <c r="F89">
        <f>IF(AZ89&lt;&gt;0,1/(1/AZ89-1/N89),0)</f>
        <v>4.1806353923337224E-2</v>
      </c>
      <c r="G89">
        <f>((BC89-AP89/2)*S89-E89)/(BC89+AP89/2)</f>
        <v>438.25414537045168</v>
      </c>
      <c r="H89">
        <f>AP89*1000</f>
        <v>0.60543767551736249</v>
      </c>
      <c r="I89">
        <f>(AU89-BA89)</f>
        <v>1.4809127099711663</v>
      </c>
      <c r="J89">
        <f>(P89+AT89*D89)</f>
        <v>15.056323548682846</v>
      </c>
      <c r="K89" s="3">
        <v>5.21</v>
      </c>
      <c r="L89">
        <f>(K89*AI89+AJ89)</f>
        <v>2</v>
      </c>
      <c r="M89" s="1">
        <v>0.5</v>
      </c>
      <c r="N89">
        <f>L89*(M89+1)*(M89+1)/(M89*M89+1)</f>
        <v>3.6</v>
      </c>
      <c r="O89" s="1">
        <v>15.367932319641113</v>
      </c>
      <c r="P89" s="1">
        <v>15.27387523651123</v>
      </c>
      <c r="Q89" s="1">
        <v>15.028582572937012</v>
      </c>
      <c r="R89" s="1">
        <v>409.96737670898437</v>
      </c>
      <c r="S89" s="1">
        <v>410.59634399414062</v>
      </c>
      <c r="T89" s="1">
        <v>1.7941453456878662</v>
      </c>
      <c r="U89" s="1">
        <v>2.3189458847045898</v>
      </c>
      <c r="V89" s="1">
        <v>10.44943904876709</v>
      </c>
      <c r="W89" s="1">
        <v>13.515913009643555</v>
      </c>
      <c r="X89" s="1">
        <v>599.65936279296875</v>
      </c>
      <c r="Y89" s="1">
        <v>0.10111165791749954</v>
      </c>
      <c r="Z89" s="1">
        <v>0.10643332451581955</v>
      </c>
      <c r="AA89" s="1">
        <v>102.06242370605469</v>
      </c>
      <c r="AB89" s="1">
        <v>5.245262622833252</v>
      </c>
      <c r="AC89" s="1">
        <v>6.6820874810218811E-2</v>
      </c>
      <c r="AD89" s="1">
        <v>1.3995272107422352E-2</v>
      </c>
      <c r="AE89" s="1">
        <v>7.2272489778697491E-3</v>
      </c>
      <c r="AF89" s="1">
        <v>1.5987548977136612E-2</v>
      </c>
      <c r="AG89" s="1">
        <v>7.2152395732700825E-3</v>
      </c>
      <c r="AH89" s="1">
        <v>1</v>
      </c>
      <c r="AI89" s="1">
        <v>0</v>
      </c>
      <c r="AJ89" s="1">
        <v>2</v>
      </c>
      <c r="AK89" s="1">
        <v>0</v>
      </c>
      <c r="AL89" s="1">
        <v>1</v>
      </c>
      <c r="AM89" s="1">
        <v>0.18999999761581421</v>
      </c>
      <c r="AN89" s="1">
        <v>111115</v>
      </c>
      <c r="AO89">
        <f>X89*0.000001/(K89*0.0001)</f>
        <v>1.1509776637101128</v>
      </c>
      <c r="AP89">
        <f>(U89-T89)/(1000-U89)*AO89</f>
        <v>6.0543767551736254E-4</v>
      </c>
      <c r="AQ89">
        <f>(P89+273.15)</f>
        <v>288.42387523651121</v>
      </c>
      <c r="AR89">
        <f>(O89+273.15)</f>
        <v>288.51793231964109</v>
      </c>
      <c r="AS89">
        <f>(Y89*AK89+Z89*AL89)*AM89</f>
        <v>2.0222331404248894E-2</v>
      </c>
      <c r="AT89">
        <f>((AS89+0.00000010773*(AR89^4-AQ89^4))-AP89*44100)/(L89*0.92*2*29.3+0.00000043092*AQ89^3)</f>
        <v>-0.21755168782838424</v>
      </c>
      <c r="AU89">
        <f>0.61365*EXP(17.502*J89/(240.97+J89))</f>
        <v>1.717589947407298</v>
      </c>
      <c r="AV89">
        <f>AU89*1000/AA89</f>
        <v>16.828817943360331</v>
      </c>
      <c r="AW89">
        <f>(AV89-U89)</f>
        <v>14.509872058655741</v>
      </c>
      <c r="AX89">
        <f>IF(D89,P89,(O89+P89)/2)</f>
        <v>15.27387523651123</v>
      </c>
      <c r="AY89">
        <f>0.61365*EXP(17.502*AX89/(240.97+AX89))</f>
        <v>1.7417798946593464</v>
      </c>
      <c r="AZ89">
        <f>IF(AW89&lt;&gt;0,(1000-(AV89+U89)/2)/AW89*AP89,0)</f>
        <v>4.1326435152675395E-2</v>
      </c>
      <c r="BA89">
        <f>U89*AA89/1000</f>
        <v>0.2366772374361317</v>
      </c>
      <c r="BB89">
        <f>(AY89-BA89)</f>
        <v>1.5051026572232147</v>
      </c>
      <c r="BC89">
        <f>1/(1.6/F89+1.37/N89)</f>
        <v>2.5871715151751407E-2</v>
      </c>
      <c r="BD89">
        <f>G89*AA89*0.001</f>
        <v>44.729280275733927</v>
      </c>
      <c r="BE89">
        <f>G89/S89</f>
        <v>1.0673600770705005</v>
      </c>
      <c r="BF89">
        <f>(1-AP89*AA89/AU89/F89)*100</f>
        <v>13.945509444203385</v>
      </c>
      <c r="BG89">
        <f>(S89-E89/(N89/1.35))</f>
        <v>410.96103816632922</v>
      </c>
      <c r="BH89">
        <f>E89*BF89/100/BG89</f>
        <v>-3.3001318374412353E-4</v>
      </c>
    </row>
    <row r="90" spans="1:60" x14ac:dyDescent="0.25">
      <c r="A90" s="1">
        <v>27</v>
      </c>
      <c r="B90" s="1" t="s">
        <v>152</v>
      </c>
      <c r="C90" s="1">
        <v>3558.5000096447766</v>
      </c>
      <c r="D90" s="1">
        <v>1</v>
      </c>
      <c r="E90">
        <f>(R90-S90*(1000-T90)/(1000-U90))*AO90</f>
        <v>-0.95739384317193998</v>
      </c>
      <c r="F90">
        <f>IF(AZ90&lt;&gt;0,1/(1/AZ90-1/N90),0)</f>
        <v>4.1241325398233927E-2</v>
      </c>
      <c r="G90">
        <f>((BC90-AP90/2)*S90-E90)/(BC90+AP90/2)</f>
        <v>438.14039314503702</v>
      </c>
      <c r="H90">
        <f>AP90*1000</f>
        <v>0.59778062927396824</v>
      </c>
      <c r="I90">
        <f>(AU90-BA90)</f>
        <v>1.4819852292688127</v>
      </c>
      <c r="J90">
        <f>(P90+AT90*D90)</f>
        <v>15.060231499531602</v>
      </c>
      <c r="K90" s="3">
        <v>5.21</v>
      </c>
      <c r="L90">
        <f>(K90*AI90+AJ90)</f>
        <v>2</v>
      </c>
      <c r="M90" s="1">
        <v>0.5</v>
      </c>
      <c r="N90">
        <f>L90*(M90+1)*(M90+1)/(M90*M90+1)</f>
        <v>3.6</v>
      </c>
      <c r="O90" s="1">
        <v>15.369481086730957</v>
      </c>
      <c r="P90" s="1">
        <v>15.274914741516113</v>
      </c>
      <c r="Q90" s="1">
        <v>15.028961181640625</v>
      </c>
      <c r="R90" s="1">
        <v>409.952392578125</v>
      </c>
      <c r="S90" s="1">
        <v>410.57095336914062</v>
      </c>
      <c r="T90" s="1">
        <v>1.79451584815979</v>
      </c>
      <c r="U90" s="1">
        <v>2.3126730918884277</v>
      </c>
      <c r="V90" s="1">
        <v>10.450642585754395</v>
      </c>
      <c r="W90" s="1">
        <v>13.476823806762695</v>
      </c>
      <c r="X90" s="1">
        <v>599.670166015625</v>
      </c>
      <c r="Y90" s="1">
        <v>8.0932073295116425E-2</v>
      </c>
      <c r="Z90" s="1">
        <v>8.519165962934494E-2</v>
      </c>
      <c r="AA90" s="1">
        <v>102.062255859375</v>
      </c>
      <c r="AB90" s="1">
        <v>5.245262622833252</v>
      </c>
      <c r="AC90" s="1">
        <v>6.6820874810218811E-2</v>
      </c>
      <c r="AD90" s="1">
        <v>1.3995272107422352E-2</v>
      </c>
      <c r="AE90" s="1">
        <v>7.2272489778697491E-3</v>
      </c>
      <c r="AF90" s="1">
        <v>1.5987548977136612E-2</v>
      </c>
      <c r="AG90" s="1">
        <v>7.2152395732700825E-3</v>
      </c>
      <c r="AH90" s="1">
        <v>1</v>
      </c>
      <c r="AI90" s="1">
        <v>0</v>
      </c>
      <c r="AJ90" s="1">
        <v>2</v>
      </c>
      <c r="AK90" s="1">
        <v>0</v>
      </c>
      <c r="AL90" s="1">
        <v>1</v>
      </c>
      <c r="AM90" s="1">
        <v>0.18999999761581421</v>
      </c>
      <c r="AN90" s="1">
        <v>111115</v>
      </c>
      <c r="AO90">
        <f>X90*0.000001/(K90*0.0001)</f>
        <v>1.1509983992622359</v>
      </c>
      <c r="AP90">
        <f>(U90-T90)/(1000-U90)*AO90</f>
        <v>5.9778062927396823E-4</v>
      </c>
      <c r="AQ90">
        <f>(P90+273.15)</f>
        <v>288.42491474151609</v>
      </c>
      <c r="AR90">
        <f>(O90+273.15)</f>
        <v>288.51948108673093</v>
      </c>
      <c r="AS90">
        <f>(Y90*AK90+Z90*AL90)*AM90</f>
        <v>1.6186415126462794E-2</v>
      </c>
      <c r="AT90">
        <f>((AS90+0.00000010773*(AR90^4-AQ90^4))-AP90*44100)/(L90*0.92*2*29.3+0.00000043092*AQ90^3)</f>
        <v>-0.21468324198451161</v>
      </c>
      <c r="AU90">
        <f>0.61365*EXP(17.502*J90/(240.97+J90))</f>
        <v>1.7180218620922214</v>
      </c>
      <c r="AV90">
        <f>AU90*1000/AA90</f>
        <v>16.833077493989286</v>
      </c>
      <c r="AW90">
        <f>(AV90-U90)</f>
        <v>14.520404402100858</v>
      </c>
      <c r="AX90">
        <f>IF(D90,P90,(O90+P90)/2)</f>
        <v>15.274914741516113</v>
      </c>
      <c r="AY90">
        <f>0.61365*EXP(17.502*AX90/(240.97+AX90))</f>
        <v>1.7418961937354103</v>
      </c>
      <c r="AZ90">
        <f>IF(AW90&lt;&gt;0,(1000-(AV90+U90)/2)/AW90*AP90,0)</f>
        <v>4.07742190549275E-2</v>
      </c>
      <c r="BA90">
        <f>U90*AA90/1000</f>
        <v>0.23603663282340859</v>
      </c>
      <c r="BB90">
        <f>(AY90-BA90)</f>
        <v>1.5058595609120018</v>
      </c>
      <c r="BC90">
        <f>1/(1.6/F90+1.37/N90)</f>
        <v>2.5525445837734962E-2</v>
      </c>
      <c r="BD90">
        <f>G90*AA90*0.001</f>
        <v>44.717596907495924</v>
      </c>
      <c r="BE90">
        <f>G90/S90</f>
        <v>1.0671490263733026</v>
      </c>
      <c r="BF90">
        <f>(1-AP90*AA90/AU90/F90)*100</f>
        <v>13.89156401562952</v>
      </c>
      <c r="BG90">
        <f>(S90-E90/(N90/1.35))</f>
        <v>410.92997606033009</v>
      </c>
      <c r="BH90">
        <f>E90*BF90/100/BG90</f>
        <v>-3.2364876342435526E-4</v>
      </c>
    </row>
    <row r="91" spans="1:60" x14ac:dyDescent="0.25">
      <c r="A91" s="1" t="s">
        <v>9</v>
      </c>
      <c r="B91" s="1" t="s">
        <v>153</v>
      </c>
    </row>
    <row r="92" spans="1:60" x14ac:dyDescent="0.25">
      <c r="A92" s="1" t="s">
        <v>9</v>
      </c>
      <c r="B92" s="1" t="s">
        <v>154</v>
      </c>
    </row>
    <row r="93" spans="1:60" x14ac:dyDescent="0.25">
      <c r="A93" s="1" t="s">
        <v>9</v>
      </c>
      <c r="B93" s="1" t="s">
        <v>155</v>
      </c>
    </row>
    <row r="94" spans="1:60" x14ac:dyDescent="0.25">
      <c r="A94" s="1" t="s">
        <v>9</v>
      </c>
      <c r="B94" s="1" t="s">
        <v>156</v>
      </c>
    </row>
    <row r="95" spans="1:60" x14ac:dyDescent="0.25">
      <c r="A95" s="1" t="s">
        <v>9</v>
      </c>
      <c r="B95" s="1" t="s">
        <v>157</v>
      </c>
    </row>
    <row r="96" spans="1:60" x14ac:dyDescent="0.25">
      <c r="A96" s="1" t="s">
        <v>9</v>
      </c>
      <c r="B96" s="1" t="s">
        <v>158</v>
      </c>
    </row>
    <row r="97" spans="1:60" x14ac:dyDescent="0.25">
      <c r="A97" s="1" t="s">
        <v>9</v>
      </c>
      <c r="B97" s="1" t="s">
        <v>159</v>
      </c>
    </row>
    <row r="98" spans="1:60" x14ac:dyDescent="0.25">
      <c r="A98" s="1" t="s">
        <v>9</v>
      </c>
      <c r="B98" s="1" t="s">
        <v>160</v>
      </c>
    </row>
    <row r="99" spans="1:60" x14ac:dyDescent="0.25">
      <c r="A99" s="1" t="s">
        <v>9</v>
      </c>
      <c r="B99" s="1" t="s">
        <v>161</v>
      </c>
    </row>
    <row r="100" spans="1:60" x14ac:dyDescent="0.25">
      <c r="A100" s="1">
        <v>28</v>
      </c>
      <c r="B100" s="1" t="s">
        <v>162</v>
      </c>
      <c r="C100" s="1">
        <v>3853.0000101029873</v>
      </c>
      <c r="D100" s="1">
        <v>1</v>
      </c>
      <c r="E100">
        <f>(R100-S100*(1000-T100)/(1000-U100))*AO100</f>
        <v>-0.4187382071274548</v>
      </c>
      <c r="F100">
        <f>IF(AZ100&lt;&gt;0,1/(1/AZ100-1/N100),0)</f>
        <v>2.5213165918522608E-2</v>
      </c>
      <c r="G100">
        <f>((BC100-AP100/2)*S100-E100)/(BC100+AP100/2)</f>
        <v>427.25534734223612</v>
      </c>
      <c r="H100">
        <f>AP100*1000</f>
        <v>0.36749791830618544</v>
      </c>
      <c r="I100">
        <f>(AU100-BA100)</f>
        <v>1.4837622137488826</v>
      </c>
      <c r="J100">
        <f>(P100+AT100*D100)</f>
        <v>15.037246611499601</v>
      </c>
      <c r="K100" s="3">
        <v>7.3899998664855957</v>
      </c>
      <c r="L100">
        <f>(K100*AI100+AJ100)</f>
        <v>2</v>
      </c>
      <c r="M100" s="1">
        <v>0.5</v>
      </c>
      <c r="N100">
        <f>L100*(M100+1)*(M100+1)/(M100*M100+1)</f>
        <v>3.6</v>
      </c>
      <c r="O100" s="1">
        <v>15.344638824462891</v>
      </c>
      <c r="P100" s="1">
        <v>15.15788745880127</v>
      </c>
      <c r="Q100" s="1">
        <v>15.031349182128906</v>
      </c>
      <c r="R100" s="1">
        <v>410.01861572265625</v>
      </c>
      <c r="S100" s="1">
        <v>410.34878540039062</v>
      </c>
      <c r="T100" s="1">
        <v>1.8185393810272217</v>
      </c>
      <c r="U100" s="1">
        <v>2.2703683376312256</v>
      </c>
      <c r="V100" s="1">
        <v>10.62147045135498</v>
      </c>
      <c r="W100" s="1">
        <v>13.247394561767578</v>
      </c>
      <c r="X100" s="1">
        <v>599.70562744140625</v>
      </c>
      <c r="Y100" s="1">
        <v>0.11211801320314407</v>
      </c>
      <c r="Z100" s="1">
        <v>0.11801896244287491</v>
      </c>
      <c r="AA100" s="1">
        <v>102.06303405761719</v>
      </c>
      <c r="AB100" s="1">
        <v>5.2203879356384277</v>
      </c>
      <c r="AC100" s="1">
        <v>6.9722965359687805E-2</v>
      </c>
      <c r="AD100" s="1">
        <v>1.6108591109514236E-2</v>
      </c>
      <c r="AE100" s="1">
        <v>4.0837628766894341E-3</v>
      </c>
      <c r="AF100" s="1">
        <v>6.2889307737350464E-3</v>
      </c>
      <c r="AG100" s="1">
        <v>4.3578408658504486E-3</v>
      </c>
      <c r="AH100" s="1">
        <v>0.3333333432674408</v>
      </c>
      <c r="AI100" s="1">
        <v>0</v>
      </c>
      <c r="AJ100" s="1">
        <v>2</v>
      </c>
      <c r="AK100" s="1">
        <v>0</v>
      </c>
      <c r="AL100" s="1">
        <v>1</v>
      </c>
      <c r="AM100" s="1">
        <v>0.18999999761581421</v>
      </c>
      <c r="AN100" s="1">
        <v>111115</v>
      </c>
      <c r="AO100">
        <f>X100*0.000001/(K100*0.0001)</f>
        <v>0.81150965937243447</v>
      </c>
      <c r="AP100">
        <f>(U100-T100)/(1000-U100)*AO100</f>
        <v>3.6749791830618543E-4</v>
      </c>
      <c r="AQ100">
        <f>(P100+273.15)</f>
        <v>288.30788745880125</v>
      </c>
      <c r="AR100">
        <f>(O100+273.15)</f>
        <v>288.49463882446287</v>
      </c>
      <c r="AS100">
        <f>(Y100*AK100+Z100*AL100)*AM100</f>
        <v>2.2423602582767099E-2</v>
      </c>
      <c r="AT100">
        <f>((AS100+0.00000010773*(AR100^4-AQ100^4))-AP100*44100)/(L100*0.92*2*29.3+0.00000043092*AQ100^3)</f>
        <v>-0.12064084730166881</v>
      </c>
      <c r="AU100">
        <f>0.61365*EXP(17.502*J100/(240.97+J100))</f>
        <v>1.7154828947158742</v>
      </c>
      <c r="AV100">
        <f>AU100*1000/AA100</f>
        <v>16.808072683273753</v>
      </c>
      <c r="AW100">
        <f>(AV100-U100)</f>
        <v>14.537704345642528</v>
      </c>
      <c r="AX100">
        <f>IF(D100,P100,(O100+P100)/2)</f>
        <v>15.15788745880127</v>
      </c>
      <c r="AY100">
        <f>0.61365*EXP(17.502*AX100/(240.97+AX100))</f>
        <v>1.7288460296493307</v>
      </c>
      <c r="AZ100">
        <f>IF(AW100&lt;&gt;0,(1000-(AV100+U100)/2)/AW100*AP100,0)</f>
        <v>2.5037809682477968E-2</v>
      </c>
      <c r="BA100">
        <f>U100*AA100/1000</f>
        <v>0.2317206809669915</v>
      </c>
      <c r="BB100">
        <f>(AY100-BA100)</f>
        <v>1.497125348682339</v>
      </c>
      <c r="BC100">
        <f>1/(1.6/F100+1.37/N100)</f>
        <v>1.5664291797742098E-2</v>
      </c>
      <c r="BD100">
        <f>G100*AA100*0.001</f>
        <v>43.606977067089709</v>
      </c>
      <c r="BE100">
        <f>G100/S100</f>
        <v>1.0412004678540701</v>
      </c>
      <c r="BF100">
        <f>(1-AP100*AA100/AU100/F100)*100</f>
        <v>13.281933883630593</v>
      </c>
      <c r="BG100">
        <f>(S100-E100/(N100/1.35))</f>
        <v>410.50581222806341</v>
      </c>
      <c r="BH100">
        <f>E100*BF100/100/BG100</f>
        <v>-1.3548293388174971E-4</v>
      </c>
    </row>
    <row r="101" spans="1:60" x14ac:dyDescent="0.25">
      <c r="A101" s="1">
        <v>29</v>
      </c>
      <c r="B101" s="1" t="s">
        <v>163</v>
      </c>
      <c r="C101" s="1">
        <v>3858.0000099912286</v>
      </c>
      <c r="D101" s="1">
        <v>1</v>
      </c>
      <c r="E101">
        <f>(R101-S101*(1000-T101)/(1000-U101))*AO101</f>
        <v>-0.40059922815626609</v>
      </c>
      <c r="F101">
        <f>IF(AZ101&lt;&gt;0,1/(1/AZ101-1/N101),0)</f>
        <v>2.51765702691003E-2</v>
      </c>
      <c r="G101">
        <f>((BC101-AP101/2)*S101-E101)/(BC101+AP101/2)</f>
        <v>426.16851769207881</v>
      </c>
      <c r="H101">
        <f>AP101*1000</f>
        <v>0.36714555951419725</v>
      </c>
      <c r="I101">
        <f>(AU101-BA101)</f>
        <v>1.4844790866010191</v>
      </c>
      <c r="J101">
        <f>(P101+AT101*D101)</f>
        <v>15.037904452331281</v>
      </c>
      <c r="K101" s="3">
        <v>7.3899998664855957</v>
      </c>
      <c r="L101">
        <f>(K101*AI101+AJ101)</f>
        <v>2</v>
      </c>
      <c r="M101" s="1">
        <v>0.5</v>
      </c>
      <c r="N101">
        <f>L101*(M101+1)*(M101+1)/(M101*M101+1)</f>
        <v>3.6</v>
      </c>
      <c r="O101" s="1">
        <v>15.34740161895752</v>
      </c>
      <c r="P101" s="1">
        <v>15.158227920532227</v>
      </c>
      <c r="Q101" s="1">
        <v>15.030634880065918</v>
      </c>
      <c r="R101" s="1">
        <v>410.06732177734375</v>
      </c>
      <c r="S101" s="1">
        <v>410.37530517578125</v>
      </c>
      <c r="T101" s="1">
        <v>1.8126645088195801</v>
      </c>
      <c r="U101" s="1">
        <v>2.2640626430511475</v>
      </c>
      <c r="V101" s="1">
        <v>10.573067665100098</v>
      </c>
      <c r="W101" s="1">
        <v>13.209921836853027</v>
      </c>
      <c r="X101" s="1">
        <v>599.70623779296875</v>
      </c>
      <c r="Y101" s="1">
        <v>9.6539609134197235E-2</v>
      </c>
      <c r="Z101" s="1">
        <v>0.1016206368803978</v>
      </c>
      <c r="AA101" s="1">
        <v>102.06273651123047</v>
      </c>
      <c r="AB101" s="1">
        <v>5.2203879356384277</v>
      </c>
      <c r="AC101" s="1">
        <v>6.9722965359687805E-2</v>
      </c>
      <c r="AD101" s="1">
        <v>1.6108591109514236E-2</v>
      </c>
      <c r="AE101" s="1">
        <v>4.0837628766894341E-3</v>
      </c>
      <c r="AF101" s="1">
        <v>6.2889307737350464E-3</v>
      </c>
      <c r="AG101" s="1">
        <v>4.3578408658504486E-3</v>
      </c>
      <c r="AH101" s="1">
        <v>0.66666668653488159</v>
      </c>
      <c r="AI101" s="1">
        <v>0</v>
      </c>
      <c r="AJ101" s="1">
        <v>2</v>
      </c>
      <c r="AK101" s="1">
        <v>0</v>
      </c>
      <c r="AL101" s="1">
        <v>1</v>
      </c>
      <c r="AM101" s="1">
        <v>0.18999999761581421</v>
      </c>
      <c r="AN101" s="1">
        <v>111115</v>
      </c>
      <c r="AO101">
        <f>X101*0.000001/(K101*0.0001)</f>
        <v>0.81151048528796021</v>
      </c>
      <c r="AP101">
        <f>(U101-T101)/(1000-U101)*AO101</f>
        <v>3.6714555951419727E-4</v>
      </c>
      <c r="AQ101">
        <f>(P101+273.15)</f>
        <v>288.3082279205322</v>
      </c>
      <c r="AR101">
        <f>(O101+273.15)</f>
        <v>288.4974016189575</v>
      </c>
      <c r="AS101">
        <f>(Y101*AK101+Z101*AL101)*AM101</f>
        <v>1.9307920764993103E-2</v>
      </c>
      <c r="AT101">
        <f>((AS101+0.00000010773*(AR101^4-AQ101^4))-AP101*44100)/(L101*0.92*2*29.3+0.00000043092*AQ101^3)</f>
        <v>-0.12032346820094504</v>
      </c>
      <c r="AU101">
        <f>0.61365*EXP(17.502*J101/(240.97+J101))</f>
        <v>1.7155555155836684</v>
      </c>
      <c r="AV101">
        <f>AU101*1000/AA101</f>
        <v>16.808833215978854</v>
      </c>
      <c r="AW101">
        <f>(AV101-U101)</f>
        <v>14.544770572927707</v>
      </c>
      <c r="AX101">
        <f>IF(D101,P101,(O101+P101)/2)</f>
        <v>15.158227920532227</v>
      </c>
      <c r="AY101">
        <f>0.61365*EXP(17.502*AX101/(240.97+AX101))</f>
        <v>1.7288838709205641</v>
      </c>
      <c r="AZ101">
        <f>IF(AW101&lt;&gt;0,(1000-(AV101+U101)/2)/AW101*AP101,0)</f>
        <v>2.5001720940183915E-2</v>
      </c>
      <c r="BA101">
        <f>U101*AA101/1000</f>
        <v>0.2310764289826493</v>
      </c>
      <c r="BB101">
        <f>(AY101-BA101)</f>
        <v>1.4978074419379148</v>
      </c>
      <c r="BC101">
        <f>1/(1.6/F101+1.37/N101)</f>
        <v>1.5641691197966292E-2</v>
      </c>
      <c r="BD101">
        <f>G101*AA101*0.001</f>
        <v>43.495925130588304</v>
      </c>
      <c r="BE101">
        <f>G101/S101</f>
        <v>1.0384848023677562</v>
      </c>
      <c r="BF101">
        <f>(1-AP101*AA101/AU101/F101)*100</f>
        <v>13.243076135866227</v>
      </c>
      <c r="BG101">
        <f>(S101-E101/(N101/1.35))</f>
        <v>410.52552988633983</v>
      </c>
      <c r="BH101">
        <f>E101*BF101/100/BG101</f>
        <v>-1.2922865186755844E-4</v>
      </c>
    </row>
    <row r="102" spans="1:60" x14ac:dyDescent="0.25">
      <c r="A102" s="1">
        <v>30</v>
      </c>
      <c r="B102" s="1" t="s">
        <v>164</v>
      </c>
      <c r="C102" s="1">
        <v>3863.500009868294</v>
      </c>
      <c r="D102" s="1">
        <v>1</v>
      </c>
      <c r="E102">
        <f>(R102-S102*(1000-T102)/(1000-U102))*AO102</f>
        <v>-0.39089485757087628</v>
      </c>
      <c r="F102">
        <f>IF(AZ102&lt;&gt;0,1/(1/AZ102-1/N102),0)</f>
        <v>2.4762887703672496E-2</v>
      </c>
      <c r="G102">
        <f>((BC102-AP102/2)*S102-E102)/(BC102+AP102/2)</f>
        <v>425.9846857387297</v>
      </c>
      <c r="H102">
        <f>AP102*1000</f>
        <v>0.36134337920647569</v>
      </c>
      <c r="I102">
        <f>(AU102-BA102)</f>
        <v>1.4852620945547608</v>
      </c>
      <c r="J102">
        <f>(P102+AT102*D102)</f>
        <v>15.039100822650461</v>
      </c>
      <c r="K102" s="3">
        <v>7.3899998664855957</v>
      </c>
      <c r="L102">
        <f>(K102*AI102+AJ102)</f>
        <v>2</v>
      </c>
      <c r="M102" s="1">
        <v>0.5</v>
      </c>
      <c r="N102">
        <f>L102*(M102+1)*(M102+1)/(M102*M102+1)</f>
        <v>3.6</v>
      </c>
      <c r="O102" s="1">
        <v>15.349727630615234</v>
      </c>
      <c r="P102" s="1">
        <v>15.156962394714355</v>
      </c>
      <c r="Q102" s="1">
        <v>15.029817581176758</v>
      </c>
      <c r="R102" s="1">
        <v>410.10137939453125</v>
      </c>
      <c r="S102" s="1">
        <v>410.40032958984375</v>
      </c>
      <c r="T102" s="1">
        <v>1.8134124279022217</v>
      </c>
      <c r="U102" s="1">
        <v>2.2576830387115479</v>
      </c>
      <c r="V102" s="1">
        <v>10.575534820556641</v>
      </c>
      <c r="W102" s="1">
        <v>13.170565605163574</v>
      </c>
      <c r="X102" s="1">
        <v>599.7017822265625</v>
      </c>
      <c r="Y102" s="1">
        <v>8.5930660367012024E-2</v>
      </c>
      <c r="Z102" s="1">
        <v>9.0453334152698517E-2</v>
      </c>
      <c r="AA102" s="1">
        <v>102.06282043457031</v>
      </c>
      <c r="AB102" s="1">
        <v>5.2203879356384277</v>
      </c>
      <c r="AC102" s="1">
        <v>6.9722965359687805E-2</v>
      </c>
      <c r="AD102" s="1">
        <v>1.6108591109514236E-2</v>
      </c>
      <c r="AE102" s="1">
        <v>4.0837628766894341E-3</v>
      </c>
      <c r="AF102" s="1">
        <v>6.2889307737350464E-3</v>
      </c>
      <c r="AG102" s="1">
        <v>4.3578408658504486E-3</v>
      </c>
      <c r="AH102" s="1">
        <v>1</v>
      </c>
      <c r="AI102" s="1">
        <v>0</v>
      </c>
      <c r="AJ102" s="1">
        <v>2</v>
      </c>
      <c r="AK102" s="1">
        <v>0</v>
      </c>
      <c r="AL102" s="1">
        <v>1</v>
      </c>
      <c r="AM102" s="1">
        <v>0.18999999761581421</v>
      </c>
      <c r="AN102" s="1">
        <v>111115</v>
      </c>
      <c r="AO102">
        <f>X102*0.000001/(K102*0.0001)</f>
        <v>0.8115044561046223</v>
      </c>
      <c r="AP102">
        <f>(U102-T102)/(1000-U102)*AO102</f>
        <v>3.6134337920647571E-4</v>
      </c>
      <c r="AQ102">
        <f>(P102+273.15)</f>
        <v>288.30696239471433</v>
      </c>
      <c r="AR102">
        <f>(O102+273.15)</f>
        <v>288.49972763061521</v>
      </c>
      <c r="AS102">
        <f>(Y102*AK102+Z102*AL102)*AM102</f>
        <v>1.7186133273355164E-2</v>
      </c>
      <c r="AT102">
        <f>((AS102+0.00000010773*(AR102^4-AQ102^4))-AP102*44100)/(L102*0.92*2*29.3+0.00000043092*AQ102^3)</f>
        <v>-0.11786157206389521</v>
      </c>
      <c r="AU102">
        <f>0.61365*EXP(17.502*J102/(240.97+J102))</f>
        <v>1.7156875931329525</v>
      </c>
      <c r="AV102">
        <f>AU102*1000/AA102</f>
        <v>16.810113475482808</v>
      </c>
      <c r="AW102">
        <f>(AV102-U102)</f>
        <v>14.55243043677126</v>
      </c>
      <c r="AX102">
        <f>IF(D102,P102,(O102+P102)/2)</f>
        <v>15.156962394714355</v>
      </c>
      <c r="AY102">
        <f>0.61365*EXP(17.502*AX102/(240.97+AX102))</f>
        <v>1.7287432153039661</v>
      </c>
      <c r="AZ102">
        <f>IF(AW102&lt;&gt;0,(1000-(AV102+U102)/2)/AW102*AP102,0)</f>
        <v>2.4593717849968447E-2</v>
      </c>
      <c r="BA102">
        <f>U102*AA102/1000</f>
        <v>0.23042549857819175</v>
      </c>
      <c r="BB102">
        <f>(AY102-BA102)</f>
        <v>1.4983177167257744</v>
      </c>
      <c r="BC102">
        <f>1/(1.6/F102+1.37/N102)</f>
        <v>1.5386183516460154E-2</v>
      </c>
      <c r="BD102">
        <f>G102*AA102*0.001</f>
        <v>43.477198488428833</v>
      </c>
      <c r="BE102">
        <f>G102/S102</f>
        <v>1.0379735468644995</v>
      </c>
      <c r="BF102">
        <f>(1-AP102*AA102/AU102/F102)*100</f>
        <v>13.194315035615789</v>
      </c>
      <c r="BG102">
        <f>(S102-E102/(N102/1.35))</f>
        <v>410.54691516143282</v>
      </c>
      <c r="BH102">
        <f>E102*BF102/100/BG102</f>
        <v>-1.2562729632408195E-4</v>
      </c>
    </row>
    <row r="103" spans="1:60" x14ac:dyDescent="0.25">
      <c r="A103" s="1">
        <v>31</v>
      </c>
      <c r="B103" s="1" t="s">
        <v>165</v>
      </c>
      <c r="C103" s="1">
        <v>3868.5000097565353</v>
      </c>
      <c r="D103" s="1">
        <v>1</v>
      </c>
      <c r="E103">
        <f>(R103-S103*(1000-T103)/(1000-U103))*AO103</f>
        <v>-0.47713212460626458</v>
      </c>
      <c r="F103">
        <f>IF(AZ103&lt;&gt;0,1/(1/AZ103-1/N103),0)</f>
        <v>2.4508151344001809E-2</v>
      </c>
      <c r="G103">
        <f>((BC103-AP103/2)*S103-E103)/(BC103+AP103/2)</f>
        <v>431.85967558888836</v>
      </c>
      <c r="H103">
        <f>AP103*1000</f>
        <v>0.35773198282348045</v>
      </c>
      <c r="I103">
        <f>(AU103-BA103)</f>
        <v>1.4856022395114707</v>
      </c>
      <c r="J103">
        <f>(P103+AT103*D103)</f>
        <v>15.038995979785254</v>
      </c>
      <c r="K103" s="3">
        <v>7.3899998664855957</v>
      </c>
      <c r="L103">
        <f>(K103*AI103+AJ103)</f>
        <v>2</v>
      </c>
      <c r="M103" s="1">
        <v>0.5</v>
      </c>
      <c r="N103">
        <f>L103*(M103+1)*(M103+1)/(M103*M103+1)</f>
        <v>3.6</v>
      </c>
      <c r="O103" s="1">
        <v>15.351071357727051</v>
      </c>
      <c r="P103" s="1">
        <v>15.1552734375</v>
      </c>
      <c r="Q103" s="1">
        <v>15.029607772827148</v>
      </c>
      <c r="R103" s="1">
        <v>410.01455688476562</v>
      </c>
      <c r="S103" s="1">
        <v>410.42160034179687</v>
      </c>
      <c r="T103" s="1">
        <v>1.8143924474716187</v>
      </c>
      <c r="U103" s="1">
        <v>2.2542328834533691</v>
      </c>
      <c r="V103" s="1">
        <v>10.578516960144043</v>
      </c>
      <c r="W103" s="1">
        <v>13.148741722106934</v>
      </c>
      <c r="X103" s="1">
        <v>599.690185546875</v>
      </c>
      <c r="Y103" s="1">
        <v>6.8817205727100372E-2</v>
      </c>
      <c r="Z103" s="1">
        <v>7.243916392326355E-2</v>
      </c>
      <c r="AA103" s="1">
        <v>102.06300354003906</v>
      </c>
      <c r="AB103" s="1">
        <v>5.2203879356384277</v>
      </c>
      <c r="AC103" s="1">
        <v>6.9722965359687805E-2</v>
      </c>
      <c r="AD103" s="1">
        <v>1.6108591109514236E-2</v>
      </c>
      <c r="AE103" s="1">
        <v>4.0837628766894341E-3</v>
      </c>
      <c r="AF103" s="1">
        <v>6.2889307737350464E-3</v>
      </c>
      <c r="AG103" s="1">
        <v>4.3578408658504486E-3</v>
      </c>
      <c r="AH103" s="1">
        <v>1</v>
      </c>
      <c r="AI103" s="1">
        <v>0</v>
      </c>
      <c r="AJ103" s="1">
        <v>2</v>
      </c>
      <c r="AK103" s="1">
        <v>0</v>
      </c>
      <c r="AL103" s="1">
        <v>1</v>
      </c>
      <c r="AM103" s="1">
        <v>0.18999999761581421</v>
      </c>
      <c r="AN103" s="1">
        <v>111115</v>
      </c>
      <c r="AO103">
        <f>X103*0.000001/(K103*0.0001)</f>
        <v>0.81148876370963319</v>
      </c>
      <c r="AP103">
        <f>(U103-T103)/(1000-U103)*AO103</f>
        <v>3.5773198282348044E-4</v>
      </c>
      <c r="AQ103">
        <f>(P103+273.15)</f>
        <v>288.30527343749998</v>
      </c>
      <c r="AR103">
        <f>(O103+273.15)</f>
        <v>288.50107135772703</v>
      </c>
      <c r="AS103">
        <f>(Y103*AK103+Z103*AL103)*AM103</f>
        <v>1.3763440972711649E-2</v>
      </c>
      <c r="AT103">
        <f>((AS103+0.00000010773*(AR103^4-AQ103^4))-AP103*44100)/(L103*0.92*2*29.3+0.00000043092*AQ103^3)</f>
        <v>-0.11627745771474571</v>
      </c>
      <c r="AU103">
        <f>0.61365*EXP(17.502*J103/(240.97+J103))</f>
        <v>1.7156760182754445</v>
      </c>
      <c r="AV103">
        <f>AU103*1000/AA103</f>
        <v>16.809969908463344</v>
      </c>
      <c r="AW103">
        <f>(AV103-U103)</f>
        <v>14.555737025009975</v>
      </c>
      <c r="AX103">
        <f>IF(D103,P103,(O103+P103)/2)</f>
        <v>15.1552734375</v>
      </c>
      <c r="AY103">
        <f>0.61365*EXP(17.502*AX103/(240.97+AX103))</f>
        <v>1.7285555134848958</v>
      </c>
      <c r="AZ103">
        <f>IF(AW103&lt;&gt;0,(1000-(AV103+U103)/2)/AW103*AP103,0)</f>
        <v>2.434243244995607E-2</v>
      </c>
      <c r="BA103">
        <f>U103*AA103/1000</f>
        <v>0.23007377876397367</v>
      </c>
      <c r="BB103">
        <f>(AY103-BA103)</f>
        <v>1.4984817347209221</v>
      </c>
      <c r="BC103">
        <f>1/(1.6/F103+1.37/N103)</f>
        <v>1.5228822801322664E-2</v>
      </c>
      <c r="BD103">
        <f>G103*AA103*0.001</f>
        <v>44.076895598428834</v>
      </c>
      <c r="BE103">
        <f>G103/S103</f>
        <v>1.0522342762399395</v>
      </c>
      <c r="BF103">
        <f>(1-AP103*AA103/AU103/F103)*100</f>
        <v>13.167904840615584</v>
      </c>
      <c r="BG103">
        <f>(S103-E103/(N103/1.35))</f>
        <v>410.60052488852421</v>
      </c>
      <c r="BH103">
        <f>E103*BF103/100/BG103</f>
        <v>-1.5301564494886566E-4</v>
      </c>
    </row>
    <row r="104" spans="1:60" x14ac:dyDescent="0.25">
      <c r="A104" s="1">
        <v>32</v>
      </c>
      <c r="B104" s="1" t="s">
        <v>166</v>
      </c>
      <c r="C104" s="1">
        <v>3873.5000096447766</v>
      </c>
      <c r="D104" s="1">
        <v>1</v>
      </c>
      <c r="E104">
        <f>(R104-S104*(1000-T104)/(1000-U104))*AO104</f>
        <v>-0.48043709615154834</v>
      </c>
      <c r="F104">
        <f>IF(AZ104&lt;&gt;0,1/(1/AZ104-1/N104),0)</f>
        <v>2.4255195501924617E-2</v>
      </c>
      <c r="G104">
        <f>((BC104-AP104/2)*S104-E104)/(BC104+AP104/2)</f>
        <v>432.39085183185603</v>
      </c>
      <c r="H104">
        <f>AP104*1000</f>
        <v>0.35416174302002418</v>
      </c>
      <c r="I104">
        <f>(AU104-BA104)</f>
        <v>1.4860086623981303</v>
      </c>
      <c r="J104">
        <f>(P104+AT104*D104)</f>
        <v>15.039082031094463</v>
      </c>
      <c r="K104" s="3">
        <v>7.3899998664855957</v>
      </c>
      <c r="L104">
        <f>(K104*AI104+AJ104)</f>
        <v>2</v>
      </c>
      <c r="M104" s="1">
        <v>0.5</v>
      </c>
      <c r="N104">
        <f>L104*(M104+1)*(M104+1)/(M104*M104+1)</f>
        <v>3.6</v>
      </c>
      <c r="O104" s="1">
        <v>15.351968765258789</v>
      </c>
      <c r="P104" s="1">
        <v>15.153824806213379</v>
      </c>
      <c r="Q104" s="1">
        <v>15.029348373413086</v>
      </c>
      <c r="R104" s="1">
        <v>410.00473022460937</v>
      </c>
      <c r="S104" s="1">
        <v>410.41766357421875</v>
      </c>
      <c r="T104" s="1">
        <v>1.8148882389068604</v>
      </c>
      <c r="U104" s="1">
        <v>2.2503509521484375</v>
      </c>
      <c r="V104" s="1">
        <v>10.5809326171875</v>
      </c>
      <c r="W104" s="1">
        <v>13.125462532043457</v>
      </c>
      <c r="X104" s="1">
        <v>599.676025390625</v>
      </c>
      <c r="Y104" s="1">
        <v>6.7060120403766632E-2</v>
      </c>
      <c r="Z104" s="1">
        <v>7.0589601993560791E-2</v>
      </c>
      <c r="AA104" s="1">
        <v>102.06268310546875</v>
      </c>
      <c r="AB104" s="1">
        <v>5.2203879356384277</v>
      </c>
      <c r="AC104" s="1">
        <v>6.9722965359687805E-2</v>
      </c>
      <c r="AD104" s="1">
        <v>1.6108591109514236E-2</v>
      </c>
      <c r="AE104" s="1">
        <v>4.0837628766894341E-3</v>
      </c>
      <c r="AF104" s="1">
        <v>6.2889307737350464E-3</v>
      </c>
      <c r="AG104" s="1">
        <v>4.3578408658504486E-3</v>
      </c>
      <c r="AH104" s="1">
        <v>1</v>
      </c>
      <c r="AI104" s="1">
        <v>0</v>
      </c>
      <c r="AJ104" s="1">
        <v>2</v>
      </c>
      <c r="AK104" s="1">
        <v>0</v>
      </c>
      <c r="AL104" s="1">
        <v>1</v>
      </c>
      <c r="AM104" s="1">
        <v>0.18999999761581421</v>
      </c>
      <c r="AN104" s="1">
        <v>111115</v>
      </c>
      <c r="AO104">
        <f>X104*0.000001/(K104*0.0001)</f>
        <v>0.81146960246943578</v>
      </c>
      <c r="AP104">
        <f>(U104-T104)/(1000-U104)*AO104</f>
        <v>3.5416174302002417E-4</v>
      </c>
      <c r="AQ104">
        <f>(P104+273.15)</f>
        <v>288.30382480621336</v>
      </c>
      <c r="AR104">
        <f>(O104+273.15)</f>
        <v>288.50196876525877</v>
      </c>
      <c r="AS104">
        <f>(Y104*AK104+Z104*AL104)*AM104</f>
        <v>1.3412024210477824E-2</v>
      </c>
      <c r="AT104">
        <f>((AS104+0.00000010773*(AR104^4-AQ104^4))-AP104*44100)/(L104*0.92*2*29.3+0.00000043092*AQ104^3)</f>
        <v>-0.1147427751189166</v>
      </c>
      <c r="AU104">
        <f>0.61365*EXP(17.502*J104/(240.97+J104))</f>
        <v>1.7156855185033462</v>
      </c>
      <c r="AV104">
        <f>AU104*1000/AA104</f>
        <v>16.810115767095837</v>
      </c>
      <c r="AW104">
        <f>(AV104-U104)</f>
        <v>14.5597648149474</v>
      </c>
      <c r="AX104">
        <f>IF(D104,P104,(O104+P104)/2)</f>
        <v>15.153824806213379</v>
      </c>
      <c r="AY104">
        <f>0.61365*EXP(17.502*AX104/(240.97+AX104))</f>
        <v>1.7283945344897447</v>
      </c>
      <c r="AZ104">
        <f>IF(AW104&lt;&gt;0,(1000-(AV104+U104)/2)/AW104*AP104,0)</f>
        <v>2.4092868492069808E-2</v>
      </c>
      <c r="BA104">
        <f>U104*AA104/1000</f>
        <v>0.22967685610521585</v>
      </c>
      <c r="BB104">
        <f>(AY104-BA104)</f>
        <v>1.4987176783845289</v>
      </c>
      <c r="BC104">
        <f>1/(1.6/F104+1.37/N104)</f>
        <v>1.5072543221499465E-2</v>
      </c>
      <c r="BD104">
        <f>G104*AA104*0.001</f>
        <v>44.130970488218416</v>
      </c>
      <c r="BE104">
        <f>G104/S104</f>
        <v>1.0535386027645073</v>
      </c>
      <c r="BF104">
        <f>(1-AP104*AA104/AU104/F104)*100</f>
        <v>13.1387324670726</v>
      </c>
      <c r="BG104">
        <f>(S104-E104/(N104/1.35))</f>
        <v>410.59782748527556</v>
      </c>
      <c r="BH104">
        <f>E104*BF104/100/BG104</f>
        <v>-1.5373521365791434E-4</v>
      </c>
    </row>
    <row r="105" spans="1:60" x14ac:dyDescent="0.25">
      <c r="A105" s="1" t="s">
        <v>9</v>
      </c>
      <c r="B105" s="1" t="s">
        <v>167</v>
      </c>
    </row>
    <row r="106" spans="1:60" x14ac:dyDescent="0.25">
      <c r="A106" s="1" t="s">
        <v>9</v>
      </c>
      <c r="B106" s="1" t="s">
        <v>168</v>
      </c>
    </row>
    <row r="107" spans="1:60" x14ac:dyDescent="0.25">
      <c r="A107" s="1" t="s">
        <v>9</v>
      </c>
      <c r="B107" s="1" t="s">
        <v>169</v>
      </c>
    </row>
    <row r="108" spans="1:60" x14ac:dyDescent="0.25">
      <c r="A108" s="1" t="s">
        <v>9</v>
      </c>
      <c r="B108" s="1" t="s">
        <v>170</v>
      </c>
    </row>
    <row r="109" spans="1:60" x14ac:dyDescent="0.25">
      <c r="A109" s="1" t="s">
        <v>9</v>
      </c>
      <c r="B109" s="1" t="s">
        <v>171</v>
      </c>
    </row>
    <row r="110" spans="1:60" x14ac:dyDescent="0.25">
      <c r="A110" s="1" t="s">
        <v>9</v>
      </c>
      <c r="B110" s="1" t="s">
        <v>172</v>
      </c>
    </row>
    <row r="111" spans="1:60" x14ac:dyDescent="0.25">
      <c r="A111" s="1" t="s">
        <v>9</v>
      </c>
      <c r="B111" s="1" t="s">
        <v>173</v>
      </c>
    </row>
    <row r="112" spans="1:60" x14ac:dyDescent="0.25">
      <c r="A112" s="1" t="s">
        <v>9</v>
      </c>
      <c r="B112" s="1" t="s">
        <v>174</v>
      </c>
    </row>
    <row r="113" spans="1:60" x14ac:dyDescent="0.25">
      <c r="A113" s="1" t="s">
        <v>9</v>
      </c>
      <c r="B113" s="1" t="s">
        <v>175</v>
      </c>
    </row>
    <row r="114" spans="1:60" x14ac:dyDescent="0.25">
      <c r="A114" s="1">
        <v>33</v>
      </c>
      <c r="B114" s="1" t="s">
        <v>176</v>
      </c>
      <c r="C114" s="1">
        <v>4152.0000101029873</v>
      </c>
      <c r="D114" s="1">
        <v>1</v>
      </c>
      <c r="E114">
        <f t="shared" ref="E114:E119" si="56">(R114-S114*(1000-T114)/(1000-U114))*AO114</f>
        <v>-0.97527180020990778</v>
      </c>
      <c r="F114">
        <f t="shared" ref="F114:F119" si="57">IF(AZ114&lt;&gt;0,1/(1/AZ114-1/N114),0)</f>
        <v>8.2676991403739089E-2</v>
      </c>
      <c r="G114">
        <f t="shared" ref="G114:G119" si="58">((BC114-AP114/2)*S114-E114)/(BC114+AP114/2)</f>
        <v>420.20137835409349</v>
      </c>
      <c r="H114">
        <f t="shared" ref="H114:H119" si="59">AP114*1000</f>
        <v>1.1513579989893441</v>
      </c>
      <c r="I114">
        <f t="shared" ref="I114:I119" si="60">(AU114-BA114)</f>
        <v>1.4402849756170872</v>
      </c>
      <c r="J114">
        <f t="shared" ref="J114:J119" si="61">(P114+AT114*D114)</f>
        <v>14.75744040765151</v>
      </c>
      <c r="K114" s="3">
        <v>2.91</v>
      </c>
      <c r="L114">
        <f t="shared" ref="L114:L119" si="62">(K114*AI114+AJ114)</f>
        <v>2</v>
      </c>
      <c r="M114" s="1">
        <v>0.5</v>
      </c>
      <c r="N114">
        <f t="shared" ref="N114:N119" si="63">L114*(M114+1)*(M114+1)/(M114*M114+1)</f>
        <v>3.6</v>
      </c>
      <c r="O114" s="1">
        <v>15.33199405670166</v>
      </c>
      <c r="P114" s="1">
        <v>15.173150062561035</v>
      </c>
      <c r="Q114" s="1">
        <v>15.032101631164551</v>
      </c>
      <c r="R114" s="1">
        <v>410.1478271484375</v>
      </c>
      <c r="S114" s="1">
        <v>410.39178466796875</v>
      </c>
      <c r="T114" s="1">
        <v>1.8386650085449219</v>
      </c>
      <c r="U114" s="1">
        <v>2.3960030078887939</v>
      </c>
      <c r="V114" s="1">
        <v>10.744491577148438</v>
      </c>
      <c r="W114" s="1">
        <v>13.996304512023926</v>
      </c>
      <c r="X114" s="1">
        <v>599.71221923828125</v>
      </c>
      <c r="Y114" s="1">
        <v>7.9022176563739777E-2</v>
      </c>
      <c r="Z114" s="1">
        <v>8.3181232213973999E-2</v>
      </c>
      <c r="AA114" s="1">
        <v>102.06712341308594</v>
      </c>
      <c r="AB114" s="1">
        <v>5.2292442321777344</v>
      </c>
      <c r="AC114" s="1">
        <v>7.2972893714904785E-2</v>
      </c>
      <c r="AD114" s="1">
        <v>2.0467666909098625E-2</v>
      </c>
      <c r="AE114" s="1">
        <v>9.714626707136631E-3</v>
      </c>
      <c r="AF114" s="1">
        <v>2.4255124852061272E-2</v>
      </c>
      <c r="AG114" s="1">
        <v>1.0292462073266506E-2</v>
      </c>
      <c r="AH114" s="1">
        <v>1</v>
      </c>
      <c r="AI114" s="1">
        <v>0</v>
      </c>
      <c r="AJ114" s="1">
        <v>2</v>
      </c>
      <c r="AK114" s="1">
        <v>0</v>
      </c>
      <c r="AL114" s="1">
        <v>1</v>
      </c>
      <c r="AM114" s="1">
        <v>0.18999999761581421</v>
      </c>
      <c r="AN114" s="1">
        <v>111115</v>
      </c>
      <c r="AO114">
        <f t="shared" ref="AO114:AO119" si="64">X114*0.000001/(K114*0.0001)</f>
        <v>2.0608667327775985</v>
      </c>
      <c r="AP114">
        <f t="shared" ref="AP114:AP119" si="65">(U114-T114)/(1000-U114)*AO114</f>
        <v>1.1513579989893441E-3</v>
      </c>
      <c r="AQ114">
        <f t="shared" ref="AQ114:AQ119" si="66">(P114+273.15)</f>
        <v>288.32315006256101</v>
      </c>
      <c r="AR114">
        <f t="shared" ref="AR114:AR119" si="67">(O114+273.15)</f>
        <v>288.48199405670164</v>
      </c>
      <c r="AS114">
        <f t="shared" ref="AS114:AS119" si="68">(Y114*AK114+Z114*AL114)*AM114</f>
        <v>1.5804433922335548E-2</v>
      </c>
      <c r="AT114">
        <f t="shared" ref="AT114:AT119" si="69">((AS114+0.00000010773*(AR114^4-AQ114^4))-AP114*44100)/(L114*0.92*2*29.3+0.00000043092*AQ114^3)</f>
        <v>-0.41570965490952561</v>
      </c>
      <c r="AU114">
        <f t="shared" ref="AU114:AU119" si="70">0.61365*EXP(17.502*J114/(240.97+J114))</f>
        <v>1.6848381103213979</v>
      </c>
      <c r="AV114">
        <f t="shared" ref="AV114:AV119" si="71">AU114*1000/AA114</f>
        <v>16.507157779910415</v>
      </c>
      <c r="AW114">
        <f t="shared" ref="AW114:AW119" si="72">(AV114-U114)</f>
        <v>14.111154772021621</v>
      </c>
      <c r="AX114">
        <f t="shared" ref="AX114:AX119" si="73">IF(D114,P114,(O114+P114)/2)</f>
        <v>15.173150062561035</v>
      </c>
      <c r="AY114">
        <f t="shared" ref="AY114:AY119" si="74">0.61365*EXP(17.502*AX114/(240.97+AX114))</f>
        <v>1.7305431360185333</v>
      </c>
      <c r="AZ114">
        <f t="shared" ref="AZ114:AZ119" si="75">IF(AW114&lt;&gt;0,(1000-(AV114+U114)/2)/AW114*AP114,0)</f>
        <v>8.0820872899854651E-2</v>
      </c>
      <c r="BA114">
        <f t="shared" ref="BA114:BA119" si="76">U114*AA114/1000</f>
        <v>0.24455313470431064</v>
      </c>
      <c r="BB114">
        <f t="shared" ref="BB114:BB119" si="77">(AY114-BA114)</f>
        <v>1.4859900013142227</v>
      </c>
      <c r="BC114">
        <f t="shared" ref="BC114:BC119" si="78">1/(1.6/F114+1.37/N114)</f>
        <v>5.0676590187155375E-2</v>
      </c>
      <c r="BD114">
        <f t="shared" ref="BD114:BD119" si="79">G114*AA114*0.001</f>
        <v>42.88874594281608</v>
      </c>
      <c r="BE114">
        <f t="shared" ref="BE114:BE119" si="80">G114/S114</f>
        <v>1.0239029972153593</v>
      </c>
      <c r="BF114">
        <f t="shared" ref="BF114:BF119" si="81">(1-AP114*AA114/AU114/F114)*100</f>
        <v>15.636727920082505</v>
      </c>
      <c r="BG114">
        <f t="shared" ref="BG114:BG119" si="82">(S114-E114/(N114/1.35))</f>
        <v>410.75751159304747</v>
      </c>
      <c r="BH114">
        <f t="shared" ref="BH114:BH119" si="83">E114*BF114/100/BG114</f>
        <v>-3.7126672933787236E-4</v>
      </c>
    </row>
    <row r="115" spans="1:60" x14ac:dyDescent="0.25">
      <c r="A115" s="1">
        <v>34</v>
      </c>
      <c r="B115" s="1" t="s">
        <v>177</v>
      </c>
      <c r="C115" s="1">
        <v>4157.0000099912286</v>
      </c>
      <c r="D115" s="1">
        <v>1</v>
      </c>
      <c r="E115">
        <f t="shared" si="56"/>
        <v>-0.97923618477809193</v>
      </c>
      <c r="F115">
        <f t="shared" si="57"/>
        <v>8.0907303544525661E-2</v>
      </c>
      <c r="G115">
        <f t="shared" si="58"/>
        <v>420.6739004444828</v>
      </c>
      <c r="H115">
        <f t="shared" si="59"/>
        <v>1.1292826016629438</v>
      </c>
      <c r="I115">
        <f t="shared" si="60"/>
        <v>1.4428690622201821</v>
      </c>
      <c r="J115">
        <f t="shared" si="61"/>
        <v>14.768386418383042</v>
      </c>
      <c r="K115" s="3">
        <v>2.91</v>
      </c>
      <c r="L115">
        <f t="shared" si="62"/>
        <v>2</v>
      </c>
      <c r="M115" s="1">
        <v>0.5</v>
      </c>
      <c r="N115">
        <f t="shared" si="63"/>
        <v>3.6</v>
      </c>
      <c r="O115" s="1">
        <v>15.335430145263672</v>
      </c>
      <c r="P115" s="1">
        <v>15.175782203674316</v>
      </c>
      <c r="Q115" s="1">
        <v>15.031379699707031</v>
      </c>
      <c r="R115" s="1">
        <v>410.14431762695312</v>
      </c>
      <c r="S115" s="1">
        <v>410.39459228515625</v>
      </c>
      <c r="T115" s="1">
        <v>1.8356974124908447</v>
      </c>
      <c r="U115" s="1">
        <v>2.382354736328125</v>
      </c>
      <c r="V115" s="1">
        <v>10.715174674987793</v>
      </c>
      <c r="W115" s="1">
        <v>13.917590141296387</v>
      </c>
      <c r="X115" s="1">
        <v>599.71453857421875</v>
      </c>
      <c r="Y115" s="1">
        <v>8.0528803169727325E-2</v>
      </c>
      <c r="Z115" s="1">
        <v>8.4767162799835205E-2</v>
      </c>
      <c r="AA115" s="1">
        <v>102.06656646728516</v>
      </c>
      <c r="AB115" s="1">
        <v>5.2292442321777344</v>
      </c>
      <c r="AC115" s="1">
        <v>7.2972893714904785E-2</v>
      </c>
      <c r="AD115" s="1">
        <v>2.0467666909098625E-2</v>
      </c>
      <c r="AE115" s="1">
        <v>9.714626707136631E-3</v>
      </c>
      <c r="AF115" s="1">
        <v>2.4255124852061272E-2</v>
      </c>
      <c r="AG115" s="1">
        <v>1.0292462073266506E-2</v>
      </c>
      <c r="AH115" s="1">
        <v>1</v>
      </c>
      <c r="AI115" s="1">
        <v>0</v>
      </c>
      <c r="AJ115" s="1">
        <v>2</v>
      </c>
      <c r="AK115" s="1">
        <v>0</v>
      </c>
      <c r="AL115" s="1">
        <v>1</v>
      </c>
      <c r="AM115" s="1">
        <v>0.18999999761581421</v>
      </c>
      <c r="AN115" s="1">
        <v>111115</v>
      </c>
      <c r="AO115">
        <f t="shared" si="64"/>
        <v>2.0608747030041878</v>
      </c>
      <c r="AP115">
        <f t="shared" si="65"/>
        <v>1.1292826016629438E-3</v>
      </c>
      <c r="AQ115">
        <f t="shared" si="66"/>
        <v>288.32578220367429</v>
      </c>
      <c r="AR115">
        <f t="shared" si="67"/>
        <v>288.48543014526365</v>
      </c>
      <c r="AS115">
        <f t="shared" si="68"/>
        <v>1.6105760729868024E-2</v>
      </c>
      <c r="AT115">
        <f t="shared" si="69"/>
        <v>-0.40739578529127551</v>
      </c>
      <c r="AU115">
        <f t="shared" si="70"/>
        <v>1.6860278302642682</v>
      </c>
      <c r="AV115">
        <f t="shared" si="71"/>
        <v>16.518904168336864</v>
      </c>
      <c r="AW115">
        <f t="shared" si="72"/>
        <v>14.136549432008739</v>
      </c>
      <c r="AX115">
        <f t="shared" si="73"/>
        <v>15.175782203674316</v>
      </c>
      <c r="AY115">
        <f t="shared" si="74"/>
        <v>1.7308359616178388</v>
      </c>
      <c r="AZ115">
        <f t="shared" si="75"/>
        <v>7.9128939889308761E-2</v>
      </c>
      <c r="BA115">
        <f t="shared" si="76"/>
        <v>0.24315876804408618</v>
      </c>
      <c r="BB115">
        <f t="shared" si="77"/>
        <v>1.4876771935737527</v>
      </c>
      <c r="BC115">
        <f t="shared" si="78"/>
        <v>4.961234570056846E-2</v>
      </c>
      <c r="BD115">
        <f t="shared" si="79"/>
        <v>42.936740620768909</v>
      </c>
      <c r="BE115">
        <f t="shared" si="80"/>
        <v>1.0250473772134505</v>
      </c>
      <c r="BF115">
        <f t="shared" si="81"/>
        <v>15.504481337333276</v>
      </c>
      <c r="BG115">
        <f t="shared" si="82"/>
        <v>410.76180585444803</v>
      </c>
      <c r="BH115">
        <f t="shared" si="83"/>
        <v>-3.696193009024127E-4</v>
      </c>
    </row>
    <row r="116" spans="1:60" x14ac:dyDescent="0.25">
      <c r="A116" s="1">
        <v>35</v>
      </c>
      <c r="B116" s="1" t="s">
        <v>178</v>
      </c>
      <c r="C116" s="1">
        <v>4162.0000098794699</v>
      </c>
      <c r="D116" s="1">
        <v>1</v>
      </c>
      <c r="E116">
        <f t="shared" si="56"/>
        <v>-0.95257127385771356</v>
      </c>
      <c r="F116">
        <f t="shared" si="57"/>
        <v>7.8676487300571848E-2</v>
      </c>
      <c r="G116">
        <f t="shared" si="58"/>
        <v>420.64920940859417</v>
      </c>
      <c r="H116">
        <f t="shared" si="59"/>
        <v>1.10078252049902</v>
      </c>
      <c r="I116">
        <f t="shared" si="60"/>
        <v>1.445457760001484</v>
      </c>
      <c r="J116">
        <f t="shared" si="61"/>
        <v>14.780042379751032</v>
      </c>
      <c r="K116" s="3">
        <v>2.91</v>
      </c>
      <c r="L116">
        <f t="shared" si="62"/>
        <v>2</v>
      </c>
      <c r="M116" s="1">
        <v>0.5</v>
      </c>
      <c r="N116">
        <f t="shared" si="63"/>
        <v>3.6</v>
      </c>
      <c r="O116" s="1">
        <v>15.338288307189941</v>
      </c>
      <c r="P116" s="1">
        <v>15.176563262939453</v>
      </c>
      <c r="Q116" s="1">
        <v>15.030658721923828</v>
      </c>
      <c r="R116" s="1">
        <v>410.14767456054687</v>
      </c>
      <c r="S116" s="1">
        <v>410.39068603515625</v>
      </c>
      <c r="T116" s="1">
        <v>1.8365485668182373</v>
      </c>
      <c r="U116" s="1">
        <v>2.3694121837615967</v>
      </c>
      <c r="V116" s="1">
        <v>10.718165397644043</v>
      </c>
      <c r="W116" s="1">
        <v>13.842903137207031</v>
      </c>
      <c r="X116" s="1">
        <v>599.71954345703125</v>
      </c>
      <c r="Y116" s="1">
        <v>0.11307499557733536</v>
      </c>
      <c r="Z116" s="1">
        <v>0.1190263107419014</v>
      </c>
      <c r="AA116" s="1">
        <v>102.06656646728516</v>
      </c>
      <c r="AB116" s="1">
        <v>5.2292442321777344</v>
      </c>
      <c r="AC116" s="1">
        <v>7.2972893714904785E-2</v>
      </c>
      <c r="AD116" s="1">
        <v>2.0467666909098625E-2</v>
      </c>
      <c r="AE116" s="1">
        <v>9.714626707136631E-3</v>
      </c>
      <c r="AF116" s="1">
        <v>2.4255124852061272E-2</v>
      </c>
      <c r="AG116" s="1">
        <v>1.0292462073266506E-2</v>
      </c>
      <c r="AH116" s="1">
        <v>1</v>
      </c>
      <c r="AI116" s="1">
        <v>0</v>
      </c>
      <c r="AJ116" s="1">
        <v>2</v>
      </c>
      <c r="AK116" s="1">
        <v>0</v>
      </c>
      <c r="AL116" s="1">
        <v>1</v>
      </c>
      <c r="AM116" s="1">
        <v>0.18999999761581421</v>
      </c>
      <c r="AN116" s="1">
        <v>111115</v>
      </c>
      <c r="AO116">
        <f t="shared" si="64"/>
        <v>2.0608919019141965</v>
      </c>
      <c r="AP116">
        <f t="shared" si="65"/>
        <v>1.10078252049902E-3</v>
      </c>
      <c r="AQ116">
        <f t="shared" si="66"/>
        <v>288.32656326293943</v>
      </c>
      <c r="AR116">
        <f t="shared" si="67"/>
        <v>288.48828830718992</v>
      </c>
      <c r="AS116">
        <f t="shared" si="68"/>
        <v>2.2614998757180427E-2</v>
      </c>
      <c r="AT116">
        <f t="shared" si="69"/>
        <v>-0.39652088318842044</v>
      </c>
      <c r="AU116">
        <f t="shared" si="70"/>
        <v>1.6872955261437823</v>
      </c>
      <c r="AV116">
        <f t="shared" si="71"/>
        <v>16.531324453679961</v>
      </c>
      <c r="AW116">
        <f t="shared" si="72"/>
        <v>14.161912269918364</v>
      </c>
      <c r="AX116">
        <f t="shared" si="73"/>
        <v>15.176563262939453</v>
      </c>
      <c r="AY116">
        <f t="shared" si="74"/>
        <v>1.7309228628062256</v>
      </c>
      <c r="AZ116">
        <f t="shared" si="75"/>
        <v>7.6993819722891127E-2</v>
      </c>
      <c r="BA116">
        <f t="shared" si="76"/>
        <v>0.24183776614229827</v>
      </c>
      <c r="BB116">
        <f t="shared" si="77"/>
        <v>1.4890850966639273</v>
      </c>
      <c r="BC116">
        <f t="shared" si="78"/>
        <v>4.8269537482260746E-2</v>
      </c>
      <c r="BD116">
        <f t="shared" si="79"/>
        <v>42.93422049151323</v>
      </c>
      <c r="BE116">
        <f t="shared" si="80"/>
        <v>1.0249969692844323</v>
      </c>
      <c r="BF116">
        <f t="shared" si="81"/>
        <v>15.365211460471828</v>
      </c>
      <c r="BG116">
        <f t="shared" si="82"/>
        <v>410.74790026285291</v>
      </c>
      <c r="BH116">
        <f t="shared" si="83"/>
        <v>-3.5633679550469696E-4</v>
      </c>
    </row>
    <row r="117" spans="1:60" x14ac:dyDescent="0.25">
      <c r="A117" s="1">
        <v>36</v>
      </c>
      <c r="B117" s="1" t="s">
        <v>179</v>
      </c>
      <c r="C117" s="1">
        <v>4167.5000097565353</v>
      </c>
      <c r="D117" s="1">
        <v>1</v>
      </c>
      <c r="E117">
        <f t="shared" si="56"/>
        <v>-0.83579511293315201</v>
      </c>
      <c r="F117">
        <f t="shared" si="57"/>
        <v>7.689270755015444E-2</v>
      </c>
      <c r="G117">
        <f t="shared" si="58"/>
        <v>418.64303127577011</v>
      </c>
      <c r="H117">
        <f t="shared" si="59"/>
        <v>1.0782968890334643</v>
      </c>
      <c r="I117">
        <f t="shared" si="60"/>
        <v>1.4480719431079088</v>
      </c>
      <c r="J117">
        <f t="shared" si="61"/>
        <v>14.794751402549458</v>
      </c>
      <c r="K117" s="3">
        <v>2.91</v>
      </c>
      <c r="L117">
        <f t="shared" si="62"/>
        <v>2</v>
      </c>
      <c r="M117" s="1">
        <v>0.5</v>
      </c>
      <c r="N117">
        <f t="shared" si="63"/>
        <v>3.6</v>
      </c>
      <c r="O117" s="1">
        <v>15.340085029602051</v>
      </c>
      <c r="P117" s="1">
        <v>15.183322906494141</v>
      </c>
      <c r="Q117" s="1">
        <v>15.030662536621094</v>
      </c>
      <c r="R117" s="1">
        <v>410.21368408203125</v>
      </c>
      <c r="S117" s="1">
        <v>410.40451049804687</v>
      </c>
      <c r="T117" s="1">
        <v>1.8374804258346558</v>
      </c>
      <c r="U117" s="1">
        <v>2.3594849109649658</v>
      </c>
      <c r="V117" s="1">
        <v>10.721184730529785</v>
      </c>
      <c r="W117" s="1">
        <v>13.780219078063965</v>
      </c>
      <c r="X117" s="1">
        <v>599.696044921875</v>
      </c>
      <c r="Y117" s="1">
        <v>0.10595032572746277</v>
      </c>
      <c r="Z117" s="1">
        <v>0.11152666062116623</v>
      </c>
      <c r="AA117" s="1">
        <v>102.06656646728516</v>
      </c>
      <c r="AB117" s="1">
        <v>5.2292442321777344</v>
      </c>
      <c r="AC117" s="1">
        <v>7.2972893714904785E-2</v>
      </c>
      <c r="AD117" s="1">
        <v>2.0467666909098625E-2</v>
      </c>
      <c r="AE117" s="1">
        <v>9.714626707136631E-3</v>
      </c>
      <c r="AF117" s="1">
        <v>2.4255124852061272E-2</v>
      </c>
      <c r="AG117" s="1">
        <v>1.0292462073266506E-2</v>
      </c>
      <c r="AH117" s="1">
        <v>1</v>
      </c>
      <c r="AI117" s="1">
        <v>0</v>
      </c>
      <c r="AJ117" s="1">
        <v>2</v>
      </c>
      <c r="AK117" s="1">
        <v>0</v>
      </c>
      <c r="AL117" s="1">
        <v>1</v>
      </c>
      <c r="AM117" s="1">
        <v>0.18999999761581421</v>
      </c>
      <c r="AN117" s="1">
        <v>111115</v>
      </c>
      <c r="AO117">
        <f t="shared" si="64"/>
        <v>2.0608111509342781</v>
      </c>
      <c r="AP117">
        <f t="shared" si="65"/>
        <v>1.0782968890334643E-3</v>
      </c>
      <c r="AQ117">
        <f t="shared" si="66"/>
        <v>288.33332290649412</v>
      </c>
      <c r="AR117">
        <f t="shared" si="67"/>
        <v>288.49008502960203</v>
      </c>
      <c r="AS117">
        <f t="shared" si="68"/>
        <v>2.1190065252121304E-2</v>
      </c>
      <c r="AT117">
        <f t="shared" si="69"/>
        <v>-0.38857150394468276</v>
      </c>
      <c r="AU117">
        <f t="shared" si="70"/>
        <v>1.688896466601471</v>
      </c>
      <c r="AV117">
        <f t="shared" si="71"/>
        <v>16.547009711968744</v>
      </c>
      <c r="AW117">
        <f t="shared" si="72"/>
        <v>14.187524801003779</v>
      </c>
      <c r="AX117">
        <f t="shared" si="73"/>
        <v>15.183322906494141</v>
      </c>
      <c r="AY117">
        <f t="shared" si="74"/>
        <v>1.7316751055250723</v>
      </c>
      <c r="AZ117">
        <f t="shared" si="75"/>
        <v>7.5284695311382044E-2</v>
      </c>
      <c r="BA117">
        <f t="shared" si="76"/>
        <v>0.24082452349356209</v>
      </c>
      <c r="BB117">
        <f t="shared" si="77"/>
        <v>1.4908505820315101</v>
      </c>
      <c r="BC117">
        <f t="shared" si="78"/>
        <v>4.7194809705004684E-2</v>
      </c>
      <c r="BD117">
        <f t="shared" si="79"/>
        <v>42.729456777774132</v>
      </c>
      <c r="BE117">
        <f t="shared" si="80"/>
        <v>1.0200741477420054</v>
      </c>
      <c r="BF117">
        <f t="shared" si="81"/>
        <v>15.251176712880476</v>
      </c>
      <c r="BG117">
        <f t="shared" si="82"/>
        <v>410.7179336653968</v>
      </c>
      <c r="BH117">
        <f t="shared" si="83"/>
        <v>-3.1035554862062566E-4</v>
      </c>
    </row>
    <row r="118" spans="1:60" x14ac:dyDescent="0.25">
      <c r="A118" s="1">
        <v>37</v>
      </c>
      <c r="B118" s="1" t="s">
        <v>180</v>
      </c>
      <c r="C118" s="1">
        <v>4172.5000096447766</v>
      </c>
      <c r="D118" s="1">
        <v>1</v>
      </c>
      <c r="E118">
        <f t="shared" si="56"/>
        <v>-0.85354515571238776</v>
      </c>
      <c r="F118">
        <f t="shared" si="57"/>
        <v>7.5431571173001102E-2</v>
      </c>
      <c r="G118">
        <f t="shared" si="58"/>
        <v>419.36423697185103</v>
      </c>
      <c r="H118">
        <f t="shared" si="59"/>
        <v>1.0595937136687441</v>
      </c>
      <c r="I118">
        <f t="shared" si="60"/>
        <v>1.4499506122949195</v>
      </c>
      <c r="J118">
        <f t="shared" si="61"/>
        <v>14.804052414936718</v>
      </c>
      <c r="K118" s="3">
        <v>2.91</v>
      </c>
      <c r="L118">
        <f t="shared" si="62"/>
        <v>2</v>
      </c>
      <c r="M118" s="1">
        <v>0.5</v>
      </c>
      <c r="N118">
        <f t="shared" si="63"/>
        <v>3.6</v>
      </c>
      <c r="O118" s="1">
        <v>15.342455863952637</v>
      </c>
      <c r="P118" s="1">
        <v>15.185633659362793</v>
      </c>
      <c r="Q118" s="1">
        <v>15.03041934967041</v>
      </c>
      <c r="R118" s="1">
        <v>410.22369384765625</v>
      </c>
      <c r="S118" s="1">
        <v>410.42684936523437</v>
      </c>
      <c r="T118" s="1">
        <v>1.8380260467529297</v>
      </c>
      <c r="U118" s="1">
        <v>2.3509876728057861</v>
      </c>
      <c r="V118" s="1">
        <v>10.723111152648926</v>
      </c>
      <c r="W118" s="1">
        <v>13.727185249328613</v>
      </c>
      <c r="X118" s="1">
        <v>599.6878662109375</v>
      </c>
      <c r="Y118" s="1">
        <v>0.107743039727211</v>
      </c>
      <c r="Z118" s="1">
        <v>0.1134137287735939</v>
      </c>
      <c r="AA118" s="1">
        <v>102.0672607421875</v>
      </c>
      <c r="AB118" s="1">
        <v>5.2292442321777344</v>
      </c>
      <c r="AC118" s="1">
        <v>7.2972893714904785E-2</v>
      </c>
      <c r="AD118" s="1">
        <v>2.0467666909098625E-2</v>
      </c>
      <c r="AE118" s="1">
        <v>9.714626707136631E-3</v>
      </c>
      <c r="AF118" s="1">
        <v>2.4255124852061272E-2</v>
      </c>
      <c r="AG118" s="1">
        <v>1.0292462073266506E-2</v>
      </c>
      <c r="AH118" s="1">
        <v>1</v>
      </c>
      <c r="AI118" s="1">
        <v>0</v>
      </c>
      <c r="AJ118" s="1">
        <v>2</v>
      </c>
      <c r="AK118" s="1">
        <v>0</v>
      </c>
      <c r="AL118" s="1">
        <v>1</v>
      </c>
      <c r="AM118" s="1">
        <v>0.18999999761581421</v>
      </c>
      <c r="AN118" s="1">
        <v>111115</v>
      </c>
      <c r="AO118">
        <f t="shared" si="64"/>
        <v>2.0607830453984106</v>
      </c>
      <c r="AP118">
        <f t="shared" si="65"/>
        <v>1.0595937136687441E-3</v>
      </c>
      <c r="AQ118">
        <f t="shared" si="66"/>
        <v>288.33563365936277</v>
      </c>
      <c r="AR118">
        <f t="shared" si="67"/>
        <v>288.49245586395261</v>
      </c>
      <c r="AS118">
        <f t="shared" si="68"/>
        <v>2.1548608196583441E-2</v>
      </c>
      <c r="AT118">
        <f t="shared" si="69"/>
        <v>-0.38158124442607538</v>
      </c>
      <c r="AU118">
        <f t="shared" si="70"/>
        <v>1.6899094840968563</v>
      </c>
      <c r="AV118">
        <f t="shared" si="71"/>
        <v>16.556822156376001</v>
      </c>
      <c r="AW118">
        <f t="shared" si="72"/>
        <v>14.205834483570214</v>
      </c>
      <c r="AX118">
        <f t="shared" si="73"/>
        <v>15.185633659362793</v>
      </c>
      <c r="AY118">
        <f t="shared" si="74"/>
        <v>1.731932322080507</v>
      </c>
      <c r="AZ118">
        <f t="shared" si="75"/>
        <v>7.3883474896565299E-2</v>
      </c>
      <c r="BA118">
        <f t="shared" si="76"/>
        <v>0.23995887180193676</v>
      </c>
      <c r="BB118">
        <f t="shared" si="77"/>
        <v>1.4919734502785702</v>
      </c>
      <c r="BC118">
        <f t="shared" si="78"/>
        <v>4.6313807184034307E-2</v>
      </c>
      <c r="BD118">
        <f t="shared" si="79"/>
        <v>42.80335892095443</v>
      </c>
      <c r="BE118">
        <f t="shared" si="80"/>
        <v>1.0217758356219608</v>
      </c>
      <c r="BF118">
        <f t="shared" si="81"/>
        <v>15.158324736201202</v>
      </c>
      <c r="BG118">
        <f t="shared" si="82"/>
        <v>410.74692879862653</v>
      </c>
      <c r="BH118">
        <f t="shared" si="83"/>
        <v>-3.1499479947768411E-4</v>
      </c>
    </row>
    <row r="119" spans="1:60" x14ac:dyDescent="0.25">
      <c r="A119" s="1">
        <v>38</v>
      </c>
      <c r="B119" s="1" t="s">
        <v>181</v>
      </c>
      <c r="C119" s="1">
        <v>4177.5000095330179</v>
      </c>
      <c r="D119" s="1">
        <v>1</v>
      </c>
      <c r="E119">
        <f t="shared" si="56"/>
        <v>-1.0063416303280819</v>
      </c>
      <c r="F119">
        <f t="shared" si="57"/>
        <v>7.4105920915301549E-2</v>
      </c>
      <c r="G119">
        <f t="shared" si="58"/>
        <v>423.01103588099528</v>
      </c>
      <c r="H119">
        <f t="shared" si="59"/>
        <v>1.0424906016926141</v>
      </c>
      <c r="I119">
        <f t="shared" si="60"/>
        <v>1.4515381965178336</v>
      </c>
      <c r="J119">
        <f t="shared" si="61"/>
        <v>14.811430788357336</v>
      </c>
      <c r="K119" s="3">
        <v>2.91</v>
      </c>
      <c r="L119">
        <f t="shared" si="62"/>
        <v>2</v>
      </c>
      <c r="M119" s="1">
        <v>0.5</v>
      </c>
      <c r="N119">
        <f t="shared" si="63"/>
        <v>3.6</v>
      </c>
      <c r="O119" s="1">
        <v>15.344477653503418</v>
      </c>
      <c r="P119" s="1">
        <v>15.18657112121582</v>
      </c>
      <c r="Q119" s="1">
        <v>15.030351638793945</v>
      </c>
      <c r="R119" s="1">
        <v>410.16482543945312</v>
      </c>
      <c r="S119" s="1">
        <v>410.44552612304687</v>
      </c>
      <c r="T119" s="1">
        <v>1.838624119758606</v>
      </c>
      <c r="U119" s="1">
        <v>2.3433160781860352</v>
      </c>
      <c r="V119" s="1">
        <v>10.725193023681641</v>
      </c>
      <c r="W119" s="1">
        <v>13.679605484008789</v>
      </c>
      <c r="X119" s="1">
        <v>599.680419921875</v>
      </c>
      <c r="Y119" s="1">
        <v>8.5232764482498169E-2</v>
      </c>
      <c r="Z119" s="1">
        <v>8.9718706905841827E-2</v>
      </c>
      <c r="AA119" s="1">
        <v>102.0670166015625</v>
      </c>
      <c r="AB119" s="1">
        <v>5.2292442321777344</v>
      </c>
      <c r="AC119" s="1">
        <v>7.2972893714904785E-2</v>
      </c>
      <c r="AD119" s="1">
        <v>2.0467666909098625E-2</v>
      </c>
      <c r="AE119" s="1">
        <v>9.714626707136631E-3</v>
      </c>
      <c r="AF119" s="1">
        <v>2.4255124852061272E-2</v>
      </c>
      <c r="AG119" s="1">
        <v>1.0292462073266506E-2</v>
      </c>
      <c r="AH119" s="1">
        <v>1</v>
      </c>
      <c r="AI119" s="1">
        <v>0</v>
      </c>
      <c r="AJ119" s="1">
        <v>2</v>
      </c>
      <c r="AK119" s="1">
        <v>0</v>
      </c>
      <c r="AL119" s="1">
        <v>1</v>
      </c>
      <c r="AM119" s="1">
        <v>0.18999999761581421</v>
      </c>
      <c r="AN119" s="1">
        <v>111115</v>
      </c>
      <c r="AO119">
        <f t="shared" si="64"/>
        <v>2.0607574567762024</v>
      </c>
      <c r="AP119">
        <f t="shared" si="65"/>
        <v>1.042490601692614E-3</v>
      </c>
      <c r="AQ119">
        <f t="shared" si="66"/>
        <v>288.3365711212158</v>
      </c>
      <c r="AR119">
        <f t="shared" si="67"/>
        <v>288.4944776535034</v>
      </c>
      <c r="AS119">
        <f t="shared" si="68"/>
        <v>1.7046554098203881E-2</v>
      </c>
      <c r="AT119">
        <f t="shared" si="69"/>
        <v>-0.37514033285848425</v>
      </c>
      <c r="AU119">
        <f t="shared" si="70"/>
        <v>1.6907134775727559</v>
      </c>
      <c r="AV119">
        <f t="shared" si="71"/>
        <v>16.564738873212775</v>
      </c>
      <c r="AW119">
        <f t="shared" si="72"/>
        <v>14.22142279502674</v>
      </c>
      <c r="AX119">
        <f t="shared" si="73"/>
        <v>15.18657112121582</v>
      </c>
      <c r="AY119">
        <f t="shared" si="74"/>
        <v>1.7320366832291103</v>
      </c>
      <c r="AZ119">
        <f t="shared" si="75"/>
        <v>7.2611220535695492E-2</v>
      </c>
      <c r="BA119">
        <f t="shared" si="76"/>
        <v>0.23917528105492239</v>
      </c>
      <c r="BB119">
        <f t="shared" si="77"/>
        <v>1.4928614021741879</v>
      </c>
      <c r="BC119">
        <f t="shared" si="78"/>
        <v>4.5513976348010063E-2</v>
      </c>
      <c r="BD119">
        <f t="shared" si="79"/>
        <v>43.175474421909698</v>
      </c>
      <c r="BE119">
        <f t="shared" si="80"/>
        <v>1.0306143177552418</v>
      </c>
      <c r="BF119">
        <f t="shared" si="81"/>
        <v>15.075177913483905</v>
      </c>
      <c r="BG119">
        <f t="shared" si="82"/>
        <v>410.82290423441992</v>
      </c>
      <c r="BH119">
        <f t="shared" si="83"/>
        <v>-3.6927783145909211E-4</v>
      </c>
    </row>
    <row r="120" spans="1:60" x14ac:dyDescent="0.25">
      <c r="A120" s="1" t="s">
        <v>9</v>
      </c>
      <c r="B120" s="1" t="s">
        <v>182</v>
      </c>
    </row>
    <row r="121" spans="1:60" x14ac:dyDescent="0.25">
      <c r="A121" s="1" t="s">
        <v>9</v>
      </c>
      <c r="B121" s="1" t="s">
        <v>183</v>
      </c>
    </row>
    <row r="122" spans="1:60" x14ac:dyDescent="0.25">
      <c r="A122" s="1" t="s">
        <v>9</v>
      </c>
      <c r="B122" s="1" t="s">
        <v>184</v>
      </c>
    </row>
    <row r="123" spans="1:60" x14ac:dyDescent="0.25">
      <c r="A123" s="1" t="s">
        <v>9</v>
      </c>
      <c r="B123" s="1" t="s">
        <v>185</v>
      </c>
    </row>
    <row r="124" spans="1:60" x14ac:dyDescent="0.25">
      <c r="A124" s="1" t="s">
        <v>9</v>
      </c>
      <c r="B124" s="1" t="s">
        <v>186</v>
      </c>
    </row>
    <row r="125" spans="1:60" x14ac:dyDescent="0.25">
      <c r="A125" s="1" t="s">
        <v>9</v>
      </c>
      <c r="B125" s="1" t="s">
        <v>187</v>
      </c>
    </row>
    <row r="126" spans="1:60" x14ac:dyDescent="0.25">
      <c r="A126" s="1" t="s">
        <v>9</v>
      </c>
      <c r="B126" s="1" t="s">
        <v>188</v>
      </c>
    </row>
    <row r="127" spans="1:60" x14ac:dyDescent="0.25">
      <c r="A127" s="1" t="s">
        <v>9</v>
      </c>
      <c r="B127" s="1" t="s">
        <v>189</v>
      </c>
    </row>
    <row r="128" spans="1:60" x14ac:dyDescent="0.25">
      <c r="A128" s="1" t="s">
        <v>9</v>
      </c>
      <c r="B128" s="1" t="s">
        <v>190</v>
      </c>
    </row>
    <row r="129" spans="1:60" x14ac:dyDescent="0.25">
      <c r="A129" s="1">
        <v>39</v>
      </c>
      <c r="B129" s="1" t="s">
        <v>191</v>
      </c>
      <c r="C129" s="1">
        <v>4422.0000101029873</v>
      </c>
      <c r="D129" s="1">
        <v>1</v>
      </c>
      <c r="E129">
        <f t="shared" ref="E129:E134" si="84">(R129-S129*(1000-T129)/(1000-U129))*AO129</f>
        <v>-1.5735526903598331</v>
      </c>
      <c r="F129">
        <f t="shared" ref="F129:F134" si="85">IF(AZ129&lt;&gt;0,1/(1/AZ129-1/N129),0)</f>
        <v>7.9874416714608404E-2</v>
      </c>
      <c r="G129">
        <f t="shared" ref="G129:G134" si="86">((BC129-AP129/2)*S129-E129)/(BC129+AP129/2)</f>
        <v>433.42053046376009</v>
      </c>
      <c r="H129">
        <f t="shared" ref="H129:H134" si="87">AP129*1000</f>
        <v>1.0897510371968593</v>
      </c>
      <c r="I129">
        <f t="shared" ref="I129:I134" si="88">(AU129-BA129)</f>
        <v>1.4096240056184337</v>
      </c>
      <c r="J129">
        <f t="shared" ref="J129:J134" si="89">(P129+AT129*D129)</f>
        <v>14.785951761421035</v>
      </c>
      <c r="K129" s="3">
        <v>4.7100000381469727</v>
      </c>
      <c r="L129">
        <f t="shared" ref="L129:L134" si="90">(K129*AI129+AJ129)</f>
        <v>2</v>
      </c>
      <c r="M129" s="1">
        <v>0.5</v>
      </c>
      <c r="N129">
        <f t="shared" ref="N129:N134" si="91">L129*(M129+1)*(M129+1)/(M129*M129+1)</f>
        <v>3.6</v>
      </c>
      <c r="O129" s="1">
        <v>15.36335277557373</v>
      </c>
      <c r="P129" s="1">
        <v>15.176162719726563</v>
      </c>
      <c r="Q129" s="1">
        <v>15.028292655944824</v>
      </c>
      <c r="R129" s="1">
        <v>409.80502319335938</v>
      </c>
      <c r="S129" s="1">
        <v>410.68936157226562</v>
      </c>
      <c r="T129" s="1">
        <v>1.8734285831451416</v>
      </c>
      <c r="U129" s="1">
        <v>2.7269611358642578</v>
      </c>
      <c r="V129" s="1">
        <v>10.914137840270996</v>
      </c>
      <c r="W129" s="1">
        <v>15.901568412780762</v>
      </c>
      <c r="X129" s="1">
        <v>599.71124267578125</v>
      </c>
      <c r="Y129" s="1">
        <v>9.0928263962268829E-2</v>
      </c>
      <c r="Z129" s="1">
        <v>9.5713965594768524E-2</v>
      </c>
      <c r="AA129" s="1">
        <v>102.06032562255859</v>
      </c>
      <c r="AB129" s="1">
        <v>5.2569451332092285</v>
      </c>
      <c r="AC129" s="1">
        <v>8.0222859978675842E-2</v>
      </c>
      <c r="AD129" s="1">
        <v>5.2803345024585724E-2</v>
      </c>
      <c r="AE129" s="1">
        <v>2.2529631853103638E-2</v>
      </c>
      <c r="AF129" s="1">
        <v>4.6316225081682205E-2</v>
      </c>
      <c r="AG129" s="1">
        <v>2.3703411221504211E-2</v>
      </c>
      <c r="AH129" s="1">
        <v>0.66666668653488159</v>
      </c>
      <c r="AI129" s="1">
        <v>0</v>
      </c>
      <c r="AJ129" s="1">
        <v>2</v>
      </c>
      <c r="AK129" s="1">
        <v>0</v>
      </c>
      <c r="AL129" s="1">
        <v>1</v>
      </c>
      <c r="AM129" s="1">
        <v>0.18999999761581421</v>
      </c>
      <c r="AN129" s="1">
        <v>111115</v>
      </c>
      <c r="AO129">
        <f t="shared" ref="AO129:AO134" si="92">X129*0.000001/(K129*0.0001)</f>
        <v>1.2732722671308556</v>
      </c>
      <c r="AP129">
        <f t="shared" ref="AP129:AP134" si="93">(U129-T129)/(1000-U129)*AO129</f>
        <v>1.0897510371968592E-3</v>
      </c>
      <c r="AQ129">
        <f t="shared" ref="AQ129:AQ134" si="94">(P129+273.15)</f>
        <v>288.32616271972654</v>
      </c>
      <c r="AR129">
        <f t="shared" ref="AR129:AR134" si="95">(O129+273.15)</f>
        <v>288.51335277557371</v>
      </c>
      <c r="AS129">
        <f t="shared" ref="AS129:AS134" si="96">(Y129*AK129+Z129*AL129)*AM129</f>
        <v>1.8185653234806143E-2</v>
      </c>
      <c r="AT129">
        <f t="shared" ref="AT129:AT134" si="97">((AS129+0.00000010773*(AR129^4-AQ129^4))-AP129*44100)/(L129*0.92*2*29.3+0.00000043092*AQ129^3)</f>
        <v>-0.39021095830552766</v>
      </c>
      <c r="AU129">
        <f t="shared" ref="AU129:AU134" si="98">0.61365*EXP(17.502*J129/(240.97+J129))</f>
        <v>1.6879385471048021</v>
      </c>
      <c r="AV129">
        <f t="shared" ref="AV129:AV134" si="99">AU129*1000/AA129</f>
        <v>16.538635721653172</v>
      </c>
      <c r="AW129">
        <f t="shared" ref="AW129:AW134" si="100">(AV129-U129)</f>
        <v>13.811674585788914</v>
      </c>
      <c r="AX129">
        <f t="shared" ref="AX129:AX134" si="101">IF(D129,P129,(O129+P129)/2)</f>
        <v>15.176162719726563</v>
      </c>
      <c r="AY129">
        <f t="shared" ref="AY129:AY134" si="102">0.61365*EXP(17.502*AX129/(240.97+AX129))</f>
        <v>1.7308782976154193</v>
      </c>
      <c r="AZ129">
        <f t="shared" ref="AZ129:AZ134" si="103">IF(AW129&lt;&gt;0,(1000-(AV129+U129)/2)/AW129*AP129,0)</f>
        <v>7.8140682971815381E-2</v>
      </c>
      <c r="BA129">
        <f t="shared" ref="BA129:BA134" si="104">U129*AA129/1000</f>
        <v>0.27831454148636842</v>
      </c>
      <c r="BB129">
        <f t="shared" ref="BB129:BB134" si="105">(AY129-BA129)</f>
        <v>1.452563756129051</v>
      </c>
      <c r="BC129">
        <f t="shared" ref="BC129:BC134" si="106">1/(1.6/F129+1.37/N129)</f>
        <v>4.8990787957205753E-2</v>
      </c>
      <c r="BD129">
        <f t="shared" ref="BD129:BD134" si="107">G129*AA129*0.001</f>
        <v>44.235040470633429</v>
      </c>
      <c r="BE129">
        <f t="shared" ref="BE129:BE134" si="108">G129/S129</f>
        <v>1.0553488135277511</v>
      </c>
      <c r="BF129">
        <f t="shared" ref="BF129:BF134" si="109">(1-AP129*AA129/AU129/F129)*100</f>
        <v>17.506465871429768</v>
      </c>
      <c r="BG129">
        <f t="shared" ref="BG129:BG134" si="110">(S129-E129/(N129/1.35))</f>
        <v>411.27944383115056</v>
      </c>
      <c r="BH129">
        <f t="shared" ref="BH129:BH134" si="111">E129*BF129/100/BG129</f>
        <v>-6.6979633638073062E-4</v>
      </c>
    </row>
    <row r="130" spans="1:60" x14ac:dyDescent="0.25">
      <c r="A130" s="1">
        <v>40</v>
      </c>
      <c r="B130" s="1" t="s">
        <v>192</v>
      </c>
      <c r="C130" s="1">
        <v>4427.0000099912286</v>
      </c>
      <c r="D130" s="1">
        <v>1</v>
      </c>
      <c r="E130">
        <f t="shared" si="84"/>
        <v>-1.46533467985854</v>
      </c>
      <c r="F130">
        <f t="shared" si="85"/>
        <v>7.7397505880037187E-2</v>
      </c>
      <c r="G130">
        <f t="shared" si="86"/>
        <v>432.077469287231</v>
      </c>
      <c r="H130">
        <f t="shared" si="87"/>
        <v>1.0591225862827522</v>
      </c>
      <c r="I130">
        <f t="shared" si="88"/>
        <v>1.4128998574750704</v>
      </c>
      <c r="J130">
        <f t="shared" si="89"/>
        <v>14.794431575370202</v>
      </c>
      <c r="K130" s="3">
        <v>4.7100000381469727</v>
      </c>
      <c r="L130">
        <f t="shared" si="90"/>
        <v>2</v>
      </c>
      <c r="M130" s="1">
        <v>0.5</v>
      </c>
      <c r="N130">
        <f t="shared" si="91"/>
        <v>3.6</v>
      </c>
      <c r="O130" s="1">
        <v>15.363689422607422</v>
      </c>
      <c r="P130" s="1">
        <v>15.172929763793945</v>
      </c>
      <c r="Q130" s="1">
        <v>15.028196334838867</v>
      </c>
      <c r="R130" s="1">
        <v>409.81356811523437</v>
      </c>
      <c r="S130" s="1">
        <v>410.62286376953125</v>
      </c>
      <c r="T130" s="1">
        <v>1.8743445873260498</v>
      </c>
      <c r="U130" s="1">
        <v>2.7039222717285156</v>
      </c>
      <c r="V130" s="1">
        <v>10.918952941894531</v>
      </c>
      <c r="W130" s="1">
        <v>15.772738456726074</v>
      </c>
      <c r="X130" s="1">
        <v>599.7001953125</v>
      </c>
      <c r="Y130" s="1">
        <v>7.3114447295665741E-2</v>
      </c>
      <c r="Z130" s="1">
        <v>7.6962575316429138E-2</v>
      </c>
      <c r="AA130" s="1">
        <v>102.05980682373047</v>
      </c>
      <c r="AB130" s="1">
        <v>5.2569451332092285</v>
      </c>
      <c r="AC130" s="1">
        <v>8.0222859978675842E-2</v>
      </c>
      <c r="AD130" s="1">
        <v>5.2803345024585724E-2</v>
      </c>
      <c r="AE130" s="1">
        <v>2.2529631853103638E-2</v>
      </c>
      <c r="AF130" s="1">
        <v>4.6316225081682205E-2</v>
      </c>
      <c r="AG130" s="1">
        <v>2.3703411221504211E-2</v>
      </c>
      <c r="AH130" s="1">
        <v>0.66666668653488159</v>
      </c>
      <c r="AI130" s="1">
        <v>0</v>
      </c>
      <c r="AJ130" s="1">
        <v>2</v>
      </c>
      <c r="AK130" s="1">
        <v>0</v>
      </c>
      <c r="AL130" s="1">
        <v>1</v>
      </c>
      <c r="AM130" s="1">
        <v>0.18999999761581421</v>
      </c>
      <c r="AN130" s="1">
        <v>111115</v>
      </c>
      <c r="AO130">
        <f t="shared" si="92"/>
        <v>1.2732488120073062</v>
      </c>
      <c r="AP130">
        <f t="shared" si="93"/>
        <v>1.0591225862827522E-3</v>
      </c>
      <c r="AQ130">
        <f t="shared" si="94"/>
        <v>288.32292976379392</v>
      </c>
      <c r="AR130">
        <f t="shared" si="95"/>
        <v>288.5136894226074</v>
      </c>
      <c r="AS130">
        <f t="shared" si="96"/>
        <v>1.4622889126628458E-2</v>
      </c>
      <c r="AT130">
        <f t="shared" si="97"/>
        <v>-0.37849818842374311</v>
      </c>
      <c r="AU130">
        <f t="shared" si="98"/>
        <v>1.6888616421940652</v>
      </c>
      <c r="AV130">
        <f t="shared" si="99"/>
        <v>16.547764440813921</v>
      </c>
      <c r="AW130">
        <f t="shared" si="100"/>
        <v>13.843842169085406</v>
      </c>
      <c r="AX130">
        <f t="shared" si="101"/>
        <v>15.172929763793945</v>
      </c>
      <c r="AY130">
        <f t="shared" si="102"/>
        <v>1.7305186297629287</v>
      </c>
      <c r="AZ130">
        <f t="shared" si="103"/>
        <v>7.5768534873538157E-2</v>
      </c>
      <c r="BA130">
        <f t="shared" si="104"/>
        <v>0.27596178471899474</v>
      </c>
      <c r="BB130">
        <f t="shared" si="105"/>
        <v>1.4545568450439339</v>
      </c>
      <c r="BC130">
        <f t="shared" si="106"/>
        <v>4.7499041681918173E-2</v>
      </c>
      <c r="BD130">
        <f t="shared" si="107"/>
        <v>44.09774304834113</v>
      </c>
      <c r="BE130">
        <f t="shared" si="108"/>
        <v>1.0522489306142033</v>
      </c>
      <c r="BF130">
        <f t="shared" si="109"/>
        <v>17.304870092431145</v>
      </c>
      <c r="BG130">
        <f t="shared" si="110"/>
        <v>411.17236427447818</v>
      </c>
      <c r="BH130">
        <f t="shared" si="111"/>
        <v>-6.1671037453185596E-4</v>
      </c>
    </row>
    <row r="131" spans="1:60" x14ac:dyDescent="0.25">
      <c r="A131" s="1">
        <v>41</v>
      </c>
      <c r="B131" s="1" t="s">
        <v>193</v>
      </c>
      <c r="C131" s="1">
        <v>4432.0000098794699</v>
      </c>
      <c r="D131" s="1">
        <v>1</v>
      </c>
      <c r="E131">
        <f t="shared" si="84"/>
        <v>-1.3468977420944643</v>
      </c>
      <c r="F131">
        <f t="shared" si="85"/>
        <v>7.5121580630106086E-2</v>
      </c>
      <c r="G131">
        <f t="shared" si="86"/>
        <v>430.37028818245278</v>
      </c>
      <c r="H131">
        <f t="shared" si="87"/>
        <v>1.0309589767550273</v>
      </c>
      <c r="I131">
        <f t="shared" si="88"/>
        <v>1.4161216647302088</v>
      </c>
      <c r="J131">
        <f t="shared" si="89"/>
        <v>14.803843688171412</v>
      </c>
      <c r="K131" s="3">
        <v>4.7100000381469727</v>
      </c>
      <c r="L131">
        <f t="shared" si="90"/>
        <v>2</v>
      </c>
      <c r="M131" s="1">
        <v>0.5</v>
      </c>
      <c r="N131">
        <f t="shared" si="91"/>
        <v>3.6</v>
      </c>
      <c r="O131" s="1">
        <v>15.363252639770508</v>
      </c>
      <c r="P131" s="1">
        <v>15.171764373779297</v>
      </c>
      <c r="Q131" s="1">
        <v>15.028322219848633</v>
      </c>
      <c r="R131" s="1">
        <v>409.84271240234375</v>
      </c>
      <c r="S131" s="1">
        <v>410.568115234375</v>
      </c>
      <c r="T131" s="1">
        <v>1.8748750686645508</v>
      </c>
      <c r="U131" s="1">
        <v>2.6824100017547607</v>
      </c>
      <c r="V131" s="1">
        <v>10.922145843505859</v>
      </c>
      <c r="W131" s="1">
        <v>15.653180122375488</v>
      </c>
      <c r="X131" s="1">
        <v>599.7005615234375</v>
      </c>
      <c r="Y131" s="1">
        <v>7.4475385248661041E-2</v>
      </c>
      <c r="Z131" s="1">
        <v>7.8395143151283264E-2</v>
      </c>
      <c r="AA131" s="1">
        <v>102.05937194824219</v>
      </c>
      <c r="AB131" s="1">
        <v>5.2569451332092285</v>
      </c>
      <c r="AC131" s="1">
        <v>8.0222859978675842E-2</v>
      </c>
      <c r="AD131" s="1">
        <v>5.2803345024585724E-2</v>
      </c>
      <c r="AE131" s="1">
        <v>2.2529631853103638E-2</v>
      </c>
      <c r="AF131" s="1">
        <v>4.6316225081682205E-2</v>
      </c>
      <c r="AG131" s="1">
        <v>2.3703411221504211E-2</v>
      </c>
      <c r="AH131" s="1">
        <v>1</v>
      </c>
      <c r="AI131" s="1">
        <v>0</v>
      </c>
      <c r="AJ131" s="1">
        <v>2</v>
      </c>
      <c r="AK131" s="1">
        <v>0</v>
      </c>
      <c r="AL131" s="1">
        <v>1</v>
      </c>
      <c r="AM131" s="1">
        <v>0.18999999761581421</v>
      </c>
      <c r="AN131" s="1">
        <v>111115</v>
      </c>
      <c r="AO131">
        <f t="shared" si="92"/>
        <v>1.2732495895252138</v>
      </c>
      <c r="AP131">
        <f t="shared" si="93"/>
        <v>1.0309589767550273E-3</v>
      </c>
      <c r="AQ131">
        <f t="shared" si="94"/>
        <v>288.32176437377927</v>
      </c>
      <c r="AR131">
        <f t="shared" si="95"/>
        <v>288.51325263977049</v>
      </c>
      <c r="AS131">
        <f t="shared" si="96"/>
        <v>1.4895077011835234E-2</v>
      </c>
      <c r="AT131">
        <f t="shared" si="97"/>
        <v>-0.3679206856078856</v>
      </c>
      <c r="AU131">
        <f t="shared" si="98"/>
        <v>1.689886744816983</v>
      </c>
      <c r="AV131">
        <f t="shared" si="99"/>
        <v>16.557879130139881</v>
      </c>
      <c r="AW131">
        <f t="shared" si="100"/>
        <v>13.87546912838512</v>
      </c>
      <c r="AX131">
        <f t="shared" si="101"/>
        <v>15.171764373779297</v>
      </c>
      <c r="AY131">
        <f t="shared" si="102"/>
        <v>1.7303889956822172</v>
      </c>
      <c r="AZ131">
        <f t="shared" si="103"/>
        <v>7.3586052688361644E-2</v>
      </c>
      <c r="BA131">
        <f t="shared" si="104"/>
        <v>0.27376508008677408</v>
      </c>
      <c r="BB131">
        <f t="shared" si="105"/>
        <v>1.456623915595443</v>
      </c>
      <c r="BC131">
        <f t="shared" si="106"/>
        <v>4.6126818836456335E-2</v>
      </c>
      <c r="BD131">
        <f t="shared" si="107"/>
        <v>43.923321317085133</v>
      </c>
      <c r="BE131">
        <f t="shared" si="108"/>
        <v>1.0482311514540616</v>
      </c>
      <c r="BF131">
        <f t="shared" si="109"/>
        <v>17.115760085946661</v>
      </c>
      <c r="BG131">
        <f t="shared" si="110"/>
        <v>411.07320188766045</v>
      </c>
      <c r="BH131">
        <f t="shared" si="111"/>
        <v>-5.6080470602635308E-4</v>
      </c>
    </row>
    <row r="132" spans="1:60" x14ac:dyDescent="0.25">
      <c r="A132" s="1">
        <v>42</v>
      </c>
      <c r="B132" s="1" t="s">
        <v>194</v>
      </c>
      <c r="C132" s="1">
        <v>4437.5000097565353</v>
      </c>
      <c r="D132" s="1">
        <v>1</v>
      </c>
      <c r="E132">
        <f t="shared" si="84"/>
        <v>-1.1223805003053346</v>
      </c>
      <c r="F132">
        <f t="shared" si="85"/>
        <v>7.3436523414137783E-2</v>
      </c>
      <c r="G132">
        <f t="shared" si="86"/>
        <v>426.06509772602044</v>
      </c>
      <c r="H132">
        <f t="shared" si="87"/>
        <v>1.0102618374547891</v>
      </c>
      <c r="I132">
        <f t="shared" si="88"/>
        <v>1.4188826877966154</v>
      </c>
      <c r="J132">
        <f t="shared" si="89"/>
        <v>14.814368054282278</v>
      </c>
      <c r="K132" s="3">
        <v>4.7100000381469727</v>
      </c>
      <c r="L132">
        <f t="shared" si="90"/>
        <v>2</v>
      </c>
      <c r="M132" s="1">
        <v>0.5</v>
      </c>
      <c r="N132">
        <f t="shared" si="91"/>
        <v>3.6</v>
      </c>
      <c r="O132" s="1">
        <v>15.362906455993652</v>
      </c>
      <c r="P132" s="1">
        <v>15.174864768981934</v>
      </c>
      <c r="Q132" s="1">
        <v>15.028298377990723</v>
      </c>
      <c r="R132" s="1">
        <v>409.99655151367187</v>
      </c>
      <c r="S132" s="1">
        <v>410.55233764648437</v>
      </c>
      <c r="T132" s="1">
        <v>1.8752212524414063</v>
      </c>
      <c r="U132" s="1">
        <v>2.6666009426116943</v>
      </c>
      <c r="V132" s="1">
        <v>10.92448902130127</v>
      </c>
      <c r="W132" s="1">
        <v>15.555622100830078</v>
      </c>
      <c r="X132" s="1">
        <v>599.667236328125</v>
      </c>
      <c r="Y132" s="1">
        <v>7.3976598680019379E-2</v>
      </c>
      <c r="Z132" s="1">
        <v>7.7870108187198639E-2</v>
      </c>
      <c r="AA132" s="1">
        <v>102.05912017822266</v>
      </c>
      <c r="AB132" s="1">
        <v>5.2569451332092285</v>
      </c>
      <c r="AC132" s="1">
        <v>8.0222859978675842E-2</v>
      </c>
      <c r="AD132" s="1">
        <v>5.2803345024585724E-2</v>
      </c>
      <c r="AE132" s="1">
        <v>2.2529631853103638E-2</v>
      </c>
      <c r="AF132" s="1">
        <v>4.6316225081682205E-2</v>
      </c>
      <c r="AG132" s="1">
        <v>2.3703411221504211E-2</v>
      </c>
      <c r="AH132" s="1">
        <v>1</v>
      </c>
      <c r="AI132" s="1">
        <v>0</v>
      </c>
      <c r="AJ132" s="1">
        <v>2</v>
      </c>
      <c r="AK132" s="1">
        <v>0</v>
      </c>
      <c r="AL132" s="1">
        <v>1</v>
      </c>
      <c r="AM132" s="1">
        <v>0.18999999761581421</v>
      </c>
      <c r="AN132" s="1">
        <v>111115</v>
      </c>
      <c r="AO132">
        <f t="shared" si="92"/>
        <v>1.2731788353956117</v>
      </c>
      <c r="AP132">
        <f t="shared" si="93"/>
        <v>1.010261837454789E-3</v>
      </c>
      <c r="AQ132">
        <f t="shared" si="94"/>
        <v>288.32486476898191</v>
      </c>
      <c r="AR132">
        <f t="shared" si="95"/>
        <v>288.51290645599363</v>
      </c>
      <c r="AS132">
        <f t="shared" si="96"/>
        <v>1.4795320369910936E-2</v>
      </c>
      <c r="AT132">
        <f t="shared" si="97"/>
        <v>-0.36049671469965539</v>
      </c>
      <c r="AU132">
        <f t="shared" si="98"/>
        <v>1.6910336338659842</v>
      </c>
      <c r="AV132">
        <f t="shared" si="99"/>
        <v>16.569157473756242</v>
      </c>
      <c r="AW132">
        <f t="shared" si="100"/>
        <v>13.902556531144548</v>
      </c>
      <c r="AX132">
        <f t="shared" si="101"/>
        <v>15.174864768981934</v>
      </c>
      <c r="AY132">
        <f t="shared" si="102"/>
        <v>1.7307338921013176</v>
      </c>
      <c r="AZ132">
        <f t="shared" si="103"/>
        <v>7.1968436804560831E-2</v>
      </c>
      <c r="BA132">
        <f t="shared" si="104"/>
        <v>0.27215094606936874</v>
      </c>
      <c r="BB132">
        <f t="shared" si="105"/>
        <v>1.4585829460319488</v>
      </c>
      <c r="BC132">
        <f t="shared" si="106"/>
        <v>4.5109907132218935E-2</v>
      </c>
      <c r="BD132">
        <f t="shared" si="107"/>
        <v>43.483829012566105</v>
      </c>
      <c r="BE132">
        <f t="shared" si="108"/>
        <v>1.0377850974335303</v>
      </c>
      <c r="BF132">
        <f t="shared" si="109"/>
        <v>16.972604673769396</v>
      </c>
      <c r="BG132">
        <f t="shared" si="110"/>
        <v>410.9732303340989</v>
      </c>
      <c r="BH132">
        <f t="shared" si="111"/>
        <v>-4.6352704067229803E-4</v>
      </c>
    </row>
    <row r="133" spans="1:60" x14ac:dyDescent="0.25">
      <c r="A133" s="1">
        <v>43</v>
      </c>
      <c r="B133" s="1" t="s">
        <v>195</v>
      </c>
      <c r="C133" s="1">
        <v>4442.5000096447766</v>
      </c>
      <c r="D133" s="1">
        <v>1</v>
      </c>
      <c r="E133">
        <f t="shared" si="84"/>
        <v>-1.0619911410514011</v>
      </c>
      <c r="F133">
        <f t="shared" si="85"/>
        <v>7.188678547406438E-2</v>
      </c>
      <c r="G133">
        <f t="shared" si="86"/>
        <v>425.21699197776343</v>
      </c>
      <c r="H133">
        <f t="shared" si="87"/>
        <v>0.9912194463855164</v>
      </c>
      <c r="I133">
        <f t="shared" si="88"/>
        <v>1.4215616446513641</v>
      </c>
      <c r="J133">
        <f t="shared" si="89"/>
        <v>14.825572679113247</v>
      </c>
      <c r="K133" s="3">
        <v>4.7100000381469727</v>
      </c>
      <c r="L133">
        <f t="shared" si="90"/>
        <v>2</v>
      </c>
      <c r="M133" s="1">
        <v>0.5</v>
      </c>
      <c r="N133">
        <f t="shared" si="91"/>
        <v>3.6</v>
      </c>
      <c r="O133" s="1">
        <v>15.363529205322266</v>
      </c>
      <c r="P133" s="1">
        <v>15.179283142089844</v>
      </c>
      <c r="Q133" s="1">
        <v>15.028450965881348</v>
      </c>
      <c r="R133" s="1">
        <v>410.03829956054687</v>
      </c>
      <c r="S133" s="1">
        <v>410.55279541015625</v>
      </c>
      <c r="T133" s="1">
        <v>1.8758281469345093</v>
      </c>
      <c r="U133" s="1">
        <v>2.6523046493530273</v>
      </c>
      <c r="V133" s="1">
        <v>10.927802085876465</v>
      </c>
      <c r="W133" s="1">
        <v>15.470126152038574</v>
      </c>
      <c r="X133" s="1">
        <v>599.6654052734375</v>
      </c>
      <c r="Y133" s="1">
        <v>7.9317450523376465E-2</v>
      </c>
      <c r="Z133" s="1">
        <v>8.3492055535316467E-2</v>
      </c>
      <c r="AA133" s="1">
        <v>102.05982971191406</v>
      </c>
      <c r="AB133" s="1">
        <v>5.2569451332092285</v>
      </c>
      <c r="AC133" s="1">
        <v>8.0222859978675842E-2</v>
      </c>
      <c r="AD133" s="1">
        <v>5.2803345024585724E-2</v>
      </c>
      <c r="AE133" s="1">
        <v>2.2529631853103638E-2</v>
      </c>
      <c r="AF133" s="1">
        <v>4.6316225081682205E-2</v>
      </c>
      <c r="AG133" s="1">
        <v>2.3703411221504211E-2</v>
      </c>
      <c r="AH133" s="1">
        <v>1</v>
      </c>
      <c r="AI133" s="1">
        <v>0</v>
      </c>
      <c r="AJ133" s="1">
        <v>2</v>
      </c>
      <c r="AK133" s="1">
        <v>0</v>
      </c>
      <c r="AL133" s="1">
        <v>1</v>
      </c>
      <c r="AM133" s="1">
        <v>0.18999999761581421</v>
      </c>
      <c r="AN133" s="1">
        <v>111115</v>
      </c>
      <c r="AO133">
        <f t="shared" si="92"/>
        <v>1.2731749478060732</v>
      </c>
      <c r="AP133">
        <f t="shared" si="93"/>
        <v>9.9121944638551644E-4</v>
      </c>
      <c r="AQ133">
        <f t="shared" si="94"/>
        <v>288.32928314208982</v>
      </c>
      <c r="AR133">
        <f t="shared" si="95"/>
        <v>288.51352920532224</v>
      </c>
      <c r="AS133">
        <f t="shared" si="96"/>
        <v>1.5863490352649556E-2</v>
      </c>
      <c r="AT133">
        <f t="shared" si="97"/>
        <v>-0.35371046297659781</v>
      </c>
      <c r="AU133">
        <f t="shared" si="98"/>
        <v>1.692255405508452</v>
      </c>
      <c r="AV133">
        <f t="shared" si="99"/>
        <v>16.581013414241518</v>
      </c>
      <c r="AW133">
        <f t="shared" si="100"/>
        <v>13.928708764888491</v>
      </c>
      <c r="AX133">
        <f t="shared" si="101"/>
        <v>15.179283142089844</v>
      </c>
      <c r="AY133">
        <f t="shared" si="102"/>
        <v>1.7312255083376564</v>
      </c>
      <c r="AZ133">
        <f t="shared" si="103"/>
        <v>7.047941367103451E-2</v>
      </c>
      <c r="BA133">
        <f t="shared" si="104"/>
        <v>0.27069376085708791</v>
      </c>
      <c r="BB133">
        <f t="shared" si="105"/>
        <v>1.4605317474805686</v>
      </c>
      <c r="BC133">
        <f t="shared" si="106"/>
        <v>4.4173951507314402E-2</v>
      </c>
      <c r="BD133">
        <f t="shared" si="107"/>
        <v>43.397573791862868</v>
      </c>
      <c r="BE133">
        <f t="shared" si="108"/>
        <v>1.0357181749376645</v>
      </c>
      <c r="BF133">
        <f t="shared" si="109"/>
        <v>16.840919400786802</v>
      </c>
      <c r="BG133">
        <f t="shared" si="110"/>
        <v>410.95104208805054</v>
      </c>
      <c r="BH133">
        <f t="shared" si="111"/>
        <v>-4.3520773471999677E-4</v>
      </c>
    </row>
    <row r="134" spans="1:60" x14ac:dyDescent="0.25">
      <c r="A134" s="1">
        <v>44</v>
      </c>
      <c r="B134" s="1" t="s">
        <v>196</v>
      </c>
      <c r="C134" s="1">
        <v>4447.5000095330179</v>
      </c>
      <c r="D134" s="1">
        <v>1</v>
      </c>
      <c r="E134">
        <f t="shared" si="84"/>
        <v>-1.0560818871675139</v>
      </c>
      <c r="F134">
        <f t="shared" si="85"/>
        <v>7.0478136861512344E-2</v>
      </c>
      <c r="G134">
        <f t="shared" si="86"/>
        <v>425.55289134733971</v>
      </c>
      <c r="H134">
        <f t="shared" si="87"/>
        <v>0.97365011421436232</v>
      </c>
      <c r="I134">
        <f t="shared" si="88"/>
        <v>1.4237428898238305</v>
      </c>
      <c r="J134">
        <f t="shared" si="89"/>
        <v>14.833323096829131</v>
      </c>
      <c r="K134" s="3">
        <v>4.7100000381469727</v>
      </c>
      <c r="L134">
        <f t="shared" si="90"/>
        <v>2</v>
      </c>
      <c r="M134" s="1">
        <v>0.5</v>
      </c>
      <c r="N134">
        <f t="shared" si="91"/>
        <v>3.6</v>
      </c>
      <c r="O134" s="1">
        <v>15.364603042602539</v>
      </c>
      <c r="P134" s="1">
        <v>15.180505752563477</v>
      </c>
      <c r="Q134" s="1">
        <v>15.028669357299805</v>
      </c>
      <c r="R134" s="1">
        <v>410.05593872070313</v>
      </c>
      <c r="S134" s="1">
        <v>410.57144165039062</v>
      </c>
      <c r="T134" s="1">
        <v>1.8764758110046387</v>
      </c>
      <c r="U134" s="1">
        <v>2.6391952037811279</v>
      </c>
      <c r="V134" s="1">
        <v>10.930717468261719</v>
      </c>
      <c r="W134" s="1">
        <v>15.390726089477539</v>
      </c>
      <c r="X134" s="1">
        <v>599.66864013671875</v>
      </c>
      <c r="Y134" s="1">
        <v>6.9032430648803711E-2</v>
      </c>
      <c r="Z134" s="1">
        <v>7.266572117805481E-2</v>
      </c>
      <c r="AA134" s="1">
        <v>102.06069183349609</v>
      </c>
      <c r="AB134" s="1">
        <v>5.2569451332092285</v>
      </c>
      <c r="AC134" s="1">
        <v>8.0222859978675842E-2</v>
      </c>
      <c r="AD134" s="1">
        <v>5.2803345024585724E-2</v>
      </c>
      <c r="AE134" s="1">
        <v>2.2529631853103638E-2</v>
      </c>
      <c r="AF134" s="1">
        <v>4.6316225081682205E-2</v>
      </c>
      <c r="AG134" s="1">
        <v>2.3703411221504211E-2</v>
      </c>
      <c r="AH134" s="1">
        <v>1</v>
      </c>
      <c r="AI134" s="1">
        <v>0</v>
      </c>
      <c r="AJ134" s="1">
        <v>2</v>
      </c>
      <c r="AK134" s="1">
        <v>0</v>
      </c>
      <c r="AL134" s="1">
        <v>1</v>
      </c>
      <c r="AM134" s="1">
        <v>0.18999999761581421</v>
      </c>
      <c r="AN134" s="1">
        <v>111115</v>
      </c>
      <c r="AO134">
        <f t="shared" si="92"/>
        <v>1.2731818158809247</v>
      </c>
      <c r="AP134">
        <f t="shared" si="93"/>
        <v>9.7365011421436231E-4</v>
      </c>
      <c r="AQ134">
        <f t="shared" si="94"/>
        <v>288.33050575256345</v>
      </c>
      <c r="AR134">
        <f t="shared" si="95"/>
        <v>288.51460304260252</v>
      </c>
      <c r="AS134">
        <f t="shared" si="96"/>
        <v>1.3806486850581834E-2</v>
      </c>
      <c r="AT134">
        <f t="shared" si="97"/>
        <v>-0.3471826557343447</v>
      </c>
      <c r="AU134">
        <f t="shared" si="98"/>
        <v>1.693100978205377</v>
      </c>
      <c r="AV134">
        <f t="shared" si="99"/>
        <v>16.58915835067566</v>
      </c>
      <c r="AW134">
        <f t="shared" si="100"/>
        <v>13.949963146894532</v>
      </c>
      <c r="AX134">
        <f t="shared" si="101"/>
        <v>15.180505752563477</v>
      </c>
      <c r="AY134">
        <f t="shared" si="102"/>
        <v>1.7313615654076377</v>
      </c>
      <c r="AZ134">
        <f t="shared" si="103"/>
        <v>6.9124861459709433E-2</v>
      </c>
      <c r="BA134">
        <f t="shared" si="104"/>
        <v>0.26935808838154662</v>
      </c>
      <c r="BB134">
        <f t="shared" si="105"/>
        <v>1.4620034770260912</v>
      </c>
      <c r="BC134">
        <f t="shared" si="106"/>
        <v>4.3322617245737181E-2</v>
      </c>
      <c r="BD134">
        <f t="shared" si="107"/>
        <v>43.432222502654085</v>
      </c>
      <c r="BE134">
        <f t="shared" si="108"/>
        <v>1.0364892639310896</v>
      </c>
      <c r="BF134">
        <f t="shared" si="109"/>
        <v>16.72317638318761</v>
      </c>
      <c r="BG134">
        <f t="shared" si="110"/>
        <v>410.96747235807845</v>
      </c>
      <c r="BH134">
        <f t="shared" si="111"/>
        <v>-4.2974310285082118E-4</v>
      </c>
    </row>
    <row r="135" spans="1:60" x14ac:dyDescent="0.25">
      <c r="A135" s="1" t="s">
        <v>9</v>
      </c>
      <c r="B135" s="1" t="s">
        <v>197</v>
      </c>
    </row>
    <row r="136" spans="1:60" x14ac:dyDescent="0.25">
      <c r="A136" s="1" t="s">
        <v>9</v>
      </c>
      <c r="B136" s="1" t="s">
        <v>198</v>
      </c>
    </row>
    <row r="137" spans="1:60" x14ac:dyDescent="0.25">
      <c r="A137" s="1" t="s">
        <v>9</v>
      </c>
      <c r="B137" s="1" t="s">
        <v>199</v>
      </c>
    </row>
    <row r="138" spans="1:60" x14ac:dyDescent="0.25">
      <c r="A138" s="1" t="s">
        <v>9</v>
      </c>
      <c r="B138" s="1" t="s">
        <v>200</v>
      </c>
    </row>
    <row r="139" spans="1:60" x14ac:dyDescent="0.25">
      <c r="A139" s="1" t="s">
        <v>9</v>
      </c>
      <c r="B139" s="1" t="s">
        <v>201</v>
      </c>
    </row>
    <row r="140" spans="1:60" x14ac:dyDescent="0.25">
      <c r="A140" s="1" t="s">
        <v>9</v>
      </c>
      <c r="B140" s="1" t="s">
        <v>202</v>
      </c>
    </row>
    <row r="141" spans="1:60" x14ac:dyDescent="0.25">
      <c r="A141" s="1" t="s">
        <v>9</v>
      </c>
      <c r="B141" s="1" t="s">
        <v>203</v>
      </c>
    </row>
    <row r="142" spans="1:60" x14ac:dyDescent="0.25">
      <c r="A142" s="1" t="s">
        <v>9</v>
      </c>
      <c r="B142" s="1" t="s">
        <v>204</v>
      </c>
    </row>
    <row r="143" spans="1:60" x14ac:dyDescent="0.25">
      <c r="A143" s="1" t="s">
        <v>9</v>
      </c>
      <c r="B143" s="1" t="s">
        <v>205</v>
      </c>
    </row>
    <row r="144" spans="1:60" x14ac:dyDescent="0.25">
      <c r="A144" s="1" t="s">
        <v>9</v>
      </c>
      <c r="B144" s="1" t="s">
        <v>206</v>
      </c>
    </row>
    <row r="145" spans="1:60" x14ac:dyDescent="0.25">
      <c r="A145" s="1" t="s">
        <v>9</v>
      </c>
      <c r="B145" s="1" t="s">
        <v>207</v>
      </c>
    </row>
    <row r="146" spans="1:60" x14ac:dyDescent="0.25">
      <c r="A146" s="1">
        <v>45</v>
      </c>
      <c r="B146" s="1" t="s">
        <v>208</v>
      </c>
      <c r="C146" s="1">
        <v>5565.0000101029873</v>
      </c>
      <c r="D146" s="1">
        <v>1</v>
      </c>
      <c r="E146">
        <f>(R146-S146*(1000-T146)/(1000-U146))*AO146</f>
        <v>-1.0176240864232089</v>
      </c>
      <c r="F146">
        <f>IF(AZ146&lt;&gt;0,1/(1/AZ146-1/N146),0)</f>
        <v>2.8111761878466895E-2</v>
      </c>
      <c r="G146">
        <f>((BC146-AP146/2)*S146-E146)/(BC146+AP146/2)</f>
        <v>455.14646224865112</v>
      </c>
      <c r="H146">
        <f>AP146*1000</f>
        <v>0.55145718451525094</v>
      </c>
      <c r="I146">
        <f>(AU146-BA146)</f>
        <v>1.9923201590584187</v>
      </c>
      <c r="J146">
        <f>(P146+AT146*D146)</f>
        <v>19.649154579932198</v>
      </c>
      <c r="K146" s="3">
        <v>4.67</v>
      </c>
      <c r="L146">
        <f>(K146*AI146+AJ146)</f>
        <v>2</v>
      </c>
      <c r="M146" s="1">
        <v>0.5</v>
      </c>
      <c r="N146">
        <f>L146*(M146+1)*(M146+1)/(M146*M146+1)</f>
        <v>3.6</v>
      </c>
      <c r="O146" s="1">
        <v>20.170829772949219</v>
      </c>
      <c r="P146" s="1">
        <v>19.822011947631836</v>
      </c>
      <c r="Q146" s="1">
        <v>20.07115364074707</v>
      </c>
      <c r="R146" s="1">
        <v>409.900146484375</v>
      </c>
      <c r="S146" s="1">
        <v>410.516357421875</v>
      </c>
      <c r="T146" s="1">
        <v>2.5479495525360107</v>
      </c>
      <c r="U146" s="1">
        <v>2.9761404991149902</v>
      </c>
      <c r="V146" s="1">
        <v>10.964658737182617</v>
      </c>
      <c r="W146" s="1">
        <v>12.810582160949707</v>
      </c>
      <c r="X146" s="1">
        <v>599.64849853515625</v>
      </c>
      <c r="Y146" s="1">
        <v>0.10690963268280029</v>
      </c>
      <c r="Z146" s="1">
        <v>0.11253646016120911</v>
      </c>
      <c r="AA146" s="1">
        <v>102.07598114013672</v>
      </c>
      <c r="AB146" s="1">
        <v>4.9151849746704102</v>
      </c>
      <c r="AC146" s="1">
        <v>6.3864864408969879E-2</v>
      </c>
      <c r="AD146" s="1">
        <v>2.5013046339154243E-2</v>
      </c>
      <c r="AE146" s="1">
        <v>1.6162631800398231E-3</v>
      </c>
      <c r="AF146" s="1">
        <v>9.8032522946596146E-3</v>
      </c>
      <c r="AG146" s="1">
        <v>1.3837965670973063E-3</v>
      </c>
      <c r="AH146" s="1">
        <v>0.66666668653488159</v>
      </c>
      <c r="AI146" s="1">
        <v>0</v>
      </c>
      <c r="AJ146" s="1">
        <v>2</v>
      </c>
      <c r="AK146" s="1">
        <v>0</v>
      </c>
      <c r="AL146" s="1">
        <v>1</v>
      </c>
      <c r="AM146" s="1">
        <v>0.18999999761581421</v>
      </c>
      <c r="AN146" s="1">
        <v>111115</v>
      </c>
      <c r="AO146">
        <f>X146*0.000001/(K146*0.0001)</f>
        <v>1.2840438940795635</v>
      </c>
      <c r="AP146">
        <f>(U146-T146)/(1000-U146)*AO146</f>
        <v>5.5145718451525094E-4</v>
      </c>
      <c r="AQ146">
        <f>(P146+273.15)</f>
        <v>292.97201194763181</v>
      </c>
      <c r="AR146">
        <f>(O146+273.15)</f>
        <v>293.3208297729492</v>
      </c>
      <c r="AS146">
        <f>(Y146*AK146+Z146*AL146)*AM146</f>
        <v>2.1381927162321901E-2</v>
      </c>
      <c r="AT146">
        <f>((AS146+0.00000010773*(AR146^4-AQ146^4))-AP146*44100)/(L146*0.92*2*29.3+0.00000043092*AQ146^3)</f>
        <v>-0.17285736769963922</v>
      </c>
      <c r="AU146">
        <f>0.61365*EXP(17.502*J146/(240.97+J146))</f>
        <v>2.2961126205164777</v>
      </c>
      <c r="AV146">
        <f>AU146*1000/AA146</f>
        <v>22.494151855020831</v>
      </c>
      <c r="AW146">
        <f>(AV146-U146)</f>
        <v>19.518011355905841</v>
      </c>
      <c r="AX146">
        <f>IF(D146,P146,(O146+P146)/2)</f>
        <v>19.822011947631836</v>
      </c>
      <c r="AY146">
        <f>0.61365*EXP(17.502*AX146/(240.97+AX146))</f>
        <v>2.3208732867181534</v>
      </c>
      <c r="AZ146">
        <f>IF(AW146&lt;&gt;0,(1000-(AV146+U146)/2)/AW146*AP146,0)</f>
        <v>2.7893943021778073E-2</v>
      </c>
      <c r="BA146">
        <f>U146*AA146/1000</f>
        <v>0.30379246145805883</v>
      </c>
      <c r="BB146">
        <f>(AY146-BA146)</f>
        <v>2.0170808252600945</v>
      </c>
      <c r="BC146">
        <f>1/(1.6/F146+1.37/N146)</f>
        <v>1.7453154071875737E-2</v>
      </c>
      <c r="BD146">
        <f>G146*AA146*0.001</f>
        <v>46.459521696493262</v>
      </c>
      <c r="BE146">
        <f>G146/S146</f>
        <v>1.1087169951206381</v>
      </c>
      <c r="BF146">
        <f>(1-AP146*AA146/AU146/F146)*100</f>
        <v>12.79244489787702</v>
      </c>
      <c r="BG146">
        <f>(S146-E146/(N146/1.35))</f>
        <v>410.89796645428368</v>
      </c>
      <c r="BH146">
        <f>E146*BF146/100/BG146</f>
        <v>-3.1681587924747514E-4</v>
      </c>
    </row>
    <row r="147" spans="1:60" x14ac:dyDescent="0.25">
      <c r="A147" s="1">
        <v>46</v>
      </c>
      <c r="B147" s="1" t="s">
        <v>209</v>
      </c>
      <c r="C147" s="1">
        <v>5570.0000099912286</v>
      </c>
      <c r="D147" s="1">
        <v>1</v>
      </c>
      <c r="E147">
        <f>(R147-S147*(1000-T147)/(1000-U147))*AO147</f>
        <v>-0.93471424981114226</v>
      </c>
      <c r="F147">
        <f>IF(AZ147&lt;&gt;0,1/(1/AZ147-1/N147),0)</f>
        <v>2.767064722537944E-2</v>
      </c>
      <c r="G147">
        <f>((BC147-AP147/2)*S147-E147)/(BC147+AP147/2)</f>
        <v>451.2884233590276</v>
      </c>
      <c r="H147">
        <f>AP147*1000</f>
        <v>0.54318353974718991</v>
      </c>
      <c r="I147">
        <f>(AU147-BA147)</f>
        <v>1.9934693339678278</v>
      </c>
      <c r="J147">
        <f>(P147+AT147*D147)</f>
        <v>19.656744498949958</v>
      </c>
      <c r="K147" s="3">
        <v>4.67</v>
      </c>
      <c r="L147">
        <f>(K147*AI147+AJ147)</f>
        <v>2</v>
      </c>
      <c r="M147" s="1">
        <v>0.5</v>
      </c>
      <c r="N147">
        <f>L147*(M147+1)*(M147+1)/(M147*M147+1)</f>
        <v>3.6</v>
      </c>
      <c r="O147" s="1">
        <v>20.173576354980469</v>
      </c>
      <c r="P147" s="1">
        <v>19.826704025268555</v>
      </c>
      <c r="Q147" s="1">
        <v>20.075288772583008</v>
      </c>
      <c r="R147" s="1">
        <v>409.953369140625</v>
      </c>
      <c r="S147" s="1">
        <v>410.50765991210937</v>
      </c>
      <c r="T147" s="1">
        <v>2.5537056922912598</v>
      </c>
      <c r="U147" s="1">
        <v>2.9754729270935059</v>
      </c>
      <c r="V147" s="1">
        <v>10.986300468444824</v>
      </c>
      <c r="W147" s="1">
        <v>12.805463790893555</v>
      </c>
      <c r="X147" s="1">
        <v>599.64813232421875</v>
      </c>
      <c r="Y147" s="1">
        <v>0.10630026459693909</v>
      </c>
      <c r="Z147" s="1">
        <v>0.11189501732587814</v>
      </c>
      <c r="AA147" s="1">
        <v>102.076416015625</v>
      </c>
      <c r="AB147" s="1">
        <v>4.9151849746704102</v>
      </c>
      <c r="AC147" s="1">
        <v>6.3864864408969879E-2</v>
      </c>
      <c r="AD147" s="1">
        <v>2.5013046339154243E-2</v>
      </c>
      <c r="AE147" s="1">
        <v>1.6162631800398231E-3</v>
      </c>
      <c r="AF147" s="1">
        <v>9.8032522946596146E-3</v>
      </c>
      <c r="AG147" s="1">
        <v>1.3837965670973063E-3</v>
      </c>
      <c r="AH147" s="1">
        <v>1</v>
      </c>
      <c r="AI147" s="1">
        <v>0</v>
      </c>
      <c r="AJ147" s="1">
        <v>2</v>
      </c>
      <c r="AK147" s="1">
        <v>0</v>
      </c>
      <c r="AL147" s="1">
        <v>1</v>
      </c>
      <c r="AM147" s="1">
        <v>0.18999999761581421</v>
      </c>
      <c r="AN147" s="1">
        <v>111115</v>
      </c>
      <c r="AO147">
        <f>X147*0.000001/(K147*0.0001)</f>
        <v>1.2840431099019671</v>
      </c>
      <c r="AP147">
        <f>(U147-T147)/(1000-U147)*AO147</f>
        <v>5.431835397471899E-4</v>
      </c>
      <c r="AQ147">
        <f>(P147+273.15)</f>
        <v>292.97670402526853</v>
      </c>
      <c r="AR147">
        <f>(O147+273.15)</f>
        <v>293.32357635498045</v>
      </c>
      <c r="AS147">
        <f>(Y147*AK147+Z147*AL147)*AM147</f>
        <v>2.1260053025138337E-2</v>
      </c>
      <c r="AT147">
        <f>((AS147+0.00000010773*(AR147^4-AQ147^4))-AP147*44100)/(L147*0.92*2*29.3+0.00000043092*AQ147^3)</f>
        <v>-0.16995952631859546</v>
      </c>
      <c r="AU147">
        <f>0.61365*EXP(17.502*J147/(240.97+J147))</f>
        <v>2.2971949463170538</v>
      </c>
      <c r="AV147">
        <f>AU147*1000/AA147</f>
        <v>22.504659117003268</v>
      </c>
      <c r="AW147">
        <f>(AV147-U147)</f>
        <v>19.529186189909762</v>
      </c>
      <c r="AX147">
        <f>IF(D147,P147,(O147+P147)/2)</f>
        <v>19.826704025268555</v>
      </c>
      <c r="AY147">
        <f>0.61365*EXP(17.502*AX147/(240.97+AX147))</f>
        <v>2.3215486447573168</v>
      </c>
      <c r="AZ147">
        <f>IF(AW147&lt;&gt;0,(1000-(AV147+U147)/2)/AW147*AP147,0)</f>
        <v>2.7459584868200732E-2</v>
      </c>
      <c r="BA147">
        <f>U147*AA147/1000</f>
        <v>0.30372561234922613</v>
      </c>
      <c r="BB147">
        <f>(AY147-BA147)</f>
        <v>2.0178230324080908</v>
      </c>
      <c r="BC147">
        <f>1/(1.6/F147+1.37/N147)</f>
        <v>1.718107919184508E-2</v>
      </c>
      <c r="BD147">
        <f>G147*AA147*0.001</f>
        <v>46.065904845831604</v>
      </c>
      <c r="BE147">
        <f>G147/S147</f>
        <v>1.0993422716049914</v>
      </c>
      <c r="BF147">
        <f>(1-AP147*AA147/AU147/F147)*100</f>
        <v>12.772215010937938</v>
      </c>
      <c r="BG147">
        <f>(S147-E147/(N147/1.35))</f>
        <v>410.85817775578857</v>
      </c>
      <c r="BH147">
        <f>E147*BF147/100/BG147</f>
        <v>-2.9057158938848126E-4</v>
      </c>
    </row>
    <row r="148" spans="1:60" x14ac:dyDescent="0.25">
      <c r="A148" s="1">
        <v>47</v>
      </c>
      <c r="B148" s="1" t="s">
        <v>210</v>
      </c>
      <c r="C148" s="1">
        <v>5575.0000098794699</v>
      </c>
      <c r="D148" s="1">
        <v>1</v>
      </c>
      <c r="E148">
        <f>(R148-S148*(1000-T148)/(1000-U148))*AO148</f>
        <v>-0.85230518814168366</v>
      </c>
      <c r="F148">
        <f>IF(AZ148&lt;&gt;0,1/(1/AZ148-1/N148),0)</f>
        <v>2.7297138628205122E-2</v>
      </c>
      <c r="G148">
        <f>((BC148-AP148/2)*S148-E148)/(BC148+AP148/2)</f>
        <v>447.24792766534063</v>
      </c>
      <c r="H148">
        <f>AP148*1000</f>
        <v>0.53589940805301328</v>
      </c>
      <c r="I148">
        <f>(AU148-BA148)</f>
        <v>1.9934495282496085</v>
      </c>
      <c r="J148">
        <f>(P148+AT148*D148)</f>
        <v>19.656586181229148</v>
      </c>
      <c r="K148" s="3">
        <v>4.67</v>
      </c>
      <c r="L148">
        <f>(K148*AI148+AJ148)</f>
        <v>2</v>
      </c>
      <c r="M148" s="1">
        <v>0.5</v>
      </c>
      <c r="N148">
        <f>L148*(M148+1)*(M148+1)/(M148*M148+1)</f>
        <v>3.6</v>
      </c>
      <c r="O148" s="1">
        <v>20.176334381103516</v>
      </c>
      <c r="P148" s="1">
        <v>19.823257446289063</v>
      </c>
      <c r="Q148" s="1">
        <v>20.074348449707031</v>
      </c>
      <c r="R148" s="1">
        <v>410.0333251953125</v>
      </c>
      <c r="S148" s="1">
        <v>410.5257568359375</v>
      </c>
      <c r="T148" s="1">
        <v>2.5593252182006836</v>
      </c>
      <c r="U148" s="1">
        <v>2.975435733795166</v>
      </c>
      <c r="V148" s="1">
        <v>11.007667541503906</v>
      </c>
      <c r="W148" s="1">
        <v>12.803250312805176</v>
      </c>
      <c r="X148" s="1">
        <v>599.6492919921875</v>
      </c>
      <c r="Y148" s="1">
        <v>0.11468780785799026</v>
      </c>
      <c r="Z148" s="1">
        <v>0.12072400748729706</v>
      </c>
      <c r="AA148" s="1">
        <v>102.07675933837891</v>
      </c>
      <c r="AB148" s="1">
        <v>4.9151849746704102</v>
      </c>
      <c r="AC148" s="1">
        <v>6.3864864408969879E-2</v>
      </c>
      <c r="AD148" s="1">
        <v>2.5013046339154243E-2</v>
      </c>
      <c r="AE148" s="1">
        <v>1.6162631800398231E-3</v>
      </c>
      <c r="AF148" s="1">
        <v>9.8032522946596146E-3</v>
      </c>
      <c r="AG148" s="1">
        <v>1.3837965670973063E-3</v>
      </c>
      <c r="AH148" s="1">
        <v>1</v>
      </c>
      <c r="AI148" s="1">
        <v>0</v>
      </c>
      <c r="AJ148" s="1">
        <v>2</v>
      </c>
      <c r="AK148" s="1">
        <v>0</v>
      </c>
      <c r="AL148" s="1">
        <v>1</v>
      </c>
      <c r="AM148" s="1">
        <v>0.18999999761581421</v>
      </c>
      <c r="AN148" s="1">
        <v>111115</v>
      </c>
      <c r="AO148">
        <f>X148*0.000001/(K148*0.0001)</f>
        <v>1.2840455931310222</v>
      </c>
      <c r="AP148">
        <f>(U148-T148)/(1000-U148)*AO148</f>
        <v>5.3589940805301331E-4</v>
      </c>
      <c r="AQ148">
        <f>(P148+273.15)</f>
        <v>292.97325744628904</v>
      </c>
      <c r="AR148">
        <f>(O148+273.15)</f>
        <v>293.32633438110349</v>
      </c>
      <c r="AS148">
        <f>(Y148*AK148+Z148*AL148)*AM148</f>
        <v>2.2937561134757978E-2</v>
      </c>
      <c r="AT148">
        <f>((AS148+0.00000010773*(AR148^4-AQ148^4))-AP148*44100)/(L148*0.92*2*29.3+0.00000043092*AQ148^3)</f>
        <v>-0.16667126505991608</v>
      </c>
      <c r="AU148">
        <f>0.61365*EXP(17.502*J148/(240.97+J148))</f>
        <v>2.2971723655750305</v>
      </c>
      <c r="AV148">
        <f>AU148*1000/AA148</f>
        <v>22.504362211970594</v>
      </c>
      <c r="AW148">
        <f>(AV148-U148)</f>
        <v>19.528926478175428</v>
      </c>
      <c r="AX148">
        <f>IF(D148,P148,(O148+P148)/2)</f>
        <v>19.823257446289063</v>
      </c>
      <c r="AY148">
        <f>0.61365*EXP(17.502*AX148/(240.97+AX148))</f>
        <v>2.3210525418005106</v>
      </c>
      <c r="AZ148">
        <f>IF(AW148&lt;&gt;0,(1000-(AV148+U148)/2)/AW148*AP148,0)</f>
        <v>2.7091714658563297E-2</v>
      </c>
      <c r="BA148">
        <f>U148*AA148/1000</f>
        <v>0.30372283732542199</v>
      </c>
      <c r="BB148">
        <f>(AY148-BA148)</f>
        <v>2.0173297044750886</v>
      </c>
      <c r="BC148">
        <f>1/(1.6/F148+1.37/N148)</f>
        <v>1.695065866747282E-2</v>
      </c>
      <c r="BD148">
        <f>G148*AA148*0.001</f>
        <v>45.653619076883679</v>
      </c>
      <c r="BE148">
        <f>G148/S148</f>
        <v>1.0894515635570188</v>
      </c>
      <c r="BF148">
        <f>(1-AP148*AA148/AU148/F148)*100</f>
        <v>12.763256999272487</v>
      </c>
      <c r="BG148">
        <f>(S148-E148/(N148/1.35))</f>
        <v>410.84537128149066</v>
      </c>
      <c r="BH148">
        <f>E148*BF148/100/BG148</f>
        <v>-2.6477577498645855E-4</v>
      </c>
    </row>
    <row r="149" spans="1:60" x14ac:dyDescent="0.25">
      <c r="A149" s="1">
        <v>48</v>
      </c>
      <c r="B149" s="1" t="s">
        <v>211</v>
      </c>
      <c r="C149" s="1">
        <v>5580.5000097565353</v>
      </c>
      <c r="D149" s="1">
        <v>1</v>
      </c>
      <c r="E149">
        <f>(R149-S149*(1000-T149)/(1000-U149))*AO149</f>
        <v>-0.87277077240966483</v>
      </c>
      <c r="F149">
        <f>IF(AZ149&lt;&gt;0,1/(1/AZ149-1/N149),0)</f>
        <v>2.7027020533839465E-2</v>
      </c>
      <c r="G149">
        <f>((BC149-AP149/2)*S149-E149)/(BC149+AP149/2)</f>
        <v>448.97635466114974</v>
      </c>
      <c r="H149">
        <f>AP149*1000</f>
        <v>0.53031070181825835</v>
      </c>
      <c r="I149">
        <f>(AU149-BA149)</f>
        <v>1.9922462055558821</v>
      </c>
      <c r="J149">
        <f>(P149+AT149*D149)</f>
        <v>19.64852366144218</v>
      </c>
      <c r="K149" s="3">
        <v>4.67</v>
      </c>
      <c r="L149">
        <f>(K149*AI149+AJ149)</f>
        <v>2</v>
      </c>
      <c r="M149" s="1">
        <v>0.5</v>
      </c>
      <c r="N149">
        <f>L149*(M149+1)*(M149+1)/(M149*M149+1)</f>
        <v>3.6</v>
      </c>
      <c r="O149" s="1">
        <v>20.177318572998047</v>
      </c>
      <c r="P149" s="1">
        <v>19.812044143676758</v>
      </c>
      <c r="Q149" s="1">
        <v>20.064191818237305</v>
      </c>
      <c r="R149" s="1">
        <v>410.04498291015625</v>
      </c>
      <c r="S149" s="1">
        <v>410.55514526367188</v>
      </c>
      <c r="T149" s="1">
        <v>2.5641646385192871</v>
      </c>
      <c r="U149" s="1">
        <v>2.975949764251709</v>
      </c>
      <c r="V149" s="1">
        <v>11.028237342834473</v>
      </c>
      <c r="W149" s="1">
        <v>12.803701400756836</v>
      </c>
      <c r="X149" s="1">
        <v>599.62847900390625</v>
      </c>
      <c r="Y149" s="1">
        <v>9.1723039746284485E-2</v>
      </c>
      <c r="Z149" s="1">
        <v>9.655056893825531E-2</v>
      </c>
      <c r="AA149" s="1">
        <v>102.0771484375</v>
      </c>
      <c r="AB149" s="1">
        <v>4.9151849746704102</v>
      </c>
      <c r="AC149" s="1">
        <v>6.3864864408969879E-2</v>
      </c>
      <c r="AD149" s="1">
        <v>2.5013046339154243E-2</v>
      </c>
      <c r="AE149" s="1">
        <v>1.6162631800398231E-3</v>
      </c>
      <c r="AF149" s="1">
        <v>9.8032522946596146E-3</v>
      </c>
      <c r="AG149" s="1">
        <v>1.3837965670973063E-3</v>
      </c>
      <c r="AH149" s="1">
        <v>1</v>
      </c>
      <c r="AI149" s="1">
        <v>0</v>
      </c>
      <c r="AJ149" s="1">
        <v>2</v>
      </c>
      <c r="AK149" s="1">
        <v>0</v>
      </c>
      <c r="AL149" s="1">
        <v>1</v>
      </c>
      <c r="AM149" s="1">
        <v>0.18999999761581421</v>
      </c>
      <c r="AN149" s="1">
        <v>111115</v>
      </c>
      <c r="AO149">
        <f>X149*0.000001/(K149*0.0001)</f>
        <v>1.284001025704296</v>
      </c>
      <c r="AP149">
        <f>(U149-T149)/(1000-U149)*AO149</f>
        <v>5.3031070181825833E-4</v>
      </c>
      <c r="AQ149">
        <f>(P149+273.15)</f>
        <v>292.96204414367674</v>
      </c>
      <c r="AR149">
        <f>(O149+273.15)</f>
        <v>293.32731857299802</v>
      </c>
      <c r="AS149">
        <f>(Y149*AK149+Z149*AL149)*AM149</f>
        <v>1.8344607868074014E-2</v>
      </c>
      <c r="AT149">
        <f>((AS149+0.00000010773*(AR149^4-AQ149^4))-AP149*44100)/(L149*0.92*2*29.3+0.00000043092*AQ149^3)</f>
        <v>-0.16352048223457641</v>
      </c>
      <c r="AU149">
        <f>0.61365*EXP(17.502*J149/(240.97+J149))</f>
        <v>2.2960226713839469</v>
      </c>
      <c r="AV149">
        <f>AU149*1000/AA149</f>
        <v>22.493013436692546</v>
      </c>
      <c r="AW149">
        <f>(AV149-U149)</f>
        <v>19.517063672440838</v>
      </c>
      <c r="AX149">
        <f>IF(D149,P149,(O149+P149)/2)</f>
        <v>19.812044143676758</v>
      </c>
      <c r="AY149">
        <f>0.61365*EXP(17.502*AX149/(240.97+AX149))</f>
        <v>2.319439134044496</v>
      </c>
      <c r="AZ149">
        <f>IF(AW149&lt;&gt;0,(1000-(AV149+U149)/2)/AW149*AP149,0)</f>
        <v>2.6825626986231133E-2</v>
      </c>
      <c r="BA149">
        <f>U149*AA149/1000</f>
        <v>0.30377646582806483</v>
      </c>
      <c r="BB149">
        <f>(AY149-BA149)</f>
        <v>2.0156626682164314</v>
      </c>
      <c r="BC149">
        <f>1/(1.6/F149+1.37/N149)</f>
        <v>1.6783995247478648E-2</v>
      </c>
      <c r="BD149">
        <f>G149*AA149*0.001</f>
        <v>45.830225999673829</v>
      </c>
      <c r="BE149">
        <f>G149/S149</f>
        <v>1.0935835534902443</v>
      </c>
      <c r="BF149">
        <f>(1-AP149*AA149/AU149/F149)*100</f>
        <v>12.766243009074152</v>
      </c>
      <c r="BG149">
        <f>(S149-E149/(N149/1.35))</f>
        <v>410.88243430332551</v>
      </c>
      <c r="BH149">
        <f>E149*BF149/100/BG149</f>
        <v>-2.7117255062731097E-4</v>
      </c>
    </row>
    <row r="150" spans="1:60" x14ac:dyDescent="0.25">
      <c r="A150" s="1">
        <v>49</v>
      </c>
      <c r="B150" s="1" t="s">
        <v>212</v>
      </c>
      <c r="C150" s="1">
        <v>5585.5000096447766</v>
      </c>
      <c r="D150" s="1">
        <v>1</v>
      </c>
      <c r="E150">
        <f>(R150-S150*(1000-T150)/(1000-U150))*AO150</f>
        <v>-0.90068951287756405</v>
      </c>
      <c r="F150">
        <f>IF(AZ150&lt;&gt;0,1/(1/AZ150-1/N150),0)</f>
        <v>2.6801009304593445E-2</v>
      </c>
      <c r="G150">
        <f>((BC150-AP150/2)*S150-E150)/(BC150+AP150/2)</f>
        <v>451.08097355777272</v>
      </c>
      <c r="H150">
        <f>AP150*1000</f>
        <v>0.52575005540856812</v>
      </c>
      <c r="I150">
        <f>(AU150-BA150)</f>
        <v>1.991652403734447</v>
      </c>
      <c r="J150">
        <f>(P150+AT150*D150)</f>
        <v>19.644892449638583</v>
      </c>
      <c r="K150" s="3">
        <v>4.67</v>
      </c>
      <c r="L150">
        <f>(K150*AI150+AJ150)</f>
        <v>2</v>
      </c>
      <c r="M150" s="1">
        <v>0.5</v>
      </c>
      <c r="N150">
        <f>L150*(M150+1)*(M150+1)/(M150*M150+1)</f>
        <v>3.6</v>
      </c>
      <c r="O150" s="1">
        <v>20.176200866699219</v>
      </c>
      <c r="P150" s="1">
        <v>19.806278228759766</v>
      </c>
      <c r="Q150" s="1">
        <v>20.059452056884766</v>
      </c>
      <c r="R150" s="1">
        <v>410.04293823242187</v>
      </c>
      <c r="S150" s="1">
        <v>410.5762939453125</v>
      </c>
      <c r="T150" s="1">
        <v>2.5684475898742676</v>
      </c>
      <c r="U150" s="1">
        <v>2.9766912460327148</v>
      </c>
      <c r="V150" s="1">
        <v>11.047431945800781</v>
      </c>
      <c r="W150" s="1">
        <v>12.807310104370117</v>
      </c>
      <c r="X150" s="1">
        <v>599.62823486328125</v>
      </c>
      <c r="Y150" s="1">
        <v>0.10154379159212112</v>
      </c>
      <c r="Z150" s="1">
        <v>0.10688820481300354</v>
      </c>
      <c r="AA150" s="1">
        <v>102.07730865478516</v>
      </c>
      <c r="AB150" s="1">
        <v>4.9151849746704102</v>
      </c>
      <c r="AC150" s="1">
        <v>6.3864864408969879E-2</v>
      </c>
      <c r="AD150" s="1">
        <v>2.5013046339154243E-2</v>
      </c>
      <c r="AE150" s="1">
        <v>1.6162631800398231E-3</v>
      </c>
      <c r="AF150" s="1">
        <v>9.8032522946596146E-3</v>
      </c>
      <c r="AG150" s="1">
        <v>1.3837965670973063E-3</v>
      </c>
      <c r="AH150" s="1">
        <v>1</v>
      </c>
      <c r="AI150" s="1">
        <v>0</v>
      </c>
      <c r="AJ150" s="1">
        <v>2</v>
      </c>
      <c r="AK150" s="1">
        <v>0</v>
      </c>
      <c r="AL150" s="1">
        <v>1</v>
      </c>
      <c r="AM150" s="1">
        <v>0.18999999761581421</v>
      </c>
      <c r="AN150" s="1">
        <v>111115</v>
      </c>
      <c r="AO150">
        <f>X150*0.000001/(K150*0.0001)</f>
        <v>1.2840005029192316</v>
      </c>
      <c r="AP150">
        <f>(U150-T150)/(1000-U150)*AO150</f>
        <v>5.257500554085681E-4</v>
      </c>
      <c r="AQ150">
        <f>(P150+273.15)</f>
        <v>292.95627822875974</v>
      </c>
      <c r="AR150">
        <f>(O150+273.15)</f>
        <v>293.3262008666992</v>
      </c>
      <c r="AS150">
        <f>(Y150*AK150+Z150*AL150)*AM150</f>
        <v>2.0308758659629333E-2</v>
      </c>
      <c r="AT150">
        <f>((AS150+0.00000010773*(AR150^4-AQ150^4))-AP150*44100)/(L150*0.92*2*29.3+0.00000043092*AQ150^3)</f>
        <v>-0.1613857791211836</v>
      </c>
      <c r="AU150">
        <f>0.61365*EXP(17.502*J150/(240.97+J150))</f>
        <v>2.2955050348257253</v>
      </c>
      <c r="AV150">
        <f>AU150*1000/AA150</f>
        <v>22.487907107630402</v>
      </c>
      <c r="AW150">
        <f>(AV150-U150)</f>
        <v>19.511215861597687</v>
      </c>
      <c r="AX150">
        <f>IF(D150,P150,(O150+P150)/2)</f>
        <v>19.806278228759766</v>
      </c>
      <c r="AY150">
        <f>0.61365*EXP(17.502*AX150/(240.97+AX150))</f>
        <v>2.3186098974605613</v>
      </c>
      <c r="AZ150">
        <f>IF(AW150&lt;&gt;0,(1000-(AV150+U150)/2)/AW150*AP150,0)</f>
        <v>2.660295760616772E-2</v>
      </c>
      <c r="BA150">
        <f>U150*AA150/1000</f>
        <v>0.30385263109127847</v>
      </c>
      <c r="BB150">
        <f>(AY150-BA150)</f>
        <v>2.014757266369283</v>
      </c>
      <c r="BC150">
        <f>1/(1.6/F150+1.37/N150)</f>
        <v>1.6644529502800945E-2</v>
      </c>
      <c r="BD150">
        <f>G150*AA150*0.001</f>
        <v>46.045131766157752</v>
      </c>
      <c r="BE150">
        <f>G150/S150</f>
        <v>1.098653235001082</v>
      </c>
      <c r="BF150">
        <f>(1-AP150*AA150/AU150/F150)*100</f>
        <v>12.767335323063412</v>
      </c>
      <c r="BG150">
        <f>(S150-E150/(N150/1.35))</f>
        <v>410.9140525126416</v>
      </c>
      <c r="BH150">
        <f>E150*BF150/100/BG150</f>
        <v>-2.7984939825149264E-4</v>
      </c>
    </row>
    <row r="151" spans="1:60" x14ac:dyDescent="0.25">
      <c r="A151" s="1" t="s">
        <v>9</v>
      </c>
      <c r="B151" s="1" t="s">
        <v>213</v>
      </c>
    </row>
    <row r="152" spans="1:60" x14ac:dyDescent="0.25">
      <c r="A152" s="1" t="s">
        <v>9</v>
      </c>
      <c r="B152" s="1" t="s">
        <v>214</v>
      </c>
    </row>
    <row r="153" spans="1:60" x14ac:dyDescent="0.25">
      <c r="A153" s="1" t="s">
        <v>9</v>
      </c>
      <c r="B153" s="1" t="s">
        <v>215</v>
      </c>
    </row>
    <row r="154" spans="1:60" x14ac:dyDescent="0.25">
      <c r="A154" s="1" t="s">
        <v>9</v>
      </c>
      <c r="B154" s="1" t="s">
        <v>216</v>
      </c>
    </row>
    <row r="155" spans="1:60" x14ac:dyDescent="0.25">
      <c r="A155" s="1" t="s">
        <v>9</v>
      </c>
      <c r="B155" s="1" t="s">
        <v>217</v>
      </c>
    </row>
    <row r="156" spans="1:60" x14ac:dyDescent="0.25">
      <c r="A156" s="1" t="s">
        <v>9</v>
      </c>
      <c r="B156" s="1" t="s">
        <v>218</v>
      </c>
    </row>
    <row r="157" spans="1:60" x14ac:dyDescent="0.25">
      <c r="A157" s="1" t="s">
        <v>9</v>
      </c>
      <c r="B157" s="1" t="s">
        <v>219</v>
      </c>
    </row>
    <row r="158" spans="1:60" x14ac:dyDescent="0.25">
      <c r="A158" s="1" t="s">
        <v>9</v>
      </c>
      <c r="B158" s="1" t="s">
        <v>220</v>
      </c>
    </row>
    <row r="159" spans="1:60" x14ac:dyDescent="0.25">
      <c r="A159" s="1" t="s">
        <v>9</v>
      </c>
      <c r="B159" s="1" t="s">
        <v>221</v>
      </c>
    </row>
    <row r="160" spans="1:60" x14ac:dyDescent="0.25">
      <c r="A160" s="1">
        <v>50</v>
      </c>
      <c r="B160" s="1" t="s">
        <v>222</v>
      </c>
      <c r="C160" s="1">
        <v>5892.0000101029873</v>
      </c>
      <c r="D160" s="1">
        <v>1</v>
      </c>
      <c r="E160">
        <f>(R160-S160*(1000-T160)/(1000-U160))*AO160</f>
        <v>-1.6374934757885591</v>
      </c>
      <c r="F160">
        <f>IF(AZ160&lt;&gt;0,1/(1/AZ160-1/N160),0)</f>
        <v>6.3258422632159195E-2</v>
      </c>
      <c r="G160">
        <f>((BC160-AP160/2)*S160-E160)/(BC160+AP160/2)</f>
        <v>439.5456094234417</v>
      </c>
      <c r="H160">
        <f>AP160*1000</f>
        <v>1.1896154165155219</v>
      </c>
      <c r="I160">
        <f>(AU160-BA160)</f>
        <v>1.9281598164540394</v>
      </c>
      <c r="J160">
        <f>(P160+AT160*D160)</f>
        <v>19.501660670076475</v>
      </c>
      <c r="K160" s="3">
        <v>2.9100000858306885</v>
      </c>
      <c r="L160">
        <f>(K160*AI160+AJ160)</f>
        <v>2</v>
      </c>
      <c r="M160" s="1">
        <v>0.5</v>
      </c>
      <c r="N160">
        <f>L160*(M160+1)*(M160+1)/(M160*M160+1)</f>
        <v>3.6</v>
      </c>
      <c r="O160" s="1">
        <v>20.225841522216797</v>
      </c>
      <c r="P160" s="1">
        <v>19.915176391601562</v>
      </c>
      <c r="Q160" s="1">
        <v>20.033552169799805</v>
      </c>
      <c r="R160" s="1">
        <v>409.92825317382812</v>
      </c>
      <c r="S160" s="1">
        <v>410.48593139648437</v>
      </c>
      <c r="T160" s="1">
        <v>2.8243222236633301</v>
      </c>
      <c r="U160" s="1">
        <v>3.3996639251708984</v>
      </c>
      <c r="V160" s="1">
        <v>12.112478256225586</v>
      </c>
      <c r="W160" s="1">
        <v>14.585779190063477</v>
      </c>
      <c r="X160" s="1">
        <v>599.645751953125</v>
      </c>
      <c r="Y160" s="1">
        <v>7.4685633182525635E-2</v>
      </c>
      <c r="Z160" s="1">
        <v>7.861645519733429E-2</v>
      </c>
      <c r="AA160" s="1">
        <v>102.07145690917969</v>
      </c>
      <c r="AB160" s="1">
        <v>4.904726505279541</v>
      </c>
      <c r="AC160" s="1">
        <v>7.3334015905857086E-2</v>
      </c>
      <c r="AD160" s="1">
        <v>3.2323438674211502E-2</v>
      </c>
      <c r="AE160" s="1">
        <v>1.3072133995592594E-2</v>
      </c>
      <c r="AF160" s="1">
        <v>4.3915163725614548E-2</v>
      </c>
      <c r="AG160" s="1">
        <v>1.3504250906407833E-2</v>
      </c>
      <c r="AH160" s="1">
        <v>0.3333333432674408</v>
      </c>
      <c r="AI160" s="1">
        <v>0</v>
      </c>
      <c r="AJ160" s="1">
        <v>2</v>
      </c>
      <c r="AK160" s="1">
        <v>0</v>
      </c>
      <c r="AL160" s="1">
        <v>1</v>
      </c>
      <c r="AM160" s="1">
        <v>0.18999999761581421</v>
      </c>
      <c r="AN160" s="1">
        <v>111115</v>
      </c>
      <c r="AO160">
        <f>X160*0.000001/(K160*0.0001)</f>
        <v>2.0606382620842778</v>
      </c>
      <c r="AP160">
        <f>(U160-T160)/(1000-U160)*AO160</f>
        <v>1.1896154165155219E-3</v>
      </c>
      <c r="AQ160">
        <f>(P160+273.15)</f>
        <v>293.06517639160154</v>
      </c>
      <c r="AR160">
        <f>(O160+273.15)</f>
        <v>293.37584152221677</v>
      </c>
      <c r="AS160">
        <f>(Y160*AK160+Z160*AL160)*AM160</f>
        <v>1.493712630005728E-2</v>
      </c>
      <c r="AT160">
        <f>((AS160+0.00000010773*(AR160^4-AQ160^4))-AP160*44100)/(L160*0.92*2*29.3+0.00000043092*AQ160^3)</f>
        <v>-0.41351572152508764</v>
      </c>
      <c r="AU160">
        <f>0.61365*EXP(17.502*J160/(240.97+J160))</f>
        <v>2.2751684662978136</v>
      </c>
      <c r="AV160">
        <f>AU160*1000/AA160</f>
        <v>22.289957792237594</v>
      </c>
      <c r="AW160">
        <f>(AV160-U160)</f>
        <v>18.890293867066696</v>
      </c>
      <c r="AX160">
        <f>IF(D160,P160,(O160+P160)/2)</f>
        <v>19.915176391601562</v>
      </c>
      <c r="AY160">
        <f>0.61365*EXP(17.502*AX160/(240.97+AX160))</f>
        <v>2.3343152665436162</v>
      </c>
      <c r="AZ160">
        <f>IF(AW160&lt;&gt;0,(1000-(AV160+U160)/2)/AW160*AP160,0)</f>
        <v>6.2166054152451009E-2</v>
      </c>
      <c r="BA160">
        <f>U160*AA160/1000</f>
        <v>0.34700864984377405</v>
      </c>
      <c r="BB160">
        <f>(AY160-BA160)</f>
        <v>1.9873066166998421</v>
      </c>
      <c r="BC160">
        <f>1/(1.6/F160+1.37/N160)</f>
        <v>3.895047157771829E-2</v>
      </c>
      <c r="BD160">
        <f>G160*AA160*0.001</f>
        <v>44.865060731883958</v>
      </c>
      <c r="BE160">
        <f>G160/S160</f>
        <v>1.0707933592951542</v>
      </c>
      <c r="BF160">
        <f>(1-AP160*AA160/AU160/F160)*100</f>
        <v>15.6317620005603</v>
      </c>
      <c r="BG160">
        <f>(S160-E160/(N160/1.35))</f>
        <v>411.09999144990508</v>
      </c>
      <c r="BH160">
        <f>E160*BF160/100/BG160</f>
        <v>-6.2264434014506998E-4</v>
      </c>
    </row>
    <row r="161" spans="1:60" x14ac:dyDescent="0.25">
      <c r="A161" s="1">
        <v>51</v>
      </c>
      <c r="B161" s="1" t="s">
        <v>223</v>
      </c>
      <c r="C161" s="1">
        <v>5897.0000099912286</v>
      </c>
      <c r="D161" s="1">
        <v>1</v>
      </c>
      <c r="E161">
        <f>(R161-S161*(1000-T161)/(1000-U161))*AO161</f>
        <v>-1.6048522380270702</v>
      </c>
      <c r="F161">
        <f>IF(AZ161&lt;&gt;0,1/(1/AZ161-1/N161),0)</f>
        <v>6.171667475471266E-2</v>
      </c>
      <c r="G161">
        <f>((BC161-AP161/2)*S161-E161)/(BC161+AP161/2)</f>
        <v>439.6819813276685</v>
      </c>
      <c r="H161">
        <f>AP161*1000</f>
        <v>1.1626094308744284</v>
      </c>
      <c r="I161">
        <f>(AU161-BA161)</f>
        <v>1.9306527547916357</v>
      </c>
      <c r="J161">
        <f>(P161+AT161*D161)</f>
        <v>19.513155063957495</v>
      </c>
      <c r="K161" s="3">
        <v>2.9100000858306885</v>
      </c>
      <c r="L161">
        <f>(K161*AI161+AJ161)</f>
        <v>2</v>
      </c>
      <c r="M161" s="1">
        <v>0.5</v>
      </c>
      <c r="N161">
        <f>L161*(M161+1)*(M161+1)/(M161*M161+1)</f>
        <v>3.6</v>
      </c>
      <c r="O161" s="1">
        <v>20.220596313476562</v>
      </c>
      <c r="P161" s="1">
        <v>19.917274475097656</v>
      </c>
      <c r="Q161" s="1">
        <v>20.018648147583008</v>
      </c>
      <c r="R161" s="1">
        <v>409.91839599609375</v>
      </c>
      <c r="S161" s="1">
        <v>410.46560668945312</v>
      </c>
      <c r="T161" s="1">
        <v>2.8288862705230713</v>
      </c>
      <c r="U161" s="1">
        <v>3.3911528587341309</v>
      </c>
      <c r="V161" s="1">
        <v>12.134416580200195</v>
      </c>
      <c r="W161" s="1">
        <v>14.555319786071777</v>
      </c>
      <c r="X161" s="1">
        <v>599.66583251953125</v>
      </c>
      <c r="Y161" s="1">
        <v>9.3862935900688171E-2</v>
      </c>
      <c r="Z161" s="1">
        <v>9.8803088068962097E-2</v>
      </c>
      <c r="AA161" s="1">
        <v>102.07203674316406</v>
      </c>
      <c r="AB161" s="1">
        <v>4.904726505279541</v>
      </c>
      <c r="AC161" s="1">
        <v>7.3334015905857086E-2</v>
      </c>
      <c r="AD161" s="1">
        <v>3.2323438674211502E-2</v>
      </c>
      <c r="AE161" s="1">
        <v>1.3072133995592594E-2</v>
      </c>
      <c r="AF161" s="1">
        <v>4.3915163725614548E-2</v>
      </c>
      <c r="AG161" s="1">
        <v>1.3504250906407833E-2</v>
      </c>
      <c r="AH161" s="1">
        <v>1</v>
      </c>
      <c r="AI161" s="1">
        <v>0</v>
      </c>
      <c r="AJ161" s="1">
        <v>2</v>
      </c>
      <c r="AK161" s="1">
        <v>0</v>
      </c>
      <c r="AL161" s="1">
        <v>1</v>
      </c>
      <c r="AM161" s="1">
        <v>0.18999999761581421</v>
      </c>
      <c r="AN161" s="1">
        <v>111115</v>
      </c>
      <c r="AO161">
        <f>X161*0.000001/(K161*0.0001)</f>
        <v>2.0607072674650824</v>
      </c>
      <c r="AP161">
        <f>(U161-T161)/(1000-U161)*AO161</f>
        <v>1.1626094308744284E-3</v>
      </c>
      <c r="AQ161">
        <f>(P161+273.15)</f>
        <v>293.06727447509763</v>
      </c>
      <c r="AR161">
        <f>(O161+273.15)</f>
        <v>293.37059631347654</v>
      </c>
      <c r="AS161">
        <f>(Y161*AK161+Z161*AL161)*AM161</f>
        <v>1.877258649753788E-2</v>
      </c>
      <c r="AT161">
        <f>((AS161+0.00000010773*(AR161^4-AQ161^4))-AP161*44100)/(L161*0.92*2*29.3+0.00000043092*AQ161^3)</f>
        <v>-0.40411941114016325</v>
      </c>
      <c r="AU161">
        <f>0.61365*EXP(17.502*J161/(240.97+J161))</f>
        <v>2.2767946339900318</v>
      </c>
      <c r="AV161">
        <f>AU161*1000/AA161</f>
        <v>22.305762740082802</v>
      </c>
      <c r="AW161">
        <f>(AV161-U161)</f>
        <v>18.914609881348671</v>
      </c>
      <c r="AX161">
        <f>IF(D161,P161,(O161+P161)/2)</f>
        <v>19.917274475097656</v>
      </c>
      <c r="AY161">
        <f>0.61365*EXP(17.502*AX161/(240.97+AX161))</f>
        <v>2.3346187666639828</v>
      </c>
      <c r="AZ161">
        <f>IF(AW161&lt;&gt;0,(1000-(AV161+U161)/2)/AW161*AP161,0)</f>
        <v>6.0676466491457519E-2</v>
      </c>
      <c r="BA161">
        <f>U161*AA161/1000</f>
        <v>0.34614187919839606</v>
      </c>
      <c r="BB161">
        <f>(AY161-BA161)</f>
        <v>1.9884768874655867</v>
      </c>
      <c r="BC161">
        <f>1/(1.6/F161+1.37/N161)</f>
        <v>3.8014895757887475E-2</v>
      </c>
      <c r="BD161">
        <f>G161*AA161*0.001</f>
        <v>44.879235353384956</v>
      </c>
      <c r="BE161">
        <f>G161/S161</f>
        <v>1.0711786180427041</v>
      </c>
      <c r="BF161">
        <f>(1-AP161*AA161/AU161/F161)*100</f>
        <v>15.547162754198329</v>
      </c>
      <c r="BG161">
        <f>(S161-E161/(N161/1.35))</f>
        <v>411.0674262787133</v>
      </c>
      <c r="BH161">
        <f>E161*BF161/100/BG161</f>
        <v>-6.0697825577960072E-4</v>
      </c>
    </row>
    <row r="162" spans="1:60" x14ac:dyDescent="0.25">
      <c r="A162" s="1">
        <v>52</v>
      </c>
      <c r="B162" s="1" t="s">
        <v>224</v>
      </c>
      <c r="C162" s="1">
        <v>5902.0000098794699</v>
      </c>
      <c r="D162" s="1">
        <v>1</v>
      </c>
      <c r="E162">
        <f>(R162-S162*(1000-T162)/(1000-U162))*AO162</f>
        <v>-1.5894992289359617</v>
      </c>
      <c r="F162">
        <f>IF(AZ162&lt;&gt;0,1/(1/AZ162-1/N162),0)</f>
        <v>6.0187232718320646E-2</v>
      </c>
      <c r="G162">
        <f>((BC162-AP162/2)*S162-E162)/(BC162+AP162/2)</f>
        <v>440.27073666587688</v>
      </c>
      <c r="H162">
        <f>AP162*1000</f>
        <v>1.1360116837690766</v>
      </c>
      <c r="I162">
        <f>(AU162-BA162)</f>
        <v>1.93361418143369</v>
      </c>
      <c r="J162">
        <f>(P162+AT162*D162)</f>
        <v>19.528210310733698</v>
      </c>
      <c r="K162" s="3">
        <v>2.9100000858306885</v>
      </c>
      <c r="L162">
        <f>(K162*AI162+AJ162)</f>
        <v>2</v>
      </c>
      <c r="M162" s="1">
        <v>0.5</v>
      </c>
      <c r="N162">
        <f>L162*(M162+1)*(M162+1)/(M162*M162+1)</f>
        <v>3.6</v>
      </c>
      <c r="O162" s="1">
        <v>20.216196060180664</v>
      </c>
      <c r="P162" s="1">
        <v>19.923391342163086</v>
      </c>
      <c r="Q162" s="1">
        <v>20.022539138793945</v>
      </c>
      <c r="R162" s="1">
        <v>409.89535522460937</v>
      </c>
      <c r="S162" s="1">
        <v>410.4404296875</v>
      </c>
      <c r="T162" s="1">
        <v>2.8335902690887451</v>
      </c>
      <c r="U162" s="1">
        <v>3.383000373840332</v>
      </c>
      <c r="V162" s="1">
        <v>12.156833648681641</v>
      </c>
      <c r="W162" s="1">
        <v>14.525802612304687</v>
      </c>
      <c r="X162" s="1">
        <v>599.66326904296875</v>
      </c>
      <c r="Y162" s="1">
        <v>0.10246598720550537</v>
      </c>
      <c r="Z162" s="1">
        <v>0.10785893350839615</v>
      </c>
      <c r="AA162" s="1">
        <v>102.07268524169922</v>
      </c>
      <c r="AB162" s="1">
        <v>4.904726505279541</v>
      </c>
      <c r="AC162" s="1">
        <v>7.3334015905857086E-2</v>
      </c>
      <c r="AD162" s="1">
        <v>3.2323438674211502E-2</v>
      </c>
      <c r="AE162" s="1">
        <v>1.3072133995592594E-2</v>
      </c>
      <c r="AF162" s="1">
        <v>4.3915163725614548E-2</v>
      </c>
      <c r="AG162" s="1">
        <v>1.3504250906407833E-2</v>
      </c>
      <c r="AH162" s="1">
        <v>1</v>
      </c>
      <c r="AI162" s="1">
        <v>0</v>
      </c>
      <c r="AJ162" s="1">
        <v>2</v>
      </c>
      <c r="AK162" s="1">
        <v>0</v>
      </c>
      <c r="AL162" s="1">
        <v>1</v>
      </c>
      <c r="AM162" s="1">
        <v>0.18999999761581421</v>
      </c>
      <c r="AN162" s="1">
        <v>111115</v>
      </c>
      <c r="AO162">
        <f>X162*0.000001/(K162*0.0001)</f>
        <v>2.0606984582675327</v>
      </c>
      <c r="AP162">
        <f>(U162-T162)/(1000-U162)*AO162</f>
        <v>1.1360116837690767E-3</v>
      </c>
      <c r="AQ162">
        <f>(P162+273.15)</f>
        <v>293.07339134216306</v>
      </c>
      <c r="AR162">
        <f>(O162+273.15)</f>
        <v>293.36619606018064</v>
      </c>
      <c r="AS162">
        <f>(Y162*AK162+Z162*AL162)*AM162</f>
        <v>2.0493197109439532E-2</v>
      </c>
      <c r="AT162">
        <f>((AS162+0.00000010773*(AR162^4-AQ162^4))-AP162*44100)/(L162*0.92*2*29.3+0.00000043092*AQ162^3)</f>
        <v>-0.39518103142938649</v>
      </c>
      <c r="AU162">
        <f>0.61365*EXP(17.502*J162/(240.97+J162))</f>
        <v>2.278926113765245</v>
      </c>
      <c r="AV162">
        <f>AU162*1000/AA162</f>
        <v>22.326503004882714</v>
      </c>
      <c r="AW162">
        <f>(AV162-U162)</f>
        <v>18.943502631042382</v>
      </c>
      <c r="AX162">
        <f>IF(D162,P162,(O162+P162)/2)</f>
        <v>19.923391342163086</v>
      </c>
      <c r="AY162">
        <f>0.61365*EXP(17.502*AX162/(240.97+AX162))</f>
        <v>2.3355038048391612</v>
      </c>
      <c r="AZ162">
        <f>IF(AW162&lt;&gt;0,(1000-(AV162+U162)/2)/AW162*AP162,0)</f>
        <v>5.9197528434914645E-2</v>
      </c>
      <c r="BA162">
        <f>U162*AA162/1000</f>
        <v>0.34531193233155499</v>
      </c>
      <c r="BB162">
        <f>(AY162-BA162)</f>
        <v>1.9901918725076062</v>
      </c>
      <c r="BC162">
        <f>1/(1.6/F162+1.37/N162)</f>
        <v>3.7086119076573824E-2</v>
      </c>
      <c r="BD162">
        <f>G162*AA162*0.001</f>
        <v>44.939616324827099</v>
      </c>
      <c r="BE162">
        <f>G162/S162</f>
        <v>1.0726787733876242</v>
      </c>
      <c r="BF162">
        <f>(1-AP162*AA162/AU162/F162)*100</f>
        <v>15.460881070365717</v>
      </c>
      <c r="BG162">
        <f>(S162-E162/(N162/1.35))</f>
        <v>411.03649189835096</v>
      </c>
      <c r="BH162">
        <f>E162*BF162/100/BG162</f>
        <v>-5.9788021317811141E-4</v>
      </c>
    </row>
    <row r="163" spans="1:60" x14ac:dyDescent="0.25">
      <c r="A163" s="1">
        <v>53</v>
      </c>
      <c r="B163" s="1" t="s">
        <v>225</v>
      </c>
      <c r="C163" s="1">
        <v>5907.5000097565353</v>
      </c>
      <c r="D163" s="1">
        <v>1</v>
      </c>
      <c r="E163">
        <f>(R163-S163*(1000-T163)/(1000-U163))*AO163</f>
        <v>-1.5454832095126581</v>
      </c>
      <c r="F163">
        <f>IF(AZ163&lt;&gt;0,1/(1/AZ163-1/N163),0)</f>
        <v>5.8958607565410735E-2</v>
      </c>
      <c r="G163">
        <f>((BC163-AP163/2)*S163-E163)/(BC163+AP163/2)</f>
        <v>439.92893179499504</v>
      </c>
      <c r="H163">
        <f>AP163*1000</f>
        <v>1.1142792214860797</v>
      </c>
      <c r="I163">
        <f>(AU163-BA163)</f>
        <v>1.9355038329351379</v>
      </c>
      <c r="J163">
        <f>(P163+AT163*D163)</f>
        <v>19.537277656825395</v>
      </c>
      <c r="K163" s="3">
        <v>2.9100000858306885</v>
      </c>
      <c r="L163">
        <f>(K163*AI163+AJ163)</f>
        <v>2</v>
      </c>
      <c r="M163" s="1">
        <v>0.5</v>
      </c>
      <c r="N163">
        <f>L163*(M163+1)*(M163+1)/(M163*M163+1)</f>
        <v>3.6</v>
      </c>
      <c r="O163" s="1">
        <v>20.217880249023438</v>
      </c>
      <c r="P163" s="1">
        <v>19.924282073974609</v>
      </c>
      <c r="Q163" s="1">
        <v>20.05671501159668</v>
      </c>
      <c r="R163" s="1">
        <v>409.90927124023437</v>
      </c>
      <c r="S163" s="1">
        <v>410.43734741210937</v>
      </c>
      <c r="T163" s="1">
        <v>2.8381140232086182</v>
      </c>
      <c r="U163" s="1">
        <v>3.3770487308502197</v>
      </c>
      <c r="V163" s="1">
        <v>12.176255226135254</v>
      </c>
      <c r="W163" s="1">
        <v>14.498412132263184</v>
      </c>
      <c r="X163" s="1">
        <v>599.6278076171875</v>
      </c>
      <c r="Y163" s="1">
        <v>0.11860878765583038</v>
      </c>
      <c r="Z163" s="1">
        <v>0.12485135346651077</v>
      </c>
      <c r="AA163" s="1">
        <v>102.07340240478516</v>
      </c>
      <c r="AB163" s="1">
        <v>4.904726505279541</v>
      </c>
      <c r="AC163" s="1">
        <v>7.3334015905857086E-2</v>
      </c>
      <c r="AD163" s="1">
        <v>3.2323438674211502E-2</v>
      </c>
      <c r="AE163" s="1">
        <v>1.3072133995592594E-2</v>
      </c>
      <c r="AF163" s="1">
        <v>4.3915163725614548E-2</v>
      </c>
      <c r="AG163" s="1">
        <v>1.3504250906407833E-2</v>
      </c>
      <c r="AH163" s="1">
        <v>1</v>
      </c>
      <c r="AI163" s="1">
        <v>0</v>
      </c>
      <c r="AJ163" s="1">
        <v>2</v>
      </c>
      <c r="AK163" s="1">
        <v>0</v>
      </c>
      <c r="AL163" s="1">
        <v>1</v>
      </c>
      <c r="AM163" s="1">
        <v>0.18999999761581421</v>
      </c>
      <c r="AN163" s="1">
        <v>111115</v>
      </c>
      <c r="AO163">
        <f>X163*0.000001/(K163*0.0001)</f>
        <v>2.0605765977014316</v>
      </c>
      <c r="AP163">
        <f>(U163-T163)/(1000-U163)*AO163</f>
        <v>1.1142792214860796E-3</v>
      </c>
      <c r="AQ163">
        <f>(P163+273.15)</f>
        <v>293.07428207397459</v>
      </c>
      <c r="AR163">
        <f>(O163+273.15)</f>
        <v>293.36788024902341</v>
      </c>
      <c r="AS163">
        <f>(Y163*AK163+Z163*AL163)*AM163</f>
        <v>2.3721756860968224E-2</v>
      </c>
      <c r="AT163">
        <f>((AS163+0.00000010773*(AR163^4-AQ163^4))-AP163*44100)/(L163*0.92*2*29.3+0.00000043092*AQ163^3)</f>
        <v>-0.38700441714921319</v>
      </c>
      <c r="AU163">
        <f>0.61365*EXP(17.502*J163/(240.97+J163))</f>
        <v>2.2802106869797814</v>
      </c>
      <c r="AV163">
        <f>AU163*1000/AA163</f>
        <v>22.33893093851534</v>
      </c>
      <c r="AW163">
        <f>(AV163-U163)</f>
        <v>18.96188220766512</v>
      </c>
      <c r="AX163">
        <f>IF(D163,P163,(O163+P163)/2)</f>
        <v>19.924282073974609</v>
      </c>
      <c r="AY163">
        <f>0.61365*EXP(17.502*AX163/(240.97+AX163))</f>
        <v>2.3356327076966572</v>
      </c>
      <c r="AZ163">
        <f>IF(AW163&lt;&gt;0,(1000-(AV163+U163)/2)/AW163*AP163,0)</f>
        <v>5.8008578396219056E-2</v>
      </c>
      <c r="BA163">
        <f>U163*AA163/1000</f>
        <v>0.34470685404464346</v>
      </c>
      <c r="BB163">
        <f>(AY163-BA163)</f>
        <v>1.9909258536520138</v>
      </c>
      <c r="BC163">
        <f>1/(1.6/F163+1.37/N163)</f>
        <v>3.6339535299708528E-2</v>
      </c>
      <c r="BD163">
        <f>G163*AA163*0.001</f>
        <v>44.905042884617814</v>
      </c>
      <c r="BE163">
        <f>G163/S163</f>
        <v>1.0718540468328139</v>
      </c>
      <c r="BF163">
        <f>(1-AP163*AA163/AU163/F163)*100</f>
        <v>15.397260036665061</v>
      </c>
      <c r="BG163">
        <f>(S163-E163/(N163/1.35))</f>
        <v>411.0169036156766</v>
      </c>
      <c r="BH163">
        <f>E163*BF163/100/BG163</f>
        <v>-5.7895932380963263E-4</v>
      </c>
    </row>
    <row r="164" spans="1:60" x14ac:dyDescent="0.25">
      <c r="A164" s="1">
        <v>54</v>
      </c>
      <c r="B164" s="1" t="s">
        <v>226</v>
      </c>
      <c r="C164" s="1">
        <v>5912.5000096447766</v>
      </c>
      <c r="D164" s="1">
        <v>1</v>
      </c>
      <c r="E164">
        <f>(R164-S164*(1000-T164)/(1000-U164))*AO164</f>
        <v>-1.4887109388990458</v>
      </c>
      <c r="F164">
        <f>IF(AZ164&lt;&gt;0,1/(1/AZ164-1/N164),0)</f>
        <v>5.797269065402165E-2</v>
      </c>
      <c r="G164">
        <f>((BC164-AP164/2)*S164-E164)/(BC164+AP164/2)</f>
        <v>439.03110773879615</v>
      </c>
      <c r="H164">
        <f>AP164*1000</f>
        <v>1.0970318381983397</v>
      </c>
      <c r="I164">
        <f>(AU164-BA164)</f>
        <v>1.9374209280913854</v>
      </c>
      <c r="J164">
        <f>(P164+AT164*D164)</f>
        <v>19.547536788789323</v>
      </c>
      <c r="K164" s="3">
        <v>2.9100000858306885</v>
      </c>
      <c r="L164">
        <f>(K164*AI164+AJ164)</f>
        <v>2</v>
      </c>
      <c r="M164" s="1">
        <v>0.5</v>
      </c>
      <c r="N164">
        <f>L164*(M164+1)*(M164+1)/(M164*M164+1)</f>
        <v>3.6</v>
      </c>
      <c r="O164" s="1">
        <v>20.224376678466797</v>
      </c>
      <c r="P164" s="1">
        <v>19.927841186523438</v>
      </c>
      <c r="Q164" s="1">
        <v>20.068588256835938</v>
      </c>
      <c r="R164" s="1">
        <v>409.91006469726562</v>
      </c>
      <c r="S164" s="1">
        <v>410.4140625</v>
      </c>
      <c r="T164" s="1">
        <v>2.8418903350830078</v>
      </c>
      <c r="U164" s="1">
        <v>3.3725123405456543</v>
      </c>
      <c r="V164" s="1">
        <v>12.188674926757812</v>
      </c>
      <c r="W164" s="1">
        <v>14.472772598266602</v>
      </c>
      <c r="X164" s="1">
        <v>599.5975341796875</v>
      </c>
      <c r="Y164" s="1">
        <v>0.12993516027927399</v>
      </c>
      <c r="Z164" s="1">
        <v>0.13677385449409485</v>
      </c>
      <c r="AA164" s="1">
        <v>102.07344055175781</v>
      </c>
      <c r="AB164" s="1">
        <v>4.904726505279541</v>
      </c>
      <c r="AC164" s="1">
        <v>7.3334015905857086E-2</v>
      </c>
      <c r="AD164" s="1">
        <v>3.2323438674211502E-2</v>
      </c>
      <c r="AE164" s="1">
        <v>1.3072133995592594E-2</v>
      </c>
      <c r="AF164" s="1">
        <v>4.3915163725614548E-2</v>
      </c>
      <c r="AG164" s="1">
        <v>1.3504250906407833E-2</v>
      </c>
      <c r="AH164" s="1">
        <v>1</v>
      </c>
      <c r="AI164" s="1">
        <v>0</v>
      </c>
      <c r="AJ164" s="1">
        <v>2</v>
      </c>
      <c r="AK164" s="1">
        <v>0</v>
      </c>
      <c r="AL164" s="1">
        <v>1</v>
      </c>
      <c r="AM164" s="1">
        <v>0.18999999761581421</v>
      </c>
      <c r="AN164" s="1">
        <v>111115</v>
      </c>
      <c r="AO164">
        <f>X164*0.000001/(K164*0.0001)</f>
        <v>2.0604725652732285</v>
      </c>
      <c r="AP164">
        <f>(U164-T164)/(1000-U164)*AO164</f>
        <v>1.0970318381983398E-3</v>
      </c>
      <c r="AQ164">
        <f>(P164+273.15)</f>
        <v>293.07784118652341</v>
      </c>
      <c r="AR164">
        <f>(O164+273.15)</f>
        <v>293.37437667846677</v>
      </c>
      <c r="AS164">
        <f>(Y164*AK164+Z164*AL164)*AM164</f>
        <v>2.5987032027783741E-2</v>
      </c>
      <c r="AT164">
        <f>((AS164+0.00000010773*(AR164^4-AQ164^4))-AP164*44100)/(L164*0.92*2*29.3+0.00000043092*AQ164^3)</f>
        <v>-0.38030439773411462</v>
      </c>
      <c r="AU164">
        <f>0.61365*EXP(17.502*J164/(240.97+J164))</f>
        <v>2.2816648659941419</v>
      </c>
      <c r="AV164">
        <f>AU164*1000/AA164</f>
        <v>22.353168989509967</v>
      </c>
      <c r="AW164">
        <f>(AV164-U164)</f>
        <v>18.980656648964313</v>
      </c>
      <c r="AX164">
        <f>IF(D164,P164,(O164+P164)/2)</f>
        <v>19.927841186523438</v>
      </c>
      <c r="AY164">
        <f>0.61365*EXP(17.502*AX164/(240.97+AX164))</f>
        <v>2.3361478293050575</v>
      </c>
      <c r="AZ164">
        <f>IF(AW164&lt;&gt;0,(1000-(AV164+U164)/2)/AW164*AP164,0)</f>
        <v>5.7053921394137966E-2</v>
      </c>
      <c r="BA164">
        <f>U164*AA164/1000</f>
        <v>0.34424393790275643</v>
      </c>
      <c r="BB164">
        <f>(AY164-BA164)</f>
        <v>1.9919038914023011</v>
      </c>
      <c r="BC164">
        <f>1/(1.6/F164+1.37/N164)</f>
        <v>3.5740123834817887E-2</v>
      </c>
      <c r="BD164">
        <f>G164*AA164*0.001</f>
        <v>44.813415676148388</v>
      </c>
      <c r="BE164">
        <f>G164/S164</f>
        <v>1.0697272531659321</v>
      </c>
      <c r="BF164">
        <f>(1-AP164*AA164/AU164/F164)*100</f>
        <v>15.344208800912273</v>
      </c>
      <c r="BG164">
        <f>(S164-E164/(N164/1.35))</f>
        <v>410.97232910208714</v>
      </c>
      <c r="BH164">
        <f>E164*BF164/100/BG164</f>
        <v>-5.5583040202676994E-4</v>
      </c>
    </row>
    <row r="165" spans="1:60" x14ac:dyDescent="0.25">
      <c r="A165" s="1" t="s">
        <v>9</v>
      </c>
      <c r="B165" s="1" t="s">
        <v>227</v>
      </c>
    </row>
    <row r="166" spans="1:60" x14ac:dyDescent="0.25">
      <c r="A166" s="1" t="s">
        <v>9</v>
      </c>
      <c r="B166" s="1" t="s">
        <v>228</v>
      </c>
    </row>
    <row r="167" spans="1:60" x14ac:dyDescent="0.25">
      <c r="A167" s="1" t="s">
        <v>9</v>
      </c>
      <c r="B167" s="1" t="s">
        <v>229</v>
      </c>
    </row>
    <row r="168" spans="1:60" x14ac:dyDescent="0.25">
      <c r="A168" s="1" t="s">
        <v>9</v>
      </c>
      <c r="B168" s="1" t="s">
        <v>230</v>
      </c>
    </row>
    <row r="169" spans="1:60" x14ac:dyDescent="0.25">
      <c r="A169" s="1" t="s">
        <v>9</v>
      </c>
      <c r="B169" s="1" t="s">
        <v>231</v>
      </c>
    </row>
    <row r="170" spans="1:60" x14ac:dyDescent="0.25">
      <c r="A170" s="1" t="s">
        <v>9</v>
      </c>
      <c r="B170" s="1" t="s">
        <v>232</v>
      </c>
    </row>
    <row r="171" spans="1:60" x14ac:dyDescent="0.25">
      <c r="A171" s="1" t="s">
        <v>9</v>
      </c>
      <c r="B171" s="1" t="s">
        <v>233</v>
      </c>
    </row>
    <row r="172" spans="1:60" x14ac:dyDescent="0.25">
      <c r="A172" s="1" t="s">
        <v>9</v>
      </c>
      <c r="B172" s="1" t="s">
        <v>234</v>
      </c>
    </row>
    <row r="173" spans="1:60" x14ac:dyDescent="0.25">
      <c r="A173" s="1" t="s">
        <v>9</v>
      </c>
      <c r="B173" s="1" t="s">
        <v>235</v>
      </c>
    </row>
    <row r="174" spans="1:60" x14ac:dyDescent="0.25">
      <c r="A174" s="1">
        <v>55</v>
      </c>
      <c r="B174" s="1" t="s">
        <v>236</v>
      </c>
      <c r="C174" s="1">
        <v>6195.0000101029873</v>
      </c>
      <c r="D174" s="1">
        <v>1</v>
      </c>
      <c r="E174">
        <f>(R174-S174*(1000-T174)/(1000-U174))*AO174</f>
        <v>-1.4697688144166734</v>
      </c>
      <c r="F174">
        <f>IF(AZ174&lt;&gt;0,1/(1/AZ174-1/N174),0)</f>
        <v>5.6524650136397458E-2</v>
      </c>
      <c r="G174">
        <f>((BC174-AP174/2)*S174-E174)/(BC174+AP174/2)</f>
        <v>439.48807926264061</v>
      </c>
      <c r="H174">
        <f>AP174*1000</f>
        <v>1.0712311194286557</v>
      </c>
      <c r="I174">
        <f>(AU174-BA174)</f>
        <v>1.9391063436380633</v>
      </c>
      <c r="J174">
        <f>(P174+AT174*D174)</f>
        <v>19.698654766296762</v>
      </c>
      <c r="K174" s="3">
        <v>2.9600000381469727</v>
      </c>
      <c r="L174">
        <f>(K174*AI174+AJ174)</f>
        <v>2</v>
      </c>
      <c r="M174" s="1">
        <v>0.5</v>
      </c>
      <c r="N174">
        <f>L174*(M174+1)*(M174+1)/(M174*M174+1)</f>
        <v>3.6</v>
      </c>
      <c r="O174" s="1">
        <v>20.279182434082031</v>
      </c>
      <c r="P174" s="1">
        <v>20.078163146972656</v>
      </c>
      <c r="Q174" s="1">
        <v>20.066099166870117</v>
      </c>
      <c r="R174" s="1">
        <v>409.87496948242187</v>
      </c>
      <c r="S174" s="1">
        <v>410.38348388671875</v>
      </c>
      <c r="T174" s="1">
        <v>3.0399580001831055</v>
      </c>
      <c r="U174" s="1">
        <v>3.5668635368347168</v>
      </c>
      <c r="V174" s="1">
        <v>12.994813919067383</v>
      </c>
      <c r="W174" s="1">
        <v>15.253482818603516</v>
      </c>
      <c r="X174" s="1">
        <v>599.63958740234375</v>
      </c>
      <c r="Y174" s="1">
        <v>5.8668613433837891E-2</v>
      </c>
      <c r="Z174" s="1">
        <v>6.17564357817173E-2</v>
      </c>
      <c r="AA174" s="1">
        <v>102.07093048095703</v>
      </c>
      <c r="AB174" s="1">
        <v>5.1474175453186035</v>
      </c>
      <c r="AC174" s="1">
        <v>6.9707013666629791E-2</v>
      </c>
      <c r="AD174" s="1">
        <v>3.6901425570249557E-2</v>
      </c>
      <c r="AE174" s="1">
        <v>9.0341074392199516E-3</v>
      </c>
      <c r="AF174" s="1">
        <v>2.3338492959737778E-2</v>
      </c>
      <c r="AG174" s="1">
        <v>8.7722055613994598E-3</v>
      </c>
      <c r="AH174" s="1">
        <v>0.66666668653488159</v>
      </c>
      <c r="AI174" s="1">
        <v>0</v>
      </c>
      <c r="AJ174" s="1">
        <v>2</v>
      </c>
      <c r="AK174" s="1">
        <v>0</v>
      </c>
      <c r="AL174" s="1">
        <v>1</v>
      </c>
      <c r="AM174" s="1">
        <v>0.18999999761581421</v>
      </c>
      <c r="AN174" s="1">
        <v>111115</v>
      </c>
      <c r="AO174">
        <f>X174*0.000001/(K174*0.0001)</f>
        <v>2.0258093907922099</v>
      </c>
      <c r="AP174">
        <f>(U174-T174)/(1000-U174)*AO174</f>
        <v>1.0712311194286557E-3</v>
      </c>
      <c r="AQ174">
        <f>(P174+273.15)</f>
        <v>293.22816314697263</v>
      </c>
      <c r="AR174">
        <f>(O174+273.15)</f>
        <v>293.42918243408201</v>
      </c>
      <c r="AS174">
        <f>(Y174*AK174+Z174*AL174)*AM174</f>
        <v>1.173372265128747E-2</v>
      </c>
      <c r="AT174">
        <f>((AS174+0.00000010773*(AR174^4-AQ174^4))-AP174*44100)/(L174*0.92*2*29.3+0.00000043092*AQ174^3)</f>
        <v>-0.37950838067589526</v>
      </c>
      <c r="AU174">
        <f>0.61365*EXP(17.502*J174/(240.97+J174))</f>
        <v>2.3031794237413803</v>
      </c>
      <c r="AV174">
        <f>AU174*1000/AA174</f>
        <v>22.564499146709309</v>
      </c>
      <c r="AW174">
        <f>(AV174-U174)</f>
        <v>18.997635609874592</v>
      </c>
      <c r="AX174">
        <f>IF(D174,P174,(O174+P174)/2)</f>
        <v>20.078163146972656</v>
      </c>
      <c r="AY174">
        <f>0.61365*EXP(17.502*AX174/(240.97+AX174))</f>
        <v>2.3579955017359682</v>
      </c>
      <c r="AZ174">
        <f>IF(AW174&lt;&gt;0,(1000-(AV174+U174)/2)/AW174*AP174,0)</f>
        <v>5.5650859753793872E-2</v>
      </c>
      <c r="BA174">
        <f>U174*AA174/1000</f>
        <v>0.3640730801033169</v>
      </c>
      <c r="BB174">
        <f>(AY174-BA174)</f>
        <v>1.9939224216326512</v>
      </c>
      <c r="BC174">
        <f>1/(1.6/F174+1.37/N174)</f>
        <v>3.4859250518029371E-2</v>
      </c>
      <c r="BD174">
        <f>G174*AA174*0.001</f>
        <v>44.858957185626323</v>
      </c>
      <c r="BE174">
        <f>G174/S174</f>
        <v>1.070920484178052</v>
      </c>
      <c r="BF174">
        <f>(1-AP174*AA174/AU174/F174)*100</f>
        <v>16.011543622278023</v>
      </c>
      <c r="BG174">
        <f>(S174-E174/(N174/1.35))</f>
        <v>410.934647192125</v>
      </c>
      <c r="BH174">
        <f>E174*BF174/100/BG174</f>
        <v>-5.7267664451018821E-4</v>
      </c>
    </row>
    <row r="175" spans="1:60" x14ac:dyDescent="0.25">
      <c r="A175" s="1">
        <v>56</v>
      </c>
      <c r="B175" s="1" t="s">
        <v>237</v>
      </c>
      <c r="C175" s="1">
        <v>6200.0000099912286</v>
      </c>
      <c r="D175" s="1">
        <v>1</v>
      </c>
      <c r="E175">
        <f>(R175-S175*(1000-T175)/(1000-U175))*AO175</f>
        <v>-1.3450226147888495</v>
      </c>
      <c r="F175">
        <f>IF(AZ175&lt;&gt;0,1/(1/AZ175-1/N175),0)</f>
        <v>5.4997522813137377E-2</v>
      </c>
      <c r="G175">
        <f>((BC175-AP175/2)*S175-E175)/(BC175+AP175/2)</f>
        <v>436.96589593749911</v>
      </c>
      <c r="H175">
        <f>AP175*1000</f>
        <v>1.043947797601225</v>
      </c>
      <c r="I175">
        <f>(AU175-BA175)</f>
        <v>1.9413685788708048</v>
      </c>
      <c r="J175">
        <f>(P175+AT175*D175)</f>
        <v>19.707690560222694</v>
      </c>
      <c r="K175" s="3">
        <v>2.9600000381469727</v>
      </c>
      <c r="L175">
        <f>(K175*AI175+AJ175)</f>
        <v>2</v>
      </c>
      <c r="M175" s="1">
        <v>0.5</v>
      </c>
      <c r="N175">
        <f>L175*(M175+1)*(M175+1)/(M175*M175+1)</f>
        <v>3.6</v>
      </c>
      <c r="O175" s="1">
        <v>20.280986785888672</v>
      </c>
      <c r="P175" s="1">
        <v>20.076692581176758</v>
      </c>
      <c r="Q175" s="1">
        <v>20.07160758972168</v>
      </c>
      <c r="R175" s="1">
        <v>409.90713500976562</v>
      </c>
      <c r="S175" s="1">
        <v>410.359619140625</v>
      </c>
      <c r="T175" s="1">
        <v>3.0438728332519531</v>
      </c>
      <c r="U175" s="1">
        <v>3.5573735237121582</v>
      </c>
      <c r="V175" s="1">
        <v>13.009661674499512</v>
      </c>
      <c r="W175" s="1">
        <v>15.21342658996582</v>
      </c>
      <c r="X175" s="1">
        <v>599.6278076171875</v>
      </c>
      <c r="Y175" s="1">
        <v>9.9817946553230286E-2</v>
      </c>
      <c r="Z175" s="1">
        <v>0.10507152229547501</v>
      </c>
      <c r="AA175" s="1">
        <v>102.07049560546875</v>
      </c>
      <c r="AB175" s="1">
        <v>5.1474175453186035</v>
      </c>
      <c r="AC175" s="1">
        <v>6.9707013666629791E-2</v>
      </c>
      <c r="AD175" s="1">
        <v>3.6901425570249557E-2</v>
      </c>
      <c r="AE175" s="1">
        <v>9.0341074392199516E-3</v>
      </c>
      <c r="AF175" s="1">
        <v>2.3338492959737778E-2</v>
      </c>
      <c r="AG175" s="1">
        <v>8.7722055613994598E-3</v>
      </c>
      <c r="AH175" s="1">
        <v>0.66666668653488159</v>
      </c>
      <c r="AI175" s="1">
        <v>0</v>
      </c>
      <c r="AJ175" s="1">
        <v>2</v>
      </c>
      <c r="AK175" s="1">
        <v>0</v>
      </c>
      <c r="AL175" s="1">
        <v>1</v>
      </c>
      <c r="AM175" s="1">
        <v>0.18999999761581421</v>
      </c>
      <c r="AN175" s="1">
        <v>111115</v>
      </c>
      <c r="AO175">
        <f>X175*0.000001/(K175*0.0001)</f>
        <v>2.025769594221249</v>
      </c>
      <c r="AP175">
        <f>(U175-T175)/(1000-U175)*AO175</f>
        <v>1.043947797601225E-3</v>
      </c>
      <c r="AQ175">
        <f>(P175+273.15)</f>
        <v>293.22669258117674</v>
      </c>
      <c r="AR175">
        <f>(O175+273.15)</f>
        <v>293.43098678588865</v>
      </c>
      <c r="AS175">
        <f>(Y175*AK175+Z175*AL175)*AM175</f>
        <v>1.9963588985630221E-2</v>
      </c>
      <c r="AT175">
        <f>((AS175+0.00000010773*(AR175^4-AQ175^4))-AP175*44100)/(L175*0.92*2*29.3+0.00000043092*AQ175^3)</f>
        <v>-0.36900202095406343</v>
      </c>
      <c r="AU175">
        <f>0.61365*EXP(17.502*J175/(240.97+J175))</f>
        <v>2.3044714574898775</v>
      </c>
      <c r="AV175">
        <f>AU175*1000/AA175</f>
        <v>22.577253532669321</v>
      </c>
      <c r="AW175">
        <f>(AV175-U175)</f>
        <v>19.019880008957163</v>
      </c>
      <c r="AX175">
        <f>IF(D175,P175,(O175+P175)/2)</f>
        <v>20.076692581176758</v>
      </c>
      <c r="AY175">
        <f>0.61365*EXP(17.502*AX175/(240.97+AX175))</f>
        <v>2.3577809067895799</v>
      </c>
      <c r="AZ175">
        <f>IF(AW175&lt;&gt;0,(1000-(AV175+U175)/2)/AW175*AP175,0)</f>
        <v>5.4169963424464104E-2</v>
      </c>
      <c r="BA175">
        <f>U175*AA175/1000</f>
        <v>0.3631028786190727</v>
      </c>
      <c r="BB175">
        <f>(AY175-BA175)</f>
        <v>1.9946780281705072</v>
      </c>
      <c r="BC175">
        <f>1/(1.6/F175+1.37/N175)</f>
        <v>3.3929618150719404E-2</v>
      </c>
      <c r="BD175">
        <f>G175*AA175*0.001</f>
        <v>44.601325561028219</v>
      </c>
      <c r="BE175">
        <f>G175/S175</f>
        <v>1.064836488669604</v>
      </c>
      <c r="BF175">
        <f>(1-AP175*AA175/AU175/F175)*100</f>
        <v>15.925451463161988</v>
      </c>
      <c r="BG175">
        <f>(S175-E175/(N175/1.35))</f>
        <v>410.86400262117081</v>
      </c>
      <c r="BH175">
        <f>E175*BF175/100/BG175</f>
        <v>-5.2134263970613718E-4</v>
      </c>
    </row>
    <row r="176" spans="1:60" x14ac:dyDescent="0.25">
      <c r="A176" s="1">
        <v>57</v>
      </c>
      <c r="B176" s="1" t="s">
        <v>238</v>
      </c>
      <c r="C176" s="1">
        <v>6205.500009868294</v>
      </c>
      <c r="D176" s="1">
        <v>1</v>
      </c>
      <c r="E176">
        <f>(R176-S176*(1000-T176)/(1000-U176))*AO176</f>
        <v>-1.1664956632097405</v>
      </c>
      <c r="F176">
        <f>IF(AZ176&lt;&gt;0,1/(1/AZ176-1/N176),0)</f>
        <v>5.3544107684852918E-2</v>
      </c>
      <c r="G176">
        <f>((BC176-AP176/2)*S176-E176)/(BC176+AP176/2)</f>
        <v>432.67574055992156</v>
      </c>
      <c r="H176">
        <f>AP176*1000</f>
        <v>1.0179416381007775</v>
      </c>
      <c r="I176">
        <f>(AU176-BA176)</f>
        <v>1.9436064156834298</v>
      </c>
      <c r="J176">
        <f>(P176+AT176*D176)</f>
        <v>19.717026305093604</v>
      </c>
      <c r="K176" s="3">
        <v>2.9600000381469727</v>
      </c>
      <c r="L176">
        <f>(K176*AI176+AJ176)</f>
        <v>2</v>
      </c>
      <c r="M176" s="1">
        <v>0.5</v>
      </c>
      <c r="N176">
        <f>L176*(M176+1)*(M176+1)/(M176*M176+1)</f>
        <v>3.6</v>
      </c>
      <c r="O176" s="1">
        <v>20.2833251953125</v>
      </c>
      <c r="P176" s="1">
        <v>20.076087951660156</v>
      </c>
      <c r="Q176" s="1">
        <v>20.07012939453125</v>
      </c>
      <c r="R176" s="1">
        <v>409.9901123046875</v>
      </c>
      <c r="S176" s="1">
        <v>410.3597412109375</v>
      </c>
      <c r="T176" s="1">
        <v>3.0478270053863525</v>
      </c>
      <c r="U176" s="1">
        <v>3.5485465526580811</v>
      </c>
      <c r="V176" s="1">
        <v>13.024188995361328</v>
      </c>
      <c r="W176" s="1">
        <v>15.173813819885254</v>
      </c>
      <c r="X176" s="1">
        <v>599.6201171875</v>
      </c>
      <c r="Y176" s="1">
        <v>0.10447845607995987</v>
      </c>
      <c r="Z176" s="1">
        <v>0.10997731983661652</v>
      </c>
      <c r="AA176" s="1">
        <v>102.07013702392578</v>
      </c>
      <c r="AB176" s="1">
        <v>5.1474175453186035</v>
      </c>
      <c r="AC176" s="1">
        <v>6.9707013666629791E-2</v>
      </c>
      <c r="AD176" s="1">
        <v>3.6901425570249557E-2</v>
      </c>
      <c r="AE176" s="1">
        <v>9.0341074392199516E-3</v>
      </c>
      <c r="AF176" s="1">
        <v>2.3338492959737778E-2</v>
      </c>
      <c r="AG176" s="1">
        <v>8.7722055613994598E-3</v>
      </c>
      <c r="AH176" s="1">
        <v>1</v>
      </c>
      <c r="AI176" s="1">
        <v>0</v>
      </c>
      <c r="AJ176" s="1">
        <v>2</v>
      </c>
      <c r="AK176" s="1">
        <v>0</v>
      </c>
      <c r="AL176" s="1">
        <v>1</v>
      </c>
      <c r="AM176" s="1">
        <v>0.18999999761581421</v>
      </c>
      <c r="AN176" s="1">
        <v>111115</v>
      </c>
      <c r="AO176">
        <f>X176*0.000001/(K176*0.0001)</f>
        <v>2.0257436130402069</v>
      </c>
      <c r="AP176">
        <f>(U176-T176)/(1000-U176)*AO176</f>
        <v>1.0179416381007776E-3</v>
      </c>
      <c r="AQ176">
        <f>(P176+273.15)</f>
        <v>293.22608795166013</v>
      </c>
      <c r="AR176">
        <f>(O176+273.15)</f>
        <v>293.43332519531248</v>
      </c>
      <c r="AS176">
        <f>(Y176*AK176+Z176*AL176)*AM176</f>
        <v>2.0895690506750775E-2</v>
      </c>
      <c r="AT176">
        <f>((AS176+0.00000010773*(AR176^4-AQ176^4))-AP176*44100)/(L176*0.92*2*29.3+0.00000043092*AQ176^3)</f>
        <v>-0.35906164656655071</v>
      </c>
      <c r="AU176">
        <f>0.61365*EXP(17.502*J176/(240.97+J176))</f>
        <v>2.3058070485490196</v>
      </c>
      <c r="AV176">
        <f>AU176*1000/AA176</f>
        <v>22.590417881074526</v>
      </c>
      <c r="AW176">
        <f>(AV176-U176)</f>
        <v>19.041871328416445</v>
      </c>
      <c r="AX176">
        <f>IF(D176,P176,(O176+P176)/2)</f>
        <v>20.076087951660156</v>
      </c>
      <c r="AY176">
        <f>0.61365*EXP(17.502*AX176/(240.97+AX176))</f>
        <v>2.3576926801093085</v>
      </c>
      <c r="AZ176">
        <f>IF(AW176&lt;&gt;0,(1000-(AV176+U176)/2)/AW176*AP176,0)</f>
        <v>5.2759397993860889E-2</v>
      </c>
      <c r="BA176">
        <f>U176*AA176/1000</f>
        <v>0.36220063286558979</v>
      </c>
      <c r="BB176">
        <f>(AY176-BA176)</f>
        <v>1.9954920472437188</v>
      </c>
      <c r="BC176">
        <f>1/(1.6/F176+1.37/N176)</f>
        <v>3.304423844222152E-2</v>
      </c>
      <c r="BD176">
        <f>G176*AA176*0.001</f>
        <v>44.163272125879757</v>
      </c>
      <c r="BE176">
        <f>G176/S176</f>
        <v>1.0543815513752188</v>
      </c>
      <c r="BF176">
        <f>(1-AP176*AA176/AU176/F176)*100</f>
        <v>15.843642639025113</v>
      </c>
      <c r="BG176">
        <f>(S176-E176/(N176/1.35))</f>
        <v>410.79717708464113</v>
      </c>
      <c r="BH176">
        <f>E176*BF176/100/BG176</f>
        <v>-4.4989453333219389E-4</v>
      </c>
    </row>
    <row r="177" spans="1:60" x14ac:dyDescent="0.25">
      <c r="A177" s="1">
        <v>58</v>
      </c>
      <c r="B177" s="1" t="s">
        <v>239</v>
      </c>
      <c r="C177" s="1">
        <v>6210.5000097565353</v>
      </c>
      <c r="D177" s="1">
        <v>1</v>
      </c>
      <c r="E177">
        <f>(R177-S177*(1000-T177)/(1000-U177))*AO177</f>
        <v>-1.0085684440583325</v>
      </c>
      <c r="F177">
        <f>IF(AZ177&lt;&gt;0,1/(1/AZ177-1/N177),0)</f>
        <v>5.2581442648655975E-2</v>
      </c>
      <c r="G177">
        <f>((BC177-AP177/2)*S177-E177)/(BC177+AP177/2)</f>
        <v>428.50030344264337</v>
      </c>
      <c r="H177">
        <f>AP177*1000</f>
        <v>1.0007352362931694</v>
      </c>
      <c r="I177">
        <f>(AU177-BA177)</f>
        <v>1.9452042636335796</v>
      </c>
      <c r="J177">
        <f>(P177+AT177*D177)</f>
        <v>19.724294425996714</v>
      </c>
      <c r="K177" s="3">
        <v>2.9600000381469727</v>
      </c>
      <c r="L177">
        <f>(K177*AI177+AJ177)</f>
        <v>2</v>
      </c>
      <c r="M177" s="1">
        <v>0.5</v>
      </c>
      <c r="N177">
        <f>L177*(M177+1)*(M177+1)/(M177*M177+1)</f>
        <v>3.6</v>
      </c>
      <c r="O177" s="1">
        <v>20.283199310302734</v>
      </c>
      <c r="P177" s="1">
        <v>20.077081680297852</v>
      </c>
      <c r="Q177" s="1">
        <v>20.062034606933594</v>
      </c>
      <c r="R177" s="1">
        <v>410.06353759765625</v>
      </c>
      <c r="S177" s="1">
        <v>410.35870361328125</v>
      </c>
      <c r="T177" s="1">
        <v>3.0508317947387695</v>
      </c>
      <c r="U177" s="1">
        <v>3.5431089401245117</v>
      </c>
      <c r="V177" s="1">
        <v>13.036865234375</v>
      </c>
      <c r="W177" s="1">
        <v>15.149274826049805</v>
      </c>
      <c r="X177" s="1">
        <v>599.597412109375</v>
      </c>
      <c r="Y177" s="1">
        <v>9.4593159854412079E-2</v>
      </c>
      <c r="Z177" s="1">
        <v>9.9571749567985535E-2</v>
      </c>
      <c r="AA177" s="1">
        <v>102.06941223144531</v>
      </c>
      <c r="AB177" s="1">
        <v>5.1474175453186035</v>
      </c>
      <c r="AC177" s="1">
        <v>6.9707013666629791E-2</v>
      </c>
      <c r="AD177" s="1">
        <v>3.6901425570249557E-2</v>
      </c>
      <c r="AE177" s="1">
        <v>9.0341074392199516E-3</v>
      </c>
      <c r="AF177" s="1">
        <v>2.3338492959737778E-2</v>
      </c>
      <c r="AG177" s="1">
        <v>8.7722055613994598E-3</v>
      </c>
      <c r="AH177" s="1">
        <v>1</v>
      </c>
      <c r="AI177" s="1">
        <v>0</v>
      </c>
      <c r="AJ177" s="1">
        <v>2</v>
      </c>
      <c r="AK177" s="1">
        <v>0</v>
      </c>
      <c r="AL177" s="1">
        <v>1</v>
      </c>
      <c r="AM177" s="1">
        <v>0.18999999761581421</v>
      </c>
      <c r="AN177" s="1">
        <v>111115</v>
      </c>
      <c r="AO177">
        <f>X177*0.000001/(K177*0.0001)</f>
        <v>2.0256669066961788</v>
      </c>
      <c r="AP177">
        <f>(U177-T177)/(1000-U177)*AO177</f>
        <v>1.0007352362931695E-3</v>
      </c>
      <c r="AQ177">
        <f>(P177+273.15)</f>
        <v>293.22708168029783</v>
      </c>
      <c r="AR177">
        <f>(O177+273.15)</f>
        <v>293.43319931030271</v>
      </c>
      <c r="AS177">
        <f>(Y177*AK177+Z177*AL177)*AM177</f>
        <v>1.8918632180519701E-2</v>
      </c>
      <c r="AT177">
        <f>((AS177+0.00000010773*(AR177^4-AQ177^4))-AP177*44100)/(L177*0.92*2*29.3+0.00000043092*AQ177^3)</f>
        <v>-0.35278725430113939</v>
      </c>
      <c r="AU177">
        <f>0.61365*EXP(17.502*J177/(240.97+J177))</f>
        <v>2.3068473106240677</v>
      </c>
      <c r="AV177">
        <f>AU177*1000/AA177</f>
        <v>22.600770007308608</v>
      </c>
      <c r="AW177">
        <f>(AV177-U177)</f>
        <v>19.057661067184096</v>
      </c>
      <c r="AX177">
        <f>IF(D177,P177,(O177+P177)/2)</f>
        <v>20.077081680297852</v>
      </c>
      <c r="AY177">
        <f>0.61365*EXP(17.502*AX177/(240.97+AX177))</f>
        <v>2.357837685110471</v>
      </c>
      <c r="AZ177">
        <f>IF(AW177&lt;&gt;0,(1000-(AV177+U177)/2)/AW177*AP177,0)</f>
        <v>5.1824496320579304E-2</v>
      </c>
      <c r="BA177">
        <f>U177*AA177/1000</f>
        <v>0.36164304699048805</v>
      </c>
      <c r="BB177">
        <f>(AY177-BA177)</f>
        <v>1.9961946381199829</v>
      </c>
      <c r="BC177">
        <f>1/(1.6/F177+1.37/N177)</f>
        <v>3.2457477084459271E-2</v>
      </c>
      <c r="BD177">
        <f>G177*AA177*0.001</f>
        <v>43.736774113386574</v>
      </c>
      <c r="BE177">
        <f>G177/S177</f>
        <v>1.0442091264779378</v>
      </c>
      <c r="BF177">
        <f>(1-AP177*AA177/AU177/F177)*100</f>
        <v>15.790040495590063</v>
      </c>
      <c r="BG177">
        <f>(S177-E177/(N177/1.35))</f>
        <v>410.73691677980315</v>
      </c>
      <c r="BH177">
        <f>E177*BF177/100/BG177</f>
        <v>-3.8772596091704445E-4</v>
      </c>
    </row>
    <row r="178" spans="1:60" x14ac:dyDescent="0.25">
      <c r="A178" s="1">
        <v>59</v>
      </c>
      <c r="B178" s="1" t="s">
        <v>240</v>
      </c>
      <c r="C178" s="1">
        <v>6215.5000096447766</v>
      </c>
      <c r="D178" s="1">
        <v>1</v>
      </c>
      <c r="E178">
        <f>(R178-S178*(1000-T178)/(1000-U178))*AO178</f>
        <v>-0.97738240158609535</v>
      </c>
      <c r="F178">
        <f>IF(AZ178&lt;&gt;0,1/(1/AZ178-1/N178),0)</f>
        <v>5.1637087241156794E-2</v>
      </c>
      <c r="G178">
        <f>((BC178-AP178/2)*S178-E178)/(BC178+AP178/2)</f>
        <v>428.09792806332791</v>
      </c>
      <c r="H178">
        <f>AP178*1000</f>
        <v>0.98373749090065599</v>
      </c>
      <c r="I178">
        <f>(AU178-BA178)</f>
        <v>1.9466236530062442</v>
      </c>
      <c r="J178">
        <f>(P178+AT178*D178)</f>
        <v>19.730529100011985</v>
      </c>
      <c r="K178" s="3">
        <v>2.9600000381469727</v>
      </c>
      <c r="L178">
        <f>(K178*AI178+AJ178)</f>
        <v>2</v>
      </c>
      <c r="M178" s="1">
        <v>0.5</v>
      </c>
      <c r="N178">
        <f>L178*(M178+1)*(M178+1)/(M178*M178+1)</f>
        <v>3.6</v>
      </c>
      <c r="O178" s="1">
        <v>20.281522750854492</v>
      </c>
      <c r="P178" s="1">
        <v>20.077146530151367</v>
      </c>
      <c r="Q178" s="1">
        <v>20.056987762451172</v>
      </c>
      <c r="R178" s="1">
        <v>410.09408569335938</v>
      </c>
      <c r="S178" s="1">
        <v>410.37728881835937</v>
      </c>
      <c r="T178" s="1">
        <v>3.0540409088134766</v>
      </c>
      <c r="U178" s="1">
        <v>3.5379559993743896</v>
      </c>
      <c r="V178" s="1">
        <v>13.051417350769043</v>
      </c>
      <c r="W178" s="1">
        <v>15.127659797668457</v>
      </c>
      <c r="X178" s="1">
        <v>599.60125732421875</v>
      </c>
      <c r="Y178" s="1">
        <v>0.10280194878578186</v>
      </c>
      <c r="Z178" s="1">
        <v>0.10821258276700974</v>
      </c>
      <c r="AA178" s="1">
        <v>102.06919860839844</v>
      </c>
      <c r="AB178" s="1">
        <v>5.1474175453186035</v>
      </c>
      <c r="AC178" s="1">
        <v>6.9707013666629791E-2</v>
      </c>
      <c r="AD178" s="1">
        <v>3.6901425570249557E-2</v>
      </c>
      <c r="AE178" s="1">
        <v>9.0341074392199516E-3</v>
      </c>
      <c r="AF178" s="1">
        <v>2.3338492959737778E-2</v>
      </c>
      <c r="AG178" s="1">
        <v>8.7722055613994598E-3</v>
      </c>
      <c r="AH178" s="1">
        <v>1</v>
      </c>
      <c r="AI178" s="1">
        <v>0</v>
      </c>
      <c r="AJ178" s="1">
        <v>2</v>
      </c>
      <c r="AK178" s="1">
        <v>0</v>
      </c>
      <c r="AL178" s="1">
        <v>1</v>
      </c>
      <c r="AM178" s="1">
        <v>0.18999999761581421</v>
      </c>
      <c r="AN178" s="1">
        <v>111115</v>
      </c>
      <c r="AO178">
        <f>X178*0.000001/(K178*0.0001)</f>
        <v>2.0256798972866998</v>
      </c>
      <c r="AP178">
        <f>(U178-T178)/(1000-U178)*AO178</f>
        <v>9.83737490900656E-4</v>
      </c>
      <c r="AQ178">
        <f>(P178+273.15)</f>
        <v>293.22714653015134</v>
      </c>
      <c r="AR178">
        <f>(O178+273.15)</f>
        <v>293.43152275085447</v>
      </c>
      <c r="AS178">
        <f>(Y178*AK178+Z178*AL178)*AM178</f>
        <v>2.0560390467732947E-2</v>
      </c>
      <c r="AT178">
        <f>((AS178+0.00000010773*(AR178^4-AQ178^4))-AP178*44100)/(L178*0.92*2*29.3+0.00000043092*AQ178^3)</f>
        <v>-0.34661743013938134</v>
      </c>
      <c r="AU178">
        <f>0.61365*EXP(17.502*J178/(240.97+J178))</f>
        <v>2.3077399865741635</v>
      </c>
      <c r="AV178">
        <f>AU178*1000/AA178</f>
        <v>22.609563100697045</v>
      </c>
      <c r="AW178">
        <f>(AV178-U178)</f>
        <v>19.071607101322655</v>
      </c>
      <c r="AX178">
        <f>IF(D178,P178,(O178+P178)/2)</f>
        <v>20.077146530151367</v>
      </c>
      <c r="AY178">
        <f>0.61365*EXP(17.502*AX178/(240.97+AX178))</f>
        <v>2.3578471482804275</v>
      </c>
      <c r="AZ178">
        <f>IF(AW178&lt;&gt;0,(1000-(AV178+U178)/2)/AW178*AP178,0)</f>
        <v>5.0906897270179878E-2</v>
      </c>
      <c r="BA178">
        <f>U178*AA178/1000</f>
        <v>0.36111633356791933</v>
      </c>
      <c r="BB178">
        <f>(AY178-BA178)</f>
        <v>1.9967308147125082</v>
      </c>
      <c r="BC178">
        <f>1/(1.6/F178+1.37/N178)</f>
        <v>3.1881617855728288E-2</v>
      </c>
      <c r="BD178">
        <f>G178*AA178*0.001</f>
        <v>43.695612443339684</v>
      </c>
      <c r="BE178">
        <f>G178/S178</f>
        <v>1.0431813351464778</v>
      </c>
      <c r="BF178">
        <f>(1-AP178*AA178/AU178/F178)*100</f>
        <v>15.739250821242667</v>
      </c>
      <c r="BG178">
        <f>(S178-E178/(N178/1.35))</f>
        <v>410.74380721895415</v>
      </c>
      <c r="BH178">
        <f>E178*BF178/100/BG178</f>
        <v>-3.7452218381546439E-4</v>
      </c>
    </row>
    <row r="179" spans="1:60" x14ac:dyDescent="0.25">
      <c r="A179" s="1" t="s">
        <v>9</v>
      </c>
      <c r="B179" s="1" t="s">
        <v>241</v>
      </c>
    </row>
    <row r="180" spans="1:60" x14ac:dyDescent="0.25">
      <c r="A180" s="1" t="s">
        <v>9</v>
      </c>
      <c r="B180" s="1" t="s">
        <v>242</v>
      </c>
    </row>
    <row r="181" spans="1:60" x14ac:dyDescent="0.25">
      <c r="A181" s="1" t="s">
        <v>9</v>
      </c>
      <c r="B181" s="1" t="s">
        <v>243</v>
      </c>
    </row>
    <row r="182" spans="1:60" x14ac:dyDescent="0.25">
      <c r="A182" s="1" t="s">
        <v>9</v>
      </c>
      <c r="B182" s="1" t="s">
        <v>244</v>
      </c>
    </row>
    <row r="183" spans="1:60" x14ac:dyDescent="0.25">
      <c r="A183" s="1" t="s">
        <v>9</v>
      </c>
      <c r="B183" s="1" t="s">
        <v>245</v>
      </c>
    </row>
    <row r="184" spans="1:60" x14ac:dyDescent="0.25">
      <c r="A184" s="1" t="s">
        <v>9</v>
      </c>
      <c r="B184" s="1" t="s">
        <v>246</v>
      </c>
    </row>
    <row r="185" spans="1:60" x14ac:dyDescent="0.25">
      <c r="A185" s="1" t="s">
        <v>9</v>
      </c>
      <c r="B185" s="1" t="s">
        <v>247</v>
      </c>
    </row>
    <row r="186" spans="1:60" x14ac:dyDescent="0.25">
      <c r="A186" s="1" t="s">
        <v>9</v>
      </c>
      <c r="B186" s="1" t="s">
        <v>248</v>
      </c>
    </row>
    <row r="187" spans="1:60" x14ac:dyDescent="0.25">
      <c r="A187" s="1" t="s">
        <v>9</v>
      </c>
      <c r="B187" s="1" t="s">
        <v>249</v>
      </c>
    </row>
    <row r="188" spans="1:60" x14ac:dyDescent="0.25">
      <c r="A188" s="1">
        <v>60</v>
      </c>
      <c r="B188" s="1" t="s">
        <v>250</v>
      </c>
      <c r="C188" s="1">
        <v>6481.0000101029873</v>
      </c>
      <c r="D188" s="1">
        <v>1</v>
      </c>
      <c r="E188">
        <f>(R188-S188*(1000-T188)/(1000-U188))*AO188</f>
        <v>-0.95321500598535802</v>
      </c>
      <c r="F188">
        <f>IF(AZ188&lt;&gt;0,1/(1/AZ188-1/N188),0)</f>
        <v>3.1530166250303283E-2</v>
      </c>
      <c r="G188">
        <f>((BC188-AP188/2)*S188-E188)/(BC188+AP188/2)</f>
        <v>446.07434599431519</v>
      </c>
      <c r="H188">
        <f>AP188*1000</f>
        <v>0.60886360870525258</v>
      </c>
      <c r="I188">
        <f>(AU188-BA188)</f>
        <v>1.9617020782441521</v>
      </c>
      <c r="J188">
        <f>(P188+AT188*D188)</f>
        <v>19.966075908139274</v>
      </c>
      <c r="K188" s="3">
        <v>5.0199999809265137</v>
      </c>
      <c r="L188">
        <f>(K188*AI188+AJ188)</f>
        <v>2</v>
      </c>
      <c r="M188" s="1">
        <v>0.5</v>
      </c>
      <c r="N188">
        <f>L188*(M188+1)*(M188+1)/(M188*M188+1)</f>
        <v>3.6</v>
      </c>
      <c r="O188" s="1">
        <v>20.309659957885742</v>
      </c>
      <c r="P188" s="1">
        <v>20.180154800415039</v>
      </c>
      <c r="Q188" s="1">
        <v>20.065462112426758</v>
      </c>
      <c r="R188" s="1">
        <v>410.08660888671875</v>
      </c>
      <c r="S188" s="1">
        <v>410.67532348632812</v>
      </c>
      <c r="T188" s="1">
        <v>3.2150783538818359</v>
      </c>
      <c r="U188" s="1">
        <v>3.7229392528533936</v>
      </c>
      <c r="V188" s="1">
        <v>13.717512130737305</v>
      </c>
      <c r="W188" s="1">
        <v>15.889179229736328</v>
      </c>
      <c r="X188" s="1">
        <v>599.59649658203125</v>
      </c>
      <c r="Y188" s="1">
        <v>0.15155127644538879</v>
      </c>
      <c r="Z188" s="1">
        <v>0.15952767431735992</v>
      </c>
      <c r="AA188" s="1">
        <v>102.06609344482422</v>
      </c>
      <c r="AB188" s="1">
        <v>5.3182792663574219</v>
      </c>
      <c r="AC188" s="1">
        <v>6.9913484156131744E-2</v>
      </c>
      <c r="AD188" s="1">
        <v>1.7016854137182236E-2</v>
      </c>
      <c r="AE188" s="1">
        <v>7.4936654418706894E-3</v>
      </c>
      <c r="AF188" s="1">
        <v>1.061179768294096E-2</v>
      </c>
      <c r="AG188" s="1">
        <v>6.8420073948800564E-3</v>
      </c>
      <c r="AH188" s="1">
        <v>0.66666668653488159</v>
      </c>
      <c r="AI188" s="1">
        <v>0</v>
      </c>
      <c r="AJ188" s="1">
        <v>2</v>
      </c>
      <c r="AK188" s="1">
        <v>0</v>
      </c>
      <c r="AL188" s="1">
        <v>1</v>
      </c>
      <c r="AM188" s="1">
        <v>0.18999999761581421</v>
      </c>
      <c r="AN188" s="1">
        <v>111115</v>
      </c>
      <c r="AO188">
        <f>X188*0.000001/(K188*0.0001)</f>
        <v>1.1944153363748957</v>
      </c>
      <c r="AP188">
        <f>(U188-T188)/(1000-U188)*AO188</f>
        <v>6.0886360870525261E-4</v>
      </c>
      <c r="AQ188">
        <f>(P188+273.15)</f>
        <v>293.33015480041502</v>
      </c>
      <c r="AR188">
        <f>(O188+273.15)</f>
        <v>293.45965995788572</v>
      </c>
      <c r="AS188">
        <f>(Y188*AK188+Z188*AL188)*AM188</f>
        <v>3.0310257739954771E-2</v>
      </c>
      <c r="AT188">
        <f>((AS188+0.00000010773*(AR188^4-AQ188^4))-AP188*44100)/(L188*0.92*2*29.3+0.00000043092*AQ188^3)</f>
        <v>-0.2140788922757639</v>
      </c>
      <c r="AU188">
        <f>0.61365*EXP(17.502*J188/(240.97+J188))</f>
        <v>2.3416879439152907</v>
      </c>
      <c r="AV188">
        <f>AU188*1000/AA188</f>
        <v>22.942858542745942</v>
      </c>
      <c r="AW188">
        <f>(AV188-U188)</f>
        <v>19.219919289892548</v>
      </c>
      <c r="AX188">
        <f>IF(D188,P188,(O188+P188)/2)</f>
        <v>20.180154800415039</v>
      </c>
      <c r="AY188">
        <f>0.61365*EXP(17.502*AX188/(240.97+AX188))</f>
        <v>2.3729206334761797</v>
      </c>
      <c r="AZ188">
        <f>IF(AW188&lt;&gt;0,(1000-(AV188+U188)/2)/AW188*AP188,0)</f>
        <v>3.1256410742773445E-2</v>
      </c>
      <c r="BA188">
        <f>U188*AA188/1000</f>
        <v>0.37998586567113851</v>
      </c>
      <c r="BB188">
        <f>(AY188-BA188)</f>
        <v>1.9929347678050411</v>
      </c>
      <c r="BC188">
        <f>1/(1.6/F188+1.37/N188)</f>
        <v>1.9559668860082913E-2</v>
      </c>
      <c r="BD188">
        <f>G188*AA188*0.001</f>
        <v>45.529065881594626</v>
      </c>
      <c r="BE188">
        <f>G188/S188</f>
        <v>1.0861971014169434</v>
      </c>
      <c r="BF188">
        <f>(1-AP188*AA188/AU188/F188)*100</f>
        <v>15.832150837859682</v>
      </c>
      <c r="BG188">
        <f>(S188-E188/(N188/1.35))</f>
        <v>411.03277911357264</v>
      </c>
      <c r="BH188">
        <f>E188*BF188/100/BG188</f>
        <v>-3.6715912994135156E-4</v>
      </c>
    </row>
    <row r="189" spans="1:60" x14ac:dyDescent="0.25">
      <c r="A189" s="1">
        <v>61</v>
      </c>
      <c r="B189" s="1" t="s">
        <v>251</v>
      </c>
      <c r="C189" s="1">
        <v>6486.0000099912286</v>
      </c>
      <c r="D189" s="1">
        <v>1</v>
      </c>
      <c r="E189">
        <f>(R189-S189*(1000-T189)/(1000-U189))*AO189</f>
        <v>-0.95194857670191724</v>
      </c>
      <c r="F189">
        <f>IF(AZ189&lt;&gt;0,1/(1/AZ189-1/N189),0)</f>
        <v>3.0867481886657749E-2</v>
      </c>
      <c r="G189">
        <f>((BC189-AP189/2)*S189-E189)/(BC189+AP189/2)</f>
        <v>447.00998348039491</v>
      </c>
      <c r="H189">
        <f>AP189*1000</f>
        <v>0.59663070918772554</v>
      </c>
      <c r="I189">
        <f>(AU189-BA189)</f>
        <v>1.963208875626508</v>
      </c>
      <c r="J189">
        <f>(P189+AT189*D189)</f>
        <v>19.971642274669346</v>
      </c>
      <c r="K189" s="3">
        <v>5.0199999809265137</v>
      </c>
      <c r="L189">
        <f>(K189*AI189+AJ189)</f>
        <v>2</v>
      </c>
      <c r="M189" s="1">
        <v>0.5</v>
      </c>
      <c r="N189">
        <f>L189*(M189+1)*(M189+1)/(M189*M189+1)</f>
        <v>3.6</v>
      </c>
      <c r="O189" s="1">
        <v>20.311805725097656</v>
      </c>
      <c r="P189" s="1">
        <v>20.18101692199707</v>
      </c>
      <c r="Q189" s="1">
        <v>20.071308135986328</v>
      </c>
      <c r="R189" s="1">
        <v>410.07168579101562</v>
      </c>
      <c r="S189" s="1">
        <v>410.66354370117187</v>
      </c>
      <c r="T189" s="1">
        <v>3.2184147834777832</v>
      </c>
      <c r="U189" s="1">
        <v>3.7160685062408447</v>
      </c>
      <c r="V189" s="1">
        <v>13.729274749755859</v>
      </c>
      <c r="W189" s="1">
        <v>15.859362602233887</v>
      </c>
      <c r="X189" s="1">
        <v>599.60491943359375</v>
      </c>
      <c r="Y189" s="1">
        <v>0.17610456049442291</v>
      </c>
      <c r="Z189" s="1">
        <v>0.1853732168674469</v>
      </c>
      <c r="AA189" s="1">
        <v>102.06662750244141</v>
      </c>
      <c r="AB189" s="1">
        <v>5.3182792663574219</v>
      </c>
      <c r="AC189" s="1">
        <v>6.9913484156131744E-2</v>
      </c>
      <c r="AD189" s="1">
        <v>1.7016854137182236E-2</v>
      </c>
      <c r="AE189" s="1">
        <v>7.4936654418706894E-3</v>
      </c>
      <c r="AF189" s="1">
        <v>1.061179768294096E-2</v>
      </c>
      <c r="AG189" s="1">
        <v>6.8420073948800564E-3</v>
      </c>
      <c r="AH189" s="1">
        <v>1</v>
      </c>
      <c r="AI189" s="1">
        <v>0</v>
      </c>
      <c r="AJ189" s="1">
        <v>2</v>
      </c>
      <c r="AK189" s="1">
        <v>0</v>
      </c>
      <c r="AL189" s="1">
        <v>1</v>
      </c>
      <c r="AM189" s="1">
        <v>0.18999999761581421</v>
      </c>
      <c r="AN189" s="1">
        <v>111115</v>
      </c>
      <c r="AO189">
        <f>X189*0.000001/(K189*0.0001)</f>
        <v>1.1944321149637294</v>
      </c>
      <c r="AP189">
        <f>(U189-T189)/(1000-U189)*AO189</f>
        <v>5.9663070918772559E-4</v>
      </c>
      <c r="AQ189">
        <f>(P189+273.15)</f>
        <v>293.33101692199705</v>
      </c>
      <c r="AR189">
        <f>(O189+273.15)</f>
        <v>293.46180572509763</v>
      </c>
      <c r="AS189">
        <f>(Y189*AK189+Z189*AL189)*AM189</f>
        <v>3.5220910762850721E-2</v>
      </c>
      <c r="AT189">
        <f>((AS189+0.00000010773*(AR189^4-AQ189^4))-AP189*44100)/(L189*0.92*2*29.3+0.00000043092*AQ189^3)</f>
        <v>-0.20937464732772307</v>
      </c>
      <c r="AU189">
        <f>0.61365*EXP(17.502*J189/(240.97+J189))</f>
        <v>2.3424954556265463</v>
      </c>
      <c r="AV189">
        <f>AU189*1000/AA189</f>
        <v>22.950650109121263</v>
      </c>
      <c r="AW189">
        <f>(AV189-U189)</f>
        <v>19.234581602880418</v>
      </c>
      <c r="AX189">
        <f>IF(D189,P189,(O189+P189)/2)</f>
        <v>20.18101692199707</v>
      </c>
      <c r="AY189">
        <f>0.61365*EXP(17.502*AX189/(240.97+AX189))</f>
        <v>2.3730471455442341</v>
      </c>
      <c r="AZ189">
        <f>IF(AW189&lt;&gt;0,(1000-(AV189+U189)/2)/AW189*AP189,0)</f>
        <v>3.060506486296399E-2</v>
      </c>
      <c r="BA189">
        <f>U189*AA189/1000</f>
        <v>0.37928658000003818</v>
      </c>
      <c r="BB189">
        <f>(AY189-BA189)</f>
        <v>1.9937605655441959</v>
      </c>
      <c r="BC189">
        <f>1/(1.6/F189+1.37/N189)</f>
        <v>1.9151570237503482E-2</v>
      </c>
      <c r="BD189">
        <f>G189*AA189*0.001</f>
        <v>45.624801473765956</v>
      </c>
      <c r="BE189">
        <f>G189/S189</f>
        <v>1.0885066140803366</v>
      </c>
      <c r="BF189">
        <f>(1-AP189*AA189/AU189/F189)*100</f>
        <v>15.781130163874678</v>
      </c>
      <c r="BG189">
        <f>(S189-E189/(N189/1.35))</f>
        <v>411.02052441743507</v>
      </c>
      <c r="BH189">
        <f>E189*BF189/100/BG189</f>
        <v>-3.6550058952751756E-4</v>
      </c>
    </row>
    <row r="190" spans="1:60" x14ac:dyDescent="0.25">
      <c r="A190" s="1">
        <v>62</v>
      </c>
      <c r="B190" s="1" t="s">
        <v>252</v>
      </c>
      <c r="C190" s="1">
        <v>6491.0000098794699</v>
      </c>
      <c r="D190" s="1">
        <v>1</v>
      </c>
      <c r="E190">
        <f>(R190-S190*(1000-T190)/(1000-U190))*AO190</f>
        <v>-0.96596452851900871</v>
      </c>
      <c r="F190">
        <f>IF(AZ190&lt;&gt;0,1/(1/AZ190-1/N190),0)</f>
        <v>3.0220106931366286E-2</v>
      </c>
      <c r="G190">
        <f>((BC190-AP190/2)*S190-E190)/(BC190+AP190/2)</f>
        <v>448.75293522636866</v>
      </c>
      <c r="H190">
        <f>AP190*1000</f>
        <v>0.58473844600807046</v>
      </c>
      <c r="I190">
        <f>(AU190-BA190)</f>
        <v>1.9649327771042755</v>
      </c>
      <c r="J190">
        <f>(P190+AT190*D190)</f>
        <v>19.979038212880841</v>
      </c>
      <c r="K190" s="3">
        <v>5.0199999809265137</v>
      </c>
      <c r="L190">
        <f>(K190*AI190+AJ190)</f>
        <v>2</v>
      </c>
      <c r="M190" s="1">
        <v>0.5</v>
      </c>
      <c r="N190">
        <f>L190*(M190+1)*(M190+1)/(M190*M190+1)</f>
        <v>3.6</v>
      </c>
      <c r="O190" s="1">
        <v>20.314174652099609</v>
      </c>
      <c r="P190" s="1">
        <v>20.18409538269043</v>
      </c>
      <c r="Q190" s="1">
        <v>20.070541381835938</v>
      </c>
      <c r="R190" s="1">
        <v>410.0333251953125</v>
      </c>
      <c r="S190" s="1">
        <v>410.64102172851562</v>
      </c>
      <c r="T190" s="1">
        <v>3.2219676971435547</v>
      </c>
      <c r="U190" s="1">
        <v>3.7097086906433105</v>
      </c>
      <c r="V190" s="1">
        <v>13.741525650024414</v>
      </c>
      <c r="W190" s="1">
        <v>15.830989837646484</v>
      </c>
      <c r="X190" s="1">
        <v>599.60052490234375</v>
      </c>
      <c r="Y190" s="1">
        <v>0.15434634685516357</v>
      </c>
      <c r="Z190" s="1">
        <v>0.16246984899044037</v>
      </c>
      <c r="AA190" s="1">
        <v>102.06623077392578</v>
      </c>
      <c r="AB190" s="1">
        <v>5.3182792663574219</v>
      </c>
      <c r="AC190" s="1">
        <v>6.9913484156131744E-2</v>
      </c>
      <c r="AD190" s="1">
        <v>1.7016854137182236E-2</v>
      </c>
      <c r="AE190" s="1">
        <v>7.4936654418706894E-3</v>
      </c>
      <c r="AF190" s="1">
        <v>1.061179768294096E-2</v>
      </c>
      <c r="AG190" s="1">
        <v>6.8420073948800564E-3</v>
      </c>
      <c r="AH190" s="1">
        <v>1</v>
      </c>
      <c r="AI190" s="1">
        <v>0</v>
      </c>
      <c r="AJ190" s="1">
        <v>2</v>
      </c>
      <c r="AK190" s="1">
        <v>0</v>
      </c>
      <c r="AL190" s="1">
        <v>1</v>
      </c>
      <c r="AM190" s="1">
        <v>0.18999999761581421</v>
      </c>
      <c r="AN190" s="1">
        <v>111115</v>
      </c>
      <c r="AO190">
        <f>X190*0.000001/(K190*0.0001)</f>
        <v>1.1944233609173813</v>
      </c>
      <c r="AP190">
        <f>(U190-T190)/(1000-U190)*AO190</f>
        <v>5.8473844600807044E-4</v>
      </c>
      <c r="AQ190">
        <f>(P190+273.15)</f>
        <v>293.33409538269041</v>
      </c>
      <c r="AR190">
        <f>(O190+273.15)</f>
        <v>293.46417465209959</v>
      </c>
      <c r="AS190">
        <f>(Y190*AK190+Z190*AL190)*AM190</f>
        <v>3.0869270920825365E-2</v>
      </c>
      <c r="AT190">
        <f>((AS190+0.00000010773*(AR190^4-AQ190^4))-AP190*44100)/(L190*0.92*2*29.3+0.00000043092*AQ190^3)</f>
        <v>-0.20505716980959032</v>
      </c>
      <c r="AU190">
        <f>0.61365*EXP(17.502*J190/(240.97+J190))</f>
        <v>2.3435687604275137</v>
      </c>
      <c r="AV190">
        <f>AU190*1000/AA190</f>
        <v>22.961255085616529</v>
      </c>
      <c r="AW190">
        <f>(AV190-U190)</f>
        <v>19.251546394973218</v>
      </c>
      <c r="AX190">
        <f>IF(D190,P190,(O190+P190)/2)</f>
        <v>20.18409538269043</v>
      </c>
      <c r="AY190">
        <f>0.61365*EXP(17.502*AX190/(240.97+AX190))</f>
        <v>2.3734989426172715</v>
      </c>
      <c r="AZ190">
        <f>IF(AW190&lt;&gt;0,(1000-(AV190+U190)/2)/AW190*AP190,0)</f>
        <v>2.9968536823757799E-2</v>
      </c>
      <c r="BA190">
        <f>U190*AA190/1000</f>
        <v>0.37863598332323817</v>
      </c>
      <c r="BB190">
        <f>(AY190-BA190)</f>
        <v>1.9948629592940332</v>
      </c>
      <c r="BC190">
        <f>1/(1.6/F190+1.37/N190)</f>
        <v>1.8752776218124202E-2</v>
      </c>
      <c r="BD190">
        <f>G190*AA190*0.001</f>
        <v>45.802520647291111</v>
      </c>
      <c r="BE190">
        <f>G190/S190</f>
        <v>1.0928107799299451</v>
      </c>
      <c r="BF190">
        <f>(1-AP190*AA190/AU190/F190)*100</f>
        <v>15.730575277165071</v>
      </c>
      <c r="BG190">
        <f>(S190-E190/(N190/1.35))</f>
        <v>411.00325842671026</v>
      </c>
      <c r="BH190">
        <f>E190*BF190/100/BG190</f>
        <v>-3.6970942247770822E-4</v>
      </c>
    </row>
    <row r="191" spans="1:60" x14ac:dyDescent="0.25">
      <c r="A191" s="1">
        <v>63</v>
      </c>
      <c r="B191" s="1" t="s">
        <v>253</v>
      </c>
      <c r="C191" s="1">
        <v>6496.5000097565353</v>
      </c>
      <c r="D191" s="1">
        <v>1</v>
      </c>
      <c r="E191">
        <f>(R191-S191*(1000-T191)/(1000-U191))*AO191</f>
        <v>-1.0423496692973411</v>
      </c>
      <c r="F191">
        <f>IF(AZ191&lt;&gt;0,1/(1/AZ191-1/N191),0)</f>
        <v>2.9635130991566755E-2</v>
      </c>
      <c r="G191">
        <f>((BC191-AP191/2)*S191-E191)/(BC191+AP191/2)</f>
        <v>453.81345287929429</v>
      </c>
      <c r="H191">
        <f>AP191*1000</f>
        <v>0.57394054184910037</v>
      </c>
      <c r="I191">
        <f>(AU191-BA191)</f>
        <v>1.9663897971009194</v>
      </c>
      <c r="J191">
        <f>(P191+AT191*D191)</f>
        <v>19.985363837298603</v>
      </c>
      <c r="K191" s="3">
        <v>5.0199999809265137</v>
      </c>
      <c r="L191">
        <f>(K191*AI191+AJ191)</f>
        <v>2</v>
      </c>
      <c r="M191" s="1">
        <v>0.5</v>
      </c>
      <c r="N191">
        <f>L191*(M191+1)*(M191+1)/(M191*M191+1)</f>
        <v>3.6</v>
      </c>
      <c r="O191" s="1">
        <v>20.315040588378906</v>
      </c>
      <c r="P191" s="1">
        <v>20.1866455078125</v>
      </c>
      <c r="Q191" s="1">
        <v>20.060829162597656</v>
      </c>
      <c r="R191" s="1">
        <v>409.95260620117187</v>
      </c>
      <c r="S191" s="1">
        <v>410.62799072265625</v>
      </c>
      <c r="T191" s="1">
        <v>3.2256953716278076</v>
      </c>
      <c r="U191" s="1">
        <v>3.7044448852539062</v>
      </c>
      <c r="V191" s="1">
        <v>13.756759643554687</v>
      </c>
      <c r="W191" s="1">
        <v>15.806439399719238</v>
      </c>
      <c r="X191" s="1">
        <v>599.5845947265625</v>
      </c>
      <c r="Y191" s="1">
        <v>0.10541726648807526</v>
      </c>
      <c r="Z191" s="1">
        <v>0.1109655424952507</v>
      </c>
      <c r="AA191" s="1">
        <v>102.06584167480469</v>
      </c>
      <c r="AB191" s="1">
        <v>5.3182792663574219</v>
      </c>
      <c r="AC191" s="1">
        <v>6.9913484156131744E-2</v>
      </c>
      <c r="AD191" s="1">
        <v>1.7016854137182236E-2</v>
      </c>
      <c r="AE191" s="1">
        <v>7.4936654418706894E-3</v>
      </c>
      <c r="AF191" s="1">
        <v>1.061179768294096E-2</v>
      </c>
      <c r="AG191" s="1">
        <v>6.8420073948800564E-3</v>
      </c>
      <c r="AH191" s="1">
        <v>1</v>
      </c>
      <c r="AI191" s="1">
        <v>0</v>
      </c>
      <c r="AJ191" s="1">
        <v>2</v>
      </c>
      <c r="AK191" s="1">
        <v>0</v>
      </c>
      <c r="AL191" s="1">
        <v>1</v>
      </c>
      <c r="AM191" s="1">
        <v>0.18999999761581421</v>
      </c>
      <c r="AN191" s="1">
        <v>111115</v>
      </c>
      <c r="AO191">
        <f>X191*0.000001/(K191*0.0001)</f>
        <v>1.1943916274993698</v>
      </c>
      <c r="AP191">
        <f>(U191-T191)/(1000-U191)*AO191</f>
        <v>5.7394054184910042E-4</v>
      </c>
      <c r="AQ191">
        <f>(P191+273.15)</f>
        <v>293.33664550781248</v>
      </c>
      <c r="AR191">
        <f>(O191+273.15)</f>
        <v>293.46504058837888</v>
      </c>
      <c r="AS191">
        <f>(Y191*AK191+Z191*AL191)*AM191</f>
        <v>2.1083452809535164E-2</v>
      </c>
      <c r="AT191">
        <f>((AS191+0.00000010773*(AR191^4-AQ191^4))-AP191*44100)/(L191*0.92*2*29.3+0.00000043092*AQ191^3)</f>
        <v>-0.20128167051389806</v>
      </c>
      <c r="AU191">
        <f>0.61365*EXP(17.502*J191/(240.97+J191))</f>
        <v>2.3444870822522845</v>
      </c>
      <c r="AV191">
        <f>AU191*1000/AA191</f>
        <v>22.970339966647522</v>
      </c>
      <c r="AW191">
        <f>(AV191-U191)</f>
        <v>19.265895081393616</v>
      </c>
      <c r="AX191">
        <f>IF(D191,P191,(O191+P191)/2)</f>
        <v>20.1866455078125</v>
      </c>
      <c r="AY191">
        <f>0.61365*EXP(17.502*AX191/(240.97+AX191))</f>
        <v>2.3738732578579191</v>
      </c>
      <c r="AZ191">
        <f>IF(AW191&lt;&gt;0,(1000-(AV191+U191)/2)/AW191*AP191,0)</f>
        <v>2.9393167004225861E-2</v>
      </c>
      <c r="BA191">
        <f>U191*AA191/1000</f>
        <v>0.3780972851513652</v>
      </c>
      <c r="BB191">
        <f>(AY191-BA191)</f>
        <v>1.995775972706554</v>
      </c>
      <c r="BC191">
        <f>1/(1.6/F191+1.37/N191)</f>
        <v>1.8392316172223502E-2</v>
      </c>
      <c r="BD191">
        <f>G191*AA191*0.001</f>
        <v>46.318852031474492</v>
      </c>
      <c r="BE191">
        <f>G191/S191</f>
        <v>1.1051693092831709</v>
      </c>
      <c r="BF191">
        <f>(1-AP191*AA191/AU191/F191)*100</f>
        <v>15.687371432082752</v>
      </c>
      <c r="BG191">
        <f>(S191-E191/(N191/1.35))</f>
        <v>411.01887184864273</v>
      </c>
      <c r="BH191">
        <f>E191*BF191/100/BG191</f>
        <v>-3.9783395713269146E-4</v>
      </c>
    </row>
    <row r="192" spans="1:60" x14ac:dyDescent="0.25">
      <c r="A192" s="1">
        <v>64</v>
      </c>
      <c r="B192" s="1" t="s">
        <v>254</v>
      </c>
      <c r="C192" s="1">
        <v>6501.5000096447766</v>
      </c>
      <c r="D192" s="1">
        <v>1</v>
      </c>
      <c r="E192">
        <f>(R192-S192*(1000-T192)/(1000-U192))*AO192</f>
        <v>-1.0407920308333851</v>
      </c>
      <c r="F192">
        <f>IF(AZ192&lt;&gt;0,1/(1/AZ192-1/N192),0)</f>
        <v>2.9144959772227402E-2</v>
      </c>
      <c r="G192">
        <f>((BC192-AP192/2)*S192-E192)/(BC192+AP192/2)</f>
        <v>454.63478275935006</v>
      </c>
      <c r="H192">
        <f>AP192*1000</f>
        <v>0.56490237732653215</v>
      </c>
      <c r="I192">
        <f>(AU192-BA192)</f>
        <v>1.967707705949806</v>
      </c>
      <c r="J192">
        <f>(P192+AT192*D192)</f>
        <v>19.991317321536972</v>
      </c>
      <c r="K192" s="3">
        <v>5.0199999809265137</v>
      </c>
      <c r="L192">
        <f>(K192*AI192+AJ192)</f>
        <v>2</v>
      </c>
      <c r="M192" s="1">
        <v>0.5</v>
      </c>
      <c r="N192">
        <f>L192*(M192+1)*(M192+1)/(M192*M192+1)</f>
        <v>3.6</v>
      </c>
      <c r="O192" s="1">
        <v>20.313919067382813</v>
      </c>
      <c r="P192" s="1">
        <v>20.18964958190918</v>
      </c>
      <c r="Q192" s="1">
        <v>20.055734634399414</v>
      </c>
      <c r="R192" s="1">
        <v>409.93362426757812</v>
      </c>
      <c r="S192" s="1">
        <v>410.61080932617187</v>
      </c>
      <c r="T192" s="1">
        <v>3.2287931442260742</v>
      </c>
      <c r="U192" s="1">
        <v>3.699998140335083</v>
      </c>
      <c r="V192" s="1">
        <v>13.770655632019043</v>
      </c>
      <c r="W192" s="1">
        <v>15.787333488464355</v>
      </c>
      <c r="X192" s="1">
        <v>599.5941162109375</v>
      </c>
      <c r="Y192" s="1">
        <v>8.7101072072982788E-2</v>
      </c>
      <c r="Z192" s="1">
        <v>9.168533980846405E-2</v>
      </c>
      <c r="AA192" s="1">
        <v>102.06598663330078</v>
      </c>
      <c r="AB192" s="1">
        <v>5.3182792663574219</v>
      </c>
      <c r="AC192" s="1">
        <v>6.9913484156131744E-2</v>
      </c>
      <c r="AD192" s="1">
        <v>1.7016854137182236E-2</v>
      </c>
      <c r="AE192" s="1">
        <v>7.4936654418706894E-3</v>
      </c>
      <c r="AF192" s="1">
        <v>1.061179768294096E-2</v>
      </c>
      <c r="AG192" s="1">
        <v>6.8420073948800564E-3</v>
      </c>
      <c r="AH192" s="1">
        <v>1</v>
      </c>
      <c r="AI192" s="1">
        <v>0</v>
      </c>
      <c r="AJ192" s="1">
        <v>2</v>
      </c>
      <c r="AK192" s="1">
        <v>0</v>
      </c>
      <c r="AL192" s="1">
        <v>1</v>
      </c>
      <c r="AM192" s="1">
        <v>0.18999999761581421</v>
      </c>
      <c r="AN192" s="1">
        <v>111115</v>
      </c>
      <c r="AO192">
        <f>X192*0.000001/(K192*0.0001)</f>
        <v>1.1944105945997905</v>
      </c>
      <c r="AP192">
        <f>(U192-T192)/(1000-U192)*AO192</f>
        <v>5.6490237732653215E-4</v>
      </c>
      <c r="AQ192">
        <f>(P192+273.15)</f>
        <v>293.33964958190916</v>
      </c>
      <c r="AR192">
        <f>(O192+273.15)</f>
        <v>293.46391906738279</v>
      </c>
      <c r="AS192">
        <f>(Y192*AK192+Z192*AL192)*AM192</f>
        <v>1.7420214345013285E-2</v>
      </c>
      <c r="AT192">
        <f>((AS192+0.00000010773*(AR192^4-AQ192^4))-AP192*44100)/(L192*0.92*2*29.3+0.00000043092*AQ192^3)</f>
        <v>-0.19833226037220697</v>
      </c>
      <c r="AU192">
        <f>0.61365*EXP(17.502*J192/(240.97+J192))</f>
        <v>2.3453516666844845</v>
      </c>
      <c r="AV192">
        <f>AU192*1000/AA192</f>
        <v>22.978778181126923</v>
      </c>
      <c r="AW192">
        <f>(AV192-U192)</f>
        <v>19.27878004079184</v>
      </c>
      <c r="AX192">
        <f>IF(D192,P192,(O192+P192)/2)</f>
        <v>20.18964958190918</v>
      </c>
      <c r="AY192">
        <f>0.61365*EXP(17.502*AX192/(240.97+AX192))</f>
        <v>2.3743142714808396</v>
      </c>
      <c r="AZ192">
        <f>IF(AW192&lt;&gt;0,(1000-(AV192+U192)/2)/AW192*AP192,0)</f>
        <v>2.8910902249163324E-2</v>
      </c>
      <c r="BA192">
        <f>U192*AA192/1000</f>
        <v>0.37764396073467832</v>
      </c>
      <c r="BB192">
        <f>(AY192-BA192)</f>
        <v>1.9966703107461612</v>
      </c>
      <c r="BC192">
        <f>1/(1.6/F192+1.37/N192)</f>
        <v>1.8090197743554397E-2</v>
      </c>
      <c r="BD192">
        <f>G192*AA192*0.001</f>
        <v>46.40274766014943</v>
      </c>
      <c r="BE192">
        <f>G192/S192</f>
        <v>1.1072158171028748</v>
      </c>
      <c r="BF192">
        <f>(1-AP192*AA192/AU192/F192)*100</f>
        <v>15.650403506328637</v>
      </c>
      <c r="BG192">
        <f>(S192-E192/(N192/1.35))</f>
        <v>411.00110633773437</v>
      </c>
      <c r="BH192">
        <f>E192*BF192/100/BG192</f>
        <v>-3.9632047207504618E-4</v>
      </c>
    </row>
    <row r="193" spans="1:60" x14ac:dyDescent="0.25">
      <c r="A193" s="1" t="s">
        <v>9</v>
      </c>
      <c r="B193" s="1" t="s">
        <v>255</v>
      </c>
    </row>
    <row r="194" spans="1:60" x14ac:dyDescent="0.25">
      <c r="A194" s="1" t="s">
        <v>9</v>
      </c>
      <c r="B194" s="1" t="s">
        <v>256</v>
      </c>
    </row>
    <row r="195" spans="1:60" x14ac:dyDescent="0.25">
      <c r="A195" s="1" t="s">
        <v>9</v>
      </c>
      <c r="B195" s="1" t="s">
        <v>257</v>
      </c>
    </row>
    <row r="196" spans="1:60" x14ac:dyDescent="0.25">
      <c r="A196" s="1" t="s">
        <v>9</v>
      </c>
      <c r="B196" s="1" t="s">
        <v>258</v>
      </c>
    </row>
    <row r="197" spans="1:60" x14ac:dyDescent="0.25">
      <c r="A197" s="1" t="s">
        <v>9</v>
      </c>
      <c r="B197" s="1" t="s">
        <v>259</v>
      </c>
    </row>
    <row r="198" spans="1:60" x14ac:dyDescent="0.25">
      <c r="A198" s="1" t="s">
        <v>9</v>
      </c>
      <c r="B198" s="1" t="s">
        <v>260</v>
      </c>
    </row>
    <row r="199" spans="1:60" x14ac:dyDescent="0.25">
      <c r="A199" s="1" t="s">
        <v>9</v>
      </c>
      <c r="B199" s="1" t="s">
        <v>261</v>
      </c>
    </row>
    <row r="200" spans="1:60" x14ac:dyDescent="0.25">
      <c r="A200" s="1" t="s">
        <v>9</v>
      </c>
      <c r="B200" s="1" t="s">
        <v>262</v>
      </c>
    </row>
    <row r="201" spans="1:60" x14ac:dyDescent="0.25">
      <c r="A201" s="1" t="s">
        <v>9</v>
      </c>
      <c r="B201" s="1" t="s">
        <v>263</v>
      </c>
    </row>
    <row r="202" spans="1:60" x14ac:dyDescent="0.25">
      <c r="A202" s="1">
        <v>65</v>
      </c>
      <c r="B202" s="1" t="s">
        <v>264</v>
      </c>
      <c r="C202" s="1">
        <v>6794.0000101029873</v>
      </c>
      <c r="D202" s="1">
        <v>1</v>
      </c>
      <c r="E202">
        <f t="shared" ref="E202:E207" si="112">(R202-S202*(1000-T202)/(1000-U202))*AO202</f>
        <v>-1.125978085076379</v>
      </c>
      <c r="F202">
        <f t="shared" ref="F202:F207" si="113">IF(AZ202&lt;&gt;0,1/(1/AZ202-1/N202),0)</f>
        <v>4.3885768428774445E-2</v>
      </c>
      <c r="G202">
        <f t="shared" ref="G202:G207" si="114">((BC202-AP202/2)*S202-E202)/(BC202+AP202/2)</f>
        <v>439.13623301810122</v>
      </c>
      <c r="H202">
        <f t="shared" ref="H202:H207" si="115">AP202*1000</f>
        <v>0.81676263424875095</v>
      </c>
      <c r="I202">
        <f t="shared" ref="I202:I207" si="116">(AU202-BA202)</f>
        <v>1.8975365975742464</v>
      </c>
      <c r="J202">
        <f t="shared" ref="J202:J207" si="117">(P202+AT202*D202)</f>
        <v>19.615569510588735</v>
      </c>
      <c r="K202" s="3">
        <v>3.4200000762939453</v>
      </c>
      <c r="L202">
        <f t="shared" ref="L202:L207" si="118">(K202*AI202+AJ202)</f>
        <v>2</v>
      </c>
      <c r="M202" s="1">
        <v>0.5</v>
      </c>
      <c r="N202">
        <f t="shared" ref="N202:N207" si="119">L202*(M202+1)*(M202+1)/(M202*M202+1)</f>
        <v>3.6</v>
      </c>
      <c r="O202" s="1">
        <v>20.332609176635742</v>
      </c>
      <c r="P202" s="1">
        <v>19.877195358276367</v>
      </c>
      <c r="Q202" s="1">
        <v>20.067470550537109</v>
      </c>
      <c r="R202" s="1">
        <v>409.98672485351562</v>
      </c>
      <c r="S202" s="1">
        <v>410.437744140625</v>
      </c>
      <c r="T202" s="1">
        <v>3.3939297199249268</v>
      </c>
      <c r="U202" s="1">
        <v>3.8579897880554199</v>
      </c>
      <c r="V202" s="1">
        <v>14.461538314819336</v>
      </c>
      <c r="W202" s="1">
        <v>16.442010879516602</v>
      </c>
      <c r="X202" s="1">
        <v>599.6102294921875</v>
      </c>
      <c r="Y202" s="1">
        <v>0.11911094188690186</v>
      </c>
      <c r="Z202" s="1">
        <v>0.12537994980812073</v>
      </c>
      <c r="AA202" s="1">
        <v>102.07184600830078</v>
      </c>
      <c r="AB202" s="1">
        <v>5.4134788513183594</v>
      </c>
      <c r="AC202" s="1">
        <v>6.7393302917480469E-2</v>
      </c>
      <c r="AD202" s="1">
        <v>2.4517541751265526E-2</v>
      </c>
      <c r="AE202" s="1">
        <v>2.8630769811570644E-3</v>
      </c>
      <c r="AF202" s="1">
        <v>2.2426843643188477E-2</v>
      </c>
      <c r="AG202" s="1">
        <v>3.7522444035857916E-3</v>
      </c>
      <c r="AH202" s="1">
        <v>0.66666668653488159</v>
      </c>
      <c r="AI202" s="1">
        <v>0</v>
      </c>
      <c r="AJ202" s="1">
        <v>2</v>
      </c>
      <c r="AK202" s="1">
        <v>0</v>
      </c>
      <c r="AL202" s="1">
        <v>1</v>
      </c>
      <c r="AM202" s="1">
        <v>0.18999999761581421</v>
      </c>
      <c r="AN202" s="1">
        <v>111115</v>
      </c>
      <c r="AO202">
        <f t="shared" ref="AO202:AO207" si="120">X202*0.000001/(K202*0.0001)</f>
        <v>1.7532462459531584</v>
      </c>
      <c r="AP202">
        <f t="shared" ref="AP202:AP207" si="121">(U202-T202)/(1000-U202)*AO202</f>
        <v>8.1676263424875092E-4</v>
      </c>
      <c r="AQ202">
        <f t="shared" ref="AQ202:AQ207" si="122">(P202+273.15)</f>
        <v>293.02719535827634</v>
      </c>
      <c r="AR202">
        <f t="shared" ref="AR202:AR207" si="123">(O202+273.15)</f>
        <v>293.48260917663572</v>
      </c>
      <c r="AS202">
        <f t="shared" ref="AS202:AS207" si="124">(Y202*AK202+Z202*AL202)*AM202</f>
        <v>2.3822190164613843E-2</v>
      </c>
      <c r="AT202">
        <f t="shared" ref="AT202:AT207" si="125">((AS202+0.00000010773*(AR202^4-AQ202^4))-AP202*44100)/(L202*0.92*2*29.3+0.00000043092*AQ202^3)</f>
        <v>-0.26162584768763325</v>
      </c>
      <c r="AU202">
        <f t="shared" ref="AU202:AU207" si="126">0.61365*EXP(17.502*J202/(240.97+J202))</f>
        <v>2.2913287371222362</v>
      </c>
      <c r="AV202">
        <f t="shared" ref="AV202:AV207" si="127">AU202*1000/AA202</f>
        <v>22.448195332294656</v>
      </c>
      <c r="AW202">
        <f t="shared" ref="AW202:AW207" si="128">(AV202-U202)</f>
        <v>18.590205544239236</v>
      </c>
      <c r="AX202">
        <f t="shared" ref="AX202:AX207" si="129">IF(D202,P202,(O202+P202)/2)</f>
        <v>19.877195358276367</v>
      </c>
      <c r="AY202">
        <f t="shared" ref="AY202:AY207" si="130">0.61365*EXP(17.502*AX202/(240.97+AX202))</f>
        <v>2.3288270614350308</v>
      </c>
      <c r="AZ202">
        <f t="shared" ref="AZ202:AZ207" si="131">IF(AW202&lt;&gt;0,(1000-(AV202+U202)/2)/AW202*AP202,0)</f>
        <v>4.3357222587060394E-2</v>
      </c>
      <c r="BA202">
        <f t="shared" ref="BA202:BA207" si="132">U202*AA202/1000</f>
        <v>0.39379213954798981</v>
      </c>
      <c r="BB202">
        <f t="shared" ref="BB202:BB207" si="133">(AY202-BA202)</f>
        <v>1.9350349218870411</v>
      </c>
      <c r="BC202">
        <f t="shared" ref="BC202:BC207" si="134">1/(1.6/F202+1.37/N202)</f>
        <v>2.7145260108141785E-2</v>
      </c>
      <c r="BD202">
        <f t="shared" ref="BD202:BD207" si="135">G202*AA202*0.001</f>
        <v>44.823445953288918</v>
      </c>
      <c r="BE202">
        <f t="shared" ref="BE202:BE207" si="136">G202/S202</f>
        <v>1.0699216611707218</v>
      </c>
      <c r="BF202">
        <f t="shared" ref="BF202:BF207" si="137">(1-AP202*AA202/AU202/F202)*100</f>
        <v>17.09309146242909</v>
      </c>
      <c r="BG202">
        <f t="shared" ref="BG202:BG207" si="138">(S202-E202/(N202/1.35))</f>
        <v>410.85998592252867</v>
      </c>
      <c r="BH202">
        <f t="shared" ref="BH202:BH207" si="139">E202*BF202/100/BG202</f>
        <v>-4.6844295021054687E-4</v>
      </c>
    </row>
    <row r="203" spans="1:60" x14ac:dyDescent="0.25">
      <c r="A203" s="1">
        <v>66</v>
      </c>
      <c r="B203" s="1" t="s">
        <v>265</v>
      </c>
      <c r="C203" s="1">
        <v>6799.0000099912286</v>
      </c>
      <c r="D203" s="1">
        <v>1</v>
      </c>
      <c r="E203">
        <f t="shared" si="112"/>
        <v>-1.0374310512264679</v>
      </c>
      <c r="F203">
        <f t="shared" si="113"/>
        <v>4.307365753714272E-2</v>
      </c>
      <c r="G203">
        <f t="shared" si="114"/>
        <v>436.65099068178068</v>
      </c>
      <c r="H203">
        <f t="shared" si="115"/>
        <v>0.80257987170703293</v>
      </c>
      <c r="I203">
        <f t="shared" si="116"/>
        <v>1.899307611972155</v>
      </c>
      <c r="J203">
        <f t="shared" si="117"/>
        <v>19.624215050845983</v>
      </c>
      <c r="K203" s="3">
        <v>3.4200000762939453</v>
      </c>
      <c r="L203">
        <f t="shared" si="118"/>
        <v>2</v>
      </c>
      <c r="M203" s="1">
        <v>0.5</v>
      </c>
      <c r="N203">
        <f t="shared" si="119"/>
        <v>3.6</v>
      </c>
      <c r="O203" s="1">
        <v>20.334745407104492</v>
      </c>
      <c r="P203" s="1">
        <v>19.8807373046875</v>
      </c>
      <c r="Q203" s="1">
        <v>20.071699142456055</v>
      </c>
      <c r="R203" s="1">
        <v>410.0731201171875</v>
      </c>
      <c r="S203" s="1">
        <v>410.4769287109375</v>
      </c>
      <c r="T203" s="1">
        <v>3.3967089653015137</v>
      </c>
      <c r="U203" s="1">
        <v>3.8527038097381592</v>
      </c>
      <c r="V203" s="1">
        <v>14.470485687255859</v>
      </c>
      <c r="W203" s="1">
        <v>16.418529510498047</v>
      </c>
      <c r="X203" s="1">
        <v>599.62261962890625</v>
      </c>
      <c r="Y203" s="1">
        <v>9.5097102224826813E-2</v>
      </c>
      <c r="Z203" s="1">
        <v>0.10010221600532532</v>
      </c>
      <c r="AA203" s="1">
        <v>102.07163238525391</v>
      </c>
      <c r="AB203" s="1">
        <v>5.4134788513183594</v>
      </c>
      <c r="AC203" s="1">
        <v>6.7393302917480469E-2</v>
      </c>
      <c r="AD203" s="1">
        <v>2.4517541751265526E-2</v>
      </c>
      <c r="AE203" s="1">
        <v>2.8630769811570644E-3</v>
      </c>
      <c r="AF203" s="1">
        <v>2.2426843643188477E-2</v>
      </c>
      <c r="AG203" s="1">
        <v>3.7522444035857916E-3</v>
      </c>
      <c r="AH203" s="1">
        <v>1</v>
      </c>
      <c r="AI203" s="1">
        <v>0</v>
      </c>
      <c r="AJ203" s="1">
        <v>2</v>
      </c>
      <c r="AK203" s="1">
        <v>0</v>
      </c>
      <c r="AL203" s="1">
        <v>1</v>
      </c>
      <c r="AM203" s="1">
        <v>0.18999999761581421</v>
      </c>
      <c r="AN203" s="1">
        <v>111115</v>
      </c>
      <c r="AO203">
        <f t="shared" si="120"/>
        <v>1.7532824744222879</v>
      </c>
      <c r="AP203">
        <f t="shared" si="121"/>
        <v>8.0257987170703293E-4</v>
      </c>
      <c r="AQ203">
        <f t="shared" si="122"/>
        <v>293.03073730468748</v>
      </c>
      <c r="AR203">
        <f t="shared" si="123"/>
        <v>293.48474540710447</v>
      </c>
      <c r="AS203">
        <f t="shared" si="124"/>
        <v>1.9019420802349529E-2</v>
      </c>
      <c r="AT203">
        <f t="shared" si="125"/>
        <v>-0.25652225384151539</v>
      </c>
      <c r="AU203">
        <f t="shared" si="126"/>
        <v>2.2925593789290155</v>
      </c>
      <c r="AV203">
        <f t="shared" si="127"/>
        <v>22.460298962165098</v>
      </c>
      <c r="AW203">
        <f t="shared" si="128"/>
        <v>18.607595152426939</v>
      </c>
      <c r="AX203">
        <f t="shared" si="129"/>
        <v>19.8807373046875</v>
      </c>
      <c r="AY203">
        <f t="shared" si="130"/>
        <v>2.3293383891296005</v>
      </c>
      <c r="AZ203">
        <f t="shared" si="131"/>
        <v>4.2564378793961521E-2</v>
      </c>
      <c r="BA203">
        <f t="shared" si="132"/>
        <v>0.39325176695686059</v>
      </c>
      <c r="BB203">
        <f t="shared" si="133"/>
        <v>1.93608662217274</v>
      </c>
      <c r="BC203">
        <f t="shared" si="134"/>
        <v>2.664802824913514E-2</v>
      </c>
      <c r="BD203">
        <f t="shared" si="135"/>
        <v>44.569679401527644</v>
      </c>
      <c r="BE203">
        <f t="shared" si="136"/>
        <v>1.0637650014899505</v>
      </c>
      <c r="BF203">
        <f t="shared" si="137"/>
        <v>17.04148294554706</v>
      </c>
      <c r="BG203">
        <f t="shared" si="138"/>
        <v>410.86596535514741</v>
      </c>
      <c r="BH203">
        <f t="shared" si="139"/>
        <v>-4.3029515845575066E-4</v>
      </c>
    </row>
    <row r="204" spans="1:60" x14ac:dyDescent="0.25">
      <c r="A204" s="1">
        <v>67</v>
      </c>
      <c r="B204" s="1" t="s">
        <v>266</v>
      </c>
      <c r="C204" s="1">
        <v>6804.0000098794699</v>
      </c>
      <c r="D204" s="1">
        <v>1</v>
      </c>
      <c r="E204">
        <f t="shared" si="112"/>
        <v>-0.97784090001491109</v>
      </c>
      <c r="F204">
        <f t="shared" si="113"/>
        <v>4.2288138958758249E-2</v>
      </c>
      <c r="G204">
        <f t="shared" si="114"/>
        <v>435.13620051995963</v>
      </c>
      <c r="H204">
        <f t="shared" si="115"/>
        <v>0.78847303789047696</v>
      </c>
      <c r="I204">
        <f t="shared" si="116"/>
        <v>1.9001745987377996</v>
      </c>
      <c r="J204">
        <f t="shared" si="117"/>
        <v>19.627058293313929</v>
      </c>
      <c r="K204" s="3">
        <v>3.4200000762939453</v>
      </c>
      <c r="L204">
        <f t="shared" si="118"/>
        <v>2</v>
      </c>
      <c r="M204" s="1">
        <v>0.5</v>
      </c>
      <c r="N204">
        <f t="shared" si="119"/>
        <v>3.6</v>
      </c>
      <c r="O204" s="1">
        <v>20.336483001708984</v>
      </c>
      <c r="P204" s="1">
        <v>19.877950668334961</v>
      </c>
      <c r="Q204" s="1">
        <v>20.070301055908203</v>
      </c>
      <c r="R204" s="1">
        <v>410.13436889648437</v>
      </c>
      <c r="S204" s="1">
        <v>410.50747680664062</v>
      </c>
      <c r="T204" s="1">
        <v>3.4001967906951904</v>
      </c>
      <c r="U204" s="1">
        <v>3.8481764793395996</v>
      </c>
      <c r="V204" s="1">
        <v>14.482821464538574</v>
      </c>
      <c r="W204" s="1">
        <v>16.398231506347656</v>
      </c>
      <c r="X204" s="1">
        <v>599.6256103515625</v>
      </c>
      <c r="Y204" s="1">
        <v>7.9612210392951965E-2</v>
      </c>
      <c r="Z204" s="1">
        <v>8.3802327513694763E-2</v>
      </c>
      <c r="AA204" s="1">
        <v>102.07162475585937</v>
      </c>
      <c r="AB204" s="1">
        <v>5.4134788513183594</v>
      </c>
      <c r="AC204" s="1">
        <v>6.7393302917480469E-2</v>
      </c>
      <c r="AD204" s="1">
        <v>2.4517541751265526E-2</v>
      </c>
      <c r="AE204" s="1">
        <v>2.8630769811570644E-3</v>
      </c>
      <c r="AF204" s="1">
        <v>2.2426843643188477E-2</v>
      </c>
      <c r="AG204" s="1">
        <v>3.7522444035857916E-3</v>
      </c>
      <c r="AH204" s="1">
        <v>1</v>
      </c>
      <c r="AI204" s="1">
        <v>0</v>
      </c>
      <c r="AJ204" s="1">
        <v>2</v>
      </c>
      <c r="AK204" s="1">
        <v>0</v>
      </c>
      <c r="AL204" s="1">
        <v>1</v>
      </c>
      <c r="AM204" s="1">
        <v>0.18999999761581421</v>
      </c>
      <c r="AN204" s="1">
        <v>111115</v>
      </c>
      <c r="AO204">
        <f t="shared" si="120"/>
        <v>1.7532912192251815</v>
      </c>
      <c r="AP204">
        <f t="shared" si="121"/>
        <v>7.8847303789047693E-4</v>
      </c>
      <c r="AQ204">
        <f t="shared" si="122"/>
        <v>293.02795066833494</v>
      </c>
      <c r="AR204">
        <f t="shared" si="123"/>
        <v>293.48648300170896</v>
      </c>
      <c r="AS204">
        <f t="shared" si="124"/>
        <v>1.5922442027801686E-2</v>
      </c>
      <c r="AT204">
        <f t="shared" si="125"/>
        <v>-0.2508923750210299</v>
      </c>
      <c r="AU204">
        <f t="shared" si="126"/>
        <v>2.2929642243312753</v>
      </c>
      <c r="AV204">
        <f t="shared" si="127"/>
        <v>22.464266928401656</v>
      </c>
      <c r="AW204">
        <f t="shared" si="128"/>
        <v>18.616090449062057</v>
      </c>
      <c r="AX204">
        <f t="shared" si="129"/>
        <v>19.877950668334961</v>
      </c>
      <c r="AY204">
        <f t="shared" si="130"/>
        <v>2.3289360923684486</v>
      </c>
      <c r="AZ204">
        <f t="shared" si="131"/>
        <v>4.1797160038813029E-2</v>
      </c>
      <c r="BA204">
        <f t="shared" si="132"/>
        <v>0.39278962559347563</v>
      </c>
      <c r="BB204">
        <f t="shared" si="133"/>
        <v>1.9361464667749728</v>
      </c>
      <c r="BC204">
        <f t="shared" si="134"/>
        <v>2.6166897152250873E-2</v>
      </c>
      <c r="BD204">
        <f t="shared" si="135"/>
        <v>44.415058977163703</v>
      </c>
      <c r="BE204">
        <f t="shared" si="136"/>
        <v>1.0599957981396761</v>
      </c>
      <c r="BF204">
        <f t="shared" si="137"/>
        <v>17.000395436235472</v>
      </c>
      <c r="BG204">
        <f t="shared" si="138"/>
        <v>410.87416714414621</v>
      </c>
      <c r="BH204">
        <f t="shared" si="139"/>
        <v>-4.0459301906283694E-4</v>
      </c>
    </row>
    <row r="205" spans="1:60" x14ac:dyDescent="0.25">
      <c r="A205" s="1">
        <v>68</v>
      </c>
      <c r="B205" s="1" t="s">
        <v>267</v>
      </c>
      <c r="C205" s="1">
        <v>6809.5000097565353</v>
      </c>
      <c r="D205" s="1">
        <v>1</v>
      </c>
      <c r="E205">
        <f t="shared" si="112"/>
        <v>-1.2041096433275318</v>
      </c>
      <c r="F205">
        <f t="shared" si="113"/>
        <v>4.1728560244110383E-2</v>
      </c>
      <c r="G205">
        <f t="shared" si="114"/>
        <v>444.26892715344962</v>
      </c>
      <c r="H205">
        <f t="shared" si="115"/>
        <v>0.77783959918281609</v>
      </c>
      <c r="I205">
        <f t="shared" si="116"/>
        <v>1.8994251995788238</v>
      </c>
      <c r="J205">
        <f t="shared" si="117"/>
        <v>19.619440780185844</v>
      </c>
      <c r="K205" s="3">
        <v>3.4200000762939453</v>
      </c>
      <c r="L205">
        <f t="shared" si="118"/>
        <v>2</v>
      </c>
      <c r="M205" s="1">
        <v>0.5</v>
      </c>
      <c r="N205">
        <f t="shared" si="119"/>
        <v>3.6</v>
      </c>
      <c r="O205" s="1">
        <v>20.336454391479492</v>
      </c>
      <c r="P205" s="1">
        <v>19.865207672119141</v>
      </c>
      <c r="Q205" s="1">
        <v>20.059762954711914</v>
      </c>
      <c r="R205" s="1">
        <v>410.01016235351562</v>
      </c>
      <c r="S205" s="1">
        <v>410.51483154296875</v>
      </c>
      <c r="T205" s="1">
        <v>3.4029004573822021</v>
      </c>
      <c r="U205" s="1">
        <v>3.8448586463928223</v>
      </c>
      <c r="V205" s="1">
        <v>14.494546890258789</v>
      </c>
      <c r="W205" s="1">
        <v>16.382701873779297</v>
      </c>
      <c r="X205" s="1">
        <v>599.6004638671875</v>
      </c>
      <c r="Y205" s="1">
        <v>8.8571839034557343E-2</v>
      </c>
      <c r="Z205" s="1">
        <v>9.3233518302440643E-2</v>
      </c>
      <c r="AA205" s="1">
        <v>102.07254791259766</v>
      </c>
      <c r="AB205" s="1">
        <v>5.4134788513183594</v>
      </c>
      <c r="AC205" s="1">
        <v>6.7393302917480469E-2</v>
      </c>
      <c r="AD205" s="1">
        <v>2.4517541751265526E-2</v>
      </c>
      <c r="AE205" s="1">
        <v>2.8630769811570644E-3</v>
      </c>
      <c r="AF205" s="1">
        <v>2.2426843643188477E-2</v>
      </c>
      <c r="AG205" s="1">
        <v>3.7522444035857916E-3</v>
      </c>
      <c r="AH205" s="1">
        <v>1</v>
      </c>
      <c r="AI205" s="1">
        <v>0</v>
      </c>
      <c r="AJ205" s="1">
        <v>2</v>
      </c>
      <c r="AK205" s="1">
        <v>0</v>
      </c>
      <c r="AL205" s="1">
        <v>1</v>
      </c>
      <c r="AM205" s="1">
        <v>0.18999999761581421</v>
      </c>
      <c r="AN205" s="1">
        <v>111115</v>
      </c>
      <c r="AO205">
        <f t="shared" si="120"/>
        <v>1.7532176914947308</v>
      </c>
      <c r="AP205">
        <f t="shared" si="121"/>
        <v>7.7783959918281611E-4</v>
      </c>
      <c r="AQ205">
        <f t="shared" si="122"/>
        <v>293.01520767211912</v>
      </c>
      <c r="AR205">
        <f t="shared" si="123"/>
        <v>293.48645439147947</v>
      </c>
      <c r="AS205">
        <f t="shared" si="124"/>
        <v>1.7714368255177693E-2</v>
      </c>
      <c r="AT205">
        <f t="shared" si="125"/>
        <v>-0.24576689193329534</v>
      </c>
      <c r="AU205">
        <f t="shared" si="126"/>
        <v>2.2918797179799206</v>
      </c>
      <c r="AV205">
        <f t="shared" si="127"/>
        <v>22.453438900559277</v>
      </c>
      <c r="AW205">
        <f t="shared" si="128"/>
        <v>18.608580254166455</v>
      </c>
      <c r="AX205">
        <f t="shared" si="129"/>
        <v>19.865207672119141</v>
      </c>
      <c r="AY205">
        <f t="shared" si="130"/>
        <v>2.3270972071180736</v>
      </c>
      <c r="AZ205">
        <f t="shared" si="131"/>
        <v>4.1250415673135102E-2</v>
      </c>
      <c r="BA205">
        <f t="shared" si="132"/>
        <v>0.39245451840109674</v>
      </c>
      <c r="BB205">
        <f t="shared" si="133"/>
        <v>1.9346426887169768</v>
      </c>
      <c r="BC205">
        <f t="shared" si="134"/>
        <v>2.5824045924983149E-2</v>
      </c>
      <c r="BD205">
        <f t="shared" si="135"/>
        <v>45.347661352948847</v>
      </c>
      <c r="BE205">
        <f t="shared" si="136"/>
        <v>1.0822238151143335</v>
      </c>
      <c r="BF205">
        <f t="shared" si="137"/>
        <v>16.981710163114105</v>
      </c>
      <c r="BG205">
        <f t="shared" si="138"/>
        <v>410.96637265921657</v>
      </c>
      <c r="BH205">
        <f t="shared" si="139"/>
        <v>-4.975550879087301E-4</v>
      </c>
    </row>
    <row r="206" spans="1:60" x14ac:dyDescent="0.25">
      <c r="A206" s="1">
        <v>69</v>
      </c>
      <c r="B206" s="1" t="s">
        <v>268</v>
      </c>
      <c r="C206" s="1">
        <v>6814.5000096447766</v>
      </c>
      <c r="D206" s="1">
        <v>1</v>
      </c>
      <c r="E206">
        <f t="shared" si="112"/>
        <v>-1.1426351624931133</v>
      </c>
      <c r="F206">
        <f t="shared" si="113"/>
        <v>4.1187771348367361E-2</v>
      </c>
      <c r="G206">
        <f t="shared" si="114"/>
        <v>442.46244619120523</v>
      </c>
      <c r="H206">
        <f t="shared" si="115"/>
        <v>0.76785775767595899</v>
      </c>
      <c r="I206">
        <f t="shared" si="116"/>
        <v>1.8993924551698762</v>
      </c>
      <c r="J206">
        <f t="shared" si="117"/>
        <v>19.617357610398468</v>
      </c>
      <c r="K206" s="3">
        <v>3.4200000762939453</v>
      </c>
      <c r="L206">
        <f t="shared" si="118"/>
        <v>2</v>
      </c>
      <c r="M206" s="1">
        <v>0.5</v>
      </c>
      <c r="N206">
        <f t="shared" si="119"/>
        <v>3.6</v>
      </c>
      <c r="O206" s="1">
        <v>20.334522247314453</v>
      </c>
      <c r="P206" s="1">
        <v>19.859010696411133</v>
      </c>
      <c r="Q206" s="1">
        <v>20.055059432983398</v>
      </c>
      <c r="R206" s="1">
        <v>410.0140380859375</v>
      </c>
      <c r="S206" s="1">
        <v>410.48599243164062</v>
      </c>
      <c r="T206" s="1">
        <v>3.4059879779815674</v>
      </c>
      <c r="U206" s="1">
        <v>3.8422749042510986</v>
      </c>
      <c r="V206" s="1">
        <v>14.509035110473633</v>
      </c>
      <c r="W206" s="1">
        <v>16.372886657714844</v>
      </c>
      <c r="X206" s="1">
        <v>599.60162353515625</v>
      </c>
      <c r="Y206" s="1">
        <v>9.8571330308914185E-2</v>
      </c>
      <c r="Z206" s="1">
        <v>0.10375929623842239</v>
      </c>
      <c r="AA206" s="1">
        <v>102.07254028320312</v>
      </c>
      <c r="AB206" s="1">
        <v>5.4134788513183594</v>
      </c>
      <c r="AC206" s="1">
        <v>6.7393302917480469E-2</v>
      </c>
      <c r="AD206" s="1">
        <v>2.4517541751265526E-2</v>
      </c>
      <c r="AE206" s="1">
        <v>2.8630769811570644E-3</v>
      </c>
      <c r="AF206" s="1">
        <v>2.2426843643188477E-2</v>
      </c>
      <c r="AG206" s="1">
        <v>3.7522444035857916E-3</v>
      </c>
      <c r="AH206" s="1">
        <v>1</v>
      </c>
      <c r="AI206" s="1">
        <v>0</v>
      </c>
      <c r="AJ206" s="1">
        <v>2</v>
      </c>
      <c r="AK206" s="1">
        <v>0</v>
      </c>
      <c r="AL206" s="1">
        <v>1</v>
      </c>
      <c r="AM206" s="1">
        <v>0.18999999761581421</v>
      </c>
      <c r="AN206" s="1">
        <v>111115</v>
      </c>
      <c r="AO206">
        <f t="shared" si="120"/>
        <v>1.7532210823366692</v>
      </c>
      <c r="AP206">
        <f t="shared" si="121"/>
        <v>7.6785775767595902E-4</v>
      </c>
      <c r="AQ206">
        <f t="shared" si="122"/>
        <v>293.00901069641111</v>
      </c>
      <c r="AR206">
        <f t="shared" si="123"/>
        <v>293.48452224731443</v>
      </c>
      <c r="AS206">
        <f t="shared" si="124"/>
        <v>1.9714266037918815E-2</v>
      </c>
      <c r="AT206">
        <f t="shared" si="125"/>
        <v>-0.24165308601266527</v>
      </c>
      <c r="AU206">
        <f t="shared" si="126"/>
        <v>2.291583215113187</v>
      </c>
      <c r="AV206">
        <f t="shared" si="127"/>
        <v>22.450535753838647</v>
      </c>
      <c r="AW206">
        <f t="shared" si="128"/>
        <v>18.608260849587548</v>
      </c>
      <c r="AX206">
        <f t="shared" si="129"/>
        <v>19.859010696411133</v>
      </c>
      <c r="AY206">
        <f t="shared" si="130"/>
        <v>2.3262034089637722</v>
      </c>
      <c r="AZ206">
        <f t="shared" si="131"/>
        <v>4.0721870489863379E-2</v>
      </c>
      <c r="BA206">
        <f t="shared" si="132"/>
        <v>0.39219075994331071</v>
      </c>
      <c r="BB206">
        <f t="shared" si="133"/>
        <v>1.9340126490204614</v>
      </c>
      <c r="BC206">
        <f t="shared" si="134"/>
        <v>2.5492621254231847E-2</v>
      </c>
      <c r="BD206">
        <f t="shared" si="135"/>
        <v>45.163265862656395</v>
      </c>
      <c r="BE206">
        <f t="shared" si="136"/>
        <v>1.0778990132407251</v>
      </c>
      <c r="BF206">
        <f t="shared" si="137"/>
        <v>16.960299556070314</v>
      </c>
      <c r="BG206">
        <f t="shared" si="138"/>
        <v>410.91448061757552</v>
      </c>
      <c r="BH206">
        <f t="shared" si="139"/>
        <v>-4.7161722337106136E-4</v>
      </c>
    </row>
    <row r="207" spans="1:60" x14ac:dyDescent="0.25">
      <c r="A207" s="1">
        <v>70</v>
      </c>
      <c r="B207" s="1" t="s">
        <v>269</v>
      </c>
      <c r="C207" s="1">
        <v>6819.5000095330179</v>
      </c>
      <c r="D207" s="1">
        <v>1</v>
      </c>
      <c r="E207">
        <f t="shared" si="112"/>
        <v>-1.1579025302268577</v>
      </c>
      <c r="F207">
        <f t="shared" si="113"/>
        <v>4.0634274880091754E-2</v>
      </c>
      <c r="G207">
        <f t="shared" si="114"/>
        <v>443.63253648277515</v>
      </c>
      <c r="H207">
        <f t="shared" si="115"/>
        <v>0.75792886979686069</v>
      </c>
      <c r="I207">
        <f t="shared" si="116"/>
        <v>1.9000722539364792</v>
      </c>
      <c r="J207">
        <f t="shared" si="117"/>
        <v>19.620200960683594</v>
      </c>
      <c r="K207" s="3">
        <v>3.4200000762939453</v>
      </c>
      <c r="L207">
        <f t="shared" si="118"/>
        <v>2</v>
      </c>
      <c r="M207" s="1">
        <v>0.5</v>
      </c>
      <c r="N207">
        <f t="shared" si="119"/>
        <v>3.6</v>
      </c>
      <c r="O207" s="1">
        <v>20.332292556762695</v>
      </c>
      <c r="P207" s="1">
        <v>19.858282089233398</v>
      </c>
      <c r="Q207" s="1">
        <v>20.05628776550293</v>
      </c>
      <c r="R207" s="1">
        <v>409.9837646484375</v>
      </c>
      <c r="S207" s="1">
        <v>410.46676635742187</v>
      </c>
      <c r="T207" s="1">
        <v>3.4089429378509521</v>
      </c>
      <c r="U207" s="1">
        <v>3.8395950794219971</v>
      </c>
      <c r="V207" s="1">
        <v>14.523468971252441</v>
      </c>
      <c r="W207" s="1">
        <v>16.36311149597168</v>
      </c>
      <c r="X207" s="1">
        <v>599.59393310546875</v>
      </c>
      <c r="Y207" s="1">
        <v>0.11061494797468185</v>
      </c>
      <c r="Z207" s="1">
        <v>0.11643679440021515</v>
      </c>
      <c r="AA207" s="1">
        <v>102.07213592529297</v>
      </c>
      <c r="AB207" s="1">
        <v>5.4134788513183594</v>
      </c>
      <c r="AC207" s="1">
        <v>6.7393302917480469E-2</v>
      </c>
      <c r="AD207" s="1">
        <v>2.4517541751265526E-2</v>
      </c>
      <c r="AE207" s="1">
        <v>2.8630769811570644E-3</v>
      </c>
      <c r="AF207" s="1">
        <v>2.2426843643188477E-2</v>
      </c>
      <c r="AG207" s="1">
        <v>3.7522444035857916E-3</v>
      </c>
      <c r="AH207" s="1">
        <v>1</v>
      </c>
      <c r="AI207" s="1">
        <v>0</v>
      </c>
      <c r="AJ207" s="1">
        <v>2</v>
      </c>
      <c r="AK207" s="1">
        <v>0</v>
      </c>
      <c r="AL207" s="1">
        <v>1</v>
      </c>
      <c r="AM207" s="1">
        <v>0.18999999761581421</v>
      </c>
      <c r="AN207" s="1">
        <v>111115</v>
      </c>
      <c r="AO207">
        <f t="shared" si="120"/>
        <v>1.7531985957006577</v>
      </c>
      <c r="AP207">
        <f t="shared" si="121"/>
        <v>7.5792886979686067E-4</v>
      </c>
      <c r="AQ207">
        <f t="shared" si="122"/>
        <v>293.00828208923338</v>
      </c>
      <c r="AR207">
        <f t="shared" si="123"/>
        <v>293.48229255676267</v>
      </c>
      <c r="AS207">
        <f t="shared" si="124"/>
        <v>2.2122990658433928E-2</v>
      </c>
      <c r="AT207">
        <f t="shared" si="125"/>
        <v>-0.2380811285498052</v>
      </c>
      <c r="AU207">
        <f t="shared" si="126"/>
        <v>2.2919879247813273</v>
      </c>
      <c r="AV207">
        <f t="shared" si="127"/>
        <v>22.454589629228913</v>
      </c>
      <c r="AW207">
        <f t="shared" si="128"/>
        <v>18.614994549806916</v>
      </c>
      <c r="AX207">
        <f t="shared" si="129"/>
        <v>19.858282089233398</v>
      </c>
      <c r="AY207">
        <f t="shared" si="130"/>
        <v>2.3260983407359594</v>
      </c>
      <c r="AZ207">
        <f t="shared" si="131"/>
        <v>4.0180742838594609E-2</v>
      </c>
      <c r="BA207">
        <f t="shared" si="132"/>
        <v>0.39191567084484813</v>
      </c>
      <c r="BB207">
        <f t="shared" si="133"/>
        <v>1.9341826698911113</v>
      </c>
      <c r="BC207">
        <f t="shared" si="134"/>
        <v>2.5153321253383487E-2</v>
      </c>
      <c r="BD207">
        <f t="shared" si="135"/>
        <v>45.282520564752318</v>
      </c>
      <c r="BE207">
        <f t="shared" si="136"/>
        <v>1.0808001349772458</v>
      </c>
      <c r="BF207">
        <f t="shared" si="137"/>
        <v>16.932562536743255</v>
      </c>
      <c r="BG207">
        <f t="shared" si="138"/>
        <v>410.90097980625694</v>
      </c>
      <c r="BH207">
        <f t="shared" si="139"/>
        <v>-4.7715284139171493E-4</v>
      </c>
    </row>
    <row r="208" spans="1:60" x14ac:dyDescent="0.25">
      <c r="A208" s="1" t="s">
        <v>9</v>
      </c>
      <c r="B208" s="1" t="s">
        <v>270</v>
      </c>
    </row>
    <row r="209" spans="1:60" x14ac:dyDescent="0.25">
      <c r="A209" s="1" t="s">
        <v>9</v>
      </c>
      <c r="B209" s="1" t="s">
        <v>271</v>
      </c>
    </row>
    <row r="210" spans="1:60" x14ac:dyDescent="0.25">
      <c r="A210" s="1" t="s">
        <v>9</v>
      </c>
      <c r="B210" s="1" t="s">
        <v>272</v>
      </c>
    </row>
    <row r="211" spans="1:60" x14ac:dyDescent="0.25">
      <c r="A211" s="1" t="s">
        <v>9</v>
      </c>
      <c r="B211" s="1" t="s">
        <v>273</v>
      </c>
    </row>
    <row r="212" spans="1:60" x14ac:dyDescent="0.25">
      <c r="A212" s="1" t="s">
        <v>9</v>
      </c>
      <c r="B212" s="1" t="s">
        <v>274</v>
      </c>
    </row>
    <row r="213" spans="1:60" x14ac:dyDescent="0.25">
      <c r="A213" s="1" t="s">
        <v>9</v>
      </c>
      <c r="B213" s="1" t="s">
        <v>275</v>
      </c>
    </row>
    <row r="214" spans="1:60" x14ac:dyDescent="0.25">
      <c r="A214" s="1" t="s">
        <v>9</v>
      </c>
      <c r="B214" s="1" t="s">
        <v>276</v>
      </c>
    </row>
    <row r="215" spans="1:60" x14ac:dyDescent="0.25">
      <c r="A215" s="1" t="s">
        <v>9</v>
      </c>
      <c r="B215" s="1" t="s">
        <v>277</v>
      </c>
    </row>
    <row r="216" spans="1:60" x14ac:dyDescent="0.25">
      <c r="A216" s="1" t="s">
        <v>9</v>
      </c>
      <c r="B216" s="1" t="s">
        <v>278</v>
      </c>
    </row>
    <row r="217" spans="1:60" x14ac:dyDescent="0.25">
      <c r="A217" s="1">
        <v>71</v>
      </c>
      <c r="B217" s="1" t="s">
        <v>279</v>
      </c>
      <c r="C217" s="1">
        <v>7255.0000101029873</v>
      </c>
      <c r="D217" s="1">
        <v>1</v>
      </c>
      <c r="E217">
        <f>(R217-S217*(1000-T217)/(1000-U217))*AO217</f>
        <v>-0.61715290245027621</v>
      </c>
      <c r="F217">
        <f>IF(AZ217&lt;&gt;0,1/(1/AZ217-1/N217),0)</f>
        <v>3.2045792947339495E-2</v>
      </c>
      <c r="G217">
        <f>((BC217-AP217/2)*S217-E217)/(BC217+AP217/2)</f>
        <v>429.2097462595105</v>
      </c>
      <c r="H217">
        <f>AP217*1000</f>
        <v>0.58799336315417594</v>
      </c>
      <c r="I217">
        <f>(AU217-BA217)</f>
        <v>1.8641597894753594</v>
      </c>
      <c r="J217">
        <f>(P217+AT217*D217)</f>
        <v>19.680181223802848</v>
      </c>
      <c r="K217" s="3">
        <v>6.2199997901916504</v>
      </c>
      <c r="L217">
        <f>(K217*AI217+AJ217)</f>
        <v>2</v>
      </c>
      <c r="M217" s="1">
        <v>0.5</v>
      </c>
      <c r="N217">
        <f>L217*(M217+1)*(M217+1)/(M217*M217+1)</f>
        <v>3.6</v>
      </c>
      <c r="O217" s="1">
        <v>20.347217559814453</v>
      </c>
      <c r="P217" s="1">
        <v>19.853294372558594</v>
      </c>
      <c r="Q217" s="1">
        <v>20.037637710571289</v>
      </c>
      <c r="R217" s="1">
        <v>410.19268798828125</v>
      </c>
      <c r="S217" s="1">
        <v>410.58245849609375</v>
      </c>
      <c r="T217" s="1">
        <v>3.6679799556732178</v>
      </c>
      <c r="U217" s="1">
        <v>4.2753329277038574</v>
      </c>
      <c r="V217" s="1">
        <v>15.704198837280273</v>
      </c>
      <c r="W217" s="1">
        <v>18.200773239135742</v>
      </c>
      <c r="X217" s="1">
        <v>599.5989990234375</v>
      </c>
      <c r="Y217" s="1">
        <v>0.10389947891235352</v>
      </c>
      <c r="Z217" s="1">
        <v>0.10936786979436874</v>
      </c>
      <c r="AA217" s="1">
        <v>102.06925964355469</v>
      </c>
      <c r="AB217" s="1">
        <v>5.4845266342163086</v>
      </c>
      <c r="AC217" s="1">
        <v>6.3699409365653992E-2</v>
      </c>
      <c r="AD217" s="1">
        <v>2.3532768711447716E-2</v>
      </c>
      <c r="AE217" s="1">
        <v>1.0742746526375413E-3</v>
      </c>
      <c r="AF217" s="1">
        <v>1.4991295523941517E-2</v>
      </c>
      <c r="AG217" s="1">
        <v>7.2402600198984146E-4</v>
      </c>
      <c r="AH217" s="1">
        <v>0.3333333432674408</v>
      </c>
      <c r="AI217" s="1">
        <v>0</v>
      </c>
      <c r="AJ217" s="1">
        <v>2</v>
      </c>
      <c r="AK217" s="1">
        <v>0</v>
      </c>
      <c r="AL217" s="1">
        <v>1</v>
      </c>
      <c r="AM217" s="1">
        <v>0.18999999761581421</v>
      </c>
      <c r="AN217" s="1">
        <v>111115</v>
      </c>
      <c r="AO217">
        <f>X217*0.000001/(K217*0.0001)</f>
        <v>0.96398556149302161</v>
      </c>
      <c r="AP217">
        <f>(U217-T217)/(1000-U217)*AO217</f>
        <v>5.8799336315417598E-4</v>
      </c>
      <c r="AQ217">
        <f>(P217+273.15)</f>
        <v>293.00329437255857</v>
      </c>
      <c r="AR217">
        <f>(O217+273.15)</f>
        <v>293.49721755981443</v>
      </c>
      <c r="AS217">
        <f>(Y217*AK217+Z217*AL217)*AM217</f>
        <v>2.077989500017674E-2</v>
      </c>
      <c r="AT217">
        <f>((AS217+0.00000010773*(AR217^4-AQ217^4))-AP217*44100)/(L217*0.92*2*29.3+0.00000043092*AQ217^3)</f>
        <v>-0.17311314875574454</v>
      </c>
      <c r="AU217">
        <f>0.61365*EXP(17.502*J217/(240.97+J217))</f>
        <v>2.3005398561358033</v>
      </c>
      <c r="AV217">
        <f>AU217*1000/AA217</f>
        <v>22.539007965470965</v>
      </c>
      <c r="AW217">
        <f>(AV217-U217)</f>
        <v>18.263675037767108</v>
      </c>
      <c r="AX217">
        <f>IF(D217,P217,(O217+P217)/2)</f>
        <v>19.853294372558594</v>
      </c>
      <c r="AY217">
        <f>0.61365*EXP(17.502*AX217/(240.97+AX217))</f>
        <v>2.3253792026245477</v>
      </c>
      <c r="AZ217">
        <f>IF(AW217&lt;&gt;0,(1000-(AV217+U217)/2)/AW217*AP217,0)</f>
        <v>3.1763050684668184E-2</v>
      </c>
      <c r="BA217">
        <f>U217*AA217/1000</f>
        <v>0.43638006666044382</v>
      </c>
      <c r="BB217">
        <f>(AY217-BA217)</f>
        <v>1.8889991359641038</v>
      </c>
      <c r="BC217">
        <f>1/(1.6/F217+1.37/N217)</f>
        <v>1.9877117148798924E-2</v>
      </c>
      <c r="BD217">
        <f>G217*AA217*0.001</f>
        <v>43.809121032506205</v>
      </c>
      <c r="BE217">
        <f>G217/S217</f>
        <v>1.0453679580750865</v>
      </c>
      <c r="BF217">
        <f>(1-AP217*AA217/AU217/F217)*100</f>
        <v>18.592090080164592</v>
      </c>
      <c r="BG217">
        <f>(S217-E217/(N217/1.35))</f>
        <v>410.81389083451262</v>
      </c>
      <c r="BH217">
        <f>E217*BF217/100/BG217</f>
        <v>-2.7930317381143964E-4</v>
      </c>
    </row>
    <row r="218" spans="1:60" x14ac:dyDescent="0.25">
      <c r="A218" s="1">
        <v>72</v>
      </c>
      <c r="B218" s="1" t="s">
        <v>280</v>
      </c>
      <c r="C218" s="1">
        <v>7260.0000099912286</v>
      </c>
      <c r="D218" s="1">
        <v>1</v>
      </c>
      <c r="E218">
        <f>(R218-S218*(1000-T218)/(1000-U218))*AO218</f>
        <v>-0.61445965889768572</v>
      </c>
      <c r="F218">
        <f>IF(AZ218&lt;&gt;0,1/(1/AZ218-1/N218),0)</f>
        <v>3.3063151689729516E-2</v>
      </c>
      <c r="G218">
        <f>((BC218-AP218/2)*S218-E218)/(BC218+AP218/2)</f>
        <v>428.18634365646443</v>
      </c>
      <c r="H218">
        <f>AP218*1000</f>
        <v>0.60561786810802754</v>
      </c>
      <c r="I218">
        <f>(AU218-BA218)</f>
        <v>1.86150570949011</v>
      </c>
      <c r="J218">
        <f>(P218+AT218*D218)</f>
        <v>19.661163005230783</v>
      </c>
      <c r="K218" s="3">
        <v>6.2199997901916504</v>
      </c>
      <c r="L218">
        <f>(K218*AI218+AJ218)</f>
        <v>2</v>
      </c>
      <c r="M218" s="1">
        <v>0.5</v>
      </c>
      <c r="N218">
        <f>L218*(M218+1)*(M218+1)/(M218*M218+1)</f>
        <v>3.6</v>
      </c>
      <c r="O218" s="1">
        <v>20.34160041809082</v>
      </c>
      <c r="P218" s="1">
        <v>19.840106964111328</v>
      </c>
      <c r="Q218" s="1">
        <v>20.023422241210937</v>
      </c>
      <c r="R218" s="1">
        <v>410.2259521484375</v>
      </c>
      <c r="S218" s="1">
        <v>410.60540771484375</v>
      </c>
      <c r="T218" s="1">
        <v>3.6491758823394775</v>
      </c>
      <c r="U218" s="1">
        <v>4.2747340202331543</v>
      </c>
      <c r="V218" s="1">
        <v>15.551581382751465</v>
      </c>
      <c r="W218" s="1">
        <v>18.203729629516602</v>
      </c>
      <c r="X218" s="1">
        <v>599.5989990234375</v>
      </c>
      <c r="Y218" s="1">
        <v>0.12317449599504471</v>
      </c>
      <c r="Z218" s="1">
        <v>0.12965737283229828</v>
      </c>
      <c r="AA218" s="1">
        <v>102.06939697265625</v>
      </c>
      <c r="AB218" s="1">
        <v>5.4845266342163086</v>
      </c>
      <c r="AC218" s="1">
        <v>6.3699409365653992E-2</v>
      </c>
      <c r="AD218" s="1">
        <v>2.3532768711447716E-2</v>
      </c>
      <c r="AE218" s="1">
        <v>1.0742746526375413E-3</v>
      </c>
      <c r="AF218" s="1">
        <v>1.4991295523941517E-2</v>
      </c>
      <c r="AG218" s="1">
        <v>7.2402600198984146E-4</v>
      </c>
      <c r="AH218" s="1">
        <v>0.66666668653488159</v>
      </c>
      <c r="AI218" s="1">
        <v>0</v>
      </c>
      <c r="AJ218" s="1">
        <v>2</v>
      </c>
      <c r="AK218" s="1">
        <v>0</v>
      </c>
      <c r="AL218" s="1">
        <v>1</v>
      </c>
      <c r="AM218" s="1">
        <v>0.18999999761581421</v>
      </c>
      <c r="AN218" s="1">
        <v>111115</v>
      </c>
      <c r="AO218">
        <f>X218*0.000001/(K218*0.0001)</f>
        <v>0.96398556149302161</v>
      </c>
      <c r="AP218">
        <f>(U218-T218)/(1000-U218)*AO218</f>
        <v>6.0561786810802755E-4</v>
      </c>
      <c r="AQ218">
        <f>(P218+273.15)</f>
        <v>292.99010696411131</v>
      </c>
      <c r="AR218">
        <f>(O218+273.15)</f>
        <v>293.4916004180908</v>
      </c>
      <c r="AS218">
        <f>(Y218*AK218+Z218*AL218)*AM218</f>
        <v>2.4634900529009407E-2</v>
      </c>
      <c r="AT218">
        <f>((AS218+0.00000010773*(AR218^4-AQ218^4))-AP218*44100)/(L218*0.92*2*29.3+0.00000043092*AQ218^3)</f>
        <v>-0.17894395888054554</v>
      </c>
      <c r="AU218">
        <f>0.61365*EXP(17.502*J218/(240.97+J218))</f>
        <v>2.2978252331538065</v>
      </c>
      <c r="AV218">
        <f>AU218*1000/AA218</f>
        <v>22.512381784418491</v>
      </c>
      <c r="AW218">
        <f>(AV218-U218)</f>
        <v>18.237647764185336</v>
      </c>
      <c r="AX218">
        <f>IF(D218,P218,(O218+P218)/2)</f>
        <v>19.840106964111328</v>
      </c>
      <c r="AY218">
        <f>0.61365*EXP(17.502*AX218/(240.97+AX218))</f>
        <v>2.3234787564290396</v>
      </c>
      <c r="AZ218">
        <f>IF(AW218&lt;&gt;0,(1000-(AV218+U218)/2)/AW218*AP218,0)</f>
        <v>3.2762256287140759E-2</v>
      </c>
      <c r="BA218">
        <f>U218*AA218/1000</f>
        <v>0.43631952366369658</v>
      </c>
      <c r="BB218">
        <f>(AY218-BA218)</f>
        <v>1.887159232765343</v>
      </c>
      <c r="BC218">
        <f>1/(1.6/F218+1.37/N218)</f>
        <v>2.0503232818127826E-2</v>
      </c>
      <c r="BD218">
        <f>G218*AA218*0.001</f>
        <v>43.704721888941883</v>
      </c>
      <c r="BE218">
        <f>G218/S218</f>
        <v>1.0428171076446959</v>
      </c>
      <c r="BF218">
        <f>(1-AP218*AA218/AU218/F218)*100</f>
        <v>18.635869972798925</v>
      </c>
      <c r="BG218">
        <f>(S218-E218/(N218/1.35))</f>
        <v>410.8358300869304</v>
      </c>
      <c r="BH218">
        <f>E218*BF218/100/BG218</f>
        <v>-2.7872423649915565E-4</v>
      </c>
    </row>
    <row r="219" spans="1:60" x14ac:dyDescent="0.25">
      <c r="A219" s="1">
        <v>73</v>
      </c>
      <c r="B219" s="1" t="s">
        <v>281</v>
      </c>
      <c r="C219" s="1">
        <v>7265.0000098794699</v>
      </c>
      <c r="D219" s="1">
        <v>1</v>
      </c>
      <c r="E219">
        <f>(R219-S219*(1000-T219)/(1000-U219))*AO219</f>
        <v>-0.63056682111152906</v>
      </c>
      <c r="F219">
        <f>IF(AZ219&lt;&gt;0,1/(1/AZ219-1/N219),0)</f>
        <v>3.3083949772289026E-2</v>
      </c>
      <c r="G219">
        <f>((BC219-AP219/2)*S219-E219)/(BC219+AP219/2)</f>
        <v>428.96468530603079</v>
      </c>
      <c r="H219">
        <f>AP219*1000</f>
        <v>0.60602493489413678</v>
      </c>
      <c r="I219">
        <f>(AU219-BA219)</f>
        <v>1.8615968605074711</v>
      </c>
      <c r="J219">
        <f>(P219+AT219*D219)</f>
        <v>19.662065858197302</v>
      </c>
      <c r="K219" s="3">
        <v>6.2199997901916504</v>
      </c>
      <c r="L219">
        <f>(K219*AI219+AJ219)</f>
        <v>2</v>
      </c>
      <c r="M219" s="1">
        <v>0.5</v>
      </c>
      <c r="N219">
        <f>L219*(M219+1)*(M219+1)/(M219*M219+1)</f>
        <v>3.6</v>
      </c>
      <c r="O219" s="1">
        <v>20.336719512939453</v>
      </c>
      <c r="P219" s="1">
        <v>19.841777801513672</v>
      </c>
      <c r="Q219" s="1">
        <v>20.024879455566406</v>
      </c>
      <c r="R219" s="1">
        <v>410.23382568359375</v>
      </c>
      <c r="S219" s="1">
        <v>410.62979125976562</v>
      </c>
      <c r="T219" s="1">
        <v>3.6491365432739258</v>
      </c>
      <c r="U219" s="1">
        <v>4.2750988006591797</v>
      </c>
      <c r="V219" s="1">
        <v>15.549243927001953</v>
      </c>
      <c r="W219" s="1">
        <v>18.210786819458008</v>
      </c>
      <c r="X219" s="1">
        <v>599.61444091796875</v>
      </c>
      <c r="Y219" s="1">
        <v>0.11351145058870316</v>
      </c>
      <c r="Z219" s="1">
        <v>0.11948574334383011</v>
      </c>
      <c r="AA219" s="1">
        <v>102.06949615478516</v>
      </c>
      <c r="AB219" s="1">
        <v>5.4845266342163086</v>
      </c>
      <c r="AC219" s="1">
        <v>6.3699409365653992E-2</v>
      </c>
      <c r="AD219" s="1">
        <v>2.3532768711447716E-2</v>
      </c>
      <c r="AE219" s="1">
        <v>1.0742746526375413E-3</v>
      </c>
      <c r="AF219" s="1">
        <v>1.4991295523941517E-2</v>
      </c>
      <c r="AG219" s="1">
        <v>7.2402600198984146E-4</v>
      </c>
      <c r="AH219" s="1">
        <v>1</v>
      </c>
      <c r="AI219" s="1">
        <v>0</v>
      </c>
      <c r="AJ219" s="1">
        <v>2</v>
      </c>
      <c r="AK219" s="1">
        <v>0</v>
      </c>
      <c r="AL219" s="1">
        <v>1</v>
      </c>
      <c r="AM219" s="1">
        <v>0.18999999761581421</v>
      </c>
      <c r="AN219" s="1">
        <v>111115</v>
      </c>
      <c r="AO219">
        <f>X219*0.000001/(K219*0.0001)</f>
        <v>0.96401038769085468</v>
      </c>
      <c r="AP219">
        <f>(U219-T219)/(1000-U219)*AO219</f>
        <v>6.0602493489413675E-4</v>
      </c>
      <c r="AQ219">
        <f>(P219+273.15)</f>
        <v>292.99177780151365</v>
      </c>
      <c r="AR219">
        <f>(O219+273.15)</f>
        <v>293.48671951293943</v>
      </c>
      <c r="AS219">
        <f>(Y219*AK219+Z219*AL219)*AM219</f>
        <v>2.2702290950451509E-2</v>
      </c>
      <c r="AT219">
        <f>((AS219+0.00000010773*(AR219^4-AQ219^4))-AP219*44100)/(L219*0.92*2*29.3+0.00000043092*AQ219^3)</f>
        <v>-0.17971194331636847</v>
      </c>
      <c r="AU219">
        <f>0.61365*EXP(17.502*J219/(240.97+J219))</f>
        <v>2.2979540411026798</v>
      </c>
      <c r="AV219">
        <f>AU219*1000/AA219</f>
        <v>22.513621872081206</v>
      </c>
      <c r="AW219">
        <f>(AV219-U219)</f>
        <v>18.238523071422026</v>
      </c>
      <c r="AX219">
        <f>IF(D219,P219,(O219+P219)/2)</f>
        <v>19.841777801513672</v>
      </c>
      <c r="AY219">
        <f>0.61365*EXP(17.502*AX219/(240.97+AX219))</f>
        <v>2.3237194665939076</v>
      </c>
      <c r="AZ219">
        <f>IF(AW219&lt;&gt;0,(1000-(AV219+U219)/2)/AW219*AP219,0)</f>
        <v>3.2782677424149656E-2</v>
      </c>
      <c r="BA219">
        <f>U219*AA219/1000</f>
        <v>0.43635718059520878</v>
      </c>
      <c r="BB219">
        <f>(AY219-BA219)</f>
        <v>1.8873622859986989</v>
      </c>
      <c r="BC219">
        <f>1/(1.6/F219+1.37/N219)</f>
        <v>2.0516029498900825E-2</v>
      </c>
      <c r="BD219">
        <f>G219*AA219*0.001</f>
        <v>43.784209297382539</v>
      </c>
      <c r="BE219">
        <f>G219/S219</f>
        <v>1.044650666942639</v>
      </c>
      <c r="BF219">
        <f>(1-AP219*AA219/AU219/F219)*100</f>
        <v>18.636846428310992</v>
      </c>
      <c r="BG219">
        <f>(S219-E219/(N219/1.35))</f>
        <v>410.86625381768243</v>
      </c>
      <c r="BH219">
        <f>E219*BF219/100/BG219</f>
        <v>-2.8602439111630092E-4</v>
      </c>
    </row>
    <row r="220" spans="1:60" x14ac:dyDescent="0.25">
      <c r="A220" s="1">
        <v>74</v>
      </c>
      <c r="B220" s="1" t="s">
        <v>282</v>
      </c>
      <c r="C220" s="1">
        <v>7270.5000097565353</v>
      </c>
      <c r="D220" s="1">
        <v>1</v>
      </c>
      <c r="E220">
        <f>(R220-S220*(1000-T220)/(1000-U220))*AO220</f>
        <v>-0.6482256741543565</v>
      </c>
      <c r="F220">
        <f>IF(AZ220&lt;&gt;0,1/(1/AZ220-1/N220),0)</f>
        <v>3.2916776635943536E-2</v>
      </c>
      <c r="G220">
        <f>((BC220-AP220/2)*S220-E220)/(BC220+AP220/2)</f>
        <v>429.97644238603948</v>
      </c>
      <c r="H220">
        <f>AP220*1000</f>
        <v>0.6040953763790069</v>
      </c>
      <c r="I220">
        <f>(AU220-BA220)</f>
        <v>1.8649748970678628</v>
      </c>
      <c r="J220">
        <f>(P220+AT220*D220)</f>
        <v>19.686136862401657</v>
      </c>
      <c r="K220" s="3">
        <v>6.2199997901916504</v>
      </c>
      <c r="L220">
        <f>(K220*AI220+AJ220)</f>
        <v>2</v>
      </c>
      <c r="M220" s="1">
        <v>0.5</v>
      </c>
      <c r="N220">
        <f>L220*(M220+1)*(M220+1)/(M220*M220+1)</f>
        <v>3.6</v>
      </c>
      <c r="O220" s="1">
        <v>20.336217880249023</v>
      </c>
      <c r="P220" s="1">
        <v>19.867570877075195</v>
      </c>
      <c r="Q220" s="1">
        <v>20.053422927856445</v>
      </c>
      <c r="R220" s="1">
        <v>410.24472045898437</v>
      </c>
      <c r="S220" s="1">
        <v>410.65982055664062</v>
      </c>
      <c r="T220" s="1">
        <v>3.6516845226287842</v>
      </c>
      <c r="U220" s="1">
        <v>4.2756733894348145</v>
      </c>
      <c r="V220" s="1">
        <v>15.555310249328613</v>
      </c>
      <c r="W220" s="1">
        <v>18.214317321777344</v>
      </c>
      <c r="X220" s="1">
        <v>599.59521484375</v>
      </c>
      <c r="Y220" s="1">
        <v>8.8999800384044647E-2</v>
      </c>
      <c r="Z220" s="1">
        <v>9.3684002757072449E-2</v>
      </c>
      <c r="AA220" s="1">
        <v>102.06945037841797</v>
      </c>
      <c r="AB220" s="1">
        <v>5.4845266342163086</v>
      </c>
      <c r="AC220" s="1">
        <v>6.3699409365653992E-2</v>
      </c>
      <c r="AD220" s="1">
        <v>2.3532768711447716E-2</v>
      </c>
      <c r="AE220" s="1">
        <v>1.0742746526375413E-3</v>
      </c>
      <c r="AF220" s="1">
        <v>1.4991295523941517E-2</v>
      </c>
      <c r="AG220" s="1">
        <v>7.2402600198984146E-4</v>
      </c>
      <c r="AH220" s="1">
        <v>1</v>
      </c>
      <c r="AI220" s="1">
        <v>0</v>
      </c>
      <c r="AJ220" s="1">
        <v>2</v>
      </c>
      <c r="AK220" s="1">
        <v>0</v>
      </c>
      <c r="AL220" s="1">
        <v>1</v>
      </c>
      <c r="AM220" s="1">
        <v>0.18999999761581421</v>
      </c>
      <c r="AN220" s="1">
        <v>111115</v>
      </c>
      <c r="AO220">
        <f>X220*0.000001/(K220*0.0001)</f>
        <v>0.96397947760264358</v>
      </c>
      <c r="AP220">
        <f>(U220-T220)/(1000-U220)*AO220</f>
        <v>6.0409537637900687E-4</v>
      </c>
      <c r="AQ220">
        <f>(P220+273.15)</f>
        <v>293.01757087707517</v>
      </c>
      <c r="AR220">
        <f>(O220+273.15)</f>
        <v>293.486217880249</v>
      </c>
      <c r="AS220">
        <f>(Y220*AK220+Z220*AL220)*AM220</f>
        <v>1.7799960300483697E-2</v>
      </c>
      <c r="AT220">
        <f>((AS220+0.00000010773*(AR220^4-AQ220^4))-AP220*44100)/(L220*0.92*2*29.3+0.00000043092*AQ220^3)</f>
        <v>-0.18143401467353965</v>
      </c>
      <c r="AU220">
        <f>0.61365*EXP(17.502*J220/(240.97+J220))</f>
        <v>2.3013905299251016</v>
      </c>
      <c r="AV220">
        <f>AU220*1000/AA220</f>
        <v>22.547300111765058</v>
      </c>
      <c r="AW220">
        <f>(AV220-U220)</f>
        <v>18.271626722330243</v>
      </c>
      <c r="AX220">
        <f>IF(D220,P220,(O220+P220)/2)</f>
        <v>19.867570877075195</v>
      </c>
      <c r="AY220">
        <f>0.61365*EXP(17.502*AX220/(240.97+AX220))</f>
        <v>2.3274381346090469</v>
      </c>
      <c r="AZ220">
        <f>IF(AW220&lt;&gt;0,(1000-(AV220+U220)/2)/AW220*AP220,0)</f>
        <v>3.2618527529036129E-2</v>
      </c>
      <c r="BA220">
        <f>U220*AA220/1000</f>
        <v>0.43641563285723894</v>
      </c>
      <c r="BB220">
        <f>(AY220-BA220)</f>
        <v>1.8910225017518081</v>
      </c>
      <c r="BC220">
        <f>1/(1.6/F220+1.37/N220)</f>
        <v>2.0413167364706143E-2</v>
      </c>
      <c r="BD220">
        <f>G220*AA220*0.001</f>
        <v>43.887459150010557</v>
      </c>
      <c r="BE220">
        <f>G220/S220</f>
        <v>1.0470380126383332</v>
      </c>
      <c r="BF220">
        <f>(1-AP220*AA220/AU220/F220)*100</f>
        <v>18.605761239115349</v>
      </c>
      <c r="BG220">
        <f>(S220-E220/(N220/1.35))</f>
        <v>410.90290518444851</v>
      </c>
      <c r="BH220">
        <f>E220*BF220/100/BG220</f>
        <v>-2.9351781090393241E-4</v>
      </c>
    </row>
    <row r="221" spans="1:60" x14ac:dyDescent="0.25">
      <c r="A221" s="1">
        <v>75</v>
      </c>
      <c r="B221" s="1" t="s">
        <v>283</v>
      </c>
      <c r="C221" s="1">
        <v>7275.5000096447766</v>
      </c>
      <c r="D221" s="1">
        <v>1</v>
      </c>
      <c r="E221">
        <f>(R221-S221*(1000-T221)/(1000-U221))*AO221</f>
        <v>-0.66930965886463245</v>
      </c>
      <c r="F221">
        <f>IF(AZ221&lt;&gt;0,1/(1/AZ221-1/N221),0)</f>
        <v>3.2780344061317274E-2</v>
      </c>
      <c r="G221">
        <f>((BC221-AP221/2)*S221-E221)/(BC221+AP221/2)</f>
        <v>431.14277892882723</v>
      </c>
      <c r="H221">
        <f>AP221*1000</f>
        <v>0.60201634433130247</v>
      </c>
      <c r="I221">
        <f>(AU221-BA221)</f>
        <v>1.8662124470988228</v>
      </c>
      <c r="J221">
        <f>(P221+AT221*D221)</f>
        <v>19.695310359825498</v>
      </c>
      <c r="K221" s="3">
        <v>6.2199997901916504</v>
      </c>
      <c r="L221">
        <f>(K221*AI221+AJ221)</f>
        <v>2</v>
      </c>
      <c r="M221" s="1">
        <v>0.5</v>
      </c>
      <c r="N221">
        <f>L221*(M221+1)*(M221+1)/(M221*M221+1)</f>
        <v>3.6</v>
      </c>
      <c r="O221" s="1">
        <v>20.340927124023438</v>
      </c>
      <c r="P221" s="1">
        <v>19.876388549804687</v>
      </c>
      <c r="Q221" s="1">
        <v>20.064960479736328</v>
      </c>
      <c r="R221" s="1">
        <v>410.24606323242187</v>
      </c>
      <c r="S221" s="1">
        <v>410.68389892578125</v>
      </c>
      <c r="T221" s="1">
        <v>3.6545522212982178</v>
      </c>
      <c r="U221" s="1">
        <v>4.2763833999633789</v>
      </c>
      <c r="V221" s="1">
        <v>15.563088417053223</v>
      </c>
      <c r="W221" s="1">
        <v>18.213081359863281</v>
      </c>
      <c r="X221" s="1">
        <v>599.6046142578125</v>
      </c>
      <c r="Y221" s="1">
        <v>6.2297407537698746E-2</v>
      </c>
      <c r="Z221" s="1">
        <v>6.5576218068599701E-2</v>
      </c>
      <c r="AA221" s="1">
        <v>102.06964111328125</v>
      </c>
      <c r="AB221" s="1">
        <v>5.4845266342163086</v>
      </c>
      <c r="AC221" s="1">
        <v>6.3699409365653992E-2</v>
      </c>
      <c r="AD221" s="1">
        <v>2.3532768711447716E-2</v>
      </c>
      <c r="AE221" s="1">
        <v>1.0742746526375413E-3</v>
      </c>
      <c r="AF221" s="1">
        <v>1.4991295523941517E-2</v>
      </c>
      <c r="AG221" s="1">
        <v>7.2402600198984146E-4</v>
      </c>
      <c r="AH221" s="1">
        <v>1</v>
      </c>
      <c r="AI221" s="1">
        <v>0</v>
      </c>
      <c r="AJ221" s="1">
        <v>2</v>
      </c>
      <c r="AK221" s="1">
        <v>0</v>
      </c>
      <c r="AL221" s="1">
        <v>1</v>
      </c>
      <c r="AM221" s="1">
        <v>0.18999999761581421</v>
      </c>
      <c r="AN221" s="1">
        <v>111115</v>
      </c>
      <c r="AO221">
        <f>X221*0.000001/(K221*0.0001)</f>
        <v>0.96399458920132453</v>
      </c>
      <c r="AP221">
        <f>(U221-T221)/(1000-U221)*AO221</f>
        <v>6.0201634433130243E-4</v>
      </c>
      <c r="AQ221">
        <f>(P221+273.15)</f>
        <v>293.02638854980466</v>
      </c>
      <c r="AR221">
        <f>(O221+273.15)</f>
        <v>293.49092712402341</v>
      </c>
      <c r="AS221">
        <f>(Y221*AK221+Z221*AL221)*AM221</f>
        <v>1.2459481276688056E-2</v>
      </c>
      <c r="AT221">
        <f>((AS221+0.00000010773*(AR221^4-AQ221^4))-AP221*44100)/(L221*0.92*2*29.3+0.00000043092*AQ221^3)</f>
        <v>-0.18107818997918787</v>
      </c>
      <c r="AU221">
        <f>0.61365*EXP(17.502*J221/(240.97+J221))</f>
        <v>2.3027013659958784</v>
      </c>
      <c r="AV221">
        <f>AU221*1000/AA221</f>
        <v>22.56010054390455</v>
      </c>
      <c r="AW221">
        <f>(AV221-U221)</f>
        <v>18.283717143941171</v>
      </c>
      <c r="AX221">
        <f>IF(D221,P221,(O221+P221)/2)</f>
        <v>19.876388549804687</v>
      </c>
      <c r="AY221">
        <f>0.61365*EXP(17.502*AX221/(240.97+AX221))</f>
        <v>2.3287106015151808</v>
      </c>
      <c r="AZ221">
        <f>IF(AW221&lt;&gt;0,(1000-(AV221+U221)/2)/AW221*AP221,0)</f>
        <v>3.2484551072199462E-2</v>
      </c>
      <c r="BA221">
        <f>U221*AA221/1000</f>
        <v>0.43648891889705554</v>
      </c>
      <c r="BB221">
        <f>(AY221-BA221)</f>
        <v>1.8922216826181253</v>
      </c>
      <c r="BC221">
        <f>1/(1.6/F221+1.37/N221)</f>
        <v>2.0329213975614099E-2</v>
      </c>
      <c r="BD221">
        <f>G221*AA221*0.001</f>
        <v>44.00658871384816</v>
      </c>
      <c r="BE221">
        <f>G221/S221</f>
        <v>1.0498166109179345</v>
      </c>
      <c r="BF221">
        <f>(1-AP221*AA221/AU221/F221)*100</f>
        <v>18.594500814165738</v>
      </c>
      <c r="BG221">
        <f>(S221-E221/(N221/1.35))</f>
        <v>410.9348900478555</v>
      </c>
      <c r="BH221">
        <f>E221*BF221/100/BG221</f>
        <v>-3.0285768617111241E-4</v>
      </c>
    </row>
    <row r="222" spans="1:60" x14ac:dyDescent="0.25">
      <c r="A222" s="1" t="s">
        <v>9</v>
      </c>
      <c r="B222" s="1" t="s">
        <v>284</v>
      </c>
    </row>
    <row r="223" spans="1:60" x14ac:dyDescent="0.25">
      <c r="A223" s="1" t="s">
        <v>9</v>
      </c>
      <c r="B223" s="1" t="s">
        <v>285</v>
      </c>
    </row>
    <row r="224" spans="1:60" x14ac:dyDescent="0.25">
      <c r="A224" s="1" t="s">
        <v>9</v>
      </c>
      <c r="B224" s="1" t="s">
        <v>286</v>
      </c>
    </row>
    <row r="225" spans="1:60" x14ac:dyDescent="0.25">
      <c r="A225" s="1" t="s">
        <v>9</v>
      </c>
      <c r="B225" s="4" t="s">
        <v>607</v>
      </c>
    </row>
    <row r="226" spans="1:60" x14ac:dyDescent="0.25">
      <c r="A226" s="1" t="s">
        <v>9</v>
      </c>
      <c r="B226" s="1" t="s">
        <v>287</v>
      </c>
    </row>
    <row r="227" spans="1:60" x14ac:dyDescent="0.25">
      <c r="A227" s="1" t="s">
        <v>9</v>
      </c>
      <c r="B227" s="1" t="s">
        <v>288</v>
      </c>
    </row>
    <row r="228" spans="1:60" x14ac:dyDescent="0.25">
      <c r="A228" s="1" t="s">
        <v>9</v>
      </c>
      <c r="B228" s="1" t="s">
        <v>289</v>
      </c>
    </row>
    <row r="229" spans="1:60" x14ac:dyDescent="0.25">
      <c r="A229" s="1" t="s">
        <v>9</v>
      </c>
      <c r="B229" s="1" t="s">
        <v>290</v>
      </c>
    </row>
    <row r="230" spans="1:60" x14ac:dyDescent="0.25">
      <c r="A230" s="1" t="s">
        <v>9</v>
      </c>
      <c r="B230" s="1" t="s">
        <v>291</v>
      </c>
    </row>
    <row r="231" spans="1:60" x14ac:dyDescent="0.25">
      <c r="A231" s="1">
        <v>76</v>
      </c>
      <c r="B231" s="1" t="s">
        <v>292</v>
      </c>
      <c r="C231" s="1">
        <v>7563.0000101029873</v>
      </c>
      <c r="D231" s="1">
        <v>1</v>
      </c>
      <c r="E231">
        <f>(R231-S231*(1000-T231)/(1000-U231))*AO231</f>
        <v>-1.349706027408127</v>
      </c>
      <c r="F231">
        <f>IF(AZ231&lt;&gt;0,1/(1/AZ231-1/N231),0)</f>
        <v>4.1401858725529685E-2</v>
      </c>
      <c r="G231">
        <f>((BC231-AP231/2)*S231-E231)/(BC231+AP231/2)</f>
        <v>451.57402839848424</v>
      </c>
      <c r="H231">
        <f>AP231*1000</f>
        <v>0.73917508196197124</v>
      </c>
      <c r="I231">
        <f>(AU231-BA231)</f>
        <v>1.8183172089187818</v>
      </c>
      <c r="J231">
        <f>(P231+AT231*D231)</f>
        <v>19.639673147458904</v>
      </c>
      <c r="K231" s="3">
        <v>7</v>
      </c>
      <c r="L231">
        <f>(K231*AI231+AJ231)</f>
        <v>2</v>
      </c>
      <c r="M231" s="1">
        <v>0.5</v>
      </c>
      <c r="N231">
        <f>L231*(M231+1)*(M231+1)/(M231*M231+1)</f>
        <v>3.6</v>
      </c>
      <c r="O231" s="1">
        <v>20.351181030273438</v>
      </c>
      <c r="P231" s="1">
        <v>19.870143890380859</v>
      </c>
      <c r="Q231" s="1">
        <v>20.070171356201172</v>
      </c>
      <c r="R231" s="1">
        <v>410.12582397460937</v>
      </c>
      <c r="S231" s="1">
        <v>411.34658813476562</v>
      </c>
      <c r="T231" s="1">
        <v>3.8087317943572998</v>
      </c>
      <c r="U231" s="1">
        <v>4.6676688194274902</v>
      </c>
      <c r="V231" s="1">
        <v>16.218523025512695</v>
      </c>
      <c r="W231" s="1">
        <v>19.870019912719727</v>
      </c>
      <c r="X231" s="1">
        <v>599.5869140625</v>
      </c>
      <c r="Y231" s="1">
        <v>0.10339954495429993</v>
      </c>
      <c r="Z231" s="1">
        <v>0.10884162783622742</v>
      </c>
      <c r="AA231" s="1">
        <v>102.07321929931641</v>
      </c>
      <c r="AB231" s="1">
        <v>5.5122489929199219</v>
      </c>
      <c r="AC231" s="1">
        <v>7.8546375036239624E-2</v>
      </c>
      <c r="AD231" s="1">
        <v>1.3146362267434597E-2</v>
      </c>
      <c r="AE231" s="1">
        <v>4.3913670815527439E-3</v>
      </c>
      <c r="AF231" s="1">
        <v>1.9033197313547134E-2</v>
      </c>
      <c r="AG231" s="1">
        <v>5.1267081871628761E-3</v>
      </c>
      <c r="AH231" s="1">
        <v>0.3333333432674408</v>
      </c>
      <c r="AI231" s="1">
        <v>0</v>
      </c>
      <c r="AJ231" s="1">
        <v>2</v>
      </c>
      <c r="AK231" s="1">
        <v>0</v>
      </c>
      <c r="AL231" s="1">
        <v>1</v>
      </c>
      <c r="AM231" s="1">
        <v>0.18999999761581421</v>
      </c>
      <c r="AN231" s="1">
        <v>111115</v>
      </c>
      <c r="AO231">
        <f>X231*0.000001/(K231*0.0001)</f>
        <v>0.85655273437500001</v>
      </c>
      <c r="AP231">
        <f>(U231-T231)/(1000-U231)*AO231</f>
        <v>7.3917508196197118E-4</v>
      </c>
      <c r="AQ231">
        <f>(P231+273.15)</f>
        <v>293.02014389038084</v>
      </c>
      <c r="AR231">
        <f>(O231+273.15)</f>
        <v>293.50118103027341</v>
      </c>
      <c r="AS231">
        <f>(Y231*AK231+Z231*AL231)*AM231</f>
        <v>2.0679909029384547E-2</v>
      </c>
      <c r="AT231">
        <f>((AS231+0.00000010773*(AR231^4-AQ231^4))-AP231*44100)/(L231*0.92*2*29.3+0.00000043092*AQ231^3)</f>
        <v>-0.23047074292195513</v>
      </c>
      <c r="AU231">
        <f>0.61365*EXP(17.502*J231/(240.97+J231))</f>
        <v>2.2947611919407853</v>
      </c>
      <c r="AV231">
        <f>AU231*1000/AA231</f>
        <v>22.481520693608157</v>
      </c>
      <c r="AW231">
        <f>(AV231-U231)</f>
        <v>17.813851874180667</v>
      </c>
      <c r="AX231">
        <f>IF(D231,P231,(O231+P231)/2)</f>
        <v>19.870143890380859</v>
      </c>
      <c r="AY231">
        <f>0.61365*EXP(17.502*AX231/(240.97+AX231))</f>
        <v>2.3278093798468178</v>
      </c>
      <c r="AZ231">
        <f>IF(AW231&lt;&gt;0,(1000-(AV231+U231)/2)/AW231*AP231,0)</f>
        <v>4.0931129601848547E-2</v>
      </c>
      <c r="BA231">
        <f>U231*AA231/1000</f>
        <v>0.47644398302200353</v>
      </c>
      <c r="BB231">
        <f>(AY231-BA231)</f>
        <v>1.8513653968248143</v>
      </c>
      <c r="BC231">
        <f>1/(1.6/F231+1.37/N231)</f>
        <v>2.5623835668497023E-2</v>
      </c>
      <c r="BD231">
        <f>G231*AA231*0.001</f>
        <v>46.09361483059422</v>
      </c>
      <c r="BE231">
        <f>G231/S231</f>
        <v>1.0977945154380113</v>
      </c>
      <c r="BF231">
        <f>(1-AP231*AA231/AU231/F231)*100</f>
        <v>20.585136342136789</v>
      </c>
      <c r="BG231">
        <f>(S231-E231/(N231/1.35))</f>
        <v>411.8527278950437</v>
      </c>
      <c r="BH231">
        <f>E231*BF231/100/BG231</f>
        <v>-6.7460722520892315E-4</v>
      </c>
    </row>
    <row r="232" spans="1:60" x14ac:dyDescent="0.25">
      <c r="A232" s="1">
        <v>77</v>
      </c>
      <c r="B232" s="1" t="s">
        <v>293</v>
      </c>
      <c r="C232" s="1">
        <v>7568.5000099800527</v>
      </c>
      <c r="D232" s="1">
        <v>1</v>
      </c>
      <c r="E232">
        <f>(R232-S232*(1000-T232)/(1000-U232))*AO232</f>
        <v>-1.3353443875346165</v>
      </c>
      <c r="F232">
        <f>IF(AZ232&lt;&gt;0,1/(1/AZ232-1/N232),0)</f>
        <v>4.0985015524699291E-2</v>
      </c>
      <c r="G232">
        <f>((BC232-AP232/2)*S232-E232)/(BC232+AP232/2)</f>
        <v>451.57067284156312</v>
      </c>
      <c r="H232">
        <f>AP232*1000</f>
        <v>0.73249406924710014</v>
      </c>
      <c r="I232">
        <f>(AU232-BA232)</f>
        <v>1.8199943216647467</v>
      </c>
      <c r="J232">
        <f>(P232+AT232*D232)</f>
        <v>19.646862168344143</v>
      </c>
      <c r="K232" s="3">
        <v>7</v>
      </c>
      <c r="L232">
        <f>(K232*AI232+AJ232)</f>
        <v>2</v>
      </c>
      <c r="M232" s="1">
        <v>0.5</v>
      </c>
      <c r="N232">
        <f>L232*(M232+1)*(M232+1)/(M232*M232+1)</f>
        <v>3.6</v>
      </c>
      <c r="O232" s="1">
        <v>20.354728698730469</v>
      </c>
      <c r="P232" s="1">
        <v>19.874958038330078</v>
      </c>
      <c r="Q232" s="1">
        <v>20.075372695922852</v>
      </c>
      <c r="R232" s="1">
        <v>410.18402099609375</v>
      </c>
      <c r="S232" s="1">
        <v>411.39117431640625</v>
      </c>
      <c r="T232" s="1">
        <v>3.8101141452789307</v>
      </c>
      <c r="U232" s="1">
        <v>4.661283016204834</v>
      </c>
      <c r="V232" s="1">
        <v>16.212791442871094</v>
      </c>
      <c r="W232" s="1">
        <v>19.839897155761719</v>
      </c>
      <c r="X232" s="1">
        <v>599.59405517578125</v>
      </c>
      <c r="Y232" s="1">
        <v>0.10641103237867355</v>
      </c>
      <c r="Z232" s="1">
        <v>0.11201161891222</v>
      </c>
      <c r="AA232" s="1">
        <v>102.07307434082031</v>
      </c>
      <c r="AB232" s="1">
        <v>5.5122489929199219</v>
      </c>
      <c r="AC232" s="1">
        <v>7.8546375036239624E-2</v>
      </c>
      <c r="AD232" s="1">
        <v>1.3146362267434597E-2</v>
      </c>
      <c r="AE232" s="1">
        <v>4.3913670815527439E-3</v>
      </c>
      <c r="AF232" s="1">
        <v>1.9033197313547134E-2</v>
      </c>
      <c r="AG232" s="1">
        <v>5.1267081871628761E-3</v>
      </c>
      <c r="AH232" s="1">
        <v>1</v>
      </c>
      <c r="AI232" s="1">
        <v>0</v>
      </c>
      <c r="AJ232" s="1">
        <v>2</v>
      </c>
      <c r="AK232" s="1">
        <v>0</v>
      </c>
      <c r="AL232" s="1">
        <v>1</v>
      </c>
      <c r="AM232" s="1">
        <v>0.18999999761581421</v>
      </c>
      <c r="AN232" s="1">
        <v>111115</v>
      </c>
      <c r="AO232">
        <f>X232*0.000001/(K232*0.0001)</f>
        <v>0.85656293596540178</v>
      </c>
      <c r="AP232">
        <f>(U232-T232)/(1000-U232)*AO232</f>
        <v>7.3249406924710012E-4</v>
      </c>
      <c r="AQ232">
        <f>(P232+273.15)</f>
        <v>293.02495803833006</v>
      </c>
      <c r="AR232">
        <f>(O232+273.15)</f>
        <v>293.50472869873045</v>
      </c>
      <c r="AS232">
        <f>(Y232*AK232+Z232*AL232)*AM232</f>
        <v>2.128220732626529E-2</v>
      </c>
      <c r="AT232">
        <f>((AS232+0.00000010773*(AR232^4-AQ232^4))-AP232*44100)/(L232*0.92*2*29.3+0.00000043092*AQ232^3)</f>
        <v>-0.22809586998593384</v>
      </c>
      <c r="AU232">
        <f>0.61365*EXP(17.502*J232/(240.97+J232))</f>
        <v>2.2957858095014259</v>
      </c>
      <c r="AV232">
        <f>AU232*1000/AA232</f>
        <v>22.491590699383021</v>
      </c>
      <c r="AW232">
        <f>(AV232-U232)</f>
        <v>17.830307683178187</v>
      </c>
      <c r="AX232">
        <f>IF(D232,P232,(O232+P232)/2)</f>
        <v>19.874958038330078</v>
      </c>
      <c r="AY232">
        <f>0.61365*EXP(17.502*AX232/(240.97+AX232))</f>
        <v>2.3285041248419094</v>
      </c>
      <c r="AZ232">
        <f>IF(AW232&lt;&gt;0,(1000-(AV232+U232)/2)/AW232*AP232,0)</f>
        <v>4.0523664684089536E-2</v>
      </c>
      <c r="BA232">
        <f>U232*AA232/1000</f>
        <v>0.47579148783667913</v>
      </c>
      <c r="BB232">
        <f>(AY232-BA232)</f>
        <v>1.8527126370052303</v>
      </c>
      <c r="BC232">
        <f>1/(1.6/F232+1.37/N232)</f>
        <v>2.5368339761173492E-2</v>
      </c>
      <c r="BD232">
        <f>G232*AA232*0.001</f>
        <v>46.093206859091126</v>
      </c>
      <c r="BE232">
        <f>G232/S232</f>
        <v>1.0976673809104478</v>
      </c>
      <c r="BF232">
        <f>(1-AP232*AA232/AU232/F232)*100</f>
        <v>20.538119769902597</v>
      </c>
      <c r="BG232">
        <f>(S232-E232/(N232/1.35))</f>
        <v>411.89192846173171</v>
      </c>
      <c r="BH232">
        <f>E232*BF232/100/BG232</f>
        <v>-6.6584123334675264E-4</v>
      </c>
    </row>
    <row r="233" spans="1:60" x14ac:dyDescent="0.25">
      <c r="A233" s="1">
        <v>78</v>
      </c>
      <c r="B233" s="1" t="s">
        <v>294</v>
      </c>
      <c r="C233" s="1">
        <v>7573.500009868294</v>
      </c>
      <c r="D233" s="1">
        <v>1</v>
      </c>
      <c r="E233">
        <f>(R233-S233*(1000-T233)/(1000-U233))*AO233</f>
        <v>-1.31725585039948</v>
      </c>
      <c r="F233">
        <f>IF(AZ233&lt;&gt;0,1/(1/AZ233-1/N233),0)</f>
        <v>4.0589383748435549E-2</v>
      </c>
      <c r="G233">
        <f>((BC233-AP233/2)*S233-E233)/(BC233+AP233/2)</f>
        <v>451.38497933491971</v>
      </c>
      <c r="H233">
        <f>AP233*1000</f>
        <v>0.72572419383082776</v>
      </c>
      <c r="I233">
        <f>(AU233-BA233)</f>
        <v>1.8205521040478796</v>
      </c>
      <c r="J233">
        <f>(P233+AT233*D233)</f>
        <v>19.647095547540737</v>
      </c>
      <c r="K233" s="3">
        <v>7</v>
      </c>
      <c r="L233">
        <f>(K233*AI233+AJ233)</f>
        <v>2</v>
      </c>
      <c r="M233" s="1">
        <v>0.5</v>
      </c>
      <c r="N233">
        <f>L233*(M233+1)*(M233+1)/(M233*M233+1)</f>
        <v>3.6</v>
      </c>
      <c r="O233" s="1">
        <v>20.356393814086914</v>
      </c>
      <c r="P233" s="1">
        <v>19.872306823730469</v>
      </c>
      <c r="Q233" s="1">
        <v>20.071994781494141</v>
      </c>
      <c r="R233" s="1">
        <v>410.229736328125</v>
      </c>
      <c r="S233" s="1">
        <v>411.41900634765625</v>
      </c>
      <c r="T233" s="1">
        <v>3.8128430843353271</v>
      </c>
      <c r="U233" s="1">
        <v>4.6561541557312012</v>
      </c>
      <c r="V233" s="1">
        <v>16.222452163696289</v>
      </c>
      <c r="W233" s="1">
        <v>19.815980911254883</v>
      </c>
      <c r="X233" s="1">
        <v>599.5908203125</v>
      </c>
      <c r="Y233" s="1">
        <v>9.1069556772708893E-2</v>
      </c>
      <c r="Z233" s="1">
        <v>9.5862694084644318E-2</v>
      </c>
      <c r="AA233" s="1">
        <v>102.07286071777344</v>
      </c>
      <c r="AB233" s="1">
        <v>5.5122489929199219</v>
      </c>
      <c r="AC233" s="1">
        <v>7.8546375036239624E-2</v>
      </c>
      <c r="AD233" s="1">
        <v>1.3146362267434597E-2</v>
      </c>
      <c r="AE233" s="1">
        <v>4.3913670815527439E-3</v>
      </c>
      <c r="AF233" s="1">
        <v>1.9033197313547134E-2</v>
      </c>
      <c r="AG233" s="1">
        <v>5.1267081871628761E-3</v>
      </c>
      <c r="AH233" s="1">
        <v>1</v>
      </c>
      <c r="AI233" s="1">
        <v>0</v>
      </c>
      <c r="AJ233" s="1">
        <v>2</v>
      </c>
      <c r="AK233" s="1">
        <v>0</v>
      </c>
      <c r="AL233" s="1">
        <v>1</v>
      </c>
      <c r="AM233" s="1">
        <v>0.18999999761581421</v>
      </c>
      <c r="AN233" s="1">
        <v>111115</v>
      </c>
      <c r="AO233">
        <f>X233*0.000001/(K233*0.0001)</f>
        <v>0.85655831473214283</v>
      </c>
      <c r="AP233">
        <f>(U233-T233)/(1000-U233)*AO233</f>
        <v>7.2572419383082776E-4</v>
      </c>
      <c r="AQ233">
        <f>(P233+273.15)</f>
        <v>293.02230682373045</v>
      </c>
      <c r="AR233">
        <f>(O233+273.15)</f>
        <v>293.50639381408689</v>
      </c>
      <c r="AS233">
        <f>(Y233*AK233+Z233*AL233)*AM233</f>
        <v>1.8213911647527947E-2</v>
      </c>
      <c r="AT233">
        <f>((AS233+0.00000010773*(AR233^4-AQ233^4))-AP233*44100)/(L233*0.92*2*29.3+0.00000043092*AQ233^3)</f>
        <v>-0.22521127618973166</v>
      </c>
      <c r="AU233">
        <f>0.61365*EXP(17.502*J233/(240.97+J233))</f>
        <v>2.2958190786663124</v>
      </c>
      <c r="AV233">
        <f>AU233*1000/AA233</f>
        <v>22.491963706338577</v>
      </c>
      <c r="AW233">
        <f>(AV233-U233)</f>
        <v>17.835809550607376</v>
      </c>
      <c r="AX233">
        <f>IF(D233,P233,(O233+P233)/2)</f>
        <v>19.872306823730469</v>
      </c>
      <c r="AY233">
        <f>0.61365*EXP(17.502*AX233/(240.97+AX233))</f>
        <v>2.3281214971590614</v>
      </c>
      <c r="AZ233">
        <f>IF(AW233&lt;&gt;0,(1000-(AV233+U233)/2)/AW233*AP233,0)</f>
        <v>4.0136847661715033E-2</v>
      </c>
      <c r="BA233">
        <f>U233*AA233/1000</f>
        <v>0.47526697461843287</v>
      </c>
      <c r="BB233">
        <f>(AY233-BA233)</f>
        <v>1.8528545225406285</v>
      </c>
      <c r="BC233">
        <f>1/(1.6/F233+1.37/N233)</f>
        <v>2.5125798569891881E-2</v>
      </c>
      <c r="BD233">
        <f>G233*AA233*0.001</f>
        <v>46.074156125748296</v>
      </c>
      <c r="BE233">
        <f>G233/S233</f>
        <v>1.097141776074126</v>
      </c>
      <c r="BF233">
        <f>(1-AP233*AA233/AU233/F233)*100</f>
        <v>20.506472349944438</v>
      </c>
      <c r="BG233">
        <f>(S233-E233/(N233/1.35))</f>
        <v>411.91297729155605</v>
      </c>
      <c r="BH233">
        <f>E233*BF233/100/BG233</f>
        <v>-6.5577615086644711E-4</v>
      </c>
    </row>
    <row r="234" spans="1:60" x14ac:dyDescent="0.25">
      <c r="A234" s="1">
        <v>79</v>
      </c>
      <c r="B234" s="1" t="s">
        <v>295</v>
      </c>
      <c r="C234" s="1">
        <v>7578.5000097565353</v>
      </c>
      <c r="D234" s="1">
        <v>1</v>
      </c>
      <c r="E234">
        <f>(R234-S234*(1000-T234)/(1000-U234))*AO234</f>
        <v>-1.3557168537180222</v>
      </c>
      <c r="F234">
        <f>IF(AZ234&lt;&gt;0,1/(1/AZ234-1/N234),0)</f>
        <v>4.0324206767672538E-2</v>
      </c>
      <c r="G234">
        <f>((BC234-AP234/2)*S234-E234)/(BC234+AP234/2)</f>
        <v>453.25217817118039</v>
      </c>
      <c r="H234">
        <f>AP234*1000</f>
        <v>0.72065515424378346</v>
      </c>
      <c r="I234">
        <f>(AU234-BA234)</f>
        <v>1.8196090674444572</v>
      </c>
      <c r="J234">
        <f>(P234+AT234*D234)</f>
        <v>19.637930266732628</v>
      </c>
      <c r="K234" s="3">
        <v>7</v>
      </c>
      <c r="L234">
        <f>(K234*AI234+AJ234)</f>
        <v>2</v>
      </c>
      <c r="M234" s="1">
        <v>0.5</v>
      </c>
      <c r="N234">
        <f>L234*(M234+1)*(M234+1)/(M234*M234+1)</f>
        <v>3.6</v>
      </c>
      <c r="O234" s="1">
        <v>20.355958938598633</v>
      </c>
      <c r="P234" s="1">
        <v>19.860200881958008</v>
      </c>
      <c r="Q234" s="1">
        <v>20.059274673461914</v>
      </c>
      <c r="R234" s="1">
        <v>410.18798828125</v>
      </c>
      <c r="S234" s="1">
        <v>411.42462158203125</v>
      </c>
      <c r="T234" s="1">
        <v>3.81514573097229</v>
      </c>
      <c r="U234" s="1">
        <v>4.6525907516479492</v>
      </c>
      <c r="V234" s="1">
        <v>16.231531143188477</v>
      </c>
      <c r="W234" s="1">
        <v>19.800836563110352</v>
      </c>
      <c r="X234" s="1">
        <v>599.5755615234375</v>
      </c>
      <c r="Y234" s="1">
        <v>8.7102815508842468E-2</v>
      </c>
      <c r="Z234" s="1">
        <v>9.168718010187149E-2</v>
      </c>
      <c r="AA234" s="1">
        <v>102.07297515869141</v>
      </c>
      <c r="AB234" s="1">
        <v>5.5122489929199219</v>
      </c>
      <c r="AC234" s="1">
        <v>7.8546375036239624E-2</v>
      </c>
      <c r="AD234" s="1">
        <v>1.3146362267434597E-2</v>
      </c>
      <c r="AE234" s="1">
        <v>4.3913670815527439E-3</v>
      </c>
      <c r="AF234" s="1">
        <v>1.9033197313547134E-2</v>
      </c>
      <c r="AG234" s="1">
        <v>5.1267081871628761E-3</v>
      </c>
      <c r="AH234" s="1">
        <v>1</v>
      </c>
      <c r="AI234" s="1">
        <v>0</v>
      </c>
      <c r="AJ234" s="1">
        <v>2</v>
      </c>
      <c r="AK234" s="1">
        <v>0</v>
      </c>
      <c r="AL234" s="1">
        <v>1</v>
      </c>
      <c r="AM234" s="1">
        <v>0.18999999761581421</v>
      </c>
      <c r="AN234" s="1">
        <v>111115</v>
      </c>
      <c r="AO234">
        <f>X234*0.000001/(K234*0.0001)</f>
        <v>0.85653651646205342</v>
      </c>
      <c r="AP234">
        <f>(U234-T234)/(1000-U234)*AO234</f>
        <v>7.2065515424378349E-4</v>
      </c>
      <c r="AQ234">
        <f>(P234+273.15)</f>
        <v>293.01020088195799</v>
      </c>
      <c r="AR234">
        <f>(O234+273.15)</f>
        <v>293.50595893859861</v>
      </c>
      <c r="AS234">
        <f>(Y234*AK234+Z234*AL234)*AM234</f>
        <v>1.7420564000756311E-2</v>
      </c>
      <c r="AT234">
        <f>((AS234+0.00000010773*(AR234^4-AQ234^4))-AP234*44100)/(L234*0.92*2*29.3+0.00000043092*AQ234^3)</f>
        <v>-0.22227061522537911</v>
      </c>
      <c r="AU234">
        <f>0.61365*EXP(17.502*J234/(240.97+J234))</f>
        <v>2.2945128476609757</v>
      </c>
      <c r="AV234">
        <f>AU234*1000/AA234</f>
        <v>22.479141458292258</v>
      </c>
      <c r="AW234">
        <f>(AV234-U234)</f>
        <v>17.826550706644309</v>
      </c>
      <c r="AX234">
        <f>IF(D234,P234,(O234+P234)/2)</f>
        <v>19.860200881958008</v>
      </c>
      <c r="AY234">
        <f>0.61365*EXP(17.502*AX234/(240.97+AX234))</f>
        <v>2.3263750476844298</v>
      </c>
      <c r="AZ234">
        <f>IF(AW234&lt;&gt;0,(1000-(AV234+U234)/2)/AW234*AP234,0)</f>
        <v>3.9877531812617967E-2</v>
      </c>
      <c r="BA234">
        <f>U234*AA234/1000</f>
        <v>0.47490378021651852</v>
      </c>
      <c r="BB234">
        <f>(AY234-BA234)</f>
        <v>1.8514712674679112</v>
      </c>
      <c r="BC234">
        <f>1/(1.6/F234+1.37/N234)</f>
        <v>2.496320709635496E-2</v>
      </c>
      <c r="BD234">
        <f>G234*AA234*0.001</f>
        <v>46.264798323089664</v>
      </c>
      <c r="BE234">
        <f>G234/S234</f>
        <v>1.1016651760614415</v>
      </c>
      <c r="BF234">
        <f>(1-AP234*AA234/AU234/F234)*100</f>
        <v>20.497287948698041</v>
      </c>
      <c r="BG234">
        <f>(S234-E234/(N234/1.35))</f>
        <v>411.9330154021755</v>
      </c>
      <c r="BH234">
        <f>E234*BF234/100/BG234</f>
        <v>-6.7458828713767838E-4</v>
      </c>
    </row>
    <row r="235" spans="1:60" x14ac:dyDescent="0.25">
      <c r="A235" s="1">
        <v>80</v>
      </c>
      <c r="B235" s="1" t="s">
        <v>296</v>
      </c>
      <c r="C235" s="1">
        <v>7584.0000096336007</v>
      </c>
      <c r="D235" s="1">
        <v>1</v>
      </c>
      <c r="E235">
        <f>(R235-S235*(1000-T235)/(1000-U235))*AO235</f>
        <v>-1.3429267075556774</v>
      </c>
      <c r="F235">
        <f>IF(AZ235&lt;&gt;0,1/(1/AZ235-1/N235),0)</f>
        <v>4.0000067402751895E-2</v>
      </c>
      <c r="G235">
        <f>((BC235-AP235/2)*S235-E235)/(BC235+AP235/2)</f>
        <v>453.16459179588668</v>
      </c>
      <c r="H235">
        <f>AP235*1000</f>
        <v>0.71488152622950529</v>
      </c>
      <c r="I235">
        <f>(AU235-BA235)</f>
        <v>1.8195034163078168</v>
      </c>
      <c r="J235">
        <f>(P235+AT235*D235)</f>
        <v>19.634361235186528</v>
      </c>
      <c r="K235" s="3">
        <v>7</v>
      </c>
      <c r="L235">
        <f>(K235*AI235+AJ235)</f>
        <v>2</v>
      </c>
      <c r="M235" s="1">
        <v>0.5</v>
      </c>
      <c r="N235">
        <f>L235*(M235+1)*(M235+1)/(M235*M235+1)</f>
        <v>3.6</v>
      </c>
      <c r="O235" s="1">
        <v>20.353261947631836</v>
      </c>
      <c r="P235" s="1">
        <v>19.854202270507813</v>
      </c>
      <c r="Q235" s="1">
        <v>20.0531005859375</v>
      </c>
      <c r="R235" s="1">
        <v>410.19113159179687</v>
      </c>
      <c r="S235" s="1">
        <v>411.41558837890625</v>
      </c>
      <c r="T235" s="1">
        <v>3.8179242610931396</v>
      </c>
      <c r="U235" s="1">
        <v>4.648646354675293</v>
      </c>
      <c r="V235" s="1">
        <v>16.245599746704102</v>
      </c>
      <c r="W235" s="1">
        <v>19.786443710327148</v>
      </c>
      <c r="X235" s="1">
        <v>599.5877685546875</v>
      </c>
      <c r="Y235" s="1">
        <v>7.8069701790809631E-2</v>
      </c>
      <c r="Z235" s="1">
        <v>8.217862993478775E-2</v>
      </c>
      <c r="AA235" s="1">
        <v>102.07292938232422</v>
      </c>
      <c r="AB235" s="1">
        <v>5.5122489929199219</v>
      </c>
      <c r="AC235" s="1">
        <v>7.8546375036239624E-2</v>
      </c>
      <c r="AD235" s="1">
        <v>1.3146362267434597E-2</v>
      </c>
      <c r="AE235" s="1">
        <v>4.3913670815527439E-3</v>
      </c>
      <c r="AF235" s="1">
        <v>1.9033197313547134E-2</v>
      </c>
      <c r="AG235" s="1">
        <v>5.1267081871628761E-3</v>
      </c>
      <c r="AH235" s="1">
        <v>1</v>
      </c>
      <c r="AI235" s="1">
        <v>0</v>
      </c>
      <c r="AJ235" s="1">
        <v>2</v>
      </c>
      <c r="AK235" s="1">
        <v>0</v>
      </c>
      <c r="AL235" s="1">
        <v>1</v>
      </c>
      <c r="AM235" s="1">
        <v>0.18999999761581421</v>
      </c>
      <c r="AN235" s="1">
        <v>111115</v>
      </c>
      <c r="AO235">
        <f>X235*0.000001/(K235*0.0001)</f>
        <v>0.85655395507812504</v>
      </c>
      <c r="AP235">
        <f>(U235-T235)/(1000-U235)*AO235</f>
        <v>7.1488152622950529E-4</v>
      </c>
      <c r="AQ235">
        <f>(P235+273.15)</f>
        <v>293.00420227050779</v>
      </c>
      <c r="AR235">
        <f>(O235+273.15)</f>
        <v>293.50326194763181</v>
      </c>
      <c r="AS235">
        <f>(Y235*AK235+Z235*AL235)*AM235</f>
        <v>1.5613939491680551E-2</v>
      </c>
      <c r="AT235">
        <f>((AS235+0.00000010773*(AR235^4-AQ235^4))-AP235*44100)/(L235*0.92*2*29.3+0.00000043092*AQ235^3)</f>
        <v>-0.21984103532128405</v>
      </c>
      <c r="AU235">
        <f>0.61365*EXP(17.502*J235/(240.97+J235))</f>
        <v>2.2940043673919868</v>
      </c>
      <c r="AV235">
        <f>AU235*1000/AA235</f>
        <v>22.474170000545072</v>
      </c>
      <c r="AW235">
        <f>(AV235-U235)</f>
        <v>17.825523645869779</v>
      </c>
      <c r="AX235">
        <f>IF(D235,P235,(O235+P235)/2)</f>
        <v>19.854202270507813</v>
      </c>
      <c r="AY235">
        <f>0.61365*EXP(17.502*AX235/(240.97+AX235))</f>
        <v>2.3255100905049018</v>
      </c>
      <c r="AZ235">
        <f>IF(AW235&lt;&gt;0,(1000-(AV235+U235)/2)/AW235*AP235,0)</f>
        <v>3.9560505489950513E-2</v>
      </c>
      <c r="BA235">
        <f>U235*AA235/1000</f>
        <v>0.47450095108417006</v>
      </c>
      <c r="BB235">
        <f>(AY235-BA235)</f>
        <v>1.8510091394207318</v>
      </c>
      <c r="BC235">
        <f>1/(1.6/F235+1.37/N235)</f>
        <v>2.4764435640626505E-2</v>
      </c>
      <c r="BD235">
        <f>G235*AA235*0.001</f>
        <v>46.25583737695132</v>
      </c>
      <c r="BE235">
        <f>G235/S235</f>
        <v>1.1014764743880594</v>
      </c>
      <c r="BF235">
        <f>(1-AP235*AA235/AU235/F235)*100</f>
        <v>20.477561397190279</v>
      </c>
      <c r="BG235">
        <f>(S235-E235/(N235/1.35))</f>
        <v>411.9191858942396</v>
      </c>
      <c r="BH235">
        <f>E235*BF235/100/BG235</f>
        <v>-6.6760338065337353E-4</v>
      </c>
    </row>
    <row r="236" spans="1:60" x14ac:dyDescent="0.25">
      <c r="A236" s="1" t="s">
        <v>9</v>
      </c>
      <c r="B236" s="1" t="s">
        <v>297</v>
      </c>
    </row>
    <row r="237" spans="1:60" x14ac:dyDescent="0.25">
      <c r="A237" s="1" t="s">
        <v>9</v>
      </c>
      <c r="B237" s="1" t="s">
        <v>298</v>
      </c>
    </row>
    <row r="238" spans="1:60" x14ac:dyDescent="0.25">
      <c r="A238" s="1" t="s">
        <v>9</v>
      </c>
      <c r="B238" s="1" t="s">
        <v>299</v>
      </c>
    </row>
    <row r="239" spans="1:60" x14ac:dyDescent="0.25">
      <c r="A239" s="1" t="s">
        <v>9</v>
      </c>
      <c r="B239" s="1" t="s">
        <v>300</v>
      </c>
    </row>
    <row r="240" spans="1:60" x14ac:dyDescent="0.25">
      <c r="A240" s="1" t="s">
        <v>9</v>
      </c>
      <c r="B240" s="4" t="s">
        <v>608</v>
      </c>
    </row>
    <row r="241" spans="1:60" x14ac:dyDescent="0.25">
      <c r="A241" s="1" t="s">
        <v>9</v>
      </c>
      <c r="B241" s="1" t="s">
        <v>301</v>
      </c>
    </row>
    <row r="242" spans="1:60" x14ac:dyDescent="0.25">
      <c r="A242" s="1" t="s">
        <v>9</v>
      </c>
      <c r="B242" s="1" t="s">
        <v>302</v>
      </c>
    </row>
    <row r="243" spans="1:60" x14ac:dyDescent="0.25">
      <c r="A243" s="1" t="s">
        <v>9</v>
      </c>
      <c r="B243" s="1" t="s">
        <v>303</v>
      </c>
    </row>
    <row r="244" spans="1:60" x14ac:dyDescent="0.25">
      <c r="A244" s="1" t="s">
        <v>9</v>
      </c>
      <c r="B244" s="1" t="s">
        <v>304</v>
      </c>
    </row>
    <row r="245" spans="1:60" x14ac:dyDescent="0.25">
      <c r="A245" s="1" t="s">
        <v>9</v>
      </c>
      <c r="B245" s="1" t="s">
        <v>305</v>
      </c>
    </row>
    <row r="246" spans="1:60" x14ac:dyDescent="0.25">
      <c r="A246" s="1">
        <v>81</v>
      </c>
      <c r="B246" s="1" t="s">
        <v>306</v>
      </c>
      <c r="C246" s="1">
        <v>8547.0000101029873</v>
      </c>
      <c r="D246" s="1">
        <v>1</v>
      </c>
      <c r="E246">
        <f>(R246-S246*(1000-T246)/(1000-U246))*AO246</f>
        <v>-1.2823221773944611</v>
      </c>
      <c r="F246">
        <f>IF(AZ246&lt;&gt;0,1/(1/AZ246-1/N246),0)</f>
        <v>1.0111135175641819E-2</v>
      </c>
      <c r="G246">
        <f>((BC246-AP246/2)*S246-E246)/(BC246+AP246/2)</f>
        <v>591.38108127366161</v>
      </c>
      <c r="H246">
        <f>AP246*1000</f>
        <v>0.2950447564927709</v>
      </c>
      <c r="I246">
        <f>(AU246-BA246)</f>
        <v>2.926414667007375</v>
      </c>
      <c r="J246">
        <f>(P246+AT246*D246)</f>
        <v>26.713735673111707</v>
      </c>
      <c r="K246" s="3">
        <v>7.880000114440918</v>
      </c>
      <c r="L246">
        <f>(K246*AI246+AJ246)</f>
        <v>2</v>
      </c>
      <c r="M246" s="1">
        <v>0.5</v>
      </c>
      <c r="N246">
        <f>L246*(M246+1)*(M246+1)/(M246*M246+1)</f>
        <v>3.6</v>
      </c>
      <c r="O246" s="1">
        <v>27.091339111328125</v>
      </c>
      <c r="P246" s="1">
        <v>26.793481826782227</v>
      </c>
      <c r="Q246" s="1">
        <v>27.0596923828125</v>
      </c>
      <c r="R246" s="1">
        <v>409.91708374023437</v>
      </c>
      <c r="S246" s="1">
        <v>411.44302368164062</v>
      </c>
      <c r="T246" s="1">
        <v>5.4246563911437988</v>
      </c>
      <c r="U246" s="1">
        <v>5.8102140426635742</v>
      </c>
      <c r="V246" s="1">
        <v>15.420245170593262</v>
      </c>
      <c r="W246" s="1">
        <v>16.477205276489258</v>
      </c>
      <c r="X246" s="1">
        <v>599.50677490234375</v>
      </c>
      <c r="Y246" s="1">
        <v>8.4444254636764526E-2</v>
      </c>
      <c r="Z246" s="1">
        <v>8.8888689875602722E-2</v>
      </c>
      <c r="AA246" s="1">
        <v>102.06307983398437</v>
      </c>
      <c r="AB246" s="1">
        <v>6.2984504699707031</v>
      </c>
      <c r="AC246" s="1">
        <v>5.9585779905319214E-2</v>
      </c>
      <c r="AD246" s="1">
        <v>1.3981673866510391E-2</v>
      </c>
      <c r="AE246" s="1">
        <v>4.8085246235132217E-3</v>
      </c>
      <c r="AF246" s="1">
        <v>1.8761541694402695E-2</v>
      </c>
      <c r="AG246" s="1">
        <v>5.1386971026659012E-3</v>
      </c>
      <c r="AH246" s="1">
        <v>0.66666668653488159</v>
      </c>
      <c r="AI246" s="1">
        <v>0</v>
      </c>
      <c r="AJ246" s="1">
        <v>2</v>
      </c>
      <c r="AK246" s="1">
        <v>0</v>
      </c>
      <c r="AL246" s="1">
        <v>1</v>
      </c>
      <c r="AM246" s="1">
        <v>0.18999999761581421</v>
      </c>
      <c r="AN246" s="1">
        <v>111115</v>
      </c>
      <c r="AO246">
        <f>X246*0.000001/(K246*0.0001)</f>
        <v>0.76079538857326323</v>
      </c>
      <c r="AP246">
        <f>(U246-T246)/(1000-U246)*AO246</f>
        <v>2.9504475649277088E-4</v>
      </c>
      <c r="AQ246">
        <f>(P246+273.15)</f>
        <v>299.9434818267822</v>
      </c>
      <c r="AR246">
        <f>(O246+273.15)</f>
        <v>300.2413391113281</v>
      </c>
      <c r="AS246">
        <f>(Y246*AK246+Z246*AL246)*AM246</f>
        <v>1.6888850864437366E-2</v>
      </c>
      <c r="AT246">
        <f>((AS246+0.00000010773*(AR246^4-AQ246^4))-AP246*44100)/(L246*0.92*2*29.3+0.00000043092*AQ246^3)</f>
        <v>-7.9746153670520764E-2</v>
      </c>
      <c r="AU246">
        <f>0.61365*EXP(17.502*J246/(240.97+J246))</f>
        <v>3.5194230066962842</v>
      </c>
      <c r="AV246">
        <f>AU246*1000/AA246</f>
        <v>34.482821921707355</v>
      </c>
      <c r="AW246">
        <f>(AV246-U246)</f>
        <v>28.672607879043781</v>
      </c>
      <c r="AX246">
        <f>IF(D246,P246,(O246+P246)/2)</f>
        <v>26.793481826782227</v>
      </c>
      <c r="AY246">
        <f>0.61365*EXP(17.502*AX246/(240.97+AX246))</f>
        <v>3.535976050391846</v>
      </c>
      <c r="AZ246">
        <f>IF(AW246&lt;&gt;0,(1000-(AV246+U246)/2)/AW246*AP246,0)</f>
        <v>1.0082816087748941E-2</v>
      </c>
      <c r="BA246">
        <f>U246*AA246/1000</f>
        <v>0.59300833968890942</v>
      </c>
      <c r="BB246">
        <f>(AY246-BA246)</f>
        <v>2.9429677107029368</v>
      </c>
      <c r="BC246">
        <f>1/(1.6/F246+1.37/N246)</f>
        <v>6.3042982437916161E-3</v>
      </c>
      <c r="BD246">
        <f>G246*AA246*0.001</f>
        <v>60.358174510341726</v>
      </c>
      <c r="BE246">
        <f>G246/S246</f>
        <v>1.4373340833000741</v>
      </c>
      <c r="BF246">
        <f>(1-AP246*AA246/AU246/F246)*100</f>
        <v>15.377629883902555</v>
      </c>
      <c r="BG246">
        <f>(S246-E246/(N246/1.35))</f>
        <v>411.92389449816352</v>
      </c>
      <c r="BH246">
        <f>E246*BF246/100/BG246</f>
        <v>-4.7870677324789119E-4</v>
      </c>
    </row>
    <row r="247" spans="1:60" x14ac:dyDescent="0.25">
      <c r="A247" s="1">
        <v>82</v>
      </c>
      <c r="B247" s="1" t="s">
        <v>307</v>
      </c>
      <c r="C247" s="1">
        <v>8552.0000099912286</v>
      </c>
      <c r="D247" s="1">
        <v>1</v>
      </c>
      <c r="E247">
        <f>(R247-S247*(1000-T247)/(1000-U247))*AO247</f>
        <v>-1.2936217668135273</v>
      </c>
      <c r="F247">
        <f>IF(AZ247&lt;&gt;0,1/(1/AZ247-1/N247),0)</f>
        <v>1.0217253735229007E-2</v>
      </c>
      <c r="G247">
        <f>((BC247-AP247/2)*S247-E247)/(BC247+AP247/2)</f>
        <v>591.04513504749218</v>
      </c>
      <c r="H247">
        <f>AP247*1000</f>
        <v>0.29815189361236383</v>
      </c>
      <c r="I247">
        <f>(AU247-BA247)</f>
        <v>2.926568403439378</v>
      </c>
      <c r="J247">
        <f>(P247+AT247*D247)</f>
        <v>26.719548711978224</v>
      </c>
      <c r="K247" s="3">
        <v>7.880000114440918</v>
      </c>
      <c r="L247">
        <f>(K247*AI247+AJ247)</f>
        <v>2</v>
      </c>
      <c r="M247" s="1">
        <v>0.5</v>
      </c>
      <c r="N247">
        <f>L247*(M247+1)*(M247+1)/(M247*M247+1)</f>
        <v>3.6</v>
      </c>
      <c r="O247" s="1">
        <v>27.09626579284668</v>
      </c>
      <c r="P247" s="1">
        <v>26.800655364990234</v>
      </c>
      <c r="Q247" s="1">
        <v>27.067033767700195</v>
      </c>
      <c r="R247" s="1">
        <v>409.89505004882812</v>
      </c>
      <c r="S247" s="1">
        <v>411.43417358398437</v>
      </c>
      <c r="T247" s="1">
        <v>5.4308977127075195</v>
      </c>
      <c r="U247" s="1">
        <v>5.8205137252807617</v>
      </c>
      <c r="V247" s="1">
        <v>15.395838737487793</v>
      </c>
      <c r="W247" s="1">
        <v>16.500347137451172</v>
      </c>
      <c r="X247" s="1">
        <v>599.50360107421875</v>
      </c>
      <c r="Y247" s="1">
        <v>8.6444921791553497E-2</v>
      </c>
      <c r="Z247" s="1">
        <v>9.0994648635387421E-2</v>
      </c>
      <c r="AA247" s="1">
        <v>102.06297302246094</v>
      </c>
      <c r="AB247" s="1">
        <v>6.2984504699707031</v>
      </c>
      <c r="AC247" s="1">
        <v>5.9585779905319214E-2</v>
      </c>
      <c r="AD247" s="1">
        <v>1.3981673866510391E-2</v>
      </c>
      <c r="AE247" s="1">
        <v>4.8085246235132217E-3</v>
      </c>
      <c r="AF247" s="1">
        <v>1.8761541694402695E-2</v>
      </c>
      <c r="AG247" s="1">
        <v>5.1386971026659012E-3</v>
      </c>
      <c r="AH247" s="1">
        <v>1</v>
      </c>
      <c r="AI247" s="1">
        <v>0</v>
      </c>
      <c r="AJ247" s="1">
        <v>2</v>
      </c>
      <c r="AK247" s="1">
        <v>0</v>
      </c>
      <c r="AL247" s="1">
        <v>1</v>
      </c>
      <c r="AM247" s="1">
        <v>0.18999999761581421</v>
      </c>
      <c r="AN247" s="1">
        <v>111115</v>
      </c>
      <c r="AO247">
        <f>X247*0.000001/(K247*0.0001)</f>
        <v>0.76079136087265553</v>
      </c>
      <c r="AP247">
        <f>(U247-T247)/(1000-U247)*AO247</f>
        <v>2.9815189361236382E-4</v>
      </c>
      <c r="AQ247">
        <f>(P247+273.15)</f>
        <v>299.95065536499021</v>
      </c>
      <c r="AR247">
        <f>(O247+273.15)</f>
        <v>300.24626579284666</v>
      </c>
      <c r="AS247">
        <f>(Y247*AK247+Z247*AL247)*AM247</f>
        <v>1.7288983023775462E-2</v>
      </c>
      <c r="AT247">
        <f>((AS247+0.00000010773*(AR247^4-AQ247^4))-AP247*44100)/(L247*0.92*2*29.3+0.00000043092*AQ247^3)</f>
        <v>-8.1106653012010074E-2</v>
      </c>
      <c r="AU247">
        <f>0.61365*EXP(17.502*J247/(240.97+J247))</f>
        <v>3.5206273387595721</v>
      </c>
      <c r="AV247">
        <f>AU247*1000/AA247</f>
        <v>34.494657900909765</v>
      </c>
      <c r="AW247">
        <f>(AV247-U247)</f>
        <v>28.674144175629003</v>
      </c>
      <c r="AX247">
        <f>IF(D247,P247,(O247+P247)/2)</f>
        <v>26.800655364990234</v>
      </c>
      <c r="AY247">
        <f>0.61365*EXP(17.502*AX247/(240.97+AX247))</f>
        <v>3.5374684003919019</v>
      </c>
      <c r="AZ247">
        <f>IF(AW247&lt;&gt;0,(1000-(AV247+U247)/2)/AW247*AP247,0)</f>
        <v>1.0188337948019236E-2</v>
      </c>
      <c r="BA247">
        <f>U247*AA247/1000</f>
        <v>0.59405893532019405</v>
      </c>
      <c r="BB247">
        <f>(AY247-BA247)</f>
        <v>2.9434094650717078</v>
      </c>
      <c r="BC247">
        <f>1/(1.6/F247+1.37/N247)</f>
        <v>6.3703028222926623E-3</v>
      </c>
      <c r="BD247">
        <f>G247*AA247*0.001</f>
        <v>60.323823673408974</v>
      </c>
      <c r="BE247">
        <f>G247/S247</f>
        <v>1.4365484760269787</v>
      </c>
      <c r="BF247">
        <f>(1-AP247*AA247/AU247/F247)*100</f>
        <v>15.403664486112778</v>
      </c>
      <c r="BG247">
        <f>(S247-E247/(N247/1.35))</f>
        <v>411.91928174653947</v>
      </c>
      <c r="BH247">
        <f>E247*BF247/100/BG247</f>
        <v>-4.8374806790882634E-4</v>
      </c>
    </row>
    <row r="248" spans="1:60" x14ac:dyDescent="0.25">
      <c r="A248" s="1">
        <v>83</v>
      </c>
      <c r="B248" s="1" t="s">
        <v>308</v>
      </c>
      <c r="C248" s="1">
        <v>8557.0000098794699</v>
      </c>
      <c r="D248" s="1">
        <v>1</v>
      </c>
      <c r="E248">
        <f>(R248-S248*(1000-T248)/(1000-U248))*AO248</f>
        <v>-1.252374862305671</v>
      </c>
      <c r="F248">
        <f>IF(AZ248&lt;&gt;0,1/(1/AZ248-1/N248),0)</f>
        <v>1.0120879824084614E-2</v>
      </c>
      <c r="G248">
        <f>((BC248-AP248/2)*S248-E248)/(BC248+AP248/2)</f>
        <v>586.53677528520348</v>
      </c>
      <c r="H248">
        <f>AP248*1000</f>
        <v>0.29537493004613186</v>
      </c>
      <c r="I248">
        <f>(AU248-BA248)</f>
        <v>2.9268052643706719</v>
      </c>
      <c r="J248">
        <f>(P248+AT248*D248)</f>
        <v>26.725746070002032</v>
      </c>
      <c r="K248" s="3">
        <v>7.880000114440918</v>
      </c>
      <c r="L248">
        <f>(K248*AI248+AJ248)</f>
        <v>2</v>
      </c>
      <c r="M248" s="1">
        <v>0.5</v>
      </c>
      <c r="N248">
        <f>L248*(M248+1)*(M248+1)/(M248*M248+1)</f>
        <v>3.6</v>
      </c>
      <c r="O248" s="1">
        <v>27.10051155090332</v>
      </c>
      <c r="P248" s="1">
        <v>26.80596923828125</v>
      </c>
      <c r="Q248" s="1">
        <v>27.061756134033203</v>
      </c>
      <c r="R248" s="1">
        <v>409.94342041015625</v>
      </c>
      <c r="S248" s="1">
        <v>411.42984008789062</v>
      </c>
      <c r="T248" s="1">
        <v>5.444793701171875</v>
      </c>
      <c r="U248" s="1">
        <v>5.8307790756225586</v>
      </c>
      <c r="V248" s="1">
        <v>15.429905891418457</v>
      </c>
      <c r="W248" s="1">
        <v>16.524024963378906</v>
      </c>
      <c r="X248" s="1">
        <v>599.50018310546875</v>
      </c>
      <c r="Y248" s="1">
        <v>6.2929913401603699E-2</v>
      </c>
      <c r="Z248" s="1">
        <v>6.6242016851902008E-2</v>
      </c>
      <c r="AA248" s="1">
        <v>102.06293487548828</v>
      </c>
      <c r="AB248" s="1">
        <v>6.2984504699707031</v>
      </c>
      <c r="AC248" s="1">
        <v>5.9585779905319214E-2</v>
      </c>
      <c r="AD248" s="1">
        <v>1.3981673866510391E-2</v>
      </c>
      <c r="AE248" s="1">
        <v>4.8085246235132217E-3</v>
      </c>
      <c r="AF248" s="1">
        <v>1.8761541694402695E-2</v>
      </c>
      <c r="AG248" s="1">
        <v>5.1386971026659012E-3</v>
      </c>
      <c r="AH248" s="1">
        <v>1</v>
      </c>
      <c r="AI248" s="1">
        <v>0</v>
      </c>
      <c r="AJ248" s="1">
        <v>2</v>
      </c>
      <c r="AK248" s="1">
        <v>0</v>
      </c>
      <c r="AL248" s="1">
        <v>1</v>
      </c>
      <c r="AM248" s="1">
        <v>0.18999999761581421</v>
      </c>
      <c r="AN248" s="1">
        <v>111115</v>
      </c>
      <c r="AO248">
        <f>X248*0.000001/(K248*0.0001)</f>
        <v>0.76078702334892401</v>
      </c>
      <c r="AP248">
        <f>(U248-T248)/(1000-U248)*AO248</f>
        <v>2.9537493004613185E-4</v>
      </c>
      <c r="AQ248">
        <f>(P248+273.15)</f>
        <v>299.95596923828123</v>
      </c>
      <c r="AR248">
        <f>(O248+273.15)</f>
        <v>300.2505115509033</v>
      </c>
      <c r="AS248">
        <f>(Y248*AK248+Z248*AL248)*AM248</f>
        <v>1.2585983043928106E-2</v>
      </c>
      <c r="AT248">
        <f>((AS248+0.00000010773*(AR248^4-AQ248^4))-AP248*44100)/(L248*0.92*2*29.3+0.00000043092*AQ248^3)</f>
        <v>-8.0223168279218993E-2</v>
      </c>
      <c r="AU248">
        <f>0.61365*EXP(17.502*J248/(240.97+J248))</f>
        <v>3.521911689439297</v>
      </c>
      <c r="AV248">
        <f>AU248*1000/AA248</f>
        <v>34.507254702560282</v>
      </c>
      <c r="AW248">
        <f>(AV248-U248)</f>
        <v>28.676475626937723</v>
      </c>
      <c r="AX248">
        <f>IF(D248,P248,(O248+P248)/2)</f>
        <v>26.80596923828125</v>
      </c>
      <c r="AY248">
        <f>0.61365*EXP(17.502*AX248/(240.97+AX248))</f>
        <v>3.5385742287212203</v>
      </c>
      <c r="AZ248">
        <f>IF(AW248&lt;&gt;0,(1000-(AV248+U248)/2)/AW248*AP248,0)</f>
        <v>1.0092506201199567E-2</v>
      </c>
      <c r="BA248">
        <f>U248*AA248/1000</f>
        <v>0.59510642506862499</v>
      </c>
      <c r="BB248">
        <f>(AY248-BA248)</f>
        <v>2.9434678036525952</v>
      </c>
      <c r="BC248">
        <f>1/(1.6/F248+1.37/N248)</f>
        <v>6.3103594466915576E-3</v>
      </c>
      <c r="BD248">
        <f>G248*AA248*0.001</f>
        <v>59.863664698012627</v>
      </c>
      <c r="BE248">
        <f>G248/S248</f>
        <v>1.425605821784599</v>
      </c>
      <c r="BF248">
        <f>(1-AP248*AA248/AU248/F248)*100</f>
        <v>15.424425935632424</v>
      </c>
      <c r="BG248">
        <f>(S248-E248/(N248/1.35))</f>
        <v>411.89948066125527</v>
      </c>
      <c r="BH248">
        <f>E248*BF248/100/BG248</f>
        <v>-4.6897760774716898E-4</v>
      </c>
    </row>
    <row r="249" spans="1:60" x14ac:dyDescent="0.25">
      <c r="A249" s="1">
        <v>84</v>
      </c>
      <c r="B249" s="1" t="s">
        <v>309</v>
      </c>
      <c r="C249" s="1">
        <v>8562.5000097565353</v>
      </c>
      <c r="D249" s="1">
        <v>1</v>
      </c>
      <c r="E249">
        <f>(R249-S249*(1000-T249)/(1000-U249))*AO249</f>
        <v>-1.2271301421178258</v>
      </c>
      <c r="F249">
        <f>IF(AZ249&lt;&gt;0,1/(1/AZ249-1/N249),0)</f>
        <v>1.0070298380132278E-2</v>
      </c>
      <c r="G249">
        <f>((BC249-AP249/2)*S249-E249)/(BC249+AP249/2)</f>
        <v>583.58777929012615</v>
      </c>
      <c r="H249">
        <f>AP249*1000</f>
        <v>0.29389898629490735</v>
      </c>
      <c r="I249">
        <f>(AU249-BA249)</f>
        <v>2.9267695802928375</v>
      </c>
      <c r="J249">
        <f>(P249+AT249*D249)</f>
        <v>26.730289823721463</v>
      </c>
      <c r="K249" s="3">
        <v>7.880000114440918</v>
      </c>
      <c r="L249">
        <f>(K249*AI249+AJ249)</f>
        <v>2</v>
      </c>
      <c r="M249" s="1">
        <v>0.5</v>
      </c>
      <c r="N249">
        <f>L249*(M249+1)*(M249+1)/(M249*M249+1)</f>
        <v>3.6</v>
      </c>
      <c r="O249" s="1">
        <v>27.102075576782227</v>
      </c>
      <c r="P249" s="1">
        <v>26.810201644897461</v>
      </c>
      <c r="Q249" s="1">
        <v>27.045145034790039</v>
      </c>
      <c r="R249" s="1">
        <v>409.98382568359375</v>
      </c>
      <c r="S249" s="1">
        <v>411.4378662109375</v>
      </c>
      <c r="T249" s="1">
        <v>5.4562420845031738</v>
      </c>
      <c r="U249" s="1">
        <v>5.8402972221374512</v>
      </c>
      <c r="V249" s="1">
        <v>15.459757804870605</v>
      </c>
      <c r="W249" s="1">
        <v>16.549783706665039</v>
      </c>
      <c r="X249" s="1">
        <v>599.496826171875</v>
      </c>
      <c r="Y249" s="1">
        <v>7.8144356608390808E-2</v>
      </c>
      <c r="Z249" s="1">
        <v>8.2257218658924103E-2</v>
      </c>
      <c r="AA249" s="1">
        <v>102.06398773193359</v>
      </c>
      <c r="AB249" s="1">
        <v>6.2984504699707031</v>
      </c>
      <c r="AC249" s="1">
        <v>5.9585779905319214E-2</v>
      </c>
      <c r="AD249" s="1">
        <v>1.3981673866510391E-2</v>
      </c>
      <c r="AE249" s="1">
        <v>4.8085246235132217E-3</v>
      </c>
      <c r="AF249" s="1">
        <v>1.8761541694402695E-2</v>
      </c>
      <c r="AG249" s="1">
        <v>5.1386971026659012E-3</v>
      </c>
      <c r="AH249" s="1">
        <v>1</v>
      </c>
      <c r="AI249" s="1">
        <v>0</v>
      </c>
      <c r="AJ249" s="1">
        <v>2</v>
      </c>
      <c r="AK249" s="1">
        <v>0</v>
      </c>
      <c r="AL249" s="1">
        <v>1</v>
      </c>
      <c r="AM249" s="1">
        <v>0.18999999761581421</v>
      </c>
      <c r="AN249" s="1">
        <v>111115</v>
      </c>
      <c r="AO249">
        <f>X249*0.000001/(K249*0.0001)</f>
        <v>0.76078276328097361</v>
      </c>
      <c r="AP249">
        <f>(U249-T249)/(1000-U249)*AO249</f>
        <v>2.9389898629490736E-4</v>
      </c>
      <c r="AQ249">
        <f>(P249+273.15)</f>
        <v>299.96020164489744</v>
      </c>
      <c r="AR249">
        <f>(O249+273.15)</f>
        <v>300.2520755767822</v>
      </c>
      <c r="AS249">
        <f>(Y249*AK249+Z249*AL249)*AM249</f>
        <v>1.5628871349079088E-2</v>
      </c>
      <c r="AT249">
        <f>((AS249+0.00000010773*(AR249^4-AQ249^4))-AP249*44100)/(L249*0.92*2*29.3+0.00000043092*AQ249^3)</f>
        <v>-7.991182117599864E-2</v>
      </c>
      <c r="AU249">
        <f>0.61365*EXP(17.502*J249/(240.97+J249))</f>
        <v>3.5228536043239203</v>
      </c>
      <c r="AV249">
        <f>AU249*1000/AA249</f>
        <v>34.51612740799952</v>
      </c>
      <c r="AW249">
        <f>(AV249-U249)</f>
        <v>28.675830185862068</v>
      </c>
      <c r="AX249">
        <f>IF(D249,P249,(O249+P249)/2)</f>
        <v>26.810201644897461</v>
      </c>
      <c r="AY249">
        <f>0.61365*EXP(17.502*AX249/(240.97+AX249))</f>
        <v>3.5394552174349254</v>
      </c>
      <c r="AZ249">
        <f>IF(AW249&lt;&gt;0,(1000-(AV249+U249)/2)/AW249*AP249,0)</f>
        <v>1.0042207262485512E-2</v>
      </c>
      <c r="BA249">
        <f>U249*AA249/1000</f>
        <v>0.59608402403108263</v>
      </c>
      <c r="BB249">
        <f>(AY249-BA249)</f>
        <v>2.9433711934038427</v>
      </c>
      <c r="BC249">
        <f>1/(1.6/F249+1.37/N249)</f>
        <v>6.2788973198348846E-3</v>
      </c>
      <c r="BD249">
        <f>G249*AA249*0.001</f>
        <v>59.563295945973806</v>
      </c>
      <c r="BE249">
        <f>G249/S249</f>
        <v>1.4184104751090902</v>
      </c>
      <c r="BF249">
        <f>(1-AP249*AA249/AU249/F249)*100</f>
        <v>15.446091830331966</v>
      </c>
      <c r="BG249">
        <f>(S249-E249/(N249/1.35))</f>
        <v>411.8980400142317</v>
      </c>
      <c r="BH249">
        <f>E249*BF249/100/BG249</f>
        <v>-4.6017128079233762E-4</v>
      </c>
    </row>
    <row r="250" spans="1:60" x14ac:dyDescent="0.25">
      <c r="A250" s="1">
        <v>85</v>
      </c>
      <c r="B250" s="1" t="s">
        <v>310</v>
      </c>
      <c r="C250" s="1">
        <v>8567.5000096447766</v>
      </c>
      <c r="D250" s="1">
        <v>1</v>
      </c>
      <c r="E250">
        <f>(R250-S250*(1000-T250)/(1000-U250))*AO250</f>
        <v>-1.2241300601211809</v>
      </c>
      <c r="F250">
        <f>IF(AZ250&lt;&gt;0,1/(1/AZ250-1/N250),0)</f>
        <v>1.0009490141626394E-2</v>
      </c>
      <c r="G250">
        <f>((BC250-AP250/2)*S250-E250)/(BC250+AP250/2)</f>
        <v>584.26986937094352</v>
      </c>
      <c r="H250">
        <f>AP250*1000</f>
        <v>0.29212491554849118</v>
      </c>
      <c r="I250">
        <f>(AU250-BA250)</f>
        <v>2.9267148075500389</v>
      </c>
      <c r="J250">
        <f>(P250+AT250*D250)</f>
        <v>26.734334378753843</v>
      </c>
      <c r="K250" s="3">
        <v>7.880000114440918</v>
      </c>
      <c r="L250">
        <f>(K250*AI250+AJ250)</f>
        <v>2</v>
      </c>
      <c r="M250" s="1">
        <v>0.5</v>
      </c>
      <c r="N250">
        <f>L250*(M250+1)*(M250+1)/(M250*M250+1)</f>
        <v>3.6</v>
      </c>
      <c r="O250" s="1">
        <v>27.100652694702148</v>
      </c>
      <c r="P250" s="1">
        <v>26.814098358154297</v>
      </c>
      <c r="Q250" s="1">
        <v>27.037261962890625</v>
      </c>
      <c r="R250" s="1">
        <v>409.98065185546875</v>
      </c>
      <c r="S250" s="1">
        <v>411.43173217773437</v>
      </c>
      <c r="T250" s="1">
        <v>5.4672842025756836</v>
      </c>
      <c r="U250" s="1">
        <v>5.8490233421325684</v>
      </c>
      <c r="V250" s="1">
        <v>15.492188453674316</v>
      </c>
      <c r="W250" s="1">
        <v>16.575490951538086</v>
      </c>
      <c r="X250" s="1">
        <v>599.48797607421875</v>
      </c>
      <c r="Y250" s="1">
        <v>8.4668256342411041E-2</v>
      </c>
      <c r="Z250" s="1">
        <v>8.9124478399753571E-2</v>
      </c>
      <c r="AA250" s="1">
        <v>102.06446075439453</v>
      </c>
      <c r="AB250" s="1">
        <v>6.2984504699707031</v>
      </c>
      <c r="AC250" s="1">
        <v>5.9585779905319214E-2</v>
      </c>
      <c r="AD250" s="1">
        <v>1.3981673866510391E-2</v>
      </c>
      <c r="AE250" s="1">
        <v>4.8085246235132217E-3</v>
      </c>
      <c r="AF250" s="1">
        <v>1.8761541694402695E-2</v>
      </c>
      <c r="AG250" s="1">
        <v>5.1386971026659012E-3</v>
      </c>
      <c r="AH250" s="1">
        <v>1</v>
      </c>
      <c r="AI250" s="1">
        <v>0</v>
      </c>
      <c r="AJ250" s="1">
        <v>2</v>
      </c>
      <c r="AK250" s="1">
        <v>0</v>
      </c>
      <c r="AL250" s="1">
        <v>1</v>
      </c>
      <c r="AM250" s="1">
        <v>0.18999999761581421</v>
      </c>
      <c r="AN250" s="1">
        <v>111115</v>
      </c>
      <c r="AO250">
        <f>X250*0.000001/(K250*0.0001)</f>
        <v>0.76077153219274041</v>
      </c>
      <c r="AP250">
        <f>(U250-T250)/(1000-U250)*AO250</f>
        <v>2.9212491554849118E-4</v>
      </c>
      <c r="AQ250">
        <f>(P250+273.15)</f>
        <v>299.96409835815427</v>
      </c>
      <c r="AR250">
        <f>(O250+273.15)</f>
        <v>300.25065269470213</v>
      </c>
      <c r="AS250">
        <f>(Y250*AK250+Z250*AL250)*AM250</f>
        <v>1.6933650683463863E-2</v>
      </c>
      <c r="AT250">
        <f>((AS250+0.00000010773*(AR250^4-AQ250^4))-AP250*44100)/(L250*0.92*2*29.3+0.00000043092*AQ250^3)</f>
        <v>-7.976397940045396E-2</v>
      </c>
      <c r="AU250">
        <f>0.61365*EXP(17.502*J250/(240.97+J250))</f>
        <v>3.5236922209046657</v>
      </c>
      <c r="AV250">
        <f>AU250*1000/AA250</f>
        <v>34.524183980004501</v>
      </c>
      <c r="AW250">
        <f>(AV250-U250)</f>
        <v>28.675160637871933</v>
      </c>
      <c r="AX250">
        <f>IF(D250,P250,(O250+P250)/2)</f>
        <v>26.814098358154297</v>
      </c>
      <c r="AY250">
        <f>0.61365*EXP(17.502*AX250/(240.97+AX250))</f>
        <v>3.5402664998219575</v>
      </c>
      <c r="AZ250">
        <f>IF(AW250&lt;&gt;0,(1000-(AV250+U250)/2)/AW250*AP250,0)</f>
        <v>9.9817367816507716E-3</v>
      </c>
      <c r="BA250">
        <f>U250*AA250/1000</f>
        <v>0.59697741335462706</v>
      </c>
      <c r="BB250">
        <f>(AY250-BA250)</f>
        <v>2.9432890864673302</v>
      </c>
      <c r="BC250">
        <f>1/(1.6/F250+1.37/N250)</f>
        <v>6.2410730322983981E-3</v>
      </c>
      <c r="BD250">
        <f>G250*AA250*0.001</f>
        <v>59.633189152385889</v>
      </c>
      <c r="BE250">
        <f>G250/S250</f>
        <v>1.4200894672814026</v>
      </c>
      <c r="BF250">
        <f>(1-AP250*AA250/AU250/F250)*100</f>
        <v>15.465649273041427</v>
      </c>
      <c r="BG250">
        <f>(S250-E250/(N250/1.35))</f>
        <v>411.8907809502798</v>
      </c>
      <c r="BH250">
        <f>E250*BF250/100/BG250</f>
        <v>-4.5963558909337701E-4</v>
      </c>
    </row>
    <row r="251" spans="1:60" x14ac:dyDescent="0.25">
      <c r="A251" s="1" t="s">
        <v>9</v>
      </c>
      <c r="B251" s="1" t="s">
        <v>311</v>
      </c>
    </row>
    <row r="252" spans="1:60" x14ac:dyDescent="0.25">
      <c r="A252" s="1" t="s">
        <v>9</v>
      </c>
      <c r="B252" s="1" t="s">
        <v>312</v>
      </c>
    </row>
    <row r="253" spans="1:60" x14ac:dyDescent="0.25">
      <c r="A253" s="1" t="s">
        <v>9</v>
      </c>
      <c r="B253" s="1" t="s">
        <v>313</v>
      </c>
    </row>
    <row r="254" spans="1:60" x14ac:dyDescent="0.25">
      <c r="A254" s="1" t="s">
        <v>9</v>
      </c>
      <c r="B254" s="1" t="s">
        <v>314</v>
      </c>
    </row>
    <row r="255" spans="1:60" x14ac:dyDescent="0.25">
      <c r="A255" s="1" t="s">
        <v>9</v>
      </c>
      <c r="B255" s="1" t="s">
        <v>315</v>
      </c>
    </row>
    <row r="256" spans="1:60" x14ac:dyDescent="0.25">
      <c r="A256" s="1" t="s">
        <v>9</v>
      </c>
      <c r="B256" s="1" t="s">
        <v>316</v>
      </c>
    </row>
    <row r="257" spans="1:60" x14ac:dyDescent="0.25">
      <c r="A257" s="1" t="s">
        <v>9</v>
      </c>
      <c r="B257" s="1" t="s">
        <v>317</v>
      </c>
    </row>
    <row r="258" spans="1:60" x14ac:dyDescent="0.25">
      <c r="A258" s="1" t="s">
        <v>9</v>
      </c>
      <c r="B258" s="1" t="s">
        <v>318</v>
      </c>
    </row>
    <row r="259" spans="1:60" x14ac:dyDescent="0.25">
      <c r="A259" s="1" t="s">
        <v>9</v>
      </c>
      <c r="B259" s="1" t="s">
        <v>319</v>
      </c>
    </row>
    <row r="260" spans="1:60" x14ac:dyDescent="0.25">
      <c r="A260" s="1" t="s">
        <v>9</v>
      </c>
      <c r="B260" s="1" t="s">
        <v>320</v>
      </c>
    </row>
    <row r="261" spans="1:60" x14ac:dyDescent="0.25">
      <c r="A261" s="1">
        <v>86</v>
      </c>
      <c r="B261" s="1" t="s">
        <v>321</v>
      </c>
      <c r="C261" s="1">
        <v>8824.0000101029873</v>
      </c>
      <c r="D261" s="1">
        <v>1</v>
      </c>
      <c r="E261">
        <f>(R261-S261*(1000-T261)/(1000-U261))*AO261</f>
        <v>-1.6544809970954071</v>
      </c>
      <c r="F261">
        <f>IF(AZ261&lt;&gt;0,1/(1/AZ261-1/N261),0)</f>
        <v>2.2319944855607239E-2</v>
      </c>
      <c r="G261">
        <f>((BC261-AP261/2)*S261-E261)/(BC261+AP261/2)</f>
        <v>509.18175804482337</v>
      </c>
      <c r="H261">
        <f>AP261*1000</f>
        <v>0.64066985943937627</v>
      </c>
      <c r="I261">
        <f>(AU261-BA261)</f>
        <v>2.8867166922078367</v>
      </c>
      <c r="J261">
        <f>(P261+AT261*D261)</f>
        <v>26.880264573868793</v>
      </c>
      <c r="K261" s="3">
        <v>4.67</v>
      </c>
      <c r="L261">
        <f>(K261*AI261+AJ261)</f>
        <v>2</v>
      </c>
      <c r="M261" s="1">
        <v>0.5</v>
      </c>
      <c r="N261">
        <f>L261*(M261+1)*(M261+1)/(M261*M261+1)</f>
        <v>3.6</v>
      </c>
      <c r="O261" s="1">
        <v>27.198268890380859</v>
      </c>
      <c r="P261" s="1">
        <v>27.107677459716797</v>
      </c>
      <c r="Q261" s="1">
        <v>27.053647994995117</v>
      </c>
      <c r="R261" s="1">
        <v>410.114501953125</v>
      </c>
      <c r="S261" s="1">
        <v>411.19805908203125</v>
      </c>
      <c r="T261" s="1">
        <v>6.0430278778076172</v>
      </c>
      <c r="U261" s="1">
        <v>6.5388178825378418</v>
      </c>
      <c r="V261" s="1">
        <v>17.077663421630859</v>
      </c>
      <c r="W261" s="1">
        <v>18.426618576049805</v>
      </c>
      <c r="X261" s="1">
        <v>599.5208740234375</v>
      </c>
      <c r="Y261" s="1">
        <v>0.11512019485235214</v>
      </c>
      <c r="Z261" s="1">
        <v>0.12117915600538254</v>
      </c>
      <c r="AA261" s="1">
        <v>102.05976104736328</v>
      </c>
      <c r="AB261" s="1">
        <v>6.421628475189209</v>
      </c>
      <c r="AC261" s="1">
        <v>5.8926839381456375E-2</v>
      </c>
      <c r="AD261" s="1">
        <v>2.1159766241908073E-2</v>
      </c>
      <c r="AE261" s="1">
        <v>5.2591045387089252E-3</v>
      </c>
      <c r="AF261" s="1">
        <v>1.743217371404171E-2</v>
      </c>
      <c r="AG261" s="1">
        <v>5.5840779095888138E-3</v>
      </c>
      <c r="AH261" s="1">
        <v>0.66666668653488159</v>
      </c>
      <c r="AI261" s="1">
        <v>0</v>
      </c>
      <c r="AJ261" s="1">
        <v>2</v>
      </c>
      <c r="AK261" s="1">
        <v>0</v>
      </c>
      <c r="AL261" s="1">
        <v>1</v>
      </c>
      <c r="AM261" s="1">
        <v>0.18999999761581421</v>
      </c>
      <c r="AN261" s="1">
        <v>111115</v>
      </c>
      <c r="AO261">
        <f>X261*0.000001/(K261*0.0001)</f>
        <v>1.2837706081872322</v>
      </c>
      <c r="AP261">
        <f>(U261-T261)/(1000-U261)*AO261</f>
        <v>6.4066985943937629E-4</v>
      </c>
      <c r="AQ261">
        <f>(P261+273.15)</f>
        <v>300.25767745971677</v>
      </c>
      <c r="AR261">
        <f>(O261+273.15)</f>
        <v>300.34826889038084</v>
      </c>
      <c r="AS261">
        <f>(Y261*AK261+Z261*AL261)*AM261</f>
        <v>2.302403935210906E-2</v>
      </c>
      <c r="AT261">
        <f>((AS261+0.00000010773*(AR261^4-AQ261^4))-AP261*44100)/(L261*0.92*2*29.3+0.00000043092*AQ261^3)</f>
        <v>-0.22741288584800415</v>
      </c>
      <c r="AU261">
        <f>0.61365*EXP(17.502*J261/(240.97+J261))</f>
        <v>3.5540668828318749</v>
      </c>
      <c r="AV261">
        <f>AU261*1000/AA261</f>
        <v>34.823390201575378</v>
      </c>
      <c r="AW261">
        <f>(AV261-U261)</f>
        <v>28.284572319037537</v>
      </c>
      <c r="AX261">
        <f>IF(D261,P261,(O261+P261)/2)</f>
        <v>27.107677459716797</v>
      </c>
      <c r="AY261">
        <f>0.61365*EXP(17.502*AX261/(240.97+AX261))</f>
        <v>3.6018574607491685</v>
      </c>
      <c r="AZ261">
        <f>IF(AW261&lt;&gt;0,(1000-(AV261+U261)/2)/AW261*AP261,0)</f>
        <v>2.2182414227186396E-2</v>
      </c>
      <c r="BA261">
        <f>U261*AA261/1000</f>
        <v>0.66735019062403811</v>
      </c>
      <c r="BB261">
        <f>(AY261-BA261)</f>
        <v>2.9345072701251302</v>
      </c>
      <c r="BC261">
        <f>1/(1.6/F261+1.37/N261)</f>
        <v>1.3876299909610108E-2</v>
      </c>
      <c r="BD261">
        <f>G261*AA261*0.001</f>
        <v>51.966968555731022</v>
      </c>
      <c r="BE261">
        <f>G261/S261</f>
        <v>1.2382883304010077</v>
      </c>
      <c r="BF261">
        <f>(1-AP261*AA261/AU261/F261)*100</f>
        <v>17.572879895969951</v>
      </c>
      <c r="BG261">
        <f>(S261-E261/(N261/1.35))</f>
        <v>411.81848945594203</v>
      </c>
      <c r="BH261">
        <f>E261*BF261/100/BG261</f>
        <v>-7.0599054186547511E-4</v>
      </c>
    </row>
    <row r="262" spans="1:60" x14ac:dyDescent="0.25">
      <c r="A262" s="1">
        <v>87</v>
      </c>
      <c r="B262" s="1" t="s">
        <v>322</v>
      </c>
      <c r="C262" s="1">
        <v>8829.0000099912286</v>
      </c>
      <c r="D262" s="1">
        <v>1</v>
      </c>
      <c r="E262">
        <f>(R262-S262*(1000-T262)/(1000-U262))*AO262</f>
        <v>-1.7234940297781776</v>
      </c>
      <c r="F262">
        <f>IF(AZ262&lt;&gt;0,1/(1/AZ262-1/N262),0)</f>
        <v>2.3252768881118789E-2</v>
      </c>
      <c r="G262">
        <f>((BC262-AP262/2)*S262-E262)/(BC262+AP262/2)</f>
        <v>509.22602764894424</v>
      </c>
      <c r="H262">
        <f>AP262*1000</f>
        <v>0.66667414111602019</v>
      </c>
      <c r="I262">
        <f>(AU262-BA262)</f>
        <v>2.8841211188318283</v>
      </c>
      <c r="J262">
        <f>(P262+AT262*D262)</f>
        <v>26.873053124646106</v>
      </c>
      <c r="K262" s="3">
        <v>4.67</v>
      </c>
      <c r="L262">
        <f>(K262*AI262+AJ262)</f>
        <v>2</v>
      </c>
      <c r="M262" s="1">
        <v>0.5</v>
      </c>
      <c r="N262">
        <f>L262*(M262+1)*(M262+1)/(M262*M262+1)</f>
        <v>3.6</v>
      </c>
      <c r="O262" s="1">
        <v>27.201595306396484</v>
      </c>
      <c r="P262" s="1">
        <v>27.109909057617188</v>
      </c>
      <c r="Q262" s="1">
        <v>27.063009262084961</v>
      </c>
      <c r="R262" s="1">
        <v>410.0775146484375</v>
      </c>
      <c r="S262" s="1">
        <v>411.20657348632812</v>
      </c>
      <c r="T262" s="1">
        <v>6.0335636138916016</v>
      </c>
      <c r="U262" s="1">
        <v>6.5495071411132812</v>
      </c>
      <c r="V262" s="1">
        <v>17.001604080200195</v>
      </c>
      <c r="W262" s="1">
        <v>18.452114105224609</v>
      </c>
      <c r="X262" s="1">
        <v>599.47979736328125</v>
      </c>
      <c r="Y262" s="1">
        <v>0.14303040504455566</v>
      </c>
      <c r="Z262" s="1">
        <v>0.15055832266807556</v>
      </c>
      <c r="AA262" s="1">
        <v>102.05949401855469</v>
      </c>
      <c r="AB262" s="1">
        <v>6.421628475189209</v>
      </c>
      <c r="AC262" s="1">
        <v>5.8926839381456375E-2</v>
      </c>
      <c r="AD262" s="1">
        <v>2.1159766241908073E-2</v>
      </c>
      <c r="AE262" s="1">
        <v>5.2591045387089252E-3</v>
      </c>
      <c r="AF262" s="1">
        <v>1.743217371404171E-2</v>
      </c>
      <c r="AG262" s="1">
        <v>5.5840779095888138E-3</v>
      </c>
      <c r="AH262" s="1">
        <v>0.66666668653488159</v>
      </c>
      <c r="AI262" s="1">
        <v>0</v>
      </c>
      <c r="AJ262" s="1">
        <v>2</v>
      </c>
      <c r="AK262" s="1">
        <v>0</v>
      </c>
      <c r="AL262" s="1">
        <v>1</v>
      </c>
      <c r="AM262" s="1">
        <v>0.18999999761581421</v>
      </c>
      <c r="AN262" s="1">
        <v>111115</v>
      </c>
      <c r="AO262">
        <f>X262*0.000001/(K262*0.0001)</f>
        <v>1.2836826496001739</v>
      </c>
      <c r="AP262">
        <f>(U262-T262)/(1000-U262)*AO262</f>
        <v>6.6667414111602015E-4</v>
      </c>
      <c r="AQ262">
        <f>(P262+273.15)</f>
        <v>300.25990905761716</v>
      </c>
      <c r="AR262">
        <f>(O262+273.15)</f>
        <v>300.35159530639646</v>
      </c>
      <c r="AS262">
        <f>(Y262*AK262+Z262*AL262)*AM262</f>
        <v>2.8606080947975343E-2</v>
      </c>
      <c r="AT262">
        <f>((AS262+0.00000010773*(AR262^4-AQ262^4))-AP262*44100)/(L262*0.92*2*29.3+0.00000043092*AQ262^3)</f>
        <v>-0.2368559329710829</v>
      </c>
      <c r="AU262">
        <f>0.61365*EXP(17.502*J262/(240.97+J262))</f>
        <v>3.5525605037247603</v>
      </c>
      <c r="AV262">
        <f>AU262*1000/AA262</f>
        <v>34.808721500019345</v>
      </c>
      <c r="AW262">
        <f>(AV262-U262)</f>
        <v>28.259214358906064</v>
      </c>
      <c r="AX262">
        <f>IF(D262,P262,(O262+P262)/2)</f>
        <v>27.109909057617188</v>
      </c>
      <c r="AY262">
        <f>0.61365*EXP(17.502*AX262/(240.97+AX262))</f>
        <v>3.6023291941657067</v>
      </c>
      <c r="AZ262">
        <f>IF(AW262&lt;&gt;0,(1000-(AV262+U262)/2)/AW262*AP262,0)</f>
        <v>2.3103540744102639E-2</v>
      </c>
      <c r="BA262">
        <f>U262*AA262/1000</f>
        <v>0.66843938489293209</v>
      </c>
      <c r="BB262">
        <f>(AY262-BA262)</f>
        <v>2.9338898092727748</v>
      </c>
      <c r="BC262">
        <f>1/(1.6/F262+1.37/N262)</f>
        <v>1.4453046438305587E-2</v>
      </c>
      <c r="BD262">
        <f>G262*AA262*0.001</f>
        <v>51.971350722929792</v>
      </c>
      <c r="BE262">
        <f>G262/S262</f>
        <v>1.2383703483423887</v>
      </c>
      <c r="BF262">
        <f>(1-AP262*AA262/AU262/F262)*100</f>
        <v>17.63345240698365</v>
      </c>
      <c r="BG262">
        <f>(S262-E262/(N262/1.35))</f>
        <v>411.85288374749496</v>
      </c>
      <c r="BH262">
        <f>E262*BF262/100/BG262</f>
        <v>-7.3791276320033308E-4</v>
      </c>
    </row>
    <row r="263" spans="1:60" x14ac:dyDescent="0.25">
      <c r="A263" s="1">
        <v>88</v>
      </c>
      <c r="B263" s="1" t="s">
        <v>323</v>
      </c>
      <c r="C263" s="1">
        <v>8834.0000098794699</v>
      </c>
      <c r="D263" s="1">
        <v>1</v>
      </c>
      <c r="E263">
        <f>(R263-S263*(1000-T263)/(1000-U263))*AO263</f>
        <v>-1.7717868998027462</v>
      </c>
      <c r="F263">
        <f>IF(AZ263&lt;&gt;0,1/(1/AZ263-1/N263),0)</f>
        <v>2.3234571395458412E-2</v>
      </c>
      <c r="G263">
        <f>((BC263-AP263/2)*S263-E263)/(BC263+AP263/2)</f>
        <v>512.59685725050292</v>
      </c>
      <c r="H263">
        <f>AP263*1000</f>
        <v>0.6660571342063939</v>
      </c>
      <c r="I263">
        <f>(AU263-BA263)</f>
        <v>2.8836731938504396</v>
      </c>
      <c r="J263">
        <f>(P263+AT263*D263)</f>
        <v>26.876482097650953</v>
      </c>
      <c r="K263" s="3">
        <v>4.67</v>
      </c>
      <c r="L263">
        <f>(K263*AI263+AJ263)</f>
        <v>2</v>
      </c>
      <c r="M263" s="1">
        <v>0.5</v>
      </c>
      <c r="N263">
        <f>L263*(M263+1)*(M263+1)/(M263*M263+1)</f>
        <v>3.6</v>
      </c>
      <c r="O263" s="1">
        <v>27.205951690673828</v>
      </c>
      <c r="P263" s="1">
        <v>27.11297607421875</v>
      </c>
      <c r="Q263" s="1">
        <v>27.059730529785156</v>
      </c>
      <c r="R263" s="1">
        <v>410.04849243164062</v>
      </c>
      <c r="S263" s="1">
        <v>411.21536254882812</v>
      </c>
      <c r="T263" s="1">
        <v>6.045440673828125</v>
      </c>
      <c r="U263" s="1">
        <v>6.5608997344970703</v>
      </c>
      <c r="V263" s="1">
        <v>17.029354095458984</v>
      </c>
      <c r="W263" s="1">
        <v>18.478038787841797</v>
      </c>
      <c r="X263" s="1">
        <v>599.48101806640625</v>
      </c>
      <c r="Y263" s="1">
        <v>0.14736823737621307</v>
      </c>
      <c r="Z263" s="1">
        <v>0.1551244705915451</v>
      </c>
      <c r="AA263" s="1">
        <v>102.05970764160156</v>
      </c>
      <c r="AB263" s="1">
        <v>6.421628475189209</v>
      </c>
      <c r="AC263" s="1">
        <v>5.8926839381456375E-2</v>
      </c>
      <c r="AD263" s="1">
        <v>2.1159766241908073E-2</v>
      </c>
      <c r="AE263" s="1">
        <v>5.2591045387089252E-3</v>
      </c>
      <c r="AF263" s="1">
        <v>1.743217371404171E-2</v>
      </c>
      <c r="AG263" s="1">
        <v>5.5840779095888138E-3</v>
      </c>
      <c r="AH263" s="1">
        <v>1</v>
      </c>
      <c r="AI263" s="1">
        <v>0</v>
      </c>
      <c r="AJ263" s="1">
        <v>2</v>
      </c>
      <c r="AK263" s="1">
        <v>0</v>
      </c>
      <c r="AL263" s="1">
        <v>1</v>
      </c>
      <c r="AM263" s="1">
        <v>0.18999999761581421</v>
      </c>
      <c r="AN263" s="1">
        <v>111115</v>
      </c>
      <c r="AO263">
        <f>X263*0.000001/(K263*0.0001)</f>
        <v>1.2836852635254952</v>
      </c>
      <c r="AP263">
        <f>(U263-T263)/(1000-U263)*AO263</f>
        <v>6.6605713420639389E-4</v>
      </c>
      <c r="AQ263">
        <f>(P263+273.15)</f>
        <v>300.26297607421873</v>
      </c>
      <c r="AR263">
        <f>(O263+273.15)</f>
        <v>300.35595169067381</v>
      </c>
      <c r="AS263">
        <f>(Y263*AK263+Z263*AL263)*AM263</f>
        <v>2.9473649042548011E-2</v>
      </c>
      <c r="AT263">
        <f>((AS263+0.00000010773*(AR263^4-AQ263^4))-AP263*44100)/(L263*0.92*2*29.3+0.00000043092*AQ263^3)</f>
        <v>-0.2364939765677963</v>
      </c>
      <c r="AU263">
        <f>0.61365*EXP(17.502*J263/(240.97+J263))</f>
        <v>3.5532767026190721</v>
      </c>
      <c r="AV263">
        <f>AU263*1000/AA263</f>
        <v>34.815666091235073</v>
      </c>
      <c r="AW263">
        <f>(AV263-U263)</f>
        <v>28.254766356738003</v>
      </c>
      <c r="AX263">
        <f>IF(D263,P263,(O263+P263)/2)</f>
        <v>27.11297607421875</v>
      </c>
      <c r="AY263">
        <f>0.61365*EXP(17.502*AX263/(240.97+AX263))</f>
        <v>3.6029776132098696</v>
      </c>
      <c r="AZ263">
        <f>IF(AW263&lt;&gt;0,(1000-(AV263+U263)/2)/AW263*AP263,0)</f>
        <v>2.3085575988925088E-2</v>
      </c>
      <c r="BA263">
        <f>U263*AA263/1000</f>
        <v>0.66960350876863228</v>
      </c>
      <c r="BB263">
        <f>(AY263-BA263)</f>
        <v>2.9333741044412376</v>
      </c>
      <c r="BC263">
        <f>1/(1.6/F263+1.37/N263)</f>
        <v>1.4441797729249344E-2</v>
      </c>
      <c r="BD263">
        <f>G263*AA263*0.001</f>
        <v>52.315485388990098</v>
      </c>
      <c r="BE263">
        <f>G263/S263</f>
        <v>1.2465411167357268</v>
      </c>
      <c r="BF263">
        <f>(1-AP263*AA263/AU263/F263)*100</f>
        <v>17.661659362816184</v>
      </c>
      <c r="BG263">
        <f>(S263-E263/(N263/1.35))</f>
        <v>411.87978263625416</v>
      </c>
      <c r="BH263">
        <f>E263*BF263/100/BG263</f>
        <v>-7.5975316116576503E-4</v>
      </c>
    </row>
    <row r="264" spans="1:60" x14ac:dyDescent="0.25">
      <c r="A264" s="1">
        <v>89</v>
      </c>
      <c r="B264" s="1" t="s">
        <v>324</v>
      </c>
      <c r="C264" s="1">
        <v>8839.5000097565353</v>
      </c>
      <c r="D264" s="1">
        <v>1</v>
      </c>
      <c r="E264">
        <f>(R264-S264*(1000-T264)/(1000-U264))*AO264</f>
        <v>-1.8332402242961459</v>
      </c>
      <c r="F264">
        <f>IF(AZ264&lt;&gt;0,1/(1/AZ264-1/N264),0)</f>
        <v>2.3231944059042008E-2</v>
      </c>
      <c r="G264">
        <f>((BC264-AP264/2)*S264-E264)/(BC264+AP264/2)</f>
        <v>516.77248413849077</v>
      </c>
      <c r="H264">
        <f>AP264*1000</f>
        <v>0.66574796395356561</v>
      </c>
      <c r="I264">
        <f>(AU264-BA264)</f>
        <v>2.8826514210135485</v>
      </c>
      <c r="J264">
        <f>(P264+AT264*D264)</f>
        <v>26.876421363131147</v>
      </c>
      <c r="K264" s="3">
        <v>4.67</v>
      </c>
      <c r="L264">
        <f>(K264*AI264+AJ264)</f>
        <v>2</v>
      </c>
      <c r="M264" s="1">
        <v>0.5</v>
      </c>
      <c r="N264">
        <f>L264*(M264+1)*(M264+1)/(M264*M264+1)</f>
        <v>3.6</v>
      </c>
      <c r="O264" s="1">
        <v>27.206949234008789</v>
      </c>
      <c r="P264" s="1">
        <v>27.112724304199219</v>
      </c>
      <c r="Q264" s="1">
        <v>27.042318344116211</v>
      </c>
      <c r="R264" s="1">
        <v>409.9952392578125</v>
      </c>
      <c r="S264" s="1">
        <v>411.21011352539062</v>
      </c>
      <c r="T264" s="1">
        <v>6.0555434226989746</v>
      </c>
      <c r="U264" s="1">
        <v>6.5707707405090332</v>
      </c>
      <c r="V264" s="1">
        <v>17.053825378417969</v>
      </c>
      <c r="W264" s="1">
        <v>18.50501823425293</v>
      </c>
      <c r="X264" s="1">
        <v>599.46630859375</v>
      </c>
      <c r="Y264" s="1">
        <v>0.12044107913970947</v>
      </c>
      <c r="Z264" s="1">
        <v>0.12678009271621704</v>
      </c>
      <c r="AA264" s="1">
        <v>102.05995941162109</v>
      </c>
      <c r="AB264" s="1">
        <v>6.421628475189209</v>
      </c>
      <c r="AC264" s="1">
        <v>5.8926839381456375E-2</v>
      </c>
      <c r="AD264" s="1">
        <v>2.1159766241908073E-2</v>
      </c>
      <c r="AE264" s="1">
        <v>5.2591045387089252E-3</v>
      </c>
      <c r="AF264" s="1">
        <v>1.743217371404171E-2</v>
      </c>
      <c r="AG264" s="1">
        <v>5.5840779095888138E-3</v>
      </c>
      <c r="AH264" s="1">
        <v>1</v>
      </c>
      <c r="AI264" s="1">
        <v>0</v>
      </c>
      <c r="AJ264" s="1">
        <v>2</v>
      </c>
      <c r="AK264" s="1">
        <v>0</v>
      </c>
      <c r="AL264" s="1">
        <v>1</v>
      </c>
      <c r="AM264" s="1">
        <v>0.18999999761581421</v>
      </c>
      <c r="AN264" s="1">
        <v>111115</v>
      </c>
      <c r="AO264">
        <f>X264*0.000001/(K264*0.0001)</f>
        <v>1.2836537657253746</v>
      </c>
      <c r="AP264">
        <f>(U264-T264)/(1000-U264)*AO264</f>
        <v>6.6574796395356558E-4</v>
      </c>
      <c r="AQ264">
        <f>(P264+273.15)</f>
        <v>300.2627243041992</v>
      </c>
      <c r="AR264">
        <f>(O264+273.15)</f>
        <v>300.35694923400877</v>
      </c>
      <c r="AS264">
        <f>(Y264*AK264+Z264*AL264)*AM264</f>
        <v>2.4088217313813942E-2</v>
      </c>
      <c r="AT264">
        <f>((AS264+0.00000010773*(AR264^4-AQ264^4))-AP264*44100)/(L264*0.92*2*29.3+0.00000043092*AQ264^3)</f>
        <v>-0.23630294106807143</v>
      </c>
      <c r="AU264">
        <f>0.61365*EXP(17.502*J264/(240.97+J264))</f>
        <v>3.5532640160929678</v>
      </c>
      <c r="AV264">
        <f>AU264*1000/AA264</f>
        <v>34.815455900410385</v>
      </c>
      <c r="AW264">
        <f>(AV264-U264)</f>
        <v>28.244685159901351</v>
      </c>
      <c r="AX264">
        <f>IF(D264,P264,(O264+P264)/2)</f>
        <v>27.112724304199219</v>
      </c>
      <c r="AY264">
        <f>0.61365*EXP(17.502*AX264/(240.97+AX264))</f>
        <v>3.6029243809428699</v>
      </c>
      <c r="AZ264">
        <f>IF(AW264&lt;&gt;0,(1000-(AV264+U264)/2)/AW264*AP264,0)</f>
        <v>2.308298223901626E-2</v>
      </c>
      <c r="BA264">
        <f>U264*AA264/1000</f>
        <v>0.67061259507941939</v>
      </c>
      <c r="BB264">
        <f>(AY264-BA264)</f>
        <v>2.9323117858634506</v>
      </c>
      <c r="BC264">
        <f>1/(1.6/F264+1.37/N264)</f>
        <v>1.4440173642874253E-2</v>
      </c>
      <c r="BD264">
        <f>G264*AA264*0.001</f>
        <v>52.741778756216981</v>
      </c>
      <c r="BE264">
        <f>G264/S264</f>
        <v>1.2567115135084879</v>
      </c>
      <c r="BF264">
        <f>(1-AP264*AA264/AU264/F264)*100</f>
        <v>17.690074782334374</v>
      </c>
      <c r="BG264">
        <f>(S264-E264/(N264/1.35))</f>
        <v>411.89757860950169</v>
      </c>
      <c r="BH264">
        <f>E264*BF264/100/BG264</f>
        <v>-7.8733545293616731E-4</v>
      </c>
    </row>
    <row r="265" spans="1:60" x14ac:dyDescent="0.25">
      <c r="A265" s="1">
        <v>90</v>
      </c>
      <c r="B265" s="1" t="s">
        <v>325</v>
      </c>
      <c r="C265" s="1">
        <v>8844.5000096447766</v>
      </c>
      <c r="D265" s="1">
        <v>1</v>
      </c>
      <c r="E265">
        <f>(R265-S265*(1000-T265)/(1000-U265))*AO265</f>
        <v>-1.8621386974549907</v>
      </c>
      <c r="F265">
        <f>IF(AZ265&lt;&gt;0,1/(1/AZ265-1/N265),0)</f>
        <v>2.32345289711707E-2</v>
      </c>
      <c r="G265">
        <f>((BC265-AP265/2)*S265-E265)/(BC265+AP265/2)</f>
        <v>518.6953086003989</v>
      </c>
      <c r="H265">
        <f>AP265*1000</f>
        <v>0.66558955117342988</v>
      </c>
      <c r="I265">
        <f>(AU265-BA265)</f>
        <v>2.8816552533984749</v>
      </c>
      <c r="J265">
        <f>(P265+AT265*D265)</f>
        <v>26.876197834766469</v>
      </c>
      <c r="K265" s="3">
        <v>4.67</v>
      </c>
      <c r="L265">
        <f>(K265*AI265+AJ265)</f>
        <v>2</v>
      </c>
      <c r="M265" s="1">
        <v>0.5</v>
      </c>
      <c r="N265">
        <f>L265*(M265+1)*(M265+1)/(M265*M265+1)</f>
        <v>3.6</v>
      </c>
      <c r="O265" s="1">
        <v>27.204851150512695</v>
      </c>
      <c r="P265" s="1">
        <v>27.112680435180664</v>
      </c>
      <c r="Q265" s="1">
        <v>27.03489875793457</v>
      </c>
      <c r="R265" s="1">
        <v>409.94476318359375</v>
      </c>
      <c r="S265" s="1">
        <v>411.18215942382812</v>
      </c>
      <c r="T265" s="1">
        <v>6.0649495124816895</v>
      </c>
      <c r="U265" s="1">
        <v>6.5800261497497559</v>
      </c>
      <c r="V265" s="1">
        <v>17.081878662109375</v>
      </c>
      <c r="W265" s="1">
        <v>18.532829284667969</v>
      </c>
      <c r="X265" s="1">
        <v>599.493408203125</v>
      </c>
      <c r="Y265" s="1">
        <v>9.8110631108283997E-2</v>
      </c>
      <c r="Z265" s="1">
        <v>0.10327434539794922</v>
      </c>
      <c r="AA265" s="1">
        <v>102.06069946289062</v>
      </c>
      <c r="AB265" s="1">
        <v>6.421628475189209</v>
      </c>
      <c r="AC265" s="1">
        <v>5.8926839381456375E-2</v>
      </c>
      <c r="AD265" s="1">
        <v>2.1159766241908073E-2</v>
      </c>
      <c r="AE265" s="1">
        <v>5.2591045387089252E-3</v>
      </c>
      <c r="AF265" s="1">
        <v>1.743217371404171E-2</v>
      </c>
      <c r="AG265" s="1">
        <v>5.5840779095888138E-3</v>
      </c>
      <c r="AH265" s="1">
        <v>1</v>
      </c>
      <c r="AI265" s="1">
        <v>0</v>
      </c>
      <c r="AJ265" s="1">
        <v>2</v>
      </c>
      <c r="AK265" s="1">
        <v>0</v>
      </c>
      <c r="AL265" s="1">
        <v>1</v>
      </c>
      <c r="AM265" s="1">
        <v>0.18999999761581421</v>
      </c>
      <c r="AN265" s="1">
        <v>111115</v>
      </c>
      <c r="AO265">
        <f>X265*0.000001/(K265*0.0001)</f>
        <v>1.2837117948675052</v>
      </c>
      <c r="AP265">
        <f>(U265-T265)/(1000-U265)*AO265</f>
        <v>6.6558955117342988E-4</v>
      </c>
      <c r="AQ265">
        <f>(P265+273.15)</f>
        <v>300.26268043518064</v>
      </c>
      <c r="AR265">
        <f>(O265+273.15)</f>
        <v>300.35485115051267</v>
      </c>
      <c r="AS265">
        <f>(Y265*AK265+Z265*AL265)*AM265</f>
        <v>1.9622125379385125E-2</v>
      </c>
      <c r="AT265">
        <f>((AS265+0.00000010773*(AR265^4-AQ265^4))-AP265*44100)/(L265*0.92*2*29.3+0.00000043092*AQ265^3)</f>
        <v>-0.23648260041419683</v>
      </c>
      <c r="AU265">
        <f>0.61365*EXP(17.502*J265/(240.97+J265))</f>
        <v>3.5532173247260461</v>
      </c>
      <c r="AV265">
        <f>AU265*1000/AA265</f>
        <v>34.814745964170072</v>
      </c>
      <c r="AW265">
        <f>(AV265-U265)</f>
        <v>28.234719814420316</v>
      </c>
      <c r="AX265">
        <f>IF(D265,P265,(O265+P265)/2)</f>
        <v>27.112680435180664</v>
      </c>
      <c r="AY265">
        <f>0.61365*EXP(17.502*AX265/(240.97+AX265))</f>
        <v>3.6029151056938495</v>
      </c>
      <c r="AZ265">
        <f>IF(AW265&lt;&gt;0,(1000-(AV265+U265)/2)/AW265*AP265,0)</f>
        <v>2.3085534106997374E-2</v>
      </c>
      <c r="BA265">
        <f>U265*AA265/1000</f>
        <v>0.67156207132757118</v>
      </c>
      <c r="BB265">
        <f>(AY265-BA265)</f>
        <v>2.9313530343662784</v>
      </c>
      <c r="BC265">
        <f>1/(1.6/F265+1.37/N265)</f>
        <v>1.4441771504718263E-2</v>
      </c>
      <c r="BD265">
        <f>G265*AA265*0.001</f>
        <v>52.938406003876622</v>
      </c>
      <c r="BE265">
        <f>G265/S265</f>
        <v>1.2614732830996955</v>
      </c>
      <c r="BF265">
        <f>(1-AP265*AA265/AU265/F265)*100</f>
        <v>17.71713737560323</v>
      </c>
      <c r="BG265">
        <f>(S265-E265/(N265/1.35))</f>
        <v>411.88046143537377</v>
      </c>
      <c r="BH265">
        <f>E265*BF265/100/BG265</f>
        <v>-8.0100345134758268E-4</v>
      </c>
    </row>
    <row r="266" spans="1:60" x14ac:dyDescent="0.25">
      <c r="A266" s="1" t="s">
        <v>9</v>
      </c>
      <c r="B266" s="1" t="s">
        <v>326</v>
      </c>
    </row>
    <row r="267" spans="1:60" x14ac:dyDescent="0.25">
      <c r="A267" s="1" t="s">
        <v>9</v>
      </c>
      <c r="B267" s="1" t="s">
        <v>327</v>
      </c>
    </row>
    <row r="268" spans="1:60" x14ac:dyDescent="0.25">
      <c r="A268" s="1" t="s">
        <v>9</v>
      </c>
      <c r="B268" s="1" t="s">
        <v>328</v>
      </c>
    </row>
    <row r="269" spans="1:60" x14ac:dyDescent="0.25">
      <c r="A269" s="1" t="s">
        <v>9</v>
      </c>
      <c r="B269" s="1" t="s">
        <v>329</v>
      </c>
    </row>
    <row r="270" spans="1:60" x14ac:dyDescent="0.25">
      <c r="A270" s="1" t="s">
        <v>9</v>
      </c>
      <c r="B270" s="1" t="s">
        <v>330</v>
      </c>
    </row>
    <row r="271" spans="1:60" x14ac:dyDescent="0.25">
      <c r="A271" s="1" t="s">
        <v>9</v>
      </c>
      <c r="B271" s="1" t="s">
        <v>331</v>
      </c>
    </row>
    <row r="272" spans="1:60" x14ac:dyDescent="0.25">
      <c r="A272" s="1" t="s">
        <v>9</v>
      </c>
      <c r="B272" s="1" t="s">
        <v>332</v>
      </c>
    </row>
    <row r="273" spans="1:60" x14ac:dyDescent="0.25">
      <c r="A273" s="1" t="s">
        <v>9</v>
      </c>
      <c r="B273" s="1" t="s">
        <v>333</v>
      </c>
    </row>
    <row r="274" spans="1:60" x14ac:dyDescent="0.25">
      <c r="A274" s="1" t="s">
        <v>9</v>
      </c>
      <c r="B274" s="1" t="s">
        <v>334</v>
      </c>
    </row>
    <row r="275" spans="1:60" x14ac:dyDescent="0.25">
      <c r="A275" s="1">
        <v>91</v>
      </c>
      <c r="B275" s="1" t="s">
        <v>335</v>
      </c>
      <c r="C275" s="1">
        <v>9087.0000101029873</v>
      </c>
      <c r="D275" s="1">
        <v>1</v>
      </c>
      <c r="E275">
        <f>(R275-S275*(1000-T275)/(1000-U275))*AO275</f>
        <v>-1.9980324292314233</v>
      </c>
      <c r="F275">
        <f>IF(AZ275&lt;&gt;0,1/(1/AZ275-1/N275),0)</f>
        <v>1.2372392893483398E-2</v>
      </c>
      <c r="G275">
        <f>((BC275-AP275/2)*S275-E275)/(BC275+AP275/2)</f>
        <v>646.3825302730171</v>
      </c>
      <c r="H275">
        <f>AP275*1000</f>
        <v>0.35421581879244107</v>
      </c>
      <c r="I275">
        <f>(AU275-BA275)</f>
        <v>2.8706856908485583</v>
      </c>
      <c r="J275">
        <f>(P275+AT275*D275)</f>
        <v>26.940793856476443</v>
      </c>
      <c r="K275" s="3">
        <v>5.21</v>
      </c>
      <c r="L275">
        <f>(K275*AI275+AJ275)</f>
        <v>2</v>
      </c>
      <c r="M275" s="1">
        <v>0.5</v>
      </c>
      <c r="N275">
        <f>L275*(M275+1)*(M275+1)/(M275*M275+1)</f>
        <v>3.6</v>
      </c>
      <c r="O275" s="1">
        <v>27.288808822631836</v>
      </c>
      <c r="P275" s="1">
        <v>27.047815322875977</v>
      </c>
      <c r="Q275" s="1">
        <v>27.049154281616211</v>
      </c>
      <c r="R275" s="1">
        <v>409.92807006835937</v>
      </c>
      <c r="S275" s="1">
        <v>411.53778076171875</v>
      </c>
      <c r="T275" s="1">
        <v>6.5143756866455078</v>
      </c>
      <c r="U275" s="1">
        <v>6.8201084136962891</v>
      </c>
      <c r="V275" s="1">
        <v>18.290781021118164</v>
      </c>
      <c r="W275" s="1">
        <v>19.119329452514648</v>
      </c>
      <c r="X275" s="1">
        <v>599.50341796875</v>
      </c>
      <c r="Y275" s="1">
        <v>0.10468322783708572</v>
      </c>
      <c r="Z275" s="1">
        <v>0.11019287258386612</v>
      </c>
      <c r="AA275" s="1">
        <v>102.05805206298828</v>
      </c>
      <c r="AB275" s="1">
        <v>6.6463537216186523</v>
      </c>
      <c r="AC275" s="1">
        <v>5.6630294770002365E-2</v>
      </c>
      <c r="AD275" s="1">
        <v>2.4519316852092743E-2</v>
      </c>
      <c r="AE275" s="1">
        <v>2.6267406065016985E-3</v>
      </c>
      <c r="AF275" s="1">
        <v>1.7103476449847221E-2</v>
      </c>
      <c r="AG275" s="1">
        <v>2.7809354942291975E-3</v>
      </c>
      <c r="AH275" s="1">
        <v>0.66666668653488159</v>
      </c>
      <c r="AI275" s="1">
        <v>0</v>
      </c>
      <c r="AJ275" s="1">
        <v>2</v>
      </c>
      <c r="AK275" s="1">
        <v>0</v>
      </c>
      <c r="AL275" s="1">
        <v>1</v>
      </c>
      <c r="AM275" s="1">
        <v>0.18999999761581421</v>
      </c>
      <c r="AN275" s="1">
        <v>111115</v>
      </c>
      <c r="AO275">
        <f>X275*0.000001/(K275*0.0001)</f>
        <v>1.1506783454294625</v>
      </c>
      <c r="AP275">
        <f>(U275-T275)/(1000-U275)*AO275</f>
        <v>3.5421581879244108E-4</v>
      </c>
      <c r="AQ275">
        <f>(P275+273.15)</f>
        <v>300.19781532287595</v>
      </c>
      <c r="AR275">
        <f>(O275+273.15)</f>
        <v>300.43880882263181</v>
      </c>
      <c r="AS275">
        <f>(Y275*AK275+Z275*AL275)*AM275</f>
        <v>2.0936645528214282E-2</v>
      </c>
      <c r="AT275">
        <f>((AS275+0.00000010773*(AR275^4-AQ275^4))-AP275*44100)/(L275*0.92*2*29.3+0.00000043092*AQ275^3)</f>
        <v>-0.10702146639953232</v>
      </c>
      <c r="AU275">
        <f>0.61365*EXP(17.502*J275/(240.97+J275))</f>
        <v>3.5667326704087987</v>
      </c>
      <c r="AV275">
        <f>AU275*1000/AA275</f>
        <v>34.948077082712487</v>
      </c>
      <c r="AW275">
        <f>(AV275-U275)</f>
        <v>28.127968669016198</v>
      </c>
      <c r="AX275">
        <f>IF(D275,P275,(O275+P275)/2)</f>
        <v>27.047815322875977</v>
      </c>
      <c r="AY275">
        <f>0.61365*EXP(17.502*AX275/(240.97+AX275))</f>
        <v>3.5892234195622073</v>
      </c>
      <c r="AZ275">
        <f>IF(AW275&lt;&gt;0,(1000-(AV275+U275)/2)/AW275*AP275,0)</f>
        <v>1.2330017388064338E-2</v>
      </c>
      <c r="BA275">
        <f>U275*AA275/1000</f>
        <v>0.69604697956024031</v>
      </c>
      <c r="BB275">
        <f>(AY275-BA275)</f>
        <v>2.8931764400019668</v>
      </c>
      <c r="BC275">
        <f>1/(1.6/F275+1.37/N275)</f>
        <v>7.7100568712061019E-3</v>
      </c>
      <c r="BD275">
        <f>G275*AA275*0.001</f>
        <v>65.968541927209685</v>
      </c>
      <c r="BE275">
        <f>G275/S275</f>
        <v>1.570651737190744</v>
      </c>
      <c r="BF275">
        <f>(1-AP275*AA275/AU275/F275)*100</f>
        <v>18.079807437669682</v>
      </c>
      <c r="BG275">
        <f>(S275-E275/(N275/1.35))</f>
        <v>412.28704292268054</v>
      </c>
      <c r="BH275">
        <f>E275*BF275/100/BG275</f>
        <v>-8.7618668097454958E-4</v>
      </c>
    </row>
    <row r="276" spans="1:60" x14ac:dyDescent="0.25">
      <c r="A276" s="1">
        <v>92</v>
      </c>
      <c r="B276" s="1" t="s">
        <v>336</v>
      </c>
      <c r="C276" s="1">
        <v>9092.5000099800527</v>
      </c>
      <c r="D276" s="1">
        <v>1</v>
      </c>
      <c r="E276">
        <f>(R276-S276*(1000-T276)/(1000-U276))*AO276</f>
        <v>-2.0553614620616392</v>
      </c>
      <c r="F276">
        <f>IF(AZ276&lt;&gt;0,1/(1/AZ276-1/N276),0)</f>
        <v>1.2569582371835235E-2</v>
      </c>
      <c r="G276">
        <f>((BC276-AP276/2)*S276-E276)/(BC276+AP276/2)</f>
        <v>649.52273322759925</v>
      </c>
      <c r="H276">
        <f>AP276*1000</f>
        <v>0.35999629448796544</v>
      </c>
      <c r="I276">
        <f>(AU276-BA276)</f>
        <v>2.871897542681801</v>
      </c>
      <c r="J276">
        <f>(P276+AT276*D276)</f>
        <v>26.949535929569382</v>
      </c>
      <c r="K276" s="3">
        <v>5.21</v>
      </c>
      <c r="L276">
        <f>(K276*AI276+AJ276)</f>
        <v>2</v>
      </c>
      <c r="M276" s="1">
        <v>0.5</v>
      </c>
      <c r="N276">
        <f>L276*(M276+1)*(M276+1)/(M276*M276+1)</f>
        <v>3.6</v>
      </c>
      <c r="O276" s="1">
        <v>27.293170928955078</v>
      </c>
      <c r="P276" s="1">
        <v>27.059343338012695</v>
      </c>
      <c r="Q276" s="1">
        <v>27.063209533691406</v>
      </c>
      <c r="R276" s="1">
        <v>409.8360595703125</v>
      </c>
      <c r="S276" s="1">
        <v>411.49359130859375</v>
      </c>
      <c r="T276" s="1">
        <v>6.5154294967651367</v>
      </c>
      <c r="U276" s="1">
        <v>6.8261594772338867</v>
      </c>
      <c r="V276" s="1">
        <v>18.260093688964844</v>
      </c>
      <c r="W276" s="1">
        <v>19.131231307983398</v>
      </c>
      <c r="X276" s="1">
        <v>599.484375</v>
      </c>
      <c r="Y276" s="1">
        <v>0.1313093900680542</v>
      </c>
      <c r="Z276" s="1">
        <v>0.1382203996181488</v>
      </c>
      <c r="AA276" s="1">
        <v>102.05850982666016</v>
      </c>
      <c r="AB276" s="1">
        <v>6.6463537216186523</v>
      </c>
      <c r="AC276" s="1">
        <v>5.6630294770002365E-2</v>
      </c>
      <c r="AD276" s="1">
        <v>2.4519316852092743E-2</v>
      </c>
      <c r="AE276" s="1">
        <v>2.6267406065016985E-3</v>
      </c>
      <c r="AF276" s="1">
        <v>1.7103476449847221E-2</v>
      </c>
      <c r="AG276" s="1">
        <v>2.7809354942291975E-3</v>
      </c>
      <c r="AH276" s="1">
        <v>1</v>
      </c>
      <c r="AI276" s="1">
        <v>0</v>
      </c>
      <c r="AJ276" s="1">
        <v>2</v>
      </c>
      <c r="AK276" s="1">
        <v>0</v>
      </c>
      <c r="AL276" s="1">
        <v>1</v>
      </c>
      <c r="AM276" s="1">
        <v>0.18999999761581421</v>
      </c>
      <c r="AN276" s="1">
        <v>111115</v>
      </c>
      <c r="AO276">
        <f>X276*0.000001/(K276*0.0001)</f>
        <v>1.1506417946257197</v>
      </c>
      <c r="AP276">
        <f>(U276-T276)/(1000-U276)*AO276</f>
        <v>3.5999629448796544E-4</v>
      </c>
      <c r="AQ276">
        <f>(P276+273.15)</f>
        <v>300.20934333801267</v>
      </c>
      <c r="AR276">
        <f>(O276+273.15)</f>
        <v>300.44317092895506</v>
      </c>
      <c r="AS276">
        <f>(Y276*AK276+Z276*AL276)*AM276</f>
        <v>2.626187559790516E-2</v>
      </c>
      <c r="AT276">
        <f>((AS276+0.00000010773*(AR276^4-AQ276^4))-AP276*44100)/(L276*0.92*2*29.3+0.00000043092*AQ276^3)</f>
        <v>-0.10980740844331442</v>
      </c>
      <c r="AU276">
        <f>0.61365*EXP(17.502*J276/(240.97+J276))</f>
        <v>3.5685652067674249</v>
      </c>
      <c r="AV276">
        <f>AU276*1000/AA276</f>
        <v>34.965876072739107</v>
      </c>
      <c r="AW276">
        <f>(AV276-U276)</f>
        <v>28.13971659550522</v>
      </c>
      <c r="AX276">
        <f>IF(D276,P276,(O276+P276)/2)</f>
        <v>27.059343338012695</v>
      </c>
      <c r="AY276">
        <f>0.61365*EXP(17.502*AX276/(240.97+AX276))</f>
        <v>3.591653421701948</v>
      </c>
      <c r="AZ276">
        <f>IF(AW276&lt;&gt;0,(1000-(AV276+U276)/2)/AW276*AP276,0)</f>
        <v>1.2525847739906398E-2</v>
      </c>
      <c r="BA276">
        <f>U276*AA276/1000</f>
        <v>0.69666766408562397</v>
      </c>
      <c r="BB276">
        <f>(AY276-BA276)</f>
        <v>2.894985757616324</v>
      </c>
      <c r="BC276">
        <f>1/(1.6/F276+1.37/N276)</f>
        <v>7.8325724086502797E-3</v>
      </c>
      <c r="BD276">
        <f>G276*AA276*0.001</f>
        <v>66.289322251748104</v>
      </c>
      <c r="BE276">
        <f>G276/S276</f>
        <v>1.5784516380001139</v>
      </c>
      <c r="BF276">
        <f>(1-AP276*AA276/AU276/F276)*100</f>
        <v>18.090784172370022</v>
      </c>
      <c r="BG276">
        <f>(S276-E276/(N276/1.35))</f>
        <v>412.26435185686688</v>
      </c>
      <c r="BH276">
        <f>E276*BF276/100/BG276</f>
        <v>-9.0192373992291049E-4</v>
      </c>
    </row>
    <row r="277" spans="1:60" x14ac:dyDescent="0.25">
      <c r="A277" s="1">
        <v>93</v>
      </c>
      <c r="B277" s="1" t="s">
        <v>337</v>
      </c>
      <c r="C277" s="1">
        <v>9097.500009868294</v>
      </c>
      <c r="D277" s="1">
        <v>1</v>
      </c>
      <c r="E277">
        <f>(R277-S277*(1000-T277)/(1000-U277))*AO277</f>
        <v>-2.0211832698361598</v>
      </c>
      <c r="F277">
        <f>IF(AZ277&lt;&gt;0,1/(1/AZ277-1/N277),0)</f>
        <v>1.2391788458992496E-2</v>
      </c>
      <c r="G277">
        <f>((BC277-AP277/2)*S277-E277)/(BC277+AP277/2)</f>
        <v>648.84515846281056</v>
      </c>
      <c r="H277">
        <f>AP277*1000</f>
        <v>0.35489557703779778</v>
      </c>
      <c r="I277">
        <f>(AU277-BA277)</f>
        <v>2.8716637456600509</v>
      </c>
      <c r="J277">
        <f>(P277+AT277*D277)</f>
        <v>26.951285929955187</v>
      </c>
      <c r="K277" s="3">
        <v>5.21</v>
      </c>
      <c r="L277">
        <f>(K277*AI277+AJ277)</f>
        <v>2</v>
      </c>
      <c r="M277" s="1">
        <v>0.5</v>
      </c>
      <c r="N277">
        <f>L277*(M277+1)*(M277+1)/(M277*M277+1)</f>
        <v>3.6</v>
      </c>
      <c r="O277" s="1">
        <v>27.297996520996094</v>
      </c>
      <c r="P277" s="1">
        <v>27.058708190917969</v>
      </c>
      <c r="Q277" s="1">
        <v>27.064018249511719</v>
      </c>
      <c r="R277" s="1">
        <v>409.8408203125</v>
      </c>
      <c r="S277" s="1">
        <v>411.47052001953125</v>
      </c>
      <c r="T277" s="1">
        <v>6.5257325172424316</v>
      </c>
      <c r="U277" s="1">
        <v>6.8320655822753906</v>
      </c>
      <c r="V277" s="1">
        <v>18.283353805541992</v>
      </c>
      <c r="W277" s="1">
        <v>19.141313552856445</v>
      </c>
      <c r="X277" s="1">
        <v>599.46954345703125</v>
      </c>
      <c r="Y277" s="1">
        <v>0.11256222426891327</v>
      </c>
      <c r="Z277" s="1">
        <v>0.11848654597997665</v>
      </c>
      <c r="AA277" s="1">
        <v>102.05821228027344</v>
      </c>
      <c r="AB277" s="1">
        <v>6.6463537216186523</v>
      </c>
      <c r="AC277" s="1">
        <v>5.6630294770002365E-2</v>
      </c>
      <c r="AD277" s="1">
        <v>2.4519316852092743E-2</v>
      </c>
      <c r="AE277" s="1">
        <v>2.6267406065016985E-3</v>
      </c>
      <c r="AF277" s="1">
        <v>1.7103476449847221E-2</v>
      </c>
      <c r="AG277" s="1">
        <v>2.7809354942291975E-3</v>
      </c>
      <c r="AH277" s="1">
        <v>1</v>
      </c>
      <c r="AI277" s="1">
        <v>0</v>
      </c>
      <c r="AJ277" s="1">
        <v>2</v>
      </c>
      <c r="AK277" s="1">
        <v>0</v>
      </c>
      <c r="AL277" s="1">
        <v>1</v>
      </c>
      <c r="AM277" s="1">
        <v>0.18999999761581421</v>
      </c>
      <c r="AN277" s="1">
        <v>111115</v>
      </c>
      <c r="AO277">
        <f>X277*0.000001/(K277*0.0001)</f>
        <v>1.1506133271728047</v>
      </c>
      <c r="AP277">
        <f>(U277-T277)/(1000-U277)*AO277</f>
        <v>3.5489557703779779E-4</v>
      </c>
      <c r="AQ277">
        <f>(P277+273.15)</f>
        <v>300.20870819091795</v>
      </c>
      <c r="AR277">
        <f>(O277+273.15)</f>
        <v>300.44799652099607</v>
      </c>
      <c r="AS277">
        <f>(Y277*AK277+Z277*AL277)*AM277</f>
        <v>2.2512443453701625E-2</v>
      </c>
      <c r="AT277">
        <f>((AS277+0.00000010773*(AR277^4-AQ277^4))-AP277*44100)/(L277*0.92*2*29.3+0.00000043092*AQ277^3)</f>
        <v>-0.10742226096278171</v>
      </c>
      <c r="AU277">
        <f>0.61365*EXP(17.502*J277/(240.97+J277))</f>
        <v>3.5689321451686626</v>
      </c>
      <c r="AV277">
        <f>AU277*1000/AA277</f>
        <v>34.969573397656823</v>
      </c>
      <c r="AW277">
        <f>(AV277-U277)</f>
        <v>28.137507815381433</v>
      </c>
      <c r="AX277">
        <f>IF(D277,P277,(O277+P277)/2)</f>
        <v>27.058708190917969</v>
      </c>
      <c r="AY277">
        <f>0.61365*EXP(17.502*AX277/(240.97+AX277))</f>
        <v>3.5915195010227534</v>
      </c>
      <c r="AZ277">
        <f>IF(AW277&lt;&gt;0,(1000-(AV277+U277)/2)/AW277*AP277,0)</f>
        <v>1.2349280217859016E-2</v>
      </c>
      <c r="BA277">
        <f>U277*AA277/1000</f>
        <v>0.69726839950861175</v>
      </c>
      <c r="BB277">
        <f>(AY277-BA277)</f>
        <v>2.8942511015141417</v>
      </c>
      <c r="BC277">
        <f>1/(1.6/F277+1.37/N277)</f>
        <v>7.7221080127966406E-3</v>
      </c>
      <c r="BD277">
        <f>G277*AA277*0.001</f>
        <v>66.219976919425179</v>
      </c>
      <c r="BE277">
        <f>G277/S277</f>
        <v>1.57689342709658</v>
      </c>
      <c r="BF277">
        <f>(1-AP277*AA277/AU277/F277)*100</f>
        <v>18.101440768695177</v>
      </c>
      <c r="BG277">
        <f>(S277-E277/(N277/1.35))</f>
        <v>412.22846374571981</v>
      </c>
      <c r="BH277">
        <f>E277*BF277/100/BG277</f>
        <v>-8.8752554612980112E-4</v>
      </c>
    </row>
    <row r="278" spans="1:60" x14ac:dyDescent="0.25">
      <c r="A278" s="1">
        <v>94</v>
      </c>
      <c r="B278" s="1" t="s">
        <v>338</v>
      </c>
      <c r="C278" s="1">
        <v>9102.5000097565353</v>
      </c>
      <c r="D278" s="1">
        <v>1</v>
      </c>
      <c r="E278">
        <f>(R278-S278*(1000-T278)/(1000-U278))*AO278</f>
        <v>-1.9976368652723053</v>
      </c>
      <c r="F278">
        <f>IF(AZ278&lt;&gt;0,1/(1/AZ278-1/N278),0)</f>
        <v>1.2331961386672811E-2</v>
      </c>
      <c r="G278">
        <f>((BC278-AP278/2)*S278-E278)/(BC278+AP278/2)</f>
        <v>647.12640662324111</v>
      </c>
      <c r="H278">
        <f>AP278*1000</f>
        <v>0.35261576718329979</v>
      </c>
      <c r="I278">
        <f>(AU278-BA278)</f>
        <v>2.8670696315650019</v>
      </c>
      <c r="J278">
        <f>(P278+AT278*D278)</f>
        <v>26.932041695128014</v>
      </c>
      <c r="K278" s="3">
        <v>5.21</v>
      </c>
      <c r="L278">
        <f>(K278*AI278+AJ278)</f>
        <v>2</v>
      </c>
      <c r="M278" s="1">
        <v>0.5</v>
      </c>
      <c r="N278">
        <f>L278*(M278+1)*(M278+1)/(M278*M278+1)</f>
        <v>3.6</v>
      </c>
      <c r="O278" s="1">
        <v>27.298812866210938</v>
      </c>
      <c r="P278" s="1">
        <v>27.036413192749023</v>
      </c>
      <c r="Q278" s="1">
        <v>27.040641784667969</v>
      </c>
      <c r="R278" s="1">
        <v>409.86074829101562</v>
      </c>
      <c r="S278" s="1">
        <v>411.4708251953125</v>
      </c>
      <c r="T278" s="1">
        <v>6.5331716537475586</v>
      </c>
      <c r="U278" s="1">
        <v>6.8375401496887207</v>
      </c>
      <c r="V278" s="1">
        <v>18.301109313964844</v>
      </c>
      <c r="W278" s="1">
        <v>19.155071258544922</v>
      </c>
      <c r="X278" s="1">
        <v>599.45977783203125</v>
      </c>
      <c r="Y278" s="1">
        <v>8.6532317101955414E-2</v>
      </c>
      <c r="Z278" s="1">
        <v>9.1086648404598236E-2</v>
      </c>
      <c r="AA278" s="1">
        <v>102.05851745605469</v>
      </c>
      <c r="AB278" s="1">
        <v>6.6463537216186523</v>
      </c>
      <c r="AC278" s="1">
        <v>5.6630294770002365E-2</v>
      </c>
      <c r="AD278" s="1">
        <v>2.4519316852092743E-2</v>
      </c>
      <c r="AE278" s="1">
        <v>2.6267406065016985E-3</v>
      </c>
      <c r="AF278" s="1">
        <v>1.7103476449847221E-2</v>
      </c>
      <c r="AG278" s="1">
        <v>2.7809354942291975E-3</v>
      </c>
      <c r="AH278" s="1">
        <v>1</v>
      </c>
      <c r="AI278" s="1">
        <v>0</v>
      </c>
      <c r="AJ278" s="1">
        <v>2</v>
      </c>
      <c r="AK278" s="1">
        <v>0</v>
      </c>
      <c r="AL278" s="1">
        <v>1</v>
      </c>
      <c r="AM278" s="1">
        <v>0.18999999761581421</v>
      </c>
      <c r="AN278" s="1">
        <v>111115</v>
      </c>
      <c r="AO278">
        <f>X278*0.000001/(K278*0.0001)</f>
        <v>1.1505945831708853</v>
      </c>
      <c r="AP278">
        <f>(U278-T278)/(1000-U278)*AO278</f>
        <v>3.5261576718329977E-4</v>
      </c>
      <c r="AQ278">
        <f>(P278+273.15)</f>
        <v>300.186413192749</v>
      </c>
      <c r="AR278">
        <f>(O278+273.15)</f>
        <v>300.44881286621091</v>
      </c>
      <c r="AS278">
        <f>(Y278*AK278+Z278*AL278)*AM278</f>
        <v>1.7306462979706172E-2</v>
      </c>
      <c r="AT278">
        <f>((AS278+0.00000010773*(AR278^4-AQ278^4))-AP278*44100)/(L278*0.92*2*29.3+0.00000043092*AQ278^3)</f>
        <v>-0.10437149762100913</v>
      </c>
      <c r="AU278">
        <f>0.61365*EXP(17.502*J278/(240.97+J278))</f>
        <v>3.5648988422884829</v>
      </c>
      <c r="AV278">
        <f>AU278*1000/AA278</f>
        <v>34.929949318766951</v>
      </c>
      <c r="AW278">
        <f>(AV278-U278)</f>
        <v>28.09240916907823</v>
      </c>
      <c r="AX278">
        <f>IF(D278,P278,(O278+P278)/2)</f>
        <v>27.036413192749023</v>
      </c>
      <c r="AY278">
        <f>0.61365*EXP(17.502*AX278/(240.97+AX278))</f>
        <v>3.5868213646607847</v>
      </c>
      <c r="AZ278">
        <f>IF(AW278&lt;&gt;0,(1000-(AV278+U278)/2)/AW278*AP278,0)</f>
        <v>1.2289861913737326E-2</v>
      </c>
      <c r="BA278">
        <f>U278*AA278/1000</f>
        <v>0.69782921072348103</v>
      </c>
      <c r="BB278">
        <f>(AY278-BA278)</f>
        <v>2.8889921539373038</v>
      </c>
      <c r="BC278">
        <f>1/(1.6/F278+1.37/N278)</f>
        <v>7.6849350088839703E-3</v>
      </c>
      <c r="BD278">
        <f>G278*AA278*0.001</f>
        <v>66.044761666631999</v>
      </c>
      <c r="BE278">
        <f>G278/S278</f>
        <v>1.5727151647168913</v>
      </c>
      <c r="BF278">
        <f>(1-AP278*AA278/AU278/F278)*100</f>
        <v>18.140023407910554</v>
      </c>
      <c r="BG278">
        <f>(S278-E278/(N278/1.35))</f>
        <v>412.21993901978959</v>
      </c>
      <c r="BH278">
        <f>E278*BF278/100/BG278</f>
        <v>-8.7907391337528281E-4</v>
      </c>
    </row>
    <row r="279" spans="1:60" x14ac:dyDescent="0.25">
      <c r="A279" s="1">
        <v>95</v>
      </c>
      <c r="B279" s="1" t="s">
        <v>339</v>
      </c>
      <c r="C279" s="1">
        <v>9108.0000096336007</v>
      </c>
      <c r="D279" s="1">
        <v>1</v>
      </c>
      <c r="E279">
        <f>(R279-S279*(1000-T279)/(1000-U279))*AO279</f>
        <v>-1.9888452073976963</v>
      </c>
      <c r="F279">
        <f>IF(AZ279&lt;&gt;0,1/(1/AZ279-1/N279),0)</f>
        <v>1.2204482787268418E-2</v>
      </c>
      <c r="G279">
        <f>((BC279-AP279/2)*S279-E279)/(BC279+AP279/2)</f>
        <v>648.63578452558511</v>
      </c>
      <c r="H279">
        <f>AP279*1000</f>
        <v>0.34874212310953129</v>
      </c>
      <c r="I279">
        <f>(AU279-BA279)</f>
        <v>2.8650963633162312</v>
      </c>
      <c r="J279">
        <f>(P279+AT279*D279)</f>
        <v>26.925545273928194</v>
      </c>
      <c r="K279" s="3">
        <v>5.21</v>
      </c>
      <c r="L279">
        <f>(K279*AI279+AJ279)</f>
        <v>2</v>
      </c>
      <c r="M279" s="1">
        <v>0.5</v>
      </c>
      <c r="N279">
        <f>L279*(M279+1)*(M279+1)/(M279*M279+1)</f>
        <v>3.6</v>
      </c>
      <c r="O279" s="1">
        <v>27.294660568237305</v>
      </c>
      <c r="P279" s="1">
        <v>27.028112411499023</v>
      </c>
      <c r="Q279" s="1">
        <v>27.030689239501953</v>
      </c>
      <c r="R279" s="1">
        <v>409.84249877929687</v>
      </c>
      <c r="S279" s="1">
        <v>411.44631958007812</v>
      </c>
      <c r="T279" s="1">
        <v>6.5425329208374023</v>
      </c>
      <c r="U279" s="1">
        <v>6.8435544967651367</v>
      </c>
      <c r="V279" s="1">
        <v>18.330610275268555</v>
      </c>
      <c r="W279" s="1">
        <v>19.175683975219727</v>
      </c>
      <c r="X279" s="1">
        <v>599.46270751953125</v>
      </c>
      <c r="Y279" s="1">
        <v>6.9684639573097229E-2</v>
      </c>
      <c r="Z279" s="1">
        <v>7.3352254927158356E-2</v>
      </c>
      <c r="AA279" s="1">
        <v>102.05834197998047</v>
      </c>
      <c r="AB279" s="1">
        <v>6.6463537216186523</v>
      </c>
      <c r="AC279" s="1">
        <v>5.6630294770002365E-2</v>
      </c>
      <c r="AD279" s="1">
        <v>2.4519316852092743E-2</v>
      </c>
      <c r="AE279" s="1">
        <v>2.6267406065016985E-3</v>
      </c>
      <c r="AF279" s="1">
        <v>1.7103476449847221E-2</v>
      </c>
      <c r="AG279" s="1">
        <v>2.7809354942291975E-3</v>
      </c>
      <c r="AH279" s="1">
        <v>1</v>
      </c>
      <c r="AI279" s="1">
        <v>0</v>
      </c>
      <c r="AJ279" s="1">
        <v>2</v>
      </c>
      <c r="AK279" s="1">
        <v>0</v>
      </c>
      <c r="AL279" s="1">
        <v>1</v>
      </c>
      <c r="AM279" s="1">
        <v>0.18999999761581421</v>
      </c>
      <c r="AN279" s="1">
        <v>111115</v>
      </c>
      <c r="AO279">
        <f>X279*0.000001/(K279*0.0001)</f>
        <v>1.1506002063714611</v>
      </c>
      <c r="AP279">
        <f>(U279-T279)/(1000-U279)*AO279</f>
        <v>3.4874212310953128E-4</v>
      </c>
      <c r="AQ279">
        <f>(P279+273.15)</f>
        <v>300.178112411499</v>
      </c>
      <c r="AR279">
        <f>(O279+273.15)</f>
        <v>300.44466056823728</v>
      </c>
      <c r="AS279">
        <f>(Y279*AK279+Z279*AL279)*AM279</f>
        <v>1.3936928261274684E-2</v>
      </c>
      <c r="AT279">
        <f>((AS279+0.00000010773*(AR279^4-AQ279^4))-AP279*44100)/(L279*0.92*2*29.3+0.00000043092*AQ279^3)</f>
        <v>-0.10256713757082997</v>
      </c>
      <c r="AU279">
        <f>0.61365*EXP(17.502*J279/(240.97+J279))</f>
        <v>3.5635381885057207</v>
      </c>
      <c r="AV279">
        <f>AU279*1000/AA279</f>
        <v>34.916677259020496</v>
      </c>
      <c r="AW279">
        <f>(AV279-U279)</f>
        <v>28.073122762255359</v>
      </c>
      <c r="AX279">
        <f>IF(D279,P279,(O279+P279)/2)</f>
        <v>27.028112411499023</v>
      </c>
      <c r="AY279">
        <f>0.61365*EXP(17.502*AX279/(240.97+AX279))</f>
        <v>3.5850735450113498</v>
      </c>
      <c r="AZ279">
        <f>IF(AW279&lt;&gt;0,(1000-(AV279+U279)/2)/AW279*AP279,0)</f>
        <v>1.2163247746225061E-2</v>
      </c>
      <c r="BA279">
        <f>U279*AA279/1000</f>
        <v>0.6984418251894895</v>
      </c>
      <c r="BB279">
        <f>(AY279-BA279)</f>
        <v>2.8866317198218603</v>
      </c>
      <c r="BC279">
        <f>1/(1.6/F279+1.37/N279)</f>
        <v>7.6057238291930042E-3</v>
      </c>
      <c r="BD279">
        <f>G279*AA279*0.001</f>
        <v>66.198692717565095</v>
      </c>
      <c r="BE279">
        <f>G279/S279</f>
        <v>1.5764773037405764</v>
      </c>
      <c r="BF279">
        <f>(1-AP279*AA279/AU279/F279)*100</f>
        <v>18.162544215806975</v>
      </c>
      <c r="BG279">
        <f>(S279-E279/(N279/1.35))</f>
        <v>412.19213653285226</v>
      </c>
      <c r="BH279">
        <f>E279*BF279/100/BG279</f>
        <v>-8.7635075529582396E-4</v>
      </c>
    </row>
    <row r="280" spans="1:60" x14ac:dyDescent="0.25">
      <c r="A280" s="1" t="s">
        <v>9</v>
      </c>
      <c r="B280" s="1" t="s">
        <v>340</v>
      </c>
    </row>
    <row r="281" spans="1:60" x14ac:dyDescent="0.25">
      <c r="A281" s="1" t="s">
        <v>9</v>
      </c>
      <c r="B281" s="1" t="s">
        <v>341</v>
      </c>
    </row>
    <row r="282" spans="1:60" x14ac:dyDescent="0.25">
      <c r="A282" s="1" t="s">
        <v>9</v>
      </c>
      <c r="B282" s="1" t="s">
        <v>342</v>
      </c>
    </row>
    <row r="283" spans="1:60" x14ac:dyDescent="0.25">
      <c r="A283" s="1" t="s">
        <v>9</v>
      </c>
      <c r="B283" s="1" t="s">
        <v>343</v>
      </c>
    </row>
    <row r="284" spans="1:60" x14ac:dyDescent="0.25">
      <c r="A284" s="1" t="s">
        <v>9</v>
      </c>
      <c r="B284" s="1" t="s">
        <v>344</v>
      </c>
    </row>
    <row r="285" spans="1:60" x14ac:dyDescent="0.25">
      <c r="A285" s="1" t="s">
        <v>9</v>
      </c>
      <c r="B285" s="1" t="s">
        <v>345</v>
      </c>
    </row>
    <row r="286" spans="1:60" x14ac:dyDescent="0.25">
      <c r="A286" s="1" t="s">
        <v>9</v>
      </c>
      <c r="B286" s="1" t="s">
        <v>346</v>
      </c>
    </row>
    <row r="287" spans="1:60" x14ac:dyDescent="0.25">
      <c r="A287" s="1" t="s">
        <v>9</v>
      </c>
      <c r="B287" s="1" t="s">
        <v>347</v>
      </c>
    </row>
    <row r="288" spans="1:60" x14ac:dyDescent="0.25">
      <c r="A288" s="1" t="s">
        <v>9</v>
      </c>
      <c r="B288" s="1" t="s">
        <v>348</v>
      </c>
    </row>
    <row r="289" spans="1:60" x14ac:dyDescent="0.25">
      <c r="A289" s="1">
        <v>96</v>
      </c>
      <c r="B289" s="1" t="s">
        <v>349</v>
      </c>
      <c r="C289" s="1">
        <v>9460.0000101029873</v>
      </c>
      <c r="D289" s="1">
        <v>1</v>
      </c>
      <c r="E289">
        <f>(R289-S289*(1000-T289)/(1000-U289))*AO289</f>
        <v>-2.4017598373780737</v>
      </c>
      <c r="F289">
        <f>IF(AZ289&lt;&gt;0,1/(1/AZ289-1/N289),0)</f>
        <v>1.4877288137250909E-2</v>
      </c>
      <c r="G289">
        <f>((BC289-AP289/2)*S289-E289)/(BC289+AP289/2)</f>
        <v>648.79561069602721</v>
      </c>
      <c r="H289">
        <f>AP289*1000</f>
        <v>0.41165793963954772</v>
      </c>
      <c r="I289">
        <f>(AU289-BA289)</f>
        <v>2.7752258329684105</v>
      </c>
      <c r="J289">
        <f>(P289+AT289*D289)</f>
        <v>26.924305613129231</v>
      </c>
      <c r="K289" s="3">
        <v>9.0399999618530273</v>
      </c>
      <c r="L289">
        <f>(K289*AI289+AJ289)</f>
        <v>2</v>
      </c>
      <c r="M289" s="1">
        <v>0.5</v>
      </c>
      <c r="N289">
        <f>L289*(M289+1)*(M289+1)/(M289*M289+1)</f>
        <v>3.6</v>
      </c>
      <c r="O289" s="1">
        <v>27.368707656860352</v>
      </c>
      <c r="P289" s="1">
        <v>27.044338226318359</v>
      </c>
      <c r="Q289" s="1">
        <v>27.028549194335938</v>
      </c>
      <c r="R289" s="1">
        <v>409.80654907226562</v>
      </c>
      <c r="S289" s="1">
        <v>413.171875</v>
      </c>
      <c r="T289" s="1">
        <v>7.1055350303649902</v>
      </c>
      <c r="U289" s="1">
        <v>7.7215147018432617</v>
      </c>
      <c r="V289" s="1">
        <v>19.885261535644531</v>
      </c>
      <c r="W289" s="1">
        <v>21.544593811035156</v>
      </c>
      <c r="X289" s="1">
        <v>599.4764404296875</v>
      </c>
      <c r="Y289" s="1">
        <v>0.12491971999406815</v>
      </c>
      <c r="Z289" s="1">
        <v>0.1314944326877594</v>
      </c>
      <c r="AA289" s="1">
        <v>102.05934906005859</v>
      </c>
      <c r="AB289" s="1">
        <v>6.9119052886962891</v>
      </c>
      <c r="AC289" s="1">
        <v>5.1521483808755875E-2</v>
      </c>
      <c r="AD289" s="1">
        <v>5.0147771835327148E-2</v>
      </c>
      <c r="AE289" s="1">
        <v>2.2813368123024702E-3</v>
      </c>
      <c r="AF289" s="1">
        <v>4.3733410537242889E-2</v>
      </c>
      <c r="AG289" s="1">
        <v>3.6730519495904446E-3</v>
      </c>
      <c r="AH289" s="1">
        <v>0.66666668653488159</v>
      </c>
      <c r="AI289" s="1">
        <v>0</v>
      </c>
      <c r="AJ289" s="1">
        <v>2</v>
      </c>
      <c r="AK289" s="1">
        <v>0</v>
      </c>
      <c r="AL289" s="1">
        <v>1</v>
      </c>
      <c r="AM289" s="1">
        <v>0.18999999761581421</v>
      </c>
      <c r="AN289" s="1">
        <v>111115</v>
      </c>
      <c r="AO289">
        <f>X289*0.000001/(K289*0.0001)</f>
        <v>0.66313765814088144</v>
      </c>
      <c r="AP289">
        <f>(U289-T289)/(1000-U289)*AO289</f>
        <v>4.1165793963954771E-4</v>
      </c>
      <c r="AQ289">
        <f>(P289+273.15)</f>
        <v>300.19433822631834</v>
      </c>
      <c r="AR289">
        <f>(O289+273.15)</f>
        <v>300.51870765686033</v>
      </c>
      <c r="AS289">
        <f>(Y289*AK289+Z289*AL289)*AM289</f>
        <v>2.4983941897167128E-2</v>
      </c>
      <c r="AT289">
        <f>((AS289+0.00000010773*(AR289^4-AQ289^4))-AP289*44100)/(L289*0.92*2*29.3+0.00000043092*AQ289^3)</f>
        <v>-0.12003261318912814</v>
      </c>
      <c r="AU289">
        <f>0.61365*EXP(17.502*J289/(240.97+J289))</f>
        <v>3.5632785971962062</v>
      </c>
      <c r="AV289">
        <f>AU289*1000/AA289</f>
        <v>34.913789182599366</v>
      </c>
      <c r="AW289">
        <f>(AV289-U289)</f>
        <v>27.192274480756105</v>
      </c>
      <c r="AX289">
        <f>IF(D289,P289,(O289+P289)/2)</f>
        <v>27.044338226318359</v>
      </c>
      <c r="AY289">
        <f>0.61365*EXP(17.502*AX289/(240.97+AX289))</f>
        <v>3.5884907605768119</v>
      </c>
      <c r="AZ289">
        <f>IF(AW289&lt;&gt;0,(1000-(AV289+U289)/2)/AW289*AP289,0)</f>
        <v>1.481605958516558E-2</v>
      </c>
      <c r="BA289">
        <f>U289*AA289/1000</f>
        <v>0.78805276422779569</v>
      </c>
      <c r="BB289">
        <f>(AY289-BA289)</f>
        <v>2.8004379963490162</v>
      </c>
      <c r="BC289">
        <f>1/(1.6/F289+1.37/N289)</f>
        <v>9.2655188466735476E-3</v>
      </c>
      <c r="BD289">
        <f>G289*AA289*0.001</f>
        <v>66.215657700659719</v>
      </c>
      <c r="BE289">
        <f>G289/S289</f>
        <v>1.5702801907705533</v>
      </c>
      <c r="BF289">
        <f>(1-AP289*AA289/AU289/F289)*100</f>
        <v>20.746995298522364</v>
      </c>
      <c r="BG289">
        <f>(S289-E289/(N289/1.35))</f>
        <v>414.0725349390168</v>
      </c>
      <c r="BH289">
        <f>E289*BF289/100/BG289</f>
        <v>-1.2033954404051797E-3</v>
      </c>
    </row>
    <row r="290" spans="1:60" x14ac:dyDescent="0.25">
      <c r="A290" s="1">
        <v>97</v>
      </c>
      <c r="B290" s="1" t="s">
        <v>350</v>
      </c>
      <c r="C290" s="1">
        <v>9465.5000099800527</v>
      </c>
      <c r="D290" s="1">
        <v>1</v>
      </c>
      <c r="E290">
        <f>(R290-S290*(1000-T290)/(1000-U290))*AO290</f>
        <v>-2.4738690300644128</v>
      </c>
      <c r="F290">
        <f>IF(AZ290&lt;&gt;0,1/(1/AZ290-1/N290),0)</f>
        <v>1.5471406234051473E-2</v>
      </c>
      <c r="G290">
        <f>((BC290-AP290/2)*S290-E290)/(BC290+AP290/2)</f>
        <v>646.41923986505765</v>
      </c>
      <c r="H290">
        <f>AP290*1000</f>
        <v>0.42705649646605404</v>
      </c>
      <c r="I290">
        <f>(AU290-BA290)</f>
        <v>2.7690549970161684</v>
      </c>
      <c r="J290">
        <f>(P290+AT290*D290)</f>
        <v>26.899625439283167</v>
      </c>
      <c r="K290" s="3">
        <v>9.0399999618530273</v>
      </c>
      <c r="L290">
        <f>(K290*AI290+AJ290)</f>
        <v>2</v>
      </c>
      <c r="M290" s="1">
        <v>0.5</v>
      </c>
      <c r="N290">
        <f>L290*(M290+1)*(M290+1)/(M290*M290+1)</f>
        <v>3.6</v>
      </c>
      <c r="O290" s="1">
        <v>27.357769012451172</v>
      </c>
      <c r="P290" s="1">
        <v>27.024538040161133</v>
      </c>
      <c r="Q290" s="1">
        <v>27.010156631469727</v>
      </c>
      <c r="R290" s="1">
        <v>409.65744018554688</v>
      </c>
      <c r="S290" s="1">
        <v>413.12197875976562</v>
      </c>
      <c r="T290" s="1">
        <v>7.0921769142150879</v>
      </c>
      <c r="U290" s="1">
        <v>7.7311983108520508</v>
      </c>
      <c r="V290" s="1">
        <v>19.807771682739258</v>
      </c>
      <c r="W290" s="1">
        <v>21.583658218383789</v>
      </c>
      <c r="X290" s="1">
        <v>599.4703369140625</v>
      </c>
      <c r="Y290" s="1">
        <v>9.2034362256526947E-2</v>
      </c>
      <c r="Z290" s="1">
        <v>9.6878275275230408E-2</v>
      </c>
      <c r="AA290" s="1">
        <v>102.06165313720703</v>
      </c>
      <c r="AB290" s="1">
        <v>6.9119052886962891</v>
      </c>
      <c r="AC290" s="1">
        <v>5.1521483808755875E-2</v>
      </c>
      <c r="AD290" s="1">
        <v>5.0147771835327148E-2</v>
      </c>
      <c r="AE290" s="1">
        <v>2.2813368123024702E-3</v>
      </c>
      <c r="AF290" s="1">
        <v>4.3733410537242889E-2</v>
      </c>
      <c r="AG290" s="1">
        <v>3.6730519495904446E-3</v>
      </c>
      <c r="AH290" s="1">
        <v>1</v>
      </c>
      <c r="AI290" s="1">
        <v>0</v>
      </c>
      <c r="AJ290" s="1">
        <v>2</v>
      </c>
      <c r="AK290" s="1">
        <v>0</v>
      </c>
      <c r="AL290" s="1">
        <v>1</v>
      </c>
      <c r="AM290" s="1">
        <v>0.18999999761581421</v>
      </c>
      <c r="AN290" s="1">
        <v>111115</v>
      </c>
      <c r="AO290">
        <f>X290*0.000001/(K290*0.0001)</f>
        <v>0.66313090646427664</v>
      </c>
      <c r="AP290">
        <f>(U290-T290)/(1000-U290)*AO290</f>
        <v>4.2705649646605402E-4</v>
      </c>
      <c r="AQ290">
        <f>(P290+273.15)</f>
        <v>300.17453804016111</v>
      </c>
      <c r="AR290">
        <f>(O290+273.15)</f>
        <v>300.50776901245115</v>
      </c>
      <c r="AS290">
        <f>(Y290*AK290+Z290*AL290)*AM290</f>
        <v>1.840687207131797E-2</v>
      </c>
      <c r="AT290">
        <f>((AS290+0.00000010773*(AR290^4-AQ290^4))-AP290*44100)/(L290*0.92*2*29.3+0.00000043092*AQ290^3)</f>
        <v>-0.12491260087796738</v>
      </c>
      <c r="AU290">
        <f>0.61365*EXP(17.502*J290/(240.97+J290))</f>
        <v>3.5581138773533114</v>
      </c>
      <c r="AV290">
        <f>AU290*1000/AA290</f>
        <v>34.862397070621086</v>
      </c>
      <c r="AW290">
        <f>(AV290-U290)</f>
        <v>27.131198759769035</v>
      </c>
      <c r="AX290">
        <f>IF(D290,P290,(O290+P290)/2)</f>
        <v>27.024538040161133</v>
      </c>
      <c r="AY290">
        <f>0.61365*EXP(17.502*AX290/(240.97+AX290))</f>
        <v>3.5843211513275479</v>
      </c>
      <c r="AZ290">
        <f>IF(AW290&lt;&gt;0,(1000-(AV290+U290)/2)/AW290*AP290,0)</f>
        <v>1.5405200645909823E-2</v>
      </c>
      <c r="BA290">
        <f>U290*AA290/1000</f>
        <v>0.78905888033714289</v>
      </c>
      <c r="BB290">
        <f>(AY290-BA290)</f>
        <v>2.7952622709904049</v>
      </c>
      <c r="BC290">
        <f>1/(1.6/F290+1.37/N290)</f>
        <v>9.634176754035554E-3</v>
      </c>
      <c r="BD290">
        <f>G290*AA290*0.001</f>
        <v>65.974616240324536</v>
      </c>
      <c r="BE290">
        <f>G290/S290</f>
        <v>1.5647176211870262</v>
      </c>
      <c r="BF290">
        <f>(1-AP290*AA290/AU290/F290)*100</f>
        <v>20.823135677134818</v>
      </c>
      <c r="BG290">
        <f>(S290-E290/(N290/1.35))</f>
        <v>414.04967964603981</v>
      </c>
      <c r="BH290">
        <f>E290*BF290/100/BG290</f>
        <v>-1.2441432270767824E-3</v>
      </c>
    </row>
    <row r="291" spans="1:60" x14ac:dyDescent="0.25">
      <c r="A291" s="1">
        <v>98</v>
      </c>
      <c r="B291" s="1" t="s">
        <v>351</v>
      </c>
      <c r="C291" s="1">
        <v>9470.500009868294</v>
      </c>
      <c r="D291" s="1">
        <v>1</v>
      </c>
      <c r="E291">
        <f>(R291-S291*(1000-T291)/(1000-U291))*AO291</f>
        <v>-2.4156895725253071</v>
      </c>
      <c r="F291">
        <f>IF(AZ291&lt;&gt;0,1/(1/AZ291-1/N291),0)</f>
        <v>1.5502702411236019E-2</v>
      </c>
      <c r="G291">
        <f>((BC291-AP291/2)*S291-E291)/(BC291+AP291/2)</f>
        <v>640.00500952066204</v>
      </c>
      <c r="H291">
        <f>AP291*1000</f>
        <v>0.42784463362720743</v>
      </c>
      <c r="I291">
        <f>(AU291-BA291)</f>
        <v>2.7686117210562124</v>
      </c>
      <c r="J291">
        <f>(P291+AT291*D291)</f>
        <v>26.900724060903812</v>
      </c>
      <c r="K291" s="3">
        <v>9.0399999618530273</v>
      </c>
      <c r="L291">
        <f>(K291*AI291+AJ291)</f>
        <v>2</v>
      </c>
      <c r="M291" s="1">
        <v>0.5</v>
      </c>
      <c r="N291">
        <f>L291*(M291+1)*(M291+1)/(M291*M291+1)</f>
        <v>3.6</v>
      </c>
      <c r="O291" s="1">
        <v>27.352510452270508</v>
      </c>
      <c r="P291" s="1">
        <v>27.026664733886719</v>
      </c>
      <c r="Q291" s="1">
        <v>27.012130737304688</v>
      </c>
      <c r="R291" s="1">
        <v>409.72802734375</v>
      </c>
      <c r="S291" s="1">
        <v>413.10443115234375</v>
      </c>
      <c r="T291" s="1">
        <v>7.0974845886230469</v>
      </c>
      <c r="U291" s="1">
        <v>7.7376961708068848</v>
      </c>
      <c r="V291" s="1">
        <v>19.824647903442383</v>
      </c>
      <c r="W291" s="1">
        <v>21.609004974365234</v>
      </c>
      <c r="X291" s="1">
        <v>599.45623779296875</v>
      </c>
      <c r="Y291" s="1">
        <v>8.2893162965774536E-2</v>
      </c>
      <c r="Z291" s="1">
        <v>8.7255962193012238E-2</v>
      </c>
      <c r="AA291" s="1">
        <v>102.06292724609375</v>
      </c>
      <c r="AB291" s="1">
        <v>6.9119052886962891</v>
      </c>
      <c r="AC291" s="1">
        <v>5.1521483808755875E-2</v>
      </c>
      <c r="AD291" s="1">
        <v>5.0147771835327148E-2</v>
      </c>
      <c r="AE291" s="1">
        <v>2.2813368123024702E-3</v>
      </c>
      <c r="AF291" s="1">
        <v>4.3733410537242889E-2</v>
      </c>
      <c r="AG291" s="1">
        <v>3.6730519495904446E-3</v>
      </c>
      <c r="AH291" s="1">
        <v>1</v>
      </c>
      <c r="AI291" s="1">
        <v>0</v>
      </c>
      <c r="AJ291" s="1">
        <v>2</v>
      </c>
      <c r="AK291" s="1">
        <v>0</v>
      </c>
      <c r="AL291" s="1">
        <v>1</v>
      </c>
      <c r="AM291" s="1">
        <v>0.18999999761581421</v>
      </c>
      <c r="AN291" s="1">
        <v>111115</v>
      </c>
      <c r="AO291">
        <f>X291*0.000001/(K291*0.0001)</f>
        <v>0.66311531009131952</v>
      </c>
      <c r="AP291">
        <f>(U291-T291)/(1000-U291)*AO291</f>
        <v>4.2784463362720743E-4</v>
      </c>
      <c r="AQ291">
        <f>(P291+273.15)</f>
        <v>300.1766647338867</v>
      </c>
      <c r="AR291">
        <f>(O291+273.15)</f>
        <v>300.50251045227049</v>
      </c>
      <c r="AS291">
        <f>(Y291*AK291+Z291*AL291)*AM291</f>
        <v>1.65786326086379E-2</v>
      </c>
      <c r="AT291">
        <f>((AS291+0.00000010773*(AR291^4-AQ291^4))-AP291*44100)/(L291*0.92*2*29.3+0.00000043092*AQ291^3)</f>
        <v>-0.12594067298290526</v>
      </c>
      <c r="AU291">
        <f>0.61365*EXP(17.502*J291/(240.97+J291))</f>
        <v>3.5583436423896537</v>
      </c>
      <c r="AV291">
        <f>AU291*1000/AA291</f>
        <v>34.864213073271834</v>
      </c>
      <c r="AW291">
        <f>(AV291-U291)</f>
        <v>27.12651690246495</v>
      </c>
      <c r="AX291">
        <f>IF(D291,P291,(O291+P291)/2)</f>
        <v>27.026664733886719</v>
      </c>
      <c r="AY291">
        <f>0.61365*EXP(17.502*AX291/(240.97+AX291))</f>
        <v>3.5847687969151587</v>
      </c>
      <c r="AZ291">
        <f>IF(AW291&lt;&gt;0,(1000-(AV291+U291)/2)/AW291*AP291,0)</f>
        <v>1.5436229280987479E-2</v>
      </c>
      <c r="BA291">
        <f>U291*AA291/1000</f>
        <v>0.78973192133344128</v>
      </c>
      <c r="BB291">
        <f>(AY291-BA291)</f>
        <v>2.7950368755817174</v>
      </c>
      <c r="BC291">
        <f>1/(1.6/F291+1.37/N291)</f>
        <v>9.6535935556879247E-3</v>
      </c>
      <c r="BD291">
        <f>G291*AA291*0.001</f>
        <v>65.320784723842863</v>
      </c>
      <c r="BE291">
        <f>G291/S291</f>
        <v>1.54925718839516</v>
      </c>
      <c r="BF291">
        <f>(1-AP291*AA291/AU291/F291)*100</f>
        <v>20.84127115612382</v>
      </c>
      <c r="BG291">
        <f>(S291-E291/(N291/1.35))</f>
        <v>414.01031474204075</v>
      </c>
      <c r="BH291">
        <f>E291*BF291/100/BG291</f>
        <v>-1.2160576588868348E-3</v>
      </c>
    </row>
    <row r="292" spans="1:60" x14ac:dyDescent="0.25">
      <c r="A292" s="1">
        <v>99</v>
      </c>
      <c r="B292" s="1" t="s">
        <v>352</v>
      </c>
      <c r="C292" s="1">
        <v>9475.5000097565353</v>
      </c>
      <c r="D292" s="1">
        <v>1</v>
      </c>
      <c r="E292">
        <f>(R292-S292*(1000-T292)/(1000-U292))*AO292</f>
        <v>-2.3199911706431275</v>
      </c>
      <c r="F292">
        <f>IF(AZ292&lt;&gt;0,1/(1/AZ292-1/N292),0)</f>
        <v>1.5454866101392866E-2</v>
      </c>
      <c r="G292">
        <f>((BC292-AP292/2)*S292-E292)/(BC292+AP292/2)</f>
        <v>631.00238492020765</v>
      </c>
      <c r="H292">
        <f>AP292*1000</f>
        <v>0.42717483047257621</v>
      </c>
      <c r="I292">
        <f>(AU292-BA292)</f>
        <v>2.772740556745533</v>
      </c>
      <c r="J292">
        <f>(P292+AT292*D292)</f>
        <v>26.923143979182498</v>
      </c>
      <c r="K292" s="3">
        <v>9.0399999618530273</v>
      </c>
      <c r="L292">
        <f>(K292*AI292+AJ292)</f>
        <v>2</v>
      </c>
      <c r="M292" s="1">
        <v>0.5</v>
      </c>
      <c r="N292">
        <f>L292*(M292+1)*(M292+1)/(M292*M292+1)</f>
        <v>3.6</v>
      </c>
      <c r="O292" s="1">
        <v>27.352298736572266</v>
      </c>
      <c r="P292" s="1">
        <v>27.051248550415039</v>
      </c>
      <c r="Q292" s="1">
        <v>27.033586502075195</v>
      </c>
      <c r="R292" s="1">
        <v>409.87698364257813</v>
      </c>
      <c r="S292" s="1">
        <v>413.10955810546875</v>
      </c>
      <c r="T292" s="1">
        <v>7.103945255279541</v>
      </c>
      <c r="U292" s="1">
        <v>7.7431654930114746</v>
      </c>
      <c r="V292" s="1">
        <v>19.839975357055664</v>
      </c>
      <c r="W292" s="1">
        <v>21.625001907348633</v>
      </c>
      <c r="X292" s="1">
        <v>599.44268798828125</v>
      </c>
      <c r="Y292" s="1">
        <v>8.588707447052002E-2</v>
      </c>
      <c r="Z292" s="1">
        <v>9.0407446026802063E-2</v>
      </c>
      <c r="AA292" s="1">
        <v>102.06352996826172</v>
      </c>
      <c r="AB292" s="1">
        <v>6.9119052886962891</v>
      </c>
      <c r="AC292" s="1">
        <v>5.1521483808755875E-2</v>
      </c>
      <c r="AD292" s="1">
        <v>5.0147771835327148E-2</v>
      </c>
      <c r="AE292" s="1">
        <v>2.2813368123024702E-3</v>
      </c>
      <c r="AF292" s="1">
        <v>4.3733410537242889E-2</v>
      </c>
      <c r="AG292" s="1">
        <v>3.6730519495904446E-3</v>
      </c>
      <c r="AH292" s="1">
        <v>1</v>
      </c>
      <c r="AI292" s="1">
        <v>0</v>
      </c>
      <c r="AJ292" s="1">
        <v>2</v>
      </c>
      <c r="AK292" s="1">
        <v>0</v>
      </c>
      <c r="AL292" s="1">
        <v>1</v>
      </c>
      <c r="AM292" s="1">
        <v>0.18999999761581421</v>
      </c>
      <c r="AN292" s="1">
        <v>111115</v>
      </c>
      <c r="AO292">
        <f>X292*0.000001/(K292*0.0001)</f>
        <v>0.66310032136925678</v>
      </c>
      <c r="AP292">
        <f>(U292-T292)/(1000-U292)*AO292</f>
        <v>4.2717483047257618E-4</v>
      </c>
      <c r="AQ292">
        <f>(P292+273.15)</f>
        <v>300.20124855041502</v>
      </c>
      <c r="AR292">
        <f>(O292+273.15)</f>
        <v>300.50229873657224</v>
      </c>
      <c r="AS292">
        <f>(Y292*AK292+Z292*AL292)*AM292</f>
        <v>1.7177414529544244E-2</v>
      </c>
      <c r="AT292">
        <f>((AS292+0.00000010773*(AR292^4-AQ292^4))-AP292*44100)/(L292*0.92*2*29.3+0.00000043092*AQ292^3)</f>
        <v>-0.1281045712325426</v>
      </c>
      <c r="AU292">
        <f>0.61365*EXP(17.502*J292/(240.97+J292))</f>
        <v>3.5630353600907196</v>
      </c>
      <c r="AV292">
        <f>AU292*1000/AA292</f>
        <v>34.909975788596597</v>
      </c>
      <c r="AW292">
        <f>(AV292-U292)</f>
        <v>27.166810295585123</v>
      </c>
      <c r="AX292">
        <f>IF(D292,P292,(O292+P292)/2)</f>
        <v>27.051248550415039</v>
      </c>
      <c r="AY292">
        <f>0.61365*EXP(17.502*AX292/(240.97+AX292))</f>
        <v>3.5899469630170038</v>
      </c>
      <c r="AZ292">
        <f>IF(AW292&lt;&gt;0,(1000-(AV292+U292)/2)/AW292*AP292,0)</f>
        <v>1.5388801693162668E-2</v>
      </c>
      <c r="BA292">
        <f>U292*AA292/1000</f>
        <v>0.79029480334518665</v>
      </c>
      <c r="BB292">
        <f>(AY292-BA292)</f>
        <v>2.7996521596718171</v>
      </c>
      <c r="BC292">
        <f>1/(1.6/F292+1.37/N292)</f>
        <v>9.6239147941197343E-3</v>
      </c>
      <c r="BD292">
        <f>G292*AA292*0.001</f>
        <v>64.402330823348237</v>
      </c>
      <c r="BE292">
        <f>G292/S292</f>
        <v>1.5274456195446098</v>
      </c>
      <c r="BF292">
        <f>(1-AP292*AA292/AU292/F292)*100</f>
        <v>20.824491482061923</v>
      </c>
      <c r="BG292">
        <f>(S292-E292/(N292/1.35))</f>
        <v>413.97955479445994</v>
      </c>
      <c r="BH292">
        <f>E292*BF292/100/BG292</f>
        <v>-1.1670295262649821E-3</v>
      </c>
    </row>
    <row r="293" spans="1:60" x14ac:dyDescent="0.25">
      <c r="A293" s="1">
        <v>100</v>
      </c>
      <c r="B293" s="1" t="s">
        <v>353</v>
      </c>
      <c r="C293" s="1">
        <v>9481.0000096336007</v>
      </c>
      <c r="D293" s="1">
        <v>1</v>
      </c>
      <c r="E293">
        <f>(R293-S293*(1000-T293)/(1000-U293))*AO293</f>
        <v>-2.312564915568259</v>
      </c>
      <c r="F293">
        <f>IF(AZ293&lt;&gt;0,1/(1/AZ293-1/N293),0)</f>
        <v>1.5427569072272804E-2</v>
      </c>
      <c r="G293">
        <f>((BC293-AP293/2)*S293-E293)/(BC293+AP293/2)</f>
        <v>630.66568430209668</v>
      </c>
      <c r="H293">
        <f>AP293*1000</f>
        <v>0.42672716246600539</v>
      </c>
      <c r="I293">
        <f>(AU293-BA293)</f>
        <v>2.774661597818767</v>
      </c>
      <c r="J293">
        <f>(P293+AT293*D293)</f>
        <v>26.935327105591313</v>
      </c>
      <c r="K293" s="3">
        <v>9.0399999618530273</v>
      </c>
      <c r="L293">
        <f>(K293*AI293+AJ293)</f>
        <v>2</v>
      </c>
      <c r="M293" s="1">
        <v>0.5</v>
      </c>
      <c r="N293">
        <f>L293*(M293+1)*(M293+1)/(M293*M293+1)</f>
        <v>3.6</v>
      </c>
      <c r="O293" s="1">
        <v>27.356107711791992</v>
      </c>
      <c r="P293" s="1">
        <v>27.064167022705078</v>
      </c>
      <c r="Q293" s="1">
        <v>27.042501449584961</v>
      </c>
      <c r="R293" s="1">
        <v>409.90872192382812</v>
      </c>
      <c r="S293" s="1">
        <v>413.13040161132812</v>
      </c>
      <c r="T293" s="1">
        <v>7.1108155250549316</v>
      </c>
      <c r="U293" s="1">
        <v>7.7493696212768555</v>
      </c>
      <c r="V293" s="1">
        <v>19.855155944824219</v>
      </c>
      <c r="W293" s="1">
        <v>21.638950347900391</v>
      </c>
      <c r="X293" s="1">
        <v>599.4354248046875</v>
      </c>
      <c r="Y293" s="1">
        <v>7.72833451628685E-2</v>
      </c>
      <c r="Z293" s="1">
        <v>8.1350885331630707E-2</v>
      </c>
      <c r="AA293" s="1">
        <v>102.06320953369141</v>
      </c>
      <c r="AB293" s="1">
        <v>6.9119052886962891</v>
      </c>
      <c r="AC293" s="1">
        <v>5.1521483808755875E-2</v>
      </c>
      <c r="AD293" s="1">
        <v>5.0147771835327148E-2</v>
      </c>
      <c r="AE293" s="1">
        <v>2.2813368123024702E-3</v>
      </c>
      <c r="AF293" s="1">
        <v>4.3733410537242889E-2</v>
      </c>
      <c r="AG293" s="1">
        <v>3.6730519495904446E-3</v>
      </c>
      <c r="AH293" s="1">
        <v>1</v>
      </c>
      <c r="AI293" s="1">
        <v>0</v>
      </c>
      <c r="AJ293" s="1">
        <v>2</v>
      </c>
      <c r="AK293" s="1">
        <v>0</v>
      </c>
      <c r="AL293" s="1">
        <v>1</v>
      </c>
      <c r="AM293" s="1">
        <v>0.18999999761581421</v>
      </c>
      <c r="AN293" s="1">
        <v>111115</v>
      </c>
      <c r="AO293">
        <f>X293*0.000001/(K293*0.0001)</f>
        <v>0.66309228687409705</v>
      </c>
      <c r="AP293">
        <f>(U293-T293)/(1000-U293)*AO293</f>
        <v>4.2672716246600539E-4</v>
      </c>
      <c r="AQ293">
        <f>(P293+273.15)</f>
        <v>300.21416702270506</v>
      </c>
      <c r="AR293">
        <f>(O293+273.15)</f>
        <v>300.50610771179197</v>
      </c>
      <c r="AS293">
        <f>(Y293*AK293+Z293*AL293)*AM293</f>
        <v>1.5456668019054209E-2</v>
      </c>
      <c r="AT293">
        <f>((AS293+0.00000010773*(AR293^4-AQ293^4))-AP293*44100)/(L293*0.92*2*29.3+0.00000043092*AQ293^3)</f>
        <v>-0.128839917113764</v>
      </c>
      <c r="AU293">
        <f>0.61365*EXP(17.502*J293/(240.97+J293))</f>
        <v>3.5655871332291698</v>
      </c>
      <c r="AV293">
        <f>AU293*1000/AA293</f>
        <v>34.935087280908583</v>
      </c>
      <c r="AW293">
        <f>(AV293-U293)</f>
        <v>27.185717659631727</v>
      </c>
      <c r="AX293">
        <f>IF(D293,P293,(O293+P293)/2)</f>
        <v>27.064167022705078</v>
      </c>
      <c r="AY293">
        <f>0.61365*EXP(17.502*AX293/(240.97+AX293))</f>
        <v>3.5926706372349977</v>
      </c>
      <c r="AZ293">
        <f>IF(AW293&lt;&gt;0,(1000-(AV293+U293)/2)/AW293*AP293,0)</f>
        <v>1.5361737332338152E-2</v>
      </c>
      <c r="BA293">
        <f>U293*AA293/1000</f>
        <v>0.79092553541040256</v>
      </c>
      <c r="BB293">
        <f>(AY293-BA293)</f>
        <v>2.8017451018245954</v>
      </c>
      <c r="BC293">
        <f>1/(1.6/F293+1.37/N293)</f>
        <v>9.6069787794909618E-3</v>
      </c>
      <c r="BD293">
        <f>G293*AA293*0.001</f>
        <v>64.367763882633767</v>
      </c>
      <c r="BE293">
        <f>G293/S293</f>
        <v>1.5265535575264324</v>
      </c>
      <c r="BF293">
        <f>(1-AP293*AA293/AU293/F293)*100</f>
        <v>20.824474277373128</v>
      </c>
      <c r="BG293">
        <f>(S293-E293/(N293/1.35))</f>
        <v>413.99761345466624</v>
      </c>
      <c r="BH293">
        <f>E293*BF293/100/BG293</f>
        <v>-1.1632421790344497E-3</v>
      </c>
    </row>
    <row r="294" spans="1:60" x14ac:dyDescent="0.25">
      <c r="A294" s="1" t="s">
        <v>9</v>
      </c>
      <c r="B294" s="1" t="s">
        <v>354</v>
      </c>
    </row>
    <row r="295" spans="1:60" x14ac:dyDescent="0.25">
      <c r="A295" s="1" t="s">
        <v>9</v>
      </c>
      <c r="B295" s="1" t="s">
        <v>355</v>
      </c>
    </row>
    <row r="296" spans="1:60" x14ac:dyDescent="0.25">
      <c r="A296" s="1" t="s">
        <v>9</v>
      </c>
      <c r="B296" s="1" t="s">
        <v>356</v>
      </c>
    </row>
    <row r="297" spans="1:60" x14ac:dyDescent="0.25">
      <c r="A297" s="1" t="s">
        <v>9</v>
      </c>
      <c r="B297" s="1" t="s">
        <v>357</v>
      </c>
    </row>
    <row r="298" spans="1:60" x14ac:dyDescent="0.25">
      <c r="A298" s="1" t="s">
        <v>9</v>
      </c>
      <c r="B298" s="1" t="s">
        <v>358</v>
      </c>
    </row>
    <row r="299" spans="1:60" x14ac:dyDescent="0.25">
      <c r="A299" s="1" t="s">
        <v>9</v>
      </c>
      <c r="B299" s="1" t="s">
        <v>359</v>
      </c>
    </row>
    <row r="300" spans="1:60" x14ac:dyDescent="0.25">
      <c r="A300" s="1" t="s">
        <v>9</v>
      </c>
      <c r="B300" s="1" t="s">
        <v>360</v>
      </c>
    </row>
    <row r="301" spans="1:60" x14ac:dyDescent="0.25">
      <c r="A301" s="1" t="s">
        <v>9</v>
      </c>
      <c r="B301" s="1" t="s">
        <v>361</v>
      </c>
    </row>
    <row r="302" spans="1:60" x14ac:dyDescent="0.25">
      <c r="A302" s="1" t="s">
        <v>9</v>
      </c>
      <c r="B302" s="1" t="s">
        <v>362</v>
      </c>
    </row>
    <row r="303" spans="1:60" x14ac:dyDescent="0.25">
      <c r="A303" s="1">
        <v>101</v>
      </c>
      <c r="B303" s="1" t="s">
        <v>363</v>
      </c>
      <c r="C303" s="1">
        <v>9774.0000101029873</v>
      </c>
      <c r="D303" s="1">
        <v>1</v>
      </c>
      <c r="E303">
        <f t="shared" ref="E303:E308" si="140">(R303-S303*(1000-T303)/(1000-U303))*AO303</f>
        <v>-1.3668859551500065</v>
      </c>
      <c r="F303">
        <f t="shared" ref="F303:F308" si="141">IF(AZ303&lt;&gt;0,1/(1/AZ303-1/N303),0)</f>
        <v>1.2354565259899338E-2</v>
      </c>
      <c r="G303">
        <f t="shared" ref="G303:G308" si="142">((BC303-AP303/2)*S303-E303)/(BC303+AP303/2)</f>
        <v>567.30231137885391</v>
      </c>
      <c r="H303">
        <f t="shared" ref="H303:H308" si="143">AP303*1000</f>
        <v>0.34037833271379386</v>
      </c>
      <c r="I303">
        <f t="shared" ref="I303:I308" si="144">(AU303-BA303)</f>
        <v>2.7612069497315783</v>
      </c>
      <c r="J303">
        <f t="shared" ref="J303:J308" si="145">(P303+AT303*D303)</f>
        <v>26.945567385130669</v>
      </c>
      <c r="K303" s="3">
        <v>7.3899998664855957</v>
      </c>
      <c r="L303">
        <f t="shared" ref="L303:L308" si="146">(K303*AI303+AJ303)</f>
        <v>2</v>
      </c>
      <c r="M303" s="1">
        <v>0.5</v>
      </c>
      <c r="N303">
        <f t="shared" ref="N303:N308" si="147">L303*(M303+1)*(M303+1)/(M303*M303+1)</f>
        <v>3.6</v>
      </c>
      <c r="O303" s="1">
        <v>27.384120941162109</v>
      </c>
      <c r="P303" s="1">
        <v>27.037063598632812</v>
      </c>
      <c r="Q303" s="1">
        <v>27.015447616577148</v>
      </c>
      <c r="R303" s="1">
        <v>409.88327026367187</v>
      </c>
      <c r="S303" s="1">
        <v>411.39566040039062</v>
      </c>
      <c r="T303" s="1">
        <v>7.4856719970703125</v>
      </c>
      <c r="U303" s="1">
        <v>7.9019532203674316</v>
      </c>
      <c r="V303" s="1">
        <v>20.869178771972656</v>
      </c>
      <c r="W303" s="1">
        <v>22.030046463012695</v>
      </c>
      <c r="X303" s="1">
        <v>599.47918701171875</v>
      </c>
      <c r="Y303" s="1">
        <v>0.1306212842464447</v>
      </c>
      <c r="Z303" s="1">
        <v>0.13749608397483826</v>
      </c>
      <c r="AA303" s="1">
        <v>102.06669616699219</v>
      </c>
      <c r="AB303" s="1">
        <v>6.976597785949707</v>
      </c>
      <c r="AC303" s="1">
        <v>5.6074585765600204E-2</v>
      </c>
      <c r="AD303" s="1">
        <v>2.7154851704835892E-2</v>
      </c>
      <c r="AE303" s="1">
        <v>1.9581811502575874E-3</v>
      </c>
      <c r="AF303" s="1">
        <v>2.228047139942646E-2</v>
      </c>
      <c r="AG303" s="1">
        <v>2.3549753241240978E-3</v>
      </c>
      <c r="AH303" s="1">
        <v>0.66666668653488159</v>
      </c>
      <c r="AI303" s="1">
        <v>0</v>
      </c>
      <c r="AJ303" s="1">
        <v>2</v>
      </c>
      <c r="AK303" s="1">
        <v>0</v>
      </c>
      <c r="AL303" s="1">
        <v>1</v>
      </c>
      <c r="AM303" s="1">
        <v>0.18999999761581421</v>
      </c>
      <c r="AN303" s="1">
        <v>111115</v>
      </c>
      <c r="AO303">
        <f t="shared" ref="AO303:AO308" si="148">X303*0.000001/(K303*0.0001)</f>
        <v>0.81120324471238225</v>
      </c>
      <c r="AP303">
        <f t="shared" ref="AP303:AP308" si="149">(U303-T303)/(1000-U303)*AO303</f>
        <v>3.4037833271379387E-4</v>
      </c>
      <c r="AQ303">
        <f t="shared" ref="AQ303:AQ308" si="150">(P303+273.15)</f>
        <v>300.18706359863279</v>
      </c>
      <c r="AR303">
        <f t="shared" ref="AR303:AR308" si="151">(O303+273.15)</f>
        <v>300.53412094116209</v>
      </c>
      <c r="AS303">
        <f t="shared" ref="AS303:AS308" si="152">(Y303*AK303+Z303*AL303)*AM303</f>
        <v>2.6124255627403059E-2</v>
      </c>
      <c r="AT303">
        <f t="shared" ref="AT303:AT308" si="153">((AS303+0.00000010773*(AR303^4-AQ303^4))-AP303*44100)/(L303*0.92*2*29.3+0.00000043092*AQ303^3)</f>
        <v>-9.1496213502143334E-2</v>
      </c>
      <c r="AU303">
        <f t="shared" ref="AU303:AU308" si="154">0.61365*EXP(17.502*J303/(240.97+J303))</f>
        <v>3.5677332082006066</v>
      </c>
      <c r="AV303">
        <f t="shared" ref="AV303:AV308" si="155">AU303*1000/AA303</f>
        <v>34.954920088364652</v>
      </c>
      <c r="AW303">
        <f t="shared" ref="AW303:AW308" si="156">(AV303-U303)</f>
        <v>27.05296686799722</v>
      </c>
      <c r="AX303">
        <f t="shared" ref="AX303:AX308" si="157">IF(D303,P303,(O303+P303)/2)</f>
        <v>27.037063598632812</v>
      </c>
      <c r="AY303">
        <f t="shared" ref="AY303:AY308" si="158">0.61365*EXP(17.502*AX303/(240.97+AX303))</f>
        <v>3.5869583461023402</v>
      </c>
      <c r="AZ303">
        <f t="shared" ref="AZ303:AZ308" si="159">IF(AW303&lt;&gt;0,(1000-(AV303+U303)/2)/AW303*AP303,0)</f>
        <v>1.2312311577431673E-2</v>
      </c>
      <c r="BA303">
        <f t="shared" ref="BA303:BA308" si="160">U303*AA303/1000</f>
        <v>0.80652625846902815</v>
      </c>
      <c r="BB303">
        <f t="shared" ref="BB303:BB308" si="161">(AY303-BA303)</f>
        <v>2.780432087633312</v>
      </c>
      <c r="BC303">
        <f t="shared" ref="BC303:BC308" si="162">1/(1.6/F303+1.37/N303)</f>
        <v>7.6989798426464863E-3</v>
      </c>
      <c r="BD303">
        <f t="shared" ref="BD303:BD308" si="163">G303*AA303*0.001</f>
        <v>57.902672650337877</v>
      </c>
      <c r="BE303">
        <f t="shared" ref="BE303:BE308" si="164">G303/S303</f>
        <v>1.3789700912905285</v>
      </c>
      <c r="BF303">
        <f t="shared" ref="BF303:BF308" si="165">(1-AP303*AA303/AU303/F303)*100</f>
        <v>21.181870282209136</v>
      </c>
      <c r="BG303">
        <f t="shared" ref="BG303:BG308" si="166">(S303-E303/(N303/1.35))</f>
        <v>411.90824263357189</v>
      </c>
      <c r="BH303">
        <f t="shared" ref="BH303:BH308" si="167">E303*BF303/100/BG303</f>
        <v>-7.0290414213238644E-4</v>
      </c>
    </row>
    <row r="304" spans="1:60" x14ac:dyDescent="0.25">
      <c r="A304" s="1">
        <v>102</v>
      </c>
      <c r="B304" s="1" t="s">
        <v>364</v>
      </c>
      <c r="C304" s="1">
        <v>9779.5000099800527</v>
      </c>
      <c r="D304" s="1">
        <v>1</v>
      </c>
      <c r="E304">
        <f t="shared" si="140"/>
        <v>-1.3850651927654893</v>
      </c>
      <c r="F304">
        <f t="shared" si="141"/>
        <v>1.233562503739814E-2</v>
      </c>
      <c r="G304">
        <f t="shared" si="142"/>
        <v>569.92406624034084</v>
      </c>
      <c r="H304">
        <f t="shared" si="143"/>
        <v>0.33953716481152402</v>
      </c>
      <c r="I304">
        <f t="shared" si="144"/>
        <v>2.7586271406860021</v>
      </c>
      <c r="J304">
        <f t="shared" si="145"/>
        <v>26.936361779081011</v>
      </c>
      <c r="K304" s="3">
        <v>7.3899998664855957</v>
      </c>
      <c r="L304">
        <f t="shared" si="146"/>
        <v>2</v>
      </c>
      <c r="M304" s="1">
        <v>0.5</v>
      </c>
      <c r="N304">
        <f t="shared" si="147"/>
        <v>3.6</v>
      </c>
      <c r="O304" s="1">
        <v>27.380531311035156</v>
      </c>
      <c r="P304" s="1">
        <v>27.026859283447266</v>
      </c>
      <c r="Q304" s="1">
        <v>27.007143020629883</v>
      </c>
      <c r="R304" s="1">
        <v>409.88351440429687</v>
      </c>
      <c r="S304" s="1">
        <v>411.41873168945312</v>
      </c>
      <c r="T304" s="1">
        <v>7.493044376373291</v>
      </c>
      <c r="U304" s="1">
        <v>7.9082942008972168</v>
      </c>
      <c r="V304" s="1">
        <v>20.892736434936523</v>
      </c>
      <c r="W304" s="1">
        <v>22.051422119140625</v>
      </c>
      <c r="X304" s="1">
        <v>599.47918701171875</v>
      </c>
      <c r="Y304" s="1">
        <v>0.15754230320453644</v>
      </c>
      <c r="Z304" s="1">
        <v>0.16583400964736938</v>
      </c>
      <c r="AA304" s="1">
        <v>102.06711578369141</v>
      </c>
      <c r="AB304" s="1">
        <v>6.976597785949707</v>
      </c>
      <c r="AC304" s="1">
        <v>5.6074585765600204E-2</v>
      </c>
      <c r="AD304" s="1">
        <v>2.7154851704835892E-2</v>
      </c>
      <c r="AE304" s="1">
        <v>1.9581811502575874E-3</v>
      </c>
      <c r="AF304" s="1">
        <v>2.228047139942646E-2</v>
      </c>
      <c r="AG304" s="1">
        <v>2.3549753241240978E-3</v>
      </c>
      <c r="AH304" s="1">
        <v>1</v>
      </c>
      <c r="AI304" s="1">
        <v>0</v>
      </c>
      <c r="AJ304" s="1">
        <v>2</v>
      </c>
      <c r="AK304" s="1">
        <v>0</v>
      </c>
      <c r="AL304" s="1">
        <v>1</v>
      </c>
      <c r="AM304" s="1">
        <v>0.18999999761581421</v>
      </c>
      <c r="AN304" s="1">
        <v>111115</v>
      </c>
      <c r="AO304">
        <f t="shared" si="148"/>
        <v>0.81120324471238225</v>
      </c>
      <c r="AP304">
        <f t="shared" si="149"/>
        <v>3.3953716481152402E-4</v>
      </c>
      <c r="AQ304">
        <f t="shared" si="150"/>
        <v>300.17685928344724</v>
      </c>
      <c r="AR304">
        <f t="shared" si="151"/>
        <v>300.53053131103513</v>
      </c>
      <c r="AS304">
        <f t="shared" si="152"/>
        <v>3.1508461437621094E-2</v>
      </c>
      <c r="AT304">
        <f t="shared" si="153"/>
        <v>-9.0497504366255505E-2</v>
      </c>
      <c r="AU304">
        <f t="shared" si="154"/>
        <v>3.5658039205404739</v>
      </c>
      <c r="AV304">
        <f t="shared" si="155"/>
        <v>34.935874234924043</v>
      </c>
      <c r="AW304">
        <f t="shared" si="156"/>
        <v>27.027580034026826</v>
      </c>
      <c r="AX304">
        <f t="shared" si="157"/>
        <v>27.026859283447266</v>
      </c>
      <c r="AY304">
        <f t="shared" si="158"/>
        <v>3.5848097498894775</v>
      </c>
      <c r="AZ304">
        <f t="shared" si="159"/>
        <v>1.2293500589157895E-2</v>
      </c>
      <c r="BA304">
        <f t="shared" si="160"/>
        <v>0.80717677985447156</v>
      </c>
      <c r="BB304">
        <f t="shared" si="161"/>
        <v>2.7776329700350058</v>
      </c>
      <c r="BC304">
        <f t="shared" si="162"/>
        <v>7.6872114150559378E-3</v>
      </c>
      <c r="BD304">
        <f t="shared" si="163"/>
        <v>58.170505656865075</v>
      </c>
      <c r="BE304">
        <f t="shared" si="164"/>
        <v>1.3852652354937758</v>
      </c>
      <c r="BF304">
        <f t="shared" si="165"/>
        <v>21.21300388026426</v>
      </c>
      <c r="BG304">
        <f t="shared" si="166"/>
        <v>411.9381311367402</v>
      </c>
      <c r="BH304">
        <f t="shared" si="167"/>
        <v>-7.1324772065833181E-4</v>
      </c>
    </row>
    <row r="305" spans="1:60" x14ac:dyDescent="0.25">
      <c r="A305" s="1">
        <v>103</v>
      </c>
      <c r="B305" s="1" t="s">
        <v>365</v>
      </c>
      <c r="C305" s="1">
        <v>9784.500009868294</v>
      </c>
      <c r="D305" s="1">
        <v>1</v>
      </c>
      <c r="E305">
        <f t="shared" si="140"/>
        <v>-1.4115297367658586</v>
      </c>
      <c r="F305">
        <f t="shared" si="141"/>
        <v>1.2275523694805172E-2</v>
      </c>
      <c r="G305">
        <f t="shared" si="142"/>
        <v>574.16951355507626</v>
      </c>
      <c r="H305">
        <f t="shared" si="143"/>
        <v>0.33791775281877323</v>
      </c>
      <c r="I305">
        <f t="shared" si="144"/>
        <v>2.758845395628732</v>
      </c>
      <c r="J305">
        <f t="shared" si="145"/>
        <v>26.939670433199812</v>
      </c>
      <c r="K305" s="3">
        <v>7.3899998664855957</v>
      </c>
      <c r="L305">
        <f t="shared" si="146"/>
        <v>2</v>
      </c>
      <c r="M305" s="1">
        <v>0.5</v>
      </c>
      <c r="N305">
        <f t="shared" si="147"/>
        <v>3.6</v>
      </c>
      <c r="O305" s="1">
        <v>27.377763748168945</v>
      </c>
      <c r="P305" s="1">
        <v>27.030149459838867</v>
      </c>
      <c r="Q305" s="1">
        <v>27.010719299316406</v>
      </c>
      <c r="R305" s="1">
        <v>409.8521728515625</v>
      </c>
      <c r="S305" s="1">
        <v>411.42086791992187</v>
      </c>
      <c r="T305" s="1">
        <v>7.4996848106384277</v>
      </c>
      <c r="U305" s="1">
        <v>7.9129610061645508</v>
      </c>
      <c r="V305" s="1">
        <v>20.914339065551758</v>
      </c>
      <c r="W305" s="1">
        <v>22.06764030456543</v>
      </c>
      <c r="X305" s="1">
        <v>599.46636962890625</v>
      </c>
      <c r="Y305" s="1">
        <v>0.16492654383182526</v>
      </c>
      <c r="Z305" s="1">
        <v>0.17360690236091614</v>
      </c>
      <c r="AA305" s="1">
        <v>102.06695556640625</v>
      </c>
      <c r="AB305" s="1">
        <v>6.976597785949707</v>
      </c>
      <c r="AC305" s="1">
        <v>5.6074585765600204E-2</v>
      </c>
      <c r="AD305" s="1">
        <v>2.7154851704835892E-2</v>
      </c>
      <c r="AE305" s="1">
        <v>1.9581811502575874E-3</v>
      </c>
      <c r="AF305" s="1">
        <v>2.228047139942646E-2</v>
      </c>
      <c r="AG305" s="1">
        <v>2.3549753241240978E-3</v>
      </c>
      <c r="AH305" s="1">
        <v>1</v>
      </c>
      <c r="AI305" s="1">
        <v>0</v>
      </c>
      <c r="AJ305" s="1">
        <v>2</v>
      </c>
      <c r="AK305" s="1">
        <v>0</v>
      </c>
      <c r="AL305" s="1">
        <v>1</v>
      </c>
      <c r="AM305" s="1">
        <v>0.18999999761581421</v>
      </c>
      <c r="AN305" s="1">
        <v>111115</v>
      </c>
      <c r="AO305">
        <f t="shared" si="148"/>
        <v>0.81118590048634165</v>
      </c>
      <c r="AP305">
        <f t="shared" si="149"/>
        <v>3.3791775281877322E-4</v>
      </c>
      <c r="AQ305">
        <f t="shared" si="150"/>
        <v>300.18014945983884</v>
      </c>
      <c r="AR305">
        <f t="shared" si="151"/>
        <v>300.52776374816892</v>
      </c>
      <c r="AS305">
        <f t="shared" si="152"/>
        <v>3.2985311034662956E-2</v>
      </c>
      <c r="AT305">
        <f t="shared" si="153"/>
        <v>-9.0479026639057242E-2</v>
      </c>
      <c r="AU305">
        <f t="shared" si="154"/>
        <v>3.5664972350436344</v>
      </c>
      <c r="AV305">
        <f t="shared" si="155"/>
        <v>34.942721816790346</v>
      </c>
      <c r="AW305">
        <f t="shared" si="156"/>
        <v>27.029760810625795</v>
      </c>
      <c r="AX305">
        <f t="shared" si="157"/>
        <v>27.030149459838867</v>
      </c>
      <c r="AY305">
        <f t="shared" si="158"/>
        <v>3.5855023988131318</v>
      </c>
      <c r="AZ305">
        <f t="shared" si="159"/>
        <v>1.223380802804795E-2</v>
      </c>
      <c r="BA305">
        <f t="shared" si="160"/>
        <v>0.80765183941490248</v>
      </c>
      <c r="BB305">
        <f t="shared" si="161"/>
        <v>2.7778505593982294</v>
      </c>
      <c r="BC305">
        <f t="shared" si="162"/>
        <v>7.6498669986044881E-3</v>
      </c>
      <c r="BD305">
        <f t="shared" si="163"/>
        <v>58.603734227611056</v>
      </c>
      <c r="BE305">
        <f t="shared" si="164"/>
        <v>1.3955770315151623</v>
      </c>
      <c r="BF305">
        <f t="shared" si="165"/>
        <v>21.220313405503266</v>
      </c>
      <c r="BG305">
        <f t="shared" si="166"/>
        <v>411.95019157120907</v>
      </c>
      <c r="BH305">
        <f t="shared" si="167"/>
        <v>-7.271049755096763E-4</v>
      </c>
    </row>
    <row r="306" spans="1:60" x14ac:dyDescent="0.25">
      <c r="A306" s="1">
        <v>104</v>
      </c>
      <c r="B306" s="1" t="s">
        <v>366</v>
      </c>
      <c r="C306" s="1">
        <v>9789.5000097565353</v>
      </c>
      <c r="D306" s="1">
        <v>1</v>
      </c>
      <c r="E306">
        <f t="shared" si="140"/>
        <v>-1.4381203581563264</v>
      </c>
      <c r="F306">
        <f t="shared" si="141"/>
        <v>1.2228563959356658E-2</v>
      </c>
      <c r="G306">
        <f t="shared" si="142"/>
        <v>578.20815220884663</v>
      </c>
      <c r="H306">
        <f t="shared" si="143"/>
        <v>0.3370809265718247</v>
      </c>
      <c r="I306">
        <f t="shared" si="144"/>
        <v>2.7624690767897286</v>
      </c>
      <c r="J306">
        <f t="shared" si="145"/>
        <v>26.958962987879136</v>
      </c>
      <c r="K306" s="3">
        <v>7.3899998664855957</v>
      </c>
      <c r="L306">
        <f t="shared" si="146"/>
        <v>2</v>
      </c>
      <c r="M306" s="1">
        <v>0.5</v>
      </c>
      <c r="N306">
        <f t="shared" si="147"/>
        <v>3.6</v>
      </c>
      <c r="O306" s="1">
        <v>27.3780517578125</v>
      </c>
      <c r="P306" s="1">
        <v>27.051153182983398</v>
      </c>
      <c r="Q306" s="1">
        <v>27.032243728637695</v>
      </c>
      <c r="R306" s="1">
        <v>409.77947998046875</v>
      </c>
      <c r="S306" s="1">
        <v>411.38140869140625</v>
      </c>
      <c r="T306" s="1">
        <v>7.5048761367797852</v>
      </c>
      <c r="U306" s="1">
        <v>7.9171304702758789</v>
      </c>
      <c r="V306" s="1">
        <v>20.928979873657227</v>
      </c>
      <c r="W306" s="1">
        <v>22.07994270324707</v>
      </c>
      <c r="X306" s="1">
        <v>599.4615478515625</v>
      </c>
      <c r="Y306" s="1">
        <v>0.16439050436019897</v>
      </c>
      <c r="Z306" s="1">
        <v>0.17304264008998871</v>
      </c>
      <c r="AA306" s="1">
        <v>102.06642150878906</v>
      </c>
      <c r="AB306" s="1">
        <v>6.976597785949707</v>
      </c>
      <c r="AC306" s="1">
        <v>5.6074585765600204E-2</v>
      </c>
      <c r="AD306" s="1">
        <v>2.7154851704835892E-2</v>
      </c>
      <c r="AE306" s="1">
        <v>1.9581811502575874E-3</v>
      </c>
      <c r="AF306" s="1">
        <v>2.228047139942646E-2</v>
      </c>
      <c r="AG306" s="1">
        <v>2.3549753241240978E-3</v>
      </c>
      <c r="AH306" s="1">
        <v>1</v>
      </c>
      <c r="AI306" s="1">
        <v>0</v>
      </c>
      <c r="AJ306" s="1">
        <v>2</v>
      </c>
      <c r="AK306" s="1">
        <v>0</v>
      </c>
      <c r="AL306" s="1">
        <v>1</v>
      </c>
      <c r="AM306" s="1">
        <v>0.18999999761581421</v>
      </c>
      <c r="AN306" s="1">
        <v>111115</v>
      </c>
      <c r="AO306">
        <f t="shared" si="148"/>
        <v>0.81117937575368815</v>
      </c>
      <c r="AP306">
        <f t="shared" si="149"/>
        <v>3.3708092657182471E-4</v>
      </c>
      <c r="AQ306">
        <f t="shared" si="150"/>
        <v>300.20115318298338</v>
      </c>
      <c r="AR306">
        <f t="shared" si="151"/>
        <v>300.52805175781248</v>
      </c>
      <c r="AS306">
        <f t="shared" si="152"/>
        <v>3.2878101204532051E-2</v>
      </c>
      <c r="AT306">
        <f t="shared" si="153"/>
        <v>-9.2190195104261463E-2</v>
      </c>
      <c r="AU306">
        <f t="shared" si="154"/>
        <v>3.5705422525089836</v>
      </c>
      <c r="AV306">
        <f t="shared" si="155"/>
        <v>34.982535879358913</v>
      </c>
      <c r="AW306">
        <f t="shared" si="156"/>
        <v>27.065405409083034</v>
      </c>
      <c r="AX306">
        <f t="shared" si="157"/>
        <v>27.051153182983398</v>
      </c>
      <c r="AY306">
        <f t="shared" si="158"/>
        <v>3.5899268628686372</v>
      </c>
      <c r="AZ306">
        <f t="shared" si="159"/>
        <v>1.2187166308609949E-2</v>
      </c>
      <c r="BA306">
        <f t="shared" si="160"/>
        <v>0.80807317571925519</v>
      </c>
      <c r="BB306">
        <f t="shared" si="161"/>
        <v>2.7818536871493817</v>
      </c>
      <c r="BC306">
        <f t="shared" si="162"/>
        <v>7.6206874766837837E-3</v>
      </c>
      <c r="BD306">
        <f t="shared" si="163"/>
        <v>59.015636983166203</v>
      </c>
      <c r="BE306">
        <f t="shared" si="164"/>
        <v>1.405528154634192</v>
      </c>
      <c r="BF306">
        <f t="shared" si="165"/>
        <v>21.203408541087221</v>
      </c>
      <c r="BG306">
        <f t="shared" si="166"/>
        <v>411.9207038257149</v>
      </c>
      <c r="BH306">
        <f t="shared" si="167"/>
        <v>-7.402651336055442E-4</v>
      </c>
    </row>
    <row r="307" spans="1:60" x14ac:dyDescent="0.25">
      <c r="A307" s="1">
        <v>105</v>
      </c>
      <c r="B307" s="1" t="s">
        <v>367</v>
      </c>
      <c r="C307" s="1">
        <v>9795.0000096336007</v>
      </c>
      <c r="D307" s="1">
        <v>1</v>
      </c>
      <c r="E307">
        <f t="shared" si="140"/>
        <v>-1.4220902694011164</v>
      </c>
      <c r="F307">
        <f t="shared" si="141"/>
        <v>1.2177167495718984E-2</v>
      </c>
      <c r="G307">
        <f t="shared" si="142"/>
        <v>576.88741477634676</v>
      </c>
      <c r="H307">
        <f t="shared" si="143"/>
        <v>0.3358728365398026</v>
      </c>
      <c r="I307">
        <f t="shared" si="144"/>
        <v>2.7640783342406166</v>
      </c>
      <c r="J307">
        <f t="shared" si="145"/>
        <v>26.968796964202586</v>
      </c>
      <c r="K307" s="3">
        <v>7.3899998664855957</v>
      </c>
      <c r="L307">
        <f t="shared" si="146"/>
        <v>2</v>
      </c>
      <c r="M307" s="1">
        <v>0.5</v>
      </c>
      <c r="N307">
        <f t="shared" si="147"/>
        <v>3.6</v>
      </c>
      <c r="O307" s="1">
        <v>27.382160186767578</v>
      </c>
      <c r="P307" s="1">
        <v>27.061130523681641</v>
      </c>
      <c r="Q307" s="1">
        <v>27.041276931762695</v>
      </c>
      <c r="R307" s="1">
        <v>409.77972412109375</v>
      </c>
      <c r="S307" s="1">
        <v>411.36251831054687</v>
      </c>
      <c r="T307" s="1">
        <v>7.5108981132507324</v>
      </c>
      <c r="U307" s="1">
        <v>7.9216747283935547</v>
      </c>
      <c r="V307" s="1">
        <v>20.941478729248047</v>
      </c>
      <c r="W307" s="1">
        <v>22.087789535522461</v>
      </c>
      <c r="X307" s="1">
        <v>599.4591064453125</v>
      </c>
      <c r="Y307" s="1">
        <v>0.15316984057426453</v>
      </c>
      <c r="Z307" s="1">
        <v>0.16123141348361969</v>
      </c>
      <c r="AA307" s="1">
        <v>102.06520080566406</v>
      </c>
      <c r="AB307" s="1">
        <v>6.976597785949707</v>
      </c>
      <c r="AC307" s="1">
        <v>5.6074585765600204E-2</v>
      </c>
      <c r="AD307" s="1">
        <v>2.7154851704835892E-2</v>
      </c>
      <c r="AE307" s="1">
        <v>1.9581811502575874E-3</v>
      </c>
      <c r="AF307" s="1">
        <v>2.228047139942646E-2</v>
      </c>
      <c r="AG307" s="1">
        <v>2.3549753241240978E-3</v>
      </c>
      <c r="AH307" s="1">
        <v>1</v>
      </c>
      <c r="AI307" s="1">
        <v>0</v>
      </c>
      <c r="AJ307" s="1">
        <v>2</v>
      </c>
      <c r="AK307" s="1">
        <v>0</v>
      </c>
      <c r="AL307" s="1">
        <v>1</v>
      </c>
      <c r="AM307" s="1">
        <v>0.18999999761581421</v>
      </c>
      <c r="AN307" s="1">
        <v>111115</v>
      </c>
      <c r="AO307">
        <f t="shared" si="148"/>
        <v>0.81117607209158527</v>
      </c>
      <c r="AP307">
        <f t="shared" si="149"/>
        <v>3.3587283653980262E-4</v>
      </c>
      <c r="AQ307">
        <f t="shared" si="150"/>
        <v>300.21113052368162</v>
      </c>
      <c r="AR307">
        <f t="shared" si="151"/>
        <v>300.53216018676756</v>
      </c>
      <c r="AS307">
        <f t="shared" si="152"/>
        <v>3.0633968177482096E-2</v>
      </c>
      <c r="AT307">
        <f t="shared" si="153"/>
        <v>-9.2333559479055527E-2</v>
      </c>
      <c r="AU307">
        <f t="shared" si="154"/>
        <v>3.5726056561112589</v>
      </c>
      <c r="AV307">
        <f t="shared" si="155"/>
        <v>35.003170795829156</v>
      </c>
      <c r="AW307">
        <f t="shared" si="156"/>
        <v>27.081496067435602</v>
      </c>
      <c r="AX307">
        <f t="shared" si="157"/>
        <v>27.061130523681641</v>
      </c>
      <c r="AY307">
        <f t="shared" si="158"/>
        <v>3.592030272947889</v>
      </c>
      <c r="AZ307">
        <f t="shared" si="159"/>
        <v>1.2136116516948308E-2</v>
      </c>
      <c r="BA307">
        <f t="shared" si="160"/>
        <v>0.80852732187064247</v>
      </c>
      <c r="BB307">
        <f t="shared" si="161"/>
        <v>2.7835029510772467</v>
      </c>
      <c r="BC307">
        <f t="shared" si="162"/>
        <v>7.5887503457376902E-3</v>
      </c>
      <c r="BD307">
        <f t="shared" si="163"/>
        <v>58.880129831408247</v>
      </c>
      <c r="BE307">
        <f t="shared" si="164"/>
        <v>1.4023820574261494</v>
      </c>
      <c r="BF307">
        <f t="shared" si="165"/>
        <v>21.200907636703835</v>
      </c>
      <c r="BG307">
        <f t="shared" si="166"/>
        <v>411.89580216157231</v>
      </c>
      <c r="BH307">
        <f t="shared" si="167"/>
        <v>-7.3197163686561947E-4</v>
      </c>
    </row>
    <row r="308" spans="1:60" x14ac:dyDescent="0.25">
      <c r="A308" s="1">
        <v>106</v>
      </c>
      <c r="B308" s="1" t="s">
        <v>368</v>
      </c>
      <c r="C308" s="1">
        <v>9800.000009521842</v>
      </c>
      <c r="D308" s="1">
        <v>1</v>
      </c>
      <c r="E308">
        <f t="shared" si="140"/>
        <v>-1.4255029428484118</v>
      </c>
      <c r="F308">
        <f t="shared" si="141"/>
        <v>1.2137881840070535E-2</v>
      </c>
      <c r="G308">
        <f t="shared" si="142"/>
        <v>577.92502691572656</v>
      </c>
      <c r="H308">
        <f t="shared" si="143"/>
        <v>0.33469161644489448</v>
      </c>
      <c r="I308">
        <f t="shared" si="144"/>
        <v>2.7632106385935562</v>
      </c>
      <c r="J308">
        <f t="shared" si="145"/>
        <v>26.966527254247616</v>
      </c>
      <c r="K308" s="3">
        <v>7.3899998664855957</v>
      </c>
      <c r="L308">
        <f t="shared" si="146"/>
        <v>2</v>
      </c>
      <c r="M308" s="1">
        <v>0.5</v>
      </c>
      <c r="N308">
        <f t="shared" si="147"/>
        <v>3.6</v>
      </c>
      <c r="O308" s="1">
        <v>27.384536743164063</v>
      </c>
      <c r="P308" s="1">
        <v>27.057884216308594</v>
      </c>
      <c r="Q308" s="1">
        <v>27.036737442016602</v>
      </c>
      <c r="R308" s="1">
        <v>409.77291870117187</v>
      </c>
      <c r="S308" s="1">
        <v>411.36053466796875</v>
      </c>
      <c r="T308" s="1">
        <v>7.5162668228149414</v>
      </c>
      <c r="U308" s="1">
        <v>7.9256010055541992</v>
      </c>
      <c r="V308" s="1">
        <v>20.953115463256836</v>
      </c>
      <c r="W308" s="1">
        <v>22.094942092895508</v>
      </c>
      <c r="X308" s="1">
        <v>599.4534912109375</v>
      </c>
      <c r="Y308" s="1">
        <v>0.14807936549186707</v>
      </c>
      <c r="Z308" s="1">
        <v>0.15587301552295685</v>
      </c>
      <c r="AA308" s="1">
        <v>102.06401824951172</v>
      </c>
      <c r="AB308" s="1">
        <v>6.976597785949707</v>
      </c>
      <c r="AC308" s="1">
        <v>5.6074585765600204E-2</v>
      </c>
      <c r="AD308" s="1">
        <v>2.7154851704835892E-2</v>
      </c>
      <c r="AE308" s="1">
        <v>1.9581811502575874E-3</v>
      </c>
      <c r="AF308" s="1">
        <v>2.228047139942646E-2</v>
      </c>
      <c r="AG308" s="1">
        <v>2.3549753241240978E-3</v>
      </c>
      <c r="AH308" s="1">
        <v>1</v>
      </c>
      <c r="AI308" s="1">
        <v>0</v>
      </c>
      <c r="AJ308" s="1">
        <v>2</v>
      </c>
      <c r="AK308" s="1">
        <v>0</v>
      </c>
      <c r="AL308" s="1">
        <v>1</v>
      </c>
      <c r="AM308" s="1">
        <v>0.18999999761581421</v>
      </c>
      <c r="AN308" s="1">
        <v>111115</v>
      </c>
      <c r="AO308">
        <f t="shared" si="148"/>
        <v>0.81116847366874834</v>
      </c>
      <c r="AP308">
        <f t="shared" si="149"/>
        <v>3.346916164448945E-4</v>
      </c>
      <c r="AQ308">
        <f t="shared" si="150"/>
        <v>300.20788421630857</v>
      </c>
      <c r="AR308">
        <f t="shared" si="151"/>
        <v>300.53453674316404</v>
      </c>
      <c r="AS308">
        <f t="shared" si="152"/>
        <v>2.9615872577731572E-2</v>
      </c>
      <c r="AT308">
        <f t="shared" si="153"/>
        <v>-9.1356962060979013E-2</v>
      </c>
      <c r="AU308">
        <f t="shared" si="154"/>
        <v>3.5721293242627885</v>
      </c>
      <c r="AV308">
        <f t="shared" si="155"/>
        <v>34.998909366179866</v>
      </c>
      <c r="AW308">
        <f t="shared" si="156"/>
        <v>27.073308360625667</v>
      </c>
      <c r="AX308">
        <f t="shared" si="157"/>
        <v>27.057884216308594</v>
      </c>
      <c r="AY308">
        <f t="shared" si="158"/>
        <v>3.5913457725827551</v>
      </c>
      <c r="AZ308">
        <f t="shared" si="159"/>
        <v>1.209709486560198E-2</v>
      </c>
      <c r="BA308">
        <f t="shared" si="160"/>
        <v>0.8089186856692322</v>
      </c>
      <c r="BB308">
        <f t="shared" si="161"/>
        <v>2.7824270869135228</v>
      </c>
      <c r="BC308">
        <f t="shared" si="162"/>
        <v>7.5643381970526254E-3</v>
      </c>
      <c r="BD308">
        <f t="shared" si="163"/>
        <v>58.985350493976263</v>
      </c>
      <c r="BE308">
        <f t="shared" si="164"/>
        <v>1.4049112109945137</v>
      </c>
      <c r="BF308">
        <f t="shared" si="165"/>
        <v>21.214296461248004</v>
      </c>
      <c r="BG308">
        <f t="shared" si="166"/>
        <v>411.89509827153688</v>
      </c>
      <c r="BH308">
        <f t="shared" si="167"/>
        <v>-7.3419281178315062E-4</v>
      </c>
    </row>
    <row r="309" spans="1:60" x14ac:dyDescent="0.25">
      <c r="A309" s="1" t="s">
        <v>9</v>
      </c>
      <c r="B309" s="1" t="s">
        <v>369</v>
      </c>
    </row>
    <row r="310" spans="1:60" x14ac:dyDescent="0.25">
      <c r="A310" s="1" t="s">
        <v>9</v>
      </c>
      <c r="B310" s="1" t="s">
        <v>370</v>
      </c>
    </row>
    <row r="311" spans="1:60" x14ac:dyDescent="0.25">
      <c r="A311" s="1" t="s">
        <v>9</v>
      </c>
      <c r="B311" s="1" t="s">
        <v>371</v>
      </c>
    </row>
    <row r="312" spans="1:60" x14ac:dyDescent="0.25">
      <c r="A312" s="1" t="s">
        <v>9</v>
      </c>
      <c r="B312" s="1" t="s">
        <v>372</v>
      </c>
    </row>
    <row r="313" spans="1:60" x14ac:dyDescent="0.25">
      <c r="A313" s="1" t="s">
        <v>9</v>
      </c>
      <c r="B313" s="1" t="s">
        <v>373</v>
      </c>
    </row>
    <row r="314" spans="1:60" x14ac:dyDescent="0.25">
      <c r="A314" s="1" t="s">
        <v>9</v>
      </c>
      <c r="B314" s="1" t="s">
        <v>374</v>
      </c>
    </row>
    <row r="315" spans="1:60" x14ac:dyDescent="0.25">
      <c r="A315" s="1" t="s">
        <v>9</v>
      </c>
      <c r="B315" s="1" t="s">
        <v>375</v>
      </c>
    </row>
    <row r="316" spans="1:60" x14ac:dyDescent="0.25">
      <c r="A316" s="1" t="s">
        <v>9</v>
      </c>
      <c r="B316" s="1" t="s">
        <v>376</v>
      </c>
    </row>
    <row r="317" spans="1:60" x14ac:dyDescent="0.25">
      <c r="A317" s="1" t="s">
        <v>9</v>
      </c>
      <c r="B317" s="1" t="s">
        <v>377</v>
      </c>
    </row>
    <row r="318" spans="1:60" x14ac:dyDescent="0.25">
      <c r="A318" s="1">
        <v>107</v>
      </c>
      <c r="B318" s="1" t="s">
        <v>378</v>
      </c>
      <c r="C318" s="1">
        <v>10061.000010102987</v>
      </c>
      <c r="D318" s="1">
        <v>1</v>
      </c>
      <c r="E318">
        <f t="shared" ref="E318:E323" si="168">(R318-S318*(1000-T318)/(1000-U318))*AO318</f>
        <v>-2.7659356011688367</v>
      </c>
      <c r="F318">
        <f t="shared" ref="F318:F323" si="169">IF(AZ318&lt;&gt;0,1/(1/AZ318-1/N318),0)</f>
        <v>2.5109202271139417E-2</v>
      </c>
      <c r="G318">
        <f t="shared" ref="G318:G323" si="170">((BC318-AP318/2)*S318-E318)/(BC318+AP318/2)</f>
        <v>567.4283100707122</v>
      </c>
      <c r="H318">
        <f t="shared" ref="H318:H323" si="171">AP318*1000</f>
        <v>0.70519857784851347</v>
      </c>
      <c r="I318">
        <f t="shared" ref="I318:I323" si="172">(AU318-BA318)</f>
        <v>2.8224175909708835</v>
      </c>
      <c r="J318">
        <f t="shared" ref="J318:J323" si="173">(P318+AT318*D318)</f>
        <v>27.463472285719064</v>
      </c>
      <c r="K318" s="3">
        <v>4.7100000381469727</v>
      </c>
      <c r="L318">
        <f t="shared" ref="L318:L323" si="174">(K318*AI318+AJ318)</f>
        <v>2</v>
      </c>
      <c r="M318" s="1">
        <v>0.5</v>
      </c>
      <c r="N318">
        <f t="shared" ref="N318:N323" si="175">L318*(M318+1)*(M318+1)/(M318*M318+1)</f>
        <v>3.6</v>
      </c>
      <c r="O318" s="1">
        <v>27.420005798339844</v>
      </c>
      <c r="P318" s="1">
        <v>27.756383895874023</v>
      </c>
      <c r="Q318" s="1">
        <v>27.052581787109375</v>
      </c>
      <c r="R318" s="1">
        <v>410.32449340820312</v>
      </c>
      <c r="S318" s="1">
        <v>412.26922607421875</v>
      </c>
      <c r="T318" s="1">
        <v>7.83087158203125</v>
      </c>
      <c r="U318" s="1">
        <v>8.3802928924560547</v>
      </c>
      <c r="V318" s="1">
        <v>21.839138031005859</v>
      </c>
      <c r="W318" s="1">
        <v>23.315397262573242</v>
      </c>
      <c r="X318" s="1">
        <v>599.47625732421875</v>
      </c>
      <c r="Y318" s="1">
        <v>0.10030904412269592</v>
      </c>
      <c r="Z318" s="1">
        <v>0.10558847337961197</v>
      </c>
      <c r="AA318" s="1">
        <v>102.06507873535156</v>
      </c>
      <c r="AB318" s="1">
        <v>7.0092849731445313</v>
      </c>
      <c r="AC318" s="1">
        <v>4.1761793196201324E-2</v>
      </c>
      <c r="AD318" s="1">
        <v>1.5538934618234634E-2</v>
      </c>
      <c r="AE318" s="1">
        <v>2.9445085674524307E-3</v>
      </c>
      <c r="AF318" s="1">
        <v>1.7612596973776817E-2</v>
      </c>
      <c r="AG318" s="1">
        <v>1.4690703246742487E-3</v>
      </c>
      <c r="AH318" s="1">
        <v>0.3333333432674408</v>
      </c>
      <c r="AI318" s="1">
        <v>0</v>
      </c>
      <c r="AJ318" s="1">
        <v>2</v>
      </c>
      <c r="AK318" s="1">
        <v>0</v>
      </c>
      <c r="AL318" s="1">
        <v>1</v>
      </c>
      <c r="AM318" s="1">
        <v>0.18999999761581421</v>
      </c>
      <c r="AN318" s="1">
        <v>111115</v>
      </c>
      <c r="AO318">
        <f t="shared" ref="AO318:AO323" si="176">X318*0.000001/(K318*0.0001)</f>
        <v>1.2727733598067381</v>
      </c>
      <c r="AP318">
        <f t="shared" ref="AP318:AP323" si="177">(U318-T318)/(1000-U318)*AO318</f>
        <v>7.0519857784851348E-4</v>
      </c>
      <c r="AQ318">
        <f t="shared" ref="AQ318:AQ323" si="178">(P318+273.15)</f>
        <v>300.906383895874</v>
      </c>
      <c r="AR318">
        <f t="shared" ref="AR318:AR323" si="179">(O318+273.15)</f>
        <v>300.57000579833982</v>
      </c>
      <c r="AS318">
        <f t="shared" ref="AS318:AS323" si="180">(Y318*AK318+Z318*AL318)*AM318</f>
        <v>2.0061809690383736E-2</v>
      </c>
      <c r="AT318">
        <f t="shared" ref="AT318:AT323" si="181">((AS318+0.00000010773*(AR318^4-AQ318^4))-AP318*44100)/(L318*0.92*2*29.3+0.00000043092*AQ318^3)</f>
        <v>-0.29291161015495987</v>
      </c>
      <c r="AU318">
        <f t="shared" ref="AU318:AU323" si="182">0.61365*EXP(17.502*J318/(240.97+J318))</f>
        <v>3.6777528448647181</v>
      </c>
      <c r="AV318">
        <f t="shared" ref="AV318:AV323" si="183">AU318*1000/AA318</f>
        <v>36.0334101578553</v>
      </c>
      <c r="AW318">
        <f t="shared" ref="AW318:AW323" si="184">(AV318-U318)</f>
        <v>27.653117265399246</v>
      </c>
      <c r="AX318">
        <f t="shared" ref="AX318:AX323" si="185">IF(D318,P318,(O318+P318)/2)</f>
        <v>27.756383895874023</v>
      </c>
      <c r="AY318">
        <f t="shared" ref="AY318:AY323" si="186">0.61365*EXP(17.502*AX318/(240.97+AX318))</f>
        <v>3.7412781621148579</v>
      </c>
      <c r="AZ318">
        <f t="shared" ref="AZ318:AZ323" si="187">IF(AW318&lt;&gt;0,(1000-(AV318+U318)/2)/AW318*AP318,0)</f>
        <v>2.4935284189361907E-2</v>
      </c>
      <c r="BA318">
        <f t="shared" ref="BA318:BA323" si="188">U318*AA318/1000</f>
        <v>0.85533525389383436</v>
      </c>
      <c r="BB318">
        <f t="shared" ref="BB318:BB323" si="189">(AY318-BA318)</f>
        <v>2.8859429082210237</v>
      </c>
      <c r="BC318">
        <f t="shared" ref="BC318:BC323" si="190">1/(1.6/F318+1.37/N318)</f>
        <v>1.5600085307399664E-2</v>
      </c>
      <c r="BD318">
        <f t="shared" ref="BD318:BD323" si="191">G318*AA318*0.001</f>
        <v>57.914615144034727</v>
      </c>
      <c r="BE318">
        <f t="shared" ref="BE318:BE323" si="192">G318/S318</f>
        <v>1.3763537857869628</v>
      </c>
      <c r="BF318">
        <f t="shared" ref="BF318:BF323" si="193">(1-AP318*AA318/AU318/F318)*100</f>
        <v>22.057712534650832</v>
      </c>
      <c r="BG318">
        <f t="shared" ref="BG318:BG323" si="194">(S318-E318/(N318/1.35))</f>
        <v>413.30645192465704</v>
      </c>
      <c r="BH318">
        <f t="shared" ref="BH318:BH323" si="195">E318*BF318/100/BG318</f>
        <v>-1.4761495276889745E-3</v>
      </c>
    </row>
    <row r="319" spans="1:60" x14ac:dyDescent="0.25">
      <c r="A319" s="1">
        <v>108</v>
      </c>
      <c r="B319" s="1" t="s">
        <v>379</v>
      </c>
      <c r="C319" s="1">
        <v>10066.000009991229</v>
      </c>
      <c r="D319" s="1">
        <v>1</v>
      </c>
      <c r="E319">
        <f t="shared" si="168"/>
        <v>-2.9255766250109017</v>
      </c>
      <c r="F319">
        <f t="shared" si="169"/>
        <v>2.5876341124305268E-2</v>
      </c>
      <c r="G319">
        <f t="shared" si="170"/>
        <v>572.07097410878305</v>
      </c>
      <c r="H319">
        <f t="shared" si="171"/>
        <v>0.7257736491646849</v>
      </c>
      <c r="I319">
        <f t="shared" si="172"/>
        <v>2.8192962604127016</v>
      </c>
      <c r="J319">
        <f t="shared" si="173"/>
        <v>27.450406539461394</v>
      </c>
      <c r="K319" s="3">
        <v>4.7100000381469727</v>
      </c>
      <c r="L319">
        <f t="shared" si="174"/>
        <v>2</v>
      </c>
      <c r="M319" s="1">
        <v>0.5</v>
      </c>
      <c r="N319">
        <f t="shared" si="175"/>
        <v>3.6</v>
      </c>
      <c r="O319" s="1">
        <v>27.421464920043945</v>
      </c>
      <c r="P319" s="1">
        <v>27.750173568725586</v>
      </c>
      <c r="Q319" s="1">
        <v>27.062679290771484</v>
      </c>
      <c r="R319" s="1">
        <v>410.221435546875</v>
      </c>
      <c r="S319" s="1">
        <v>412.284912109375</v>
      </c>
      <c r="T319" s="1">
        <v>7.8178377151489258</v>
      </c>
      <c r="U319" s="1">
        <v>8.3832845687866211</v>
      </c>
      <c r="V319" s="1">
        <v>21.755670547485352</v>
      </c>
      <c r="W319" s="1">
        <v>23.321640014648438</v>
      </c>
      <c r="X319" s="1">
        <v>599.479248046875</v>
      </c>
      <c r="Y319" s="1">
        <v>8.9951425790786743E-2</v>
      </c>
      <c r="Z319" s="1">
        <v>9.4685710966587067E-2</v>
      </c>
      <c r="AA319" s="1">
        <v>102.06560516357422</v>
      </c>
      <c r="AB319" s="1">
        <v>7.0092849731445313</v>
      </c>
      <c r="AC319" s="1">
        <v>4.1761793196201324E-2</v>
      </c>
      <c r="AD319" s="1">
        <v>1.5538934618234634E-2</v>
      </c>
      <c r="AE319" s="1">
        <v>2.9445085674524307E-3</v>
      </c>
      <c r="AF319" s="1">
        <v>1.7612596973776817E-2</v>
      </c>
      <c r="AG319" s="1">
        <v>1.4690703246742487E-3</v>
      </c>
      <c r="AH319" s="1">
        <v>1</v>
      </c>
      <c r="AI319" s="1">
        <v>0</v>
      </c>
      <c r="AJ319" s="1">
        <v>2</v>
      </c>
      <c r="AK319" s="1">
        <v>0</v>
      </c>
      <c r="AL319" s="1">
        <v>1</v>
      </c>
      <c r="AM319" s="1">
        <v>0.18999999761581421</v>
      </c>
      <c r="AN319" s="1">
        <v>111115</v>
      </c>
      <c r="AO319">
        <f t="shared" si="176"/>
        <v>1.2727797095363178</v>
      </c>
      <c r="AP319">
        <f t="shared" si="177"/>
        <v>7.2577364916468488E-4</v>
      </c>
      <c r="AQ319">
        <f t="shared" si="178"/>
        <v>300.90017356872556</v>
      </c>
      <c r="AR319">
        <f t="shared" si="179"/>
        <v>300.57146492004392</v>
      </c>
      <c r="AS319">
        <f t="shared" si="180"/>
        <v>1.7990284857903216E-2</v>
      </c>
      <c r="AT319">
        <f t="shared" si="181"/>
        <v>-0.29976702926419357</v>
      </c>
      <c r="AU319">
        <f t="shared" si="182"/>
        <v>3.6749412731843614</v>
      </c>
      <c r="AV319">
        <f t="shared" si="183"/>
        <v>36.005677596235877</v>
      </c>
      <c r="AW319">
        <f t="shared" si="184"/>
        <v>27.622393027449256</v>
      </c>
      <c r="AX319">
        <f t="shared" si="185"/>
        <v>27.750173568725586</v>
      </c>
      <c r="AY319">
        <f t="shared" si="186"/>
        <v>3.7399214247145443</v>
      </c>
      <c r="AZ319">
        <f t="shared" si="187"/>
        <v>2.5691672656054699E-2</v>
      </c>
      <c r="BA319">
        <f t="shared" si="188"/>
        <v>0.85564501277165983</v>
      </c>
      <c r="BB319">
        <f t="shared" si="189"/>
        <v>2.8842764119428845</v>
      </c>
      <c r="BC319">
        <f t="shared" si="190"/>
        <v>1.6073785229225885E-2</v>
      </c>
      <c r="BD319">
        <f t="shared" si="191"/>
        <v>58.388770168928346</v>
      </c>
      <c r="BE319">
        <f t="shared" si="192"/>
        <v>1.3875622350133892</v>
      </c>
      <c r="BF319">
        <f t="shared" si="193"/>
        <v>22.101814803298648</v>
      </c>
      <c r="BG319">
        <f t="shared" si="194"/>
        <v>413.38200334375409</v>
      </c>
      <c r="BH319">
        <f t="shared" si="195"/>
        <v>-1.5641840291987985E-3</v>
      </c>
    </row>
    <row r="320" spans="1:60" x14ac:dyDescent="0.25">
      <c r="A320" s="1">
        <v>109</v>
      </c>
      <c r="B320" s="1" t="s">
        <v>380</v>
      </c>
      <c r="C320" s="1">
        <v>10071.00000987947</v>
      </c>
      <c r="D320" s="1">
        <v>1</v>
      </c>
      <c r="E320">
        <f t="shared" si="168"/>
        <v>-3.0139895825536684</v>
      </c>
      <c r="F320">
        <f t="shared" si="169"/>
        <v>2.5931879397709235E-2</v>
      </c>
      <c r="G320">
        <f t="shared" si="170"/>
        <v>577.06344382485338</v>
      </c>
      <c r="H320">
        <f t="shared" si="171"/>
        <v>0.72713850537183566</v>
      </c>
      <c r="I320">
        <f t="shared" si="172"/>
        <v>2.8186027538920611</v>
      </c>
      <c r="J320">
        <f t="shared" si="173"/>
        <v>27.449231225412436</v>
      </c>
      <c r="K320" s="3">
        <v>4.7100000381469727</v>
      </c>
      <c r="L320">
        <f t="shared" si="174"/>
        <v>2</v>
      </c>
      <c r="M320" s="1">
        <v>0.5</v>
      </c>
      <c r="N320">
        <f t="shared" si="175"/>
        <v>3.6</v>
      </c>
      <c r="O320" s="1">
        <v>27.42413330078125</v>
      </c>
      <c r="P320" s="1">
        <v>27.749135971069336</v>
      </c>
      <c r="Q320" s="1">
        <v>27.059066772460938</v>
      </c>
      <c r="R320" s="1">
        <v>410.15060424804687</v>
      </c>
      <c r="S320" s="1">
        <v>412.28311157226562</v>
      </c>
      <c r="T320" s="1">
        <v>7.8210530281066895</v>
      </c>
      <c r="U320" s="1">
        <v>8.3875627517700195</v>
      </c>
      <c r="V320" s="1">
        <v>21.756717681884766</v>
      </c>
      <c r="W320" s="1">
        <v>23.32948112487793</v>
      </c>
      <c r="X320" s="1">
        <v>599.4771728515625</v>
      </c>
      <c r="Y320" s="1">
        <v>9.1726936399936676E-2</v>
      </c>
      <c r="Z320" s="1">
        <v>9.6554666757583618E-2</v>
      </c>
      <c r="AA320" s="1">
        <v>102.06608581542969</v>
      </c>
      <c r="AB320" s="1">
        <v>7.0092849731445313</v>
      </c>
      <c r="AC320" s="1">
        <v>4.1761793196201324E-2</v>
      </c>
      <c r="AD320" s="1">
        <v>1.5538934618234634E-2</v>
      </c>
      <c r="AE320" s="1">
        <v>2.9445085674524307E-3</v>
      </c>
      <c r="AF320" s="1">
        <v>1.7612596973776817E-2</v>
      </c>
      <c r="AG320" s="1">
        <v>1.4690703246742487E-3</v>
      </c>
      <c r="AH320" s="1">
        <v>1</v>
      </c>
      <c r="AI320" s="1">
        <v>0</v>
      </c>
      <c r="AJ320" s="1">
        <v>2</v>
      </c>
      <c r="AK320" s="1">
        <v>0</v>
      </c>
      <c r="AL320" s="1">
        <v>1</v>
      </c>
      <c r="AM320" s="1">
        <v>0.18999999761581421</v>
      </c>
      <c r="AN320" s="1">
        <v>111115</v>
      </c>
      <c r="AO320">
        <f t="shared" si="176"/>
        <v>1.2727753036015075</v>
      </c>
      <c r="AP320">
        <f t="shared" si="177"/>
        <v>7.2713850537183564E-4</v>
      </c>
      <c r="AQ320">
        <f t="shared" si="178"/>
        <v>300.89913597106931</v>
      </c>
      <c r="AR320">
        <f t="shared" si="179"/>
        <v>300.57413330078123</v>
      </c>
      <c r="AS320">
        <f t="shared" si="180"/>
        <v>1.8345386453736623E-2</v>
      </c>
      <c r="AT320">
        <f t="shared" si="181"/>
        <v>-0.29990474565690051</v>
      </c>
      <c r="AU320">
        <f t="shared" si="182"/>
        <v>3.6746884534965214</v>
      </c>
      <c r="AV320">
        <f t="shared" si="183"/>
        <v>36.003031017978024</v>
      </c>
      <c r="AW320">
        <f t="shared" si="184"/>
        <v>27.615468266208005</v>
      </c>
      <c r="AX320">
        <f t="shared" si="185"/>
        <v>27.749135971069336</v>
      </c>
      <c r="AY320">
        <f t="shared" si="186"/>
        <v>3.7396947880906888</v>
      </c>
      <c r="AZ320">
        <f t="shared" si="187"/>
        <v>2.5746420213294267E-2</v>
      </c>
      <c r="BA320">
        <f t="shared" si="188"/>
        <v>0.85608569960446035</v>
      </c>
      <c r="BB320">
        <f t="shared" si="189"/>
        <v>2.8836090884862284</v>
      </c>
      <c r="BC320">
        <f t="shared" si="190"/>
        <v>1.6108072841435034E-2</v>
      </c>
      <c r="BD320">
        <f t="shared" si="191"/>
        <v>58.898606978374879</v>
      </c>
      <c r="BE320">
        <f t="shared" si="192"/>
        <v>1.399677618673703</v>
      </c>
      <c r="BF320">
        <f t="shared" si="193"/>
        <v>22.116746513972942</v>
      </c>
      <c r="BG320">
        <f t="shared" si="194"/>
        <v>413.41335766572325</v>
      </c>
      <c r="BH320">
        <f t="shared" si="195"/>
        <v>-1.6124211363047951E-3</v>
      </c>
    </row>
    <row r="321" spans="1:60" x14ac:dyDescent="0.25">
      <c r="A321" s="1">
        <v>110</v>
      </c>
      <c r="B321" s="1" t="s">
        <v>381</v>
      </c>
      <c r="C321" s="1">
        <v>10076.500009756535</v>
      </c>
      <c r="D321" s="1">
        <v>1</v>
      </c>
      <c r="E321">
        <f t="shared" si="168"/>
        <v>-3.0445155900215624</v>
      </c>
      <c r="F321">
        <f t="shared" si="169"/>
        <v>2.581236539907825E-2</v>
      </c>
      <c r="G321">
        <f t="shared" si="170"/>
        <v>579.76399724941643</v>
      </c>
      <c r="H321">
        <f t="shared" si="171"/>
        <v>0.7238138166232494</v>
      </c>
      <c r="I321">
        <f t="shared" si="172"/>
        <v>2.8186369534235234</v>
      </c>
      <c r="J321">
        <f t="shared" si="173"/>
        <v>27.450674862200735</v>
      </c>
      <c r="K321" s="3">
        <v>4.7100000381469727</v>
      </c>
      <c r="L321">
        <f t="shared" si="174"/>
        <v>2</v>
      </c>
      <c r="M321" s="1">
        <v>0.5</v>
      </c>
      <c r="N321">
        <f t="shared" si="175"/>
        <v>3.6</v>
      </c>
      <c r="O321" s="1">
        <v>27.423368453979492</v>
      </c>
      <c r="P321" s="1">
        <v>27.749460220336914</v>
      </c>
      <c r="Q321" s="1">
        <v>27.04002571105957</v>
      </c>
      <c r="R321" s="1">
        <v>410.12228393554687</v>
      </c>
      <c r="S321" s="1">
        <v>412.2799072265625</v>
      </c>
      <c r="T321" s="1">
        <v>7.8262448310852051</v>
      </c>
      <c r="U321" s="1">
        <v>8.3901767730712891</v>
      </c>
      <c r="V321" s="1">
        <v>21.768638610839844</v>
      </c>
      <c r="W321" s="1">
        <v>23.337541580200195</v>
      </c>
      <c r="X321" s="1">
        <v>599.46234130859375</v>
      </c>
      <c r="Y321" s="1">
        <v>9.1550521552562714E-2</v>
      </c>
      <c r="Z321" s="1">
        <v>9.6368968486785889E-2</v>
      </c>
      <c r="AA321" s="1">
        <v>102.06722259521484</v>
      </c>
      <c r="AB321" s="1">
        <v>7.0092849731445313</v>
      </c>
      <c r="AC321" s="1">
        <v>4.1761793196201324E-2</v>
      </c>
      <c r="AD321" s="1">
        <v>1.5538934618234634E-2</v>
      </c>
      <c r="AE321" s="1">
        <v>2.9445085674524307E-3</v>
      </c>
      <c r="AF321" s="1">
        <v>1.7612596973776817E-2</v>
      </c>
      <c r="AG321" s="1">
        <v>1.4690703246742487E-3</v>
      </c>
      <c r="AH321" s="1">
        <v>1</v>
      </c>
      <c r="AI321" s="1">
        <v>0</v>
      </c>
      <c r="AJ321" s="1">
        <v>2</v>
      </c>
      <c r="AK321" s="1">
        <v>0</v>
      </c>
      <c r="AL321" s="1">
        <v>1</v>
      </c>
      <c r="AM321" s="1">
        <v>0.18999999761581421</v>
      </c>
      <c r="AN321" s="1">
        <v>111115</v>
      </c>
      <c r="AO321">
        <f t="shared" si="176"/>
        <v>1.272743814126245</v>
      </c>
      <c r="AP321">
        <f t="shared" si="177"/>
        <v>7.238138166232494E-4</v>
      </c>
      <c r="AQ321">
        <f t="shared" si="178"/>
        <v>300.89946022033689</v>
      </c>
      <c r="AR321">
        <f t="shared" si="179"/>
        <v>300.57336845397947</v>
      </c>
      <c r="AS321">
        <f t="shared" si="180"/>
        <v>1.8310103782727793E-2</v>
      </c>
      <c r="AT321">
        <f t="shared" si="181"/>
        <v>-0.29878535813617763</v>
      </c>
      <c r="AU321">
        <f t="shared" si="182"/>
        <v>3.6749989937337921</v>
      </c>
      <c r="AV321">
        <f t="shared" si="183"/>
        <v>36.005672539051581</v>
      </c>
      <c r="AW321">
        <f t="shared" si="184"/>
        <v>27.615495765980292</v>
      </c>
      <c r="AX321">
        <f t="shared" si="185"/>
        <v>27.749460220336914</v>
      </c>
      <c r="AY321">
        <f t="shared" si="186"/>
        <v>3.7397656107482784</v>
      </c>
      <c r="AZ321">
        <f t="shared" si="187"/>
        <v>2.5628605694948556E-2</v>
      </c>
      <c r="BA321">
        <f t="shared" si="188"/>
        <v>0.85636204031026864</v>
      </c>
      <c r="BB321">
        <f t="shared" si="189"/>
        <v>2.8834035704380097</v>
      </c>
      <c r="BC321">
        <f t="shared" si="190"/>
        <v>1.603428747934697E-2</v>
      </c>
      <c r="BD321">
        <f t="shared" si="191"/>
        <v>59.174900959947713</v>
      </c>
      <c r="BE321">
        <f t="shared" si="192"/>
        <v>1.4062387884714824</v>
      </c>
      <c r="BF321">
        <f t="shared" si="193"/>
        <v>22.119606493014299</v>
      </c>
      <c r="BG321">
        <f t="shared" si="194"/>
        <v>413.42160057282058</v>
      </c>
      <c r="BH321">
        <f t="shared" si="195"/>
        <v>-1.628930049126987E-3</v>
      </c>
    </row>
    <row r="322" spans="1:60" x14ac:dyDescent="0.25">
      <c r="A322" s="1">
        <v>111</v>
      </c>
      <c r="B322" s="1" t="s">
        <v>382</v>
      </c>
      <c r="C322" s="1">
        <v>10081.500009644777</v>
      </c>
      <c r="D322" s="1">
        <v>1</v>
      </c>
      <c r="E322">
        <f t="shared" si="168"/>
        <v>-3.0503872757254289</v>
      </c>
      <c r="F322">
        <f t="shared" si="169"/>
        <v>2.575682429468381E-2</v>
      </c>
      <c r="G322">
        <f t="shared" si="170"/>
        <v>580.53457368061947</v>
      </c>
      <c r="H322">
        <f t="shared" si="171"/>
        <v>0.72216691861066973</v>
      </c>
      <c r="I322">
        <f t="shared" si="172"/>
        <v>2.8182479687772846</v>
      </c>
      <c r="J322">
        <f t="shared" si="173"/>
        <v>27.450615797875258</v>
      </c>
      <c r="K322" s="3">
        <v>4.7100000381469727</v>
      </c>
      <c r="L322">
        <f t="shared" si="174"/>
        <v>2</v>
      </c>
      <c r="M322" s="1">
        <v>0.5</v>
      </c>
      <c r="N322">
        <f t="shared" si="175"/>
        <v>3.6</v>
      </c>
      <c r="O322" s="1">
        <v>27.419467926025391</v>
      </c>
      <c r="P322" s="1">
        <v>27.749135971069336</v>
      </c>
      <c r="Q322" s="1">
        <v>27.031009674072266</v>
      </c>
      <c r="R322" s="1">
        <v>410.12835693359375</v>
      </c>
      <c r="S322" s="1">
        <v>412.2911376953125</v>
      </c>
      <c r="T322" s="1">
        <v>7.8311877250671387</v>
      </c>
      <c r="U322" s="1">
        <v>8.3938388824462891</v>
      </c>
      <c r="V322" s="1">
        <v>21.785930633544922</v>
      </c>
      <c r="W322" s="1">
        <v>23.352230072021484</v>
      </c>
      <c r="X322" s="1">
        <v>599.4576416015625</v>
      </c>
      <c r="Y322" s="1">
        <v>9.6174843609333038E-2</v>
      </c>
      <c r="Z322" s="1">
        <v>0.10123667865991592</v>
      </c>
      <c r="AA322" s="1">
        <v>102.06752014160156</v>
      </c>
      <c r="AB322" s="1">
        <v>7.0092849731445313</v>
      </c>
      <c r="AC322" s="1">
        <v>4.1761793196201324E-2</v>
      </c>
      <c r="AD322" s="1">
        <v>1.5538934618234634E-2</v>
      </c>
      <c r="AE322" s="1">
        <v>2.9445085674524307E-3</v>
      </c>
      <c r="AF322" s="1">
        <v>1.7612596973776817E-2</v>
      </c>
      <c r="AG322" s="1">
        <v>1.4690703246742487E-3</v>
      </c>
      <c r="AH322" s="1">
        <v>1</v>
      </c>
      <c r="AI322" s="1">
        <v>0</v>
      </c>
      <c r="AJ322" s="1">
        <v>2</v>
      </c>
      <c r="AK322" s="1">
        <v>0</v>
      </c>
      <c r="AL322" s="1">
        <v>1</v>
      </c>
      <c r="AM322" s="1">
        <v>0.18999999761581421</v>
      </c>
      <c r="AN322" s="1">
        <v>111115</v>
      </c>
      <c r="AO322">
        <f t="shared" si="176"/>
        <v>1.2727338359797624</v>
      </c>
      <c r="AP322">
        <f t="shared" si="177"/>
        <v>7.2216691861066973E-4</v>
      </c>
      <c r="AQ322">
        <f t="shared" si="178"/>
        <v>300.89913597106931</v>
      </c>
      <c r="AR322">
        <f t="shared" si="179"/>
        <v>300.56946792602537</v>
      </c>
      <c r="AS322">
        <f t="shared" si="180"/>
        <v>1.9234968704016975E-2</v>
      </c>
      <c r="AT322">
        <f t="shared" si="181"/>
        <v>-0.29852017319407814</v>
      </c>
      <c r="AU322">
        <f t="shared" si="182"/>
        <v>3.6749862879767297</v>
      </c>
      <c r="AV322">
        <f t="shared" si="183"/>
        <v>36.005443091772023</v>
      </c>
      <c r="AW322">
        <f t="shared" si="184"/>
        <v>27.611604209325733</v>
      </c>
      <c r="AX322">
        <f t="shared" si="185"/>
        <v>27.749135971069336</v>
      </c>
      <c r="AY322">
        <f t="shared" si="186"/>
        <v>3.7396947880906888</v>
      </c>
      <c r="AZ322">
        <f t="shared" si="187"/>
        <v>2.5573851737533272E-2</v>
      </c>
      <c r="BA322">
        <f t="shared" si="188"/>
        <v>0.85673831919944499</v>
      </c>
      <c r="BB322">
        <f t="shared" si="189"/>
        <v>2.8829564688912437</v>
      </c>
      <c r="BC322">
        <f t="shared" si="190"/>
        <v>1.5999996181780413E-2</v>
      </c>
      <c r="BD322">
        <f t="shared" si="191"/>
        <v>59.253724292042705</v>
      </c>
      <c r="BE322">
        <f t="shared" si="192"/>
        <v>1.4080694941098653</v>
      </c>
      <c r="BF322">
        <f t="shared" si="193"/>
        <v>22.128755579793037</v>
      </c>
      <c r="BG322">
        <f t="shared" si="194"/>
        <v>413.43503292370951</v>
      </c>
      <c r="BH322">
        <f t="shared" si="195"/>
        <v>-1.6326936295380332E-3</v>
      </c>
    </row>
    <row r="323" spans="1:60" x14ac:dyDescent="0.25">
      <c r="A323" s="1">
        <v>112</v>
      </c>
      <c r="B323" s="1" t="s">
        <v>383</v>
      </c>
      <c r="C323" s="1">
        <v>10086.500009533018</v>
      </c>
      <c r="D323" s="1">
        <v>1</v>
      </c>
      <c r="E323">
        <f t="shared" si="168"/>
        <v>-3.03461016322025</v>
      </c>
      <c r="F323">
        <f t="shared" si="169"/>
        <v>2.5695761740967875E-2</v>
      </c>
      <c r="G323">
        <f t="shared" si="170"/>
        <v>580.01422679746486</v>
      </c>
      <c r="H323">
        <f t="shared" si="171"/>
        <v>0.72038498197940926</v>
      </c>
      <c r="I323">
        <f t="shared" si="172"/>
        <v>2.8179263544021036</v>
      </c>
      <c r="J323">
        <f t="shared" si="173"/>
        <v>27.450856857016735</v>
      </c>
      <c r="K323" s="3">
        <v>4.7100000381469727</v>
      </c>
      <c r="L323">
        <f t="shared" si="174"/>
        <v>2</v>
      </c>
      <c r="M323" s="1">
        <v>0.5</v>
      </c>
      <c r="N323">
        <f t="shared" si="175"/>
        <v>3.6</v>
      </c>
      <c r="O323" s="1">
        <v>27.416021347045898</v>
      </c>
      <c r="P323" s="1">
        <v>27.74908447265625</v>
      </c>
      <c r="Q323" s="1">
        <v>27.032444000244141</v>
      </c>
      <c r="R323" s="1">
        <v>410.14376831054687</v>
      </c>
      <c r="S323" s="1">
        <v>412.29473876953125</v>
      </c>
      <c r="T323" s="1">
        <v>7.836219310760498</v>
      </c>
      <c r="U323" s="1">
        <v>8.3974828720092773</v>
      </c>
      <c r="V323" s="1">
        <v>21.804420471191406</v>
      </c>
      <c r="W323" s="1">
        <v>23.367086410522461</v>
      </c>
      <c r="X323" s="1">
        <v>599.45465087890625</v>
      </c>
      <c r="Y323" s="1">
        <v>7.6782792806625366E-2</v>
      </c>
      <c r="Z323" s="1">
        <v>8.0823995172977448E-2</v>
      </c>
      <c r="AA323" s="1">
        <v>102.06770324707031</v>
      </c>
      <c r="AB323" s="1">
        <v>7.0092849731445313</v>
      </c>
      <c r="AC323" s="1">
        <v>4.1761793196201324E-2</v>
      </c>
      <c r="AD323" s="1">
        <v>1.5538934618234634E-2</v>
      </c>
      <c r="AE323" s="1">
        <v>2.9445085674524307E-3</v>
      </c>
      <c r="AF323" s="1">
        <v>1.7612596973776817E-2</v>
      </c>
      <c r="AG323" s="1">
        <v>1.4690703246742487E-3</v>
      </c>
      <c r="AH323" s="1">
        <v>1</v>
      </c>
      <c r="AI323" s="1">
        <v>0</v>
      </c>
      <c r="AJ323" s="1">
        <v>2</v>
      </c>
      <c r="AK323" s="1">
        <v>0</v>
      </c>
      <c r="AL323" s="1">
        <v>1</v>
      </c>
      <c r="AM323" s="1">
        <v>0.18999999761581421</v>
      </c>
      <c r="AN323" s="1">
        <v>111115</v>
      </c>
      <c r="AO323">
        <f t="shared" si="176"/>
        <v>1.2727274862501829</v>
      </c>
      <c r="AP323">
        <f t="shared" si="177"/>
        <v>7.2038498197940927E-4</v>
      </c>
      <c r="AQ323">
        <f t="shared" si="178"/>
        <v>300.89908447265623</v>
      </c>
      <c r="AR323">
        <f t="shared" si="179"/>
        <v>300.56602134704588</v>
      </c>
      <c r="AS323">
        <f t="shared" si="180"/>
        <v>1.5356558890166294E-2</v>
      </c>
      <c r="AT323">
        <f t="shared" si="181"/>
        <v>-0.29822761563951355</v>
      </c>
      <c r="AU323">
        <f t="shared" si="182"/>
        <v>3.6750381442047022</v>
      </c>
      <c r="AV323">
        <f t="shared" si="183"/>
        <v>36.005886556580165</v>
      </c>
      <c r="AW323">
        <f t="shared" si="184"/>
        <v>27.608403684570888</v>
      </c>
      <c r="AX323">
        <f t="shared" si="185"/>
        <v>27.74908447265625</v>
      </c>
      <c r="AY323">
        <f t="shared" si="186"/>
        <v>3.739683539893945</v>
      </c>
      <c r="AZ323">
        <f t="shared" si="187"/>
        <v>2.5513652646648403E-2</v>
      </c>
      <c r="BA323">
        <f t="shared" si="188"/>
        <v>0.85711178980259861</v>
      </c>
      <c r="BB323">
        <f t="shared" si="189"/>
        <v>2.8825717500913464</v>
      </c>
      <c r="BC323">
        <f t="shared" si="190"/>
        <v>1.5962294880338356E-2</v>
      </c>
      <c r="BD323">
        <f t="shared" si="191"/>
        <v>59.200719979842582</v>
      </c>
      <c r="BE323">
        <f t="shared" si="192"/>
        <v>1.4067951207150551</v>
      </c>
      <c r="BF323">
        <f t="shared" si="193"/>
        <v>22.1372667497847</v>
      </c>
      <c r="BG323">
        <f t="shared" si="194"/>
        <v>413.43271758073882</v>
      </c>
      <c r="BH323">
        <f t="shared" si="195"/>
        <v>-1.6248828844005372E-3</v>
      </c>
    </row>
    <row r="324" spans="1:60" x14ac:dyDescent="0.25">
      <c r="A324" s="1" t="s">
        <v>9</v>
      </c>
      <c r="B324" s="1" t="s">
        <v>384</v>
      </c>
    </row>
    <row r="325" spans="1:60" x14ac:dyDescent="0.25">
      <c r="A325" s="1" t="s">
        <v>9</v>
      </c>
      <c r="B325" s="1" t="s">
        <v>385</v>
      </c>
    </row>
    <row r="326" spans="1:60" x14ac:dyDescent="0.25">
      <c r="A326" s="1" t="s">
        <v>9</v>
      </c>
      <c r="B326" s="1" t="s">
        <v>386</v>
      </c>
    </row>
    <row r="327" spans="1:60" x14ac:dyDescent="0.25">
      <c r="A327" s="1" t="s">
        <v>9</v>
      </c>
      <c r="B327" s="1" t="s">
        <v>387</v>
      </c>
    </row>
    <row r="328" spans="1:60" x14ac:dyDescent="0.25">
      <c r="A328" s="1" t="s">
        <v>9</v>
      </c>
      <c r="B328" s="1" t="s">
        <v>388</v>
      </c>
    </row>
    <row r="329" spans="1:60" x14ac:dyDescent="0.25">
      <c r="A329" s="1" t="s">
        <v>9</v>
      </c>
      <c r="B329" s="1" t="s">
        <v>389</v>
      </c>
    </row>
    <row r="330" spans="1:60" x14ac:dyDescent="0.25">
      <c r="A330" s="1" t="s">
        <v>9</v>
      </c>
      <c r="B330" s="1" t="s">
        <v>390</v>
      </c>
    </row>
    <row r="331" spans="1:60" x14ac:dyDescent="0.25">
      <c r="A331" s="1" t="s">
        <v>9</v>
      </c>
      <c r="B331" s="1" t="s">
        <v>391</v>
      </c>
    </row>
    <row r="332" spans="1:60" x14ac:dyDescent="0.25">
      <c r="A332" s="1" t="s">
        <v>9</v>
      </c>
      <c r="B332" s="1" t="s">
        <v>392</v>
      </c>
    </row>
    <row r="333" spans="1:60" x14ac:dyDescent="0.25">
      <c r="A333" s="1">
        <v>113</v>
      </c>
      <c r="B333" s="1" t="s">
        <v>393</v>
      </c>
      <c r="C333" s="1">
        <v>10482.000010102987</v>
      </c>
      <c r="D333" s="1">
        <v>1</v>
      </c>
      <c r="E333">
        <f>(R333-S333*(1000-T333)/(1000-U333))*AO333</f>
        <v>-2.1511057645685057</v>
      </c>
      <c r="F333">
        <f>IF(AZ333&lt;&gt;0,1/(1/AZ333-1/N333),0)</f>
        <v>1.4372870926239956E-2</v>
      </c>
      <c r="G333">
        <f>((BC333-AP333/2)*S333-E333)/(BC333+AP333/2)</f>
        <v>630.33059172010724</v>
      </c>
      <c r="H333">
        <f>AP333*1000</f>
        <v>0.38351228021141293</v>
      </c>
      <c r="I333">
        <f>(AU333-BA333)</f>
        <v>2.6748630832323879</v>
      </c>
      <c r="J333">
        <f>(P333+AT333*D333)</f>
        <v>26.935477963378336</v>
      </c>
      <c r="K333" s="3">
        <v>8.2299995422363281</v>
      </c>
      <c r="L333">
        <f>(K333*AI333+AJ333)</f>
        <v>2</v>
      </c>
      <c r="M333" s="1">
        <v>0.5</v>
      </c>
      <c r="N333">
        <f>L333*(M333+1)*(M333+1)/(M333*M333+1)</f>
        <v>3.6</v>
      </c>
      <c r="O333" s="1">
        <v>27.424446105957031</v>
      </c>
      <c r="P333" s="1">
        <v>27.039161682128906</v>
      </c>
      <c r="Q333" s="1">
        <v>27.013309478759766</v>
      </c>
      <c r="R333" s="1">
        <v>409.64724731445312</v>
      </c>
      <c r="S333" s="1">
        <v>412.3834228515625</v>
      </c>
      <c r="T333" s="1">
        <v>8.2045202255249023</v>
      </c>
      <c r="U333" s="1">
        <v>8.7264595031738281</v>
      </c>
      <c r="V333" s="1">
        <v>22.822111129760742</v>
      </c>
      <c r="W333" s="1">
        <v>24.273891448974609</v>
      </c>
      <c r="X333" s="1">
        <v>599.44952392578125</v>
      </c>
      <c r="Y333" s="1">
        <v>0.12404965609312057</v>
      </c>
      <c r="Z333" s="1">
        <v>0.13057859241962433</v>
      </c>
      <c r="AA333" s="1">
        <v>102.07526397705078</v>
      </c>
      <c r="AB333" s="1">
        <v>7.136744499206543</v>
      </c>
      <c r="AC333" s="1">
        <v>3.6277353763580322E-2</v>
      </c>
      <c r="AD333" s="1">
        <v>4.3193981051445007E-2</v>
      </c>
      <c r="AE333" s="1">
        <v>1.3037483440712094E-3</v>
      </c>
      <c r="AF333" s="1">
        <v>3.7715665996074677E-2</v>
      </c>
      <c r="AG333" s="1">
        <v>2.1884837187826633E-3</v>
      </c>
      <c r="AH333" s="1">
        <v>0.66666668653488159</v>
      </c>
      <c r="AI333" s="1">
        <v>0</v>
      </c>
      <c r="AJ333" s="1">
        <v>2</v>
      </c>
      <c r="AK333" s="1">
        <v>0</v>
      </c>
      <c r="AL333" s="1">
        <v>1</v>
      </c>
      <c r="AM333" s="1">
        <v>0.18999999761581421</v>
      </c>
      <c r="AN333" s="1">
        <v>111115</v>
      </c>
      <c r="AO333">
        <f>X333*0.000001/(K333*0.0001)</f>
        <v>0.72837127250057343</v>
      </c>
      <c r="AP333">
        <f>(U333-T333)/(1000-U333)*AO333</f>
        <v>3.8351228021141291E-4</v>
      </c>
      <c r="AQ333">
        <f>(P333+273.15)</f>
        <v>300.18916168212888</v>
      </c>
      <c r="AR333">
        <f>(O333+273.15)</f>
        <v>300.57444610595701</v>
      </c>
      <c r="AS333">
        <f>(Y333*AK333+Z333*AL333)*AM333</f>
        <v>2.4809932248404998E-2</v>
      </c>
      <c r="AT333">
        <f>((AS333+0.00000010773*(AR333^4-AQ333^4))-AP333*44100)/(L333*0.92*2*29.3+0.00000043092*AQ333^3)</f>
        <v>-0.10368371875057193</v>
      </c>
      <c r="AU333">
        <f>0.61365*EXP(17.502*J333/(240.97+J333))</f>
        <v>3.5656187406038997</v>
      </c>
      <c r="AV333">
        <f>AU333*1000/AA333</f>
        <v>34.931271315698439</v>
      </c>
      <c r="AW333">
        <f>(AV333-U333)</f>
        <v>26.204811812524611</v>
      </c>
      <c r="AX333">
        <f>IF(D333,P333,(O333+P333)/2)</f>
        <v>27.039161682128906</v>
      </c>
      <c r="AY333">
        <f>0.61365*EXP(17.502*AX333/(240.97+AX333))</f>
        <v>3.5874002528450224</v>
      </c>
      <c r="AZ333">
        <f>IF(AW333&lt;&gt;0,(1000-(AV333+U333)/2)/AW333*AP333,0)</f>
        <v>1.4315715943608235E-2</v>
      </c>
      <c r="BA333">
        <f>U333*AA333/1000</f>
        <v>0.89075565737151197</v>
      </c>
      <c r="BB333">
        <f>(AY333-BA333)</f>
        <v>2.6966445954735105</v>
      </c>
      <c r="BC333">
        <f>1/(1.6/F333+1.37/N333)</f>
        <v>8.9524399882292688E-3</v>
      </c>
      <c r="BD333">
        <f>G333*AA333*0.001</f>
        <v>64.341161542640563</v>
      </c>
      <c r="BE333">
        <f>G333/S333</f>
        <v>1.5285061348040532</v>
      </c>
      <c r="BF333">
        <f>(1-AP333*AA333/AU333/F333)*100</f>
        <v>23.612665227204854</v>
      </c>
      <c r="BG333">
        <f>(S333-E333/(N333/1.35))</f>
        <v>413.19008751327567</v>
      </c>
      <c r="BH333">
        <f>E333*BF333/100/BG333</f>
        <v>-1.2292971642364166E-3</v>
      </c>
    </row>
    <row r="334" spans="1:60" x14ac:dyDescent="0.25">
      <c r="A334" s="1">
        <v>114</v>
      </c>
      <c r="B334" s="1" t="s">
        <v>394</v>
      </c>
      <c r="C334" s="1">
        <v>10487.000009991229</v>
      </c>
      <c r="D334" s="1">
        <v>1</v>
      </c>
      <c r="E334">
        <f>(R334-S334*(1000-T334)/(1000-U334))*AO334</f>
        <v>-2.0679834090145528</v>
      </c>
      <c r="F334">
        <f>IF(AZ334&lt;&gt;0,1/(1/AZ334-1/N334),0)</f>
        <v>1.4402939311685682E-2</v>
      </c>
      <c r="G334">
        <f>((BC334-AP334/2)*S334-E334)/(BC334+AP334/2)</f>
        <v>620.82352060855249</v>
      </c>
      <c r="H334">
        <f>AP334*1000</f>
        <v>0.38364643496526457</v>
      </c>
      <c r="I334">
        <f>(AU334-BA334)</f>
        <v>2.6702781014050152</v>
      </c>
      <c r="J334">
        <f>(P334+AT334*D334)</f>
        <v>26.915274021258799</v>
      </c>
      <c r="K334" s="3">
        <v>8.2299995422363281</v>
      </c>
      <c r="L334">
        <f>(K334*AI334+AJ334)</f>
        <v>2</v>
      </c>
      <c r="M334" s="1">
        <v>0.5</v>
      </c>
      <c r="N334">
        <f>L334*(M334+1)*(M334+1)/(M334*M334+1)</f>
        <v>3.6</v>
      </c>
      <c r="O334" s="1">
        <v>27.417407989501953</v>
      </c>
      <c r="P334" s="1">
        <v>27.017635345458984</v>
      </c>
      <c r="Q334" s="1">
        <v>26.999002456665039</v>
      </c>
      <c r="R334" s="1">
        <v>409.77828979492187</v>
      </c>
      <c r="S334" s="1">
        <v>412.40023803710937</v>
      </c>
      <c r="T334" s="1">
        <v>8.2078399658203125</v>
      </c>
      <c r="U334" s="1">
        <v>8.7299556732177734</v>
      </c>
      <c r="V334" s="1">
        <v>22.839353561401367</v>
      </c>
      <c r="W334" s="1">
        <v>24.292078018188477</v>
      </c>
      <c r="X334" s="1">
        <v>599.4544677734375</v>
      </c>
      <c r="Y334" s="1">
        <v>0.10218440741300583</v>
      </c>
      <c r="Z334" s="1">
        <v>0.10756253451108932</v>
      </c>
      <c r="AA334" s="1">
        <v>102.07494354248047</v>
      </c>
      <c r="AB334" s="1">
        <v>7.136744499206543</v>
      </c>
      <c r="AC334" s="1">
        <v>3.6277353763580322E-2</v>
      </c>
      <c r="AD334" s="1">
        <v>4.3193981051445007E-2</v>
      </c>
      <c r="AE334" s="1">
        <v>1.3037483440712094E-3</v>
      </c>
      <c r="AF334" s="1">
        <v>3.7715665996074677E-2</v>
      </c>
      <c r="AG334" s="1">
        <v>2.1884837187826633E-3</v>
      </c>
      <c r="AH334" s="1">
        <v>1</v>
      </c>
      <c r="AI334" s="1">
        <v>0</v>
      </c>
      <c r="AJ334" s="1">
        <v>2</v>
      </c>
      <c r="AK334" s="1">
        <v>0</v>
      </c>
      <c r="AL334" s="1">
        <v>1</v>
      </c>
      <c r="AM334" s="1">
        <v>0.18999999761581421</v>
      </c>
      <c r="AN334" s="1">
        <v>111115</v>
      </c>
      <c r="AO334">
        <f>X334*0.000001/(K334*0.0001)</f>
        <v>0.7283772796062008</v>
      </c>
      <c r="AP334">
        <f>(U334-T334)/(1000-U334)*AO334</f>
        <v>3.8364643496526456E-4</v>
      </c>
      <c r="AQ334">
        <f>(P334+273.15)</f>
        <v>300.16763534545896</v>
      </c>
      <c r="AR334">
        <f>(O334+273.15)</f>
        <v>300.56740798950193</v>
      </c>
      <c r="AS334">
        <f>(Y334*AK334+Z334*AL334)*AM334</f>
        <v>2.0436881300657905E-2</v>
      </c>
      <c r="AT334">
        <f>((AS334+0.00000010773*(AR334^4-AQ334^4))-AP334*44100)/(L334*0.92*2*29.3+0.00000043092*AQ334^3)</f>
        <v>-0.10236132420018546</v>
      </c>
      <c r="AU334">
        <f>0.61365*EXP(17.502*J334/(240.97+J334))</f>
        <v>3.5613878338770766</v>
      </c>
      <c r="AV334">
        <f>AU334*1000/AA334</f>
        <v>34.889931948822834</v>
      </c>
      <c r="AW334">
        <f>(AV334-U334)</f>
        <v>26.159976275605061</v>
      </c>
      <c r="AX334">
        <f>IF(D334,P334,(O334+P334)/2)</f>
        <v>27.017635345458984</v>
      </c>
      <c r="AY334">
        <f>0.61365*EXP(17.502*AX334/(240.97+AX334))</f>
        <v>3.5828685463736827</v>
      </c>
      <c r="AZ334">
        <f>IF(AW334&lt;&gt;0,(1000-(AV334+U334)/2)/AW334*AP334,0)</f>
        <v>1.434554541723085E-2</v>
      </c>
      <c r="BA334">
        <f>U334*AA334/1000</f>
        <v>0.89110973247206127</v>
      </c>
      <c r="BB334">
        <f>(AY334-BA334)</f>
        <v>2.6917588139016213</v>
      </c>
      <c r="BC334">
        <f>1/(1.6/F334+1.37/N334)</f>
        <v>8.9711047642228748E-3</v>
      </c>
      <c r="BD334">
        <f>G334*AA334*0.001</f>
        <v>63.370525815961955</v>
      </c>
      <c r="BE334">
        <f>G334/S334</f>
        <v>1.5053907911485938</v>
      </c>
      <c r="BF334">
        <f>(1-AP334*AA334/AU334/F334)*100</f>
        <v>23.655120537070694</v>
      </c>
      <c r="BG334">
        <f>(S334-E334/(N334/1.35))</f>
        <v>413.17573181548983</v>
      </c>
      <c r="BH334">
        <f>E334*BF334/100/BG334</f>
        <v>-1.1839610374489975E-3</v>
      </c>
    </row>
    <row r="335" spans="1:60" x14ac:dyDescent="0.25">
      <c r="A335" s="1">
        <v>115</v>
      </c>
      <c r="B335" s="1" t="s">
        <v>395</v>
      </c>
      <c r="C335" s="1">
        <v>10492.00000987947</v>
      </c>
      <c r="D335" s="1">
        <v>1</v>
      </c>
      <c r="E335">
        <f>(R335-S335*(1000-T335)/(1000-U335))*AO335</f>
        <v>-1.9958395182030932</v>
      </c>
      <c r="F335">
        <f>IF(AZ335&lt;&gt;0,1/(1/AZ335-1/N335),0)</f>
        <v>1.4382655623918312E-2</v>
      </c>
      <c r="G335">
        <f>((BC335-AP335/2)*S335-E335)/(BC335+AP335/2)</f>
        <v>613.28864628274937</v>
      </c>
      <c r="H335">
        <f>AP335*1000</f>
        <v>0.38318124118610986</v>
      </c>
      <c r="I335">
        <f>(AU335-BA335)</f>
        <v>2.6707640794756888</v>
      </c>
      <c r="J335">
        <f>(P335+AT335*D335)</f>
        <v>26.918988373451267</v>
      </c>
      <c r="K335" s="3">
        <v>8.2299995422363281</v>
      </c>
      <c r="L335">
        <f>(K335*AI335+AJ335)</f>
        <v>2</v>
      </c>
      <c r="M335" s="1">
        <v>0.5</v>
      </c>
      <c r="N335">
        <f>L335*(M335+1)*(M335+1)/(M335*M335+1)</f>
        <v>3.6</v>
      </c>
      <c r="O335" s="1">
        <v>27.411396026611328</v>
      </c>
      <c r="P335" s="1">
        <v>27.022235870361328</v>
      </c>
      <c r="Q335" s="1">
        <v>27.003452301025391</v>
      </c>
      <c r="R335" s="1">
        <v>409.91525268554687</v>
      </c>
      <c r="S335" s="1">
        <v>412.43838500976562</v>
      </c>
      <c r="T335" s="1">
        <v>8.2113590240478516</v>
      </c>
      <c r="U335" s="1">
        <v>8.7328376770019531</v>
      </c>
      <c r="V335" s="1">
        <v>22.856224060058594</v>
      </c>
      <c r="W335" s="1">
        <v>24.308122634887695</v>
      </c>
      <c r="X335" s="1">
        <v>599.457275390625</v>
      </c>
      <c r="Y335" s="1">
        <v>8.9745961129665375E-2</v>
      </c>
      <c r="Z335" s="1">
        <v>9.4469435513019562E-2</v>
      </c>
      <c r="AA335" s="1">
        <v>102.07463836669922</v>
      </c>
      <c r="AB335" s="1">
        <v>7.136744499206543</v>
      </c>
      <c r="AC335" s="1">
        <v>3.6277353763580322E-2</v>
      </c>
      <c r="AD335" s="1">
        <v>4.3193981051445007E-2</v>
      </c>
      <c r="AE335" s="1">
        <v>1.3037483440712094E-3</v>
      </c>
      <c r="AF335" s="1">
        <v>3.7715665996074677E-2</v>
      </c>
      <c r="AG335" s="1">
        <v>2.1884837187826633E-3</v>
      </c>
      <c r="AH335" s="1">
        <v>1</v>
      </c>
      <c r="AI335" s="1">
        <v>0</v>
      </c>
      <c r="AJ335" s="1">
        <v>2</v>
      </c>
      <c r="AK335" s="1">
        <v>0</v>
      </c>
      <c r="AL335" s="1">
        <v>1</v>
      </c>
      <c r="AM335" s="1">
        <v>0.18999999761581421</v>
      </c>
      <c r="AN335" s="1">
        <v>111115</v>
      </c>
      <c r="AO335">
        <f>X335*0.000001/(K335*0.0001)</f>
        <v>0.72838069104890268</v>
      </c>
      <c r="AP335">
        <f>(U335-T335)/(1000-U335)*AO335</f>
        <v>3.8318124118610984E-4</v>
      </c>
      <c r="AQ335">
        <f>(P335+273.15)</f>
        <v>300.17223587036131</v>
      </c>
      <c r="AR335">
        <f>(O335+273.15)</f>
        <v>300.56139602661131</v>
      </c>
      <c r="AS335">
        <f>(Y335*AK335+Z335*AL335)*AM335</f>
        <v>1.7949192522241031E-2</v>
      </c>
      <c r="AT335">
        <f>((AS335+0.00000010773*(AR335^4-AQ335^4))-AP335*44100)/(L335*0.92*2*29.3+0.00000043092*AQ335^3)</f>
        <v>-0.10324749691006278</v>
      </c>
      <c r="AU335">
        <f>0.61365*EXP(17.502*J335/(240.97+J335))</f>
        <v>3.562165327270749</v>
      </c>
      <c r="AV335">
        <f>AU335*1000/AA335</f>
        <v>34.897653170945432</v>
      </c>
      <c r="AW335">
        <f>(AV335-U335)</f>
        <v>26.164815493943479</v>
      </c>
      <c r="AX335">
        <f>IF(D335,P335,(O335+P335)/2)</f>
        <v>27.022235870361328</v>
      </c>
      <c r="AY335">
        <f>0.61365*EXP(17.502*AX335/(240.97+AX335))</f>
        <v>3.5838366249618652</v>
      </c>
      <c r="AZ335">
        <f>IF(AW335&lt;&gt;0,(1000-(AV335+U335)/2)/AW335*AP335,0)</f>
        <v>1.4325422950317926E-2</v>
      </c>
      <c r="BA335">
        <f>U335*AA335/1000</f>
        <v>0.89140124779506003</v>
      </c>
      <c r="BB335">
        <f>(AY335-BA335)</f>
        <v>2.692435377166805</v>
      </c>
      <c r="BC335">
        <f>1/(1.6/F335+1.37/N335)</f>
        <v>8.9585138118051053E-3</v>
      </c>
      <c r="BD335">
        <f>G335*AA335*0.001</f>
        <v>62.601216783714158</v>
      </c>
      <c r="BE335">
        <f>G335/S335</f>
        <v>1.4869824647097967</v>
      </c>
      <c r="BF335">
        <f>(1-AP335*AA335/AU335/F335)*100</f>
        <v>23.65705032716847</v>
      </c>
      <c r="BG335">
        <f>(S335-E335/(N335/1.35))</f>
        <v>413.18682482909179</v>
      </c>
      <c r="BH335">
        <f>E335*BF335/100/BG335</f>
        <v>-1.1427197841221649E-3</v>
      </c>
    </row>
    <row r="336" spans="1:60" x14ac:dyDescent="0.25">
      <c r="A336" s="1">
        <v>116</v>
      </c>
      <c r="B336" s="1" t="s">
        <v>396</v>
      </c>
      <c r="C336" s="1">
        <v>10497.500009756535</v>
      </c>
      <c r="D336" s="1">
        <v>1</v>
      </c>
      <c r="E336">
        <f>(R336-S336*(1000-T336)/(1000-U336))*AO336</f>
        <v>-1.963895957162209</v>
      </c>
      <c r="F336">
        <f>IF(AZ336&lt;&gt;0,1/(1/AZ336-1/N336),0)</f>
        <v>1.4308779281398658E-2</v>
      </c>
      <c r="G336">
        <f>((BC336-AP336/2)*S336-E336)/(BC336+AP336/2)</f>
        <v>610.8792170688638</v>
      </c>
      <c r="H336">
        <f>AP336*1000</f>
        <v>0.38206633751264951</v>
      </c>
      <c r="I336">
        <f>(AU336-BA336)</f>
        <v>2.67660307013682</v>
      </c>
      <c r="J336">
        <f>(P336+AT336*D336)</f>
        <v>26.948188673660926</v>
      </c>
      <c r="K336" s="3">
        <v>8.2299995422363281</v>
      </c>
      <c r="L336">
        <f>(K336*AI336+AJ336)</f>
        <v>2</v>
      </c>
      <c r="M336" s="1">
        <v>0.5</v>
      </c>
      <c r="N336">
        <f>L336*(M336+1)*(M336+1)/(M336*M336+1)</f>
        <v>3.6</v>
      </c>
      <c r="O336" s="1">
        <v>27.41119384765625</v>
      </c>
      <c r="P336" s="1">
        <v>27.054092407226563</v>
      </c>
      <c r="Q336" s="1">
        <v>27.032308578491211</v>
      </c>
      <c r="R336" s="1">
        <v>409.98440551757812</v>
      </c>
      <c r="S336" s="1">
        <v>412.46432495117187</v>
      </c>
      <c r="T336" s="1">
        <v>8.2155961990356445</v>
      </c>
      <c r="U336" s="1">
        <v>8.7355613708496094</v>
      </c>
      <c r="V336" s="1">
        <v>22.869537353515625</v>
      </c>
      <c r="W336" s="1">
        <v>24.317888259887695</v>
      </c>
      <c r="X336" s="1">
        <v>599.45123291015625</v>
      </c>
      <c r="Y336" s="1">
        <v>0.12366914749145508</v>
      </c>
      <c r="Z336" s="1">
        <v>0.1301780492067337</v>
      </c>
      <c r="AA336" s="1">
        <v>102.07468414306641</v>
      </c>
      <c r="AB336" s="1">
        <v>7.136744499206543</v>
      </c>
      <c r="AC336" s="1">
        <v>3.6277353763580322E-2</v>
      </c>
      <c r="AD336" s="1">
        <v>4.3193981051445007E-2</v>
      </c>
      <c r="AE336" s="1">
        <v>1.3037483440712094E-3</v>
      </c>
      <c r="AF336" s="1">
        <v>3.7715665996074677E-2</v>
      </c>
      <c r="AG336" s="1">
        <v>2.1884837187826633E-3</v>
      </c>
      <c r="AH336" s="1">
        <v>1</v>
      </c>
      <c r="AI336" s="1">
        <v>0</v>
      </c>
      <c r="AJ336" s="1">
        <v>2</v>
      </c>
      <c r="AK336" s="1">
        <v>0</v>
      </c>
      <c r="AL336" s="1">
        <v>1</v>
      </c>
      <c r="AM336" s="1">
        <v>0.18999999761581421</v>
      </c>
      <c r="AN336" s="1">
        <v>111115</v>
      </c>
      <c r="AO336">
        <f>X336*0.000001/(K336*0.0001)</f>
        <v>0.72837334903091377</v>
      </c>
      <c r="AP336">
        <f>(U336-T336)/(1000-U336)*AO336</f>
        <v>3.8206633751264953E-4</v>
      </c>
      <c r="AQ336">
        <f>(P336+273.15)</f>
        <v>300.20409240722654</v>
      </c>
      <c r="AR336">
        <f>(O336+273.15)</f>
        <v>300.56119384765623</v>
      </c>
      <c r="AS336">
        <f>(Y336*AK336+Z336*AL336)*AM336</f>
        <v>2.4733829038910748E-2</v>
      </c>
      <c r="AT336">
        <f>((AS336+0.00000010773*(AR336^4-AQ336^4))-AP336*44100)/(L336*0.92*2*29.3+0.00000043092*AQ336^3)</f>
        <v>-0.10590373356563508</v>
      </c>
      <c r="AU336">
        <f>0.61365*EXP(17.502*J336/(240.97+J336))</f>
        <v>3.5682827378786661</v>
      </c>
      <c r="AV336">
        <f>AU336*1000/AA336</f>
        <v>34.957568253431106</v>
      </c>
      <c r="AW336">
        <f>(AV336-U336)</f>
        <v>26.222006882581496</v>
      </c>
      <c r="AX336">
        <f>IF(D336,P336,(O336+P336)/2)</f>
        <v>27.054092407226563</v>
      </c>
      <c r="AY336">
        <f>0.61365*EXP(17.502*AX336/(240.97+AX336))</f>
        <v>3.5905463945857115</v>
      </c>
      <c r="AZ336">
        <f>IF(AW336&lt;&gt;0,(1000-(AV336+U336)/2)/AW336*AP336,0)</f>
        <v>1.4252131889870455E-2</v>
      </c>
      <c r="BA336">
        <f>U336*AA336/1000</f>
        <v>0.89167966774184604</v>
      </c>
      <c r="BB336">
        <f>(AY336-BA336)</f>
        <v>2.6988667268438653</v>
      </c>
      <c r="BC336">
        <f>1/(1.6/F336+1.37/N336)</f>
        <v>8.9126545831794343E-3</v>
      </c>
      <c r="BD336">
        <f>G336*AA336*0.001</f>
        <v>62.35530313186797</v>
      </c>
      <c r="BE336">
        <f>G336/S336</f>
        <v>1.481047402441849</v>
      </c>
      <c r="BF336">
        <f>(1-AP336*AA336/AU336/F336)*100</f>
        <v>23.617305183258395</v>
      </c>
      <c r="BG336">
        <f>(S336-E336/(N336/1.35))</f>
        <v>413.20078593510772</v>
      </c>
      <c r="BH336">
        <f>E336*BF336/100/BG336</f>
        <v>-1.1225034353093274E-3</v>
      </c>
    </row>
    <row r="337" spans="1:60" x14ac:dyDescent="0.25">
      <c r="A337" s="1">
        <v>117</v>
      </c>
      <c r="B337" s="1" t="s">
        <v>397</v>
      </c>
      <c r="C337" s="1">
        <v>10502.500009644777</v>
      </c>
      <c r="D337" s="1">
        <v>1</v>
      </c>
      <c r="E337">
        <f>(R337-S337*(1000-T337)/(1000-U337))*AO337</f>
        <v>-1.9795690676242208</v>
      </c>
      <c r="F337">
        <f>IF(AZ337&lt;&gt;0,1/(1/AZ337-1/N337),0)</f>
        <v>1.4233065405033385E-2</v>
      </c>
      <c r="G337">
        <f>((BC337-AP337/2)*S337-E337)/(BC337+AP337/2)</f>
        <v>613.74838748261925</v>
      </c>
      <c r="H337">
        <f>AP337*1000</f>
        <v>0.38052654816037534</v>
      </c>
      <c r="I337">
        <f>(AU337-BA337)</f>
        <v>2.6799111575433137</v>
      </c>
      <c r="J337">
        <f>(P337+AT337*D337)</f>
        <v>26.965012800263619</v>
      </c>
      <c r="K337" s="3">
        <v>8.2299995422363281</v>
      </c>
      <c r="L337">
        <f>(K337*AI337+AJ337)</f>
        <v>2</v>
      </c>
      <c r="M337" s="1">
        <v>0.5</v>
      </c>
      <c r="N337">
        <f>L337*(M337+1)*(M337+1)/(M337*M337+1)</f>
        <v>3.6</v>
      </c>
      <c r="O337" s="1">
        <v>27.415811538696289</v>
      </c>
      <c r="P337" s="1">
        <v>27.071569442749023</v>
      </c>
      <c r="Q337" s="1">
        <v>27.042320251464844</v>
      </c>
      <c r="R337" s="1">
        <v>409.98468017578125</v>
      </c>
      <c r="S337" s="1">
        <v>412.4869384765625</v>
      </c>
      <c r="T337" s="1">
        <v>8.2197971343994141</v>
      </c>
      <c r="U337" s="1">
        <v>8.7376575469970703</v>
      </c>
      <c r="V337" s="1">
        <v>22.876184463500977</v>
      </c>
      <c r="W337" s="1">
        <v>24.318666458129883</v>
      </c>
      <c r="X337" s="1">
        <v>599.46063232421875</v>
      </c>
      <c r="Y337" s="1">
        <v>0.14173530042171478</v>
      </c>
      <c r="Z337" s="1">
        <v>0.14919506013393402</v>
      </c>
      <c r="AA337" s="1">
        <v>102.07545471191406</v>
      </c>
      <c r="AB337" s="1">
        <v>7.136744499206543</v>
      </c>
      <c r="AC337" s="1">
        <v>3.6277353763580322E-2</v>
      </c>
      <c r="AD337" s="1">
        <v>4.3193981051445007E-2</v>
      </c>
      <c r="AE337" s="1">
        <v>1.3037483440712094E-3</v>
      </c>
      <c r="AF337" s="1">
        <v>3.7715665996074677E-2</v>
      </c>
      <c r="AG337" s="1">
        <v>2.1884837187826633E-3</v>
      </c>
      <c r="AH337" s="1">
        <v>1</v>
      </c>
      <c r="AI337" s="1">
        <v>0</v>
      </c>
      <c r="AJ337" s="1">
        <v>2</v>
      </c>
      <c r="AK337" s="1">
        <v>0</v>
      </c>
      <c r="AL337" s="1">
        <v>1</v>
      </c>
      <c r="AM337" s="1">
        <v>0.18999999761581421</v>
      </c>
      <c r="AN337" s="1">
        <v>111115</v>
      </c>
      <c r="AO337">
        <f>X337*0.000001/(K337*0.0001)</f>
        <v>0.72838476994778534</v>
      </c>
      <c r="AP337">
        <f>(U337-T337)/(1000-U337)*AO337</f>
        <v>3.8052654816037534E-4</v>
      </c>
      <c r="AQ337">
        <f>(P337+273.15)</f>
        <v>300.221569442749</v>
      </c>
      <c r="AR337">
        <f>(O337+273.15)</f>
        <v>300.56581153869627</v>
      </c>
      <c r="AS337">
        <f>(Y337*AK337+Z337*AL337)*AM337</f>
        <v>2.8347061069738722E-2</v>
      </c>
      <c r="AT337">
        <f>((AS337+0.00000010773*(AR337^4-AQ337^4))-AP337*44100)/(L337*0.92*2*29.3+0.00000043092*AQ337^3)</f>
        <v>-0.10655664248540632</v>
      </c>
      <c r="AU337">
        <f>0.61365*EXP(17.502*J337/(240.97+J337))</f>
        <v>3.5718115247700273</v>
      </c>
      <c r="AV337">
        <f>AU337*1000/AA337</f>
        <v>34.991874734731226</v>
      </c>
      <c r="AW337">
        <f>(AV337-U337)</f>
        <v>26.254217187734156</v>
      </c>
      <c r="AX337">
        <f>IF(D337,P337,(O337+P337)/2)</f>
        <v>27.071569442749023</v>
      </c>
      <c r="AY337">
        <f>0.61365*EXP(17.502*AX337/(240.97+AX337))</f>
        <v>3.5942321438900215</v>
      </c>
      <c r="AZ337">
        <f>IF(AW337&lt;&gt;0,(1000-(AV337+U337)/2)/AW337*AP337,0)</f>
        <v>1.4177014744448426E-2</v>
      </c>
      <c r="BA337">
        <f>U337*AA337/1000</f>
        <v>0.89190036722671362</v>
      </c>
      <c r="BB337">
        <f>(AY337-BA337)</f>
        <v>2.7023317766633079</v>
      </c>
      <c r="BC337">
        <f>1/(1.6/F337+1.37/N337)</f>
        <v>8.8656530266597727E-3</v>
      </c>
      <c r="BD337">
        <f>G337*AA337*0.001</f>
        <v>62.648645730992385</v>
      </c>
      <c r="BE337">
        <f>G337/S337</f>
        <v>1.4879219927529717</v>
      </c>
      <c r="BF337">
        <f>(1-AP337*AA337/AU337/F337)*100</f>
        <v>23.595435347985394</v>
      </c>
      <c r="BG337">
        <f>(S337-E337/(N337/1.35))</f>
        <v>413.22927687692157</v>
      </c>
      <c r="BH337">
        <f>E337*BF337/100/BG337</f>
        <v>-1.1303360281007153E-3</v>
      </c>
    </row>
    <row r="338" spans="1:60" x14ac:dyDescent="0.25">
      <c r="A338" s="1" t="s">
        <v>9</v>
      </c>
      <c r="B338" s="1" t="s">
        <v>398</v>
      </c>
    </row>
    <row r="339" spans="1:60" x14ac:dyDescent="0.25">
      <c r="A339" s="1" t="s">
        <v>9</v>
      </c>
      <c r="B339" s="1" t="s">
        <v>399</v>
      </c>
    </row>
    <row r="340" spans="1:60" x14ac:dyDescent="0.25">
      <c r="A340" s="1" t="s">
        <v>9</v>
      </c>
      <c r="B340" s="1" t="s">
        <v>400</v>
      </c>
    </row>
    <row r="341" spans="1:60" x14ac:dyDescent="0.25">
      <c r="A341" s="1" t="s">
        <v>9</v>
      </c>
      <c r="B341" s="1" t="s">
        <v>401</v>
      </c>
    </row>
    <row r="342" spans="1:60" x14ac:dyDescent="0.25">
      <c r="A342" s="1" t="s">
        <v>9</v>
      </c>
      <c r="B342" s="1" t="s">
        <v>402</v>
      </c>
    </row>
    <row r="343" spans="1:60" x14ac:dyDescent="0.25">
      <c r="A343" s="1" t="s">
        <v>9</v>
      </c>
      <c r="B343" s="1" t="s">
        <v>403</v>
      </c>
    </row>
    <row r="344" spans="1:60" x14ac:dyDescent="0.25">
      <c r="A344" s="1" t="s">
        <v>9</v>
      </c>
      <c r="B344" s="1" t="s">
        <v>404</v>
      </c>
    </row>
    <row r="345" spans="1:60" x14ac:dyDescent="0.25">
      <c r="A345" s="1" t="s">
        <v>9</v>
      </c>
      <c r="B345" s="1" t="s">
        <v>405</v>
      </c>
    </row>
    <row r="346" spans="1:60" x14ac:dyDescent="0.25">
      <c r="A346" s="1" t="s">
        <v>9</v>
      </c>
      <c r="B346" s="1" t="s">
        <v>406</v>
      </c>
    </row>
    <row r="347" spans="1:60" x14ac:dyDescent="0.25">
      <c r="A347" s="1" t="s">
        <v>9</v>
      </c>
      <c r="B347" s="1" t="s">
        <v>407</v>
      </c>
    </row>
    <row r="348" spans="1:60" x14ac:dyDescent="0.25">
      <c r="A348" s="1">
        <v>118</v>
      </c>
      <c r="B348" s="1" t="s">
        <v>408</v>
      </c>
      <c r="C348" s="1">
        <v>11326.000010102987</v>
      </c>
      <c r="D348" s="1">
        <v>1</v>
      </c>
      <c r="E348">
        <f>(R348-S348*(1000-T348)/(1000-U348))*AO348</f>
        <v>-3.390234109070696</v>
      </c>
      <c r="F348">
        <f>IF(AZ348&lt;&gt;0,1/(1/AZ348-1/N348),0)</f>
        <v>3.7795350316915534E-2</v>
      </c>
      <c r="G348">
        <f>((BC348-AP348/2)*S348-E348)/(BC348+AP348/2)</f>
        <v>526.26644478705998</v>
      </c>
      <c r="H348">
        <f>AP348*1000</f>
        <v>1.520615864578708</v>
      </c>
      <c r="I348">
        <f>(AU348-BA348)</f>
        <v>4.0230754774661204</v>
      </c>
      <c r="J348">
        <f>(P348+AT348*D348)</f>
        <v>33.295759043109214</v>
      </c>
      <c r="K348" s="3">
        <v>4.67</v>
      </c>
      <c r="L348">
        <f>(K348*AI348+AJ348)</f>
        <v>2</v>
      </c>
      <c r="M348" s="1">
        <v>0.5</v>
      </c>
      <c r="N348">
        <f>L348*(M348+1)*(M348+1)/(M348*M348+1)</f>
        <v>3.6</v>
      </c>
      <c r="O348" s="1">
        <v>34.810768127441406</v>
      </c>
      <c r="P348" s="1">
        <v>33.74163818359375</v>
      </c>
      <c r="Q348" s="1">
        <v>35.085063934326172</v>
      </c>
      <c r="R348" s="1">
        <v>409.7720947265625</v>
      </c>
      <c r="S348" s="1">
        <v>411.92501831054687</v>
      </c>
      <c r="T348" s="1">
        <v>9.7373943328857422</v>
      </c>
      <c r="U348" s="1">
        <v>10.908967018127441</v>
      </c>
      <c r="V348" s="1">
        <v>17.793405532836914</v>
      </c>
      <c r="W348" s="1">
        <v>19.921220779418945</v>
      </c>
      <c r="X348" s="1">
        <v>599.5196533203125</v>
      </c>
      <c r="Y348" s="1">
        <v>0.21575216948986053</v>
      </c>
      <c r="Z348" s="1">
        <v>0.22710753977298737</v>
      </c>
      <c r="AA348" s="1">
        <v>102.08094024658203</v>
      </c>
      <c r="AB348" s="1">
        <v>7.8320860862731934</v>
      </c>
      <c r="AC348" s="1">
        <v>9.620964527130127E-3</v>
      </c>
      <c r="AD348" s="1">
        <v>4.4011406600475311E-2</v>
      </c>
      <c r="AE348" s="1">
        <v>6.0137729160487652E-3</v>
      </c>
      <c r="AF348" s="1">
        <v>3.122386522591114E-2</v>
      </c>
      <c r="AG348" s="1">
        <v>6.8630101159214973E-3</v>
      </c>
      <c r="AH348" s="1">
        <v>0.3333333432674408</v>
      </c>
      <c r="AI348" s="1">
        <v>0</v>
      </c>
      <c r="AJ348" s="1">
        <v>2</v>
      </c>
      <c r="AK348" s="1">
        <v>0</v>
      </c>
      <c r="AL348" s="1">
        <v>1</v>
      </c>
      <c r="AM348" s="1">
        <v>0.18999999761581421</v>
      </c>
      <c r="AN348" s="1">
        <v>111115</v>
      </c>
      <c r="AO348">
        <f>X348*0.000001/(K348*0.0001)</f>
        <v>1.2837679942619111</v>
      </c>
      <c r="AP348">
        <f>(U348-T348)/(1000-U348)*AO348</f>
        <v>1.520615864578708E-3</v>
      </c>
      <c r="AQ348">
        <f>(P348+273.15)</f>
        <v>306.89163818359373</v>
      </c>
      <c r="AR348">
        <f>(O348+273.15)</f>
        <v>307.96076812744138</v>
      </c>
      <c r="AS348">
        <f>(Y348*AK348+Z348*AL348)*AM348</f>
        <v>4.315043201540103E-2</v>
      </c>
      <c r="AT348">
        <f>((AS348+0.00000010773*(AR348^4-AQ348^4))-AP348*44100)/(L348*0.92*2*29.3+0.00000043092*AQ348^3)</f>
        <v>-0.44587914048453275</v>
      </c>
      <c r="AU348">
        <f>0.61365*EXP(17.502*J348/(240.97+J348))</f>
        <v>5.136673087795522</v>
      </c>
      <c r="AV348">
        <f>AU348*1000/AA348</f>
        <v>50.319609864364601</v>
      </c>
      <c r="AW348">
        <f>(AV348-U348)</f>
        <v>39.41064284623716</v>
      </c>
      <c r="AX348">
        <f>IF(D348,P348,(O348+P348)/2)</f>
        <v>33.74163818359375</v>
      </c>
      <c r="AY348">
        <f>0.61365*EXP(17.502*AX348/(240.97+AX348))</f>
        <v>5.2664902285904054</v>
      </c>
      <c r="AZ348">
        <f>IF(AW348&lt;&gt;0,(1000-(AV348+U348)/2)/AW348*AP348,0)</f>
        <v>3.7402670584270895E-2</v>
      </c>
      <c r="BA348">
        <f>U348*AA348/1000</f>
        <v>1.1135976103294014</v>
      </c>
      <c r="BB348">
        <f>(AY348-BA348)</f>
        <v>4.1528926182610038</v>
      </c>
      <c r="BC348">
        <f>1/(1.6/F348+1.37/N348)</f>
        <v>2.3411634611898907E-2</v>
      </c>
      <c r="BD348">
        <f>G348*AA348*0.001</f>
        <v>53.721773504089036</v>
      </c>
      <c r="BE348">
        <f>G348/S348</f>
        <v>1.2775782518514378</v>
      </c>
      <c r="BF348">
        <f>(1-AP348*AA348/AU348/F348)*100</f>
        <v>20.045322331425098</v>
      </c>
      <c r="BG348">
        <f>(S348-E348/(N348/1.35))</f>
        <v>413.19635610144837</v>
      </c>
      <c r="BH348">
        <f>E348*BF348/100/BG348</f>
        <v>-1.6446983254283273E-3</v>
      </c>
    </row>
    <row r="349" spans="1:60" x14ac:dyDescent="0.25">
      <c r="A349" s="1">
        <v>119</v>
      </c>
      <c r="B349" s="1" t="s">
        <v>409</v>
      </c>
      <c r="C349" s="1">
        <v>11331.000009991229</v>
      </c>
      <c r="D349" s="1">
        <v>1</v>
      </c>
      <c r="E349">
        <f>(R349-S349*(1000-T349)/(1000-U349))*AO349</f>
        <v>-3.310424582582506</v>
      </c>
      <c r="F349">
        <f>IF(AZ349&lt;&gt;0,1/(1/AZ349-1/N349),0)</f>
        <v>3.839841076192959E-2</v>
      </c>
      <c r="G349">
        <f>((BC349-AP349/2)*S349-E349)/(BC349+AP349/2)</f>
        <v>520.82770756203968</v>
      </c>
      <c r="H349">
        <f>AP349*1000</f>
        <v>1.543594544132985</v>
      </c>
      <c r="I349">
        <f>(AU349-BA349)</f>
        <v>4.0203768304922427</v>
      </c>
      <c r="J349">
        <f>(P349+AT349*D349)</f>
        <v>33.291000232880322</v>
      </c>
      <c r="K349" s="3">
        <v>4.67</v>
      </c>
      <c r="L349">
        <f>(K349*AI349+AJ349)</f>
        <v>2</v>
      </c>
      <c r="M349" s="1">
        <v>0.5</v>
      </c>
      <c r="N349">
        <f>L349*(M349+1)*(M349+1)/(M349*M349+1)</f>
        <v>3.6</v>
      </c>
      <c r="O349" s="1">
        <v>34.815010070800781</v>
      </c>
      <c r="P349" s="1">
        <v>33.745262145996094</v>
      </c>
      <c r="Q349" s="1">
        <v>35.096317291259766</v>
      </c>
      <c r="R349" s="1">
        <v>409.81436157226562</v>
      </c>
      <c r="S349" s="1">
        <v>411.8978271484375</v>
      </c>
      <c r="T349" s="1">
        <v>9.7327461242675781</v>
      </c>
      <c r="U349" s="1">
        <v>10.922036170959473</v>
      </c>
      <c r="V349" s="1">
        <v>17.769428253173828</v>
      </c>
      <c r="W349" s="1">
        <v>19.93968391418457</v>
      </c>
      <c r="X349" s="1">
        <v>599.50506591796875</v>
      </c>
      <c r="Y349" s="1">
        <v>0.1989239901304245</v>
      </c>
      <c r="Z349" s="1">
        <v>0.20939368009567261</v>
      </c>
      <c r="AA349" s="1">
        <v>102.08040618896484</v>
      </c>
      <c r="AB349" s="1">
        <v>7.8320860862731934</v>
      </c>
      <c r="AC349" s="1">
        <v>9.620964527130127E-3</v>
      </c>
      <c r="AD349" s="1">
        <v>4.4011406600475311E-2</v>
      </c>
      <c r="AE349" s="1">
        <v>6.0137729160487652E-3</v>
      </c>
      <c r="AF349" s="1">
        <v>3.122386522591114E-2</v>
      </c>
      <c r="AG349" s="1">
        <v>6.8630101159214973E-3</v>
      </c>
      <c r="AH349" s="1">
        <v>0.66666668653488159</v>
      </c>
      <c r="AI349" s="1">
        <v>0</v>
      </c>
      <c r="AJ349" s="1">
        <v>2</v>
      </c>
      <c r="AK349" s="1">
        <v>0</v>
      </c>
      <c r="AL349" s="1">
        <v>1</v>
      </c>
      <c r="AM349" s="1">
        <v>0.18999999761581421</v>
      </c>
      <c r="AN349" s="1">
        <v>111115</v>
      </c>
      <c r="AO349">
        <f>X349*0.000001/(K349*0.0001)</f>
        <v>1.2837367578543228</v>
      </c>
      <c r="AP349">
        <f>(U349-T349)/(1000-U349)*AO349</f>
        <v>1.5435945441329851E-3</v>
      </c>
      <c r="AQ349">
        <f>(P349+273.15)</f>
        <v>306.89526214599607</v>
      </c>
      <c r="AR349">
        <f>(O349+273.15)</f>
        <v>307.96501007080076</v>
      </c>
      <c r="AS349">
        <f>(Y349*AK349+Z349*AL349)*AM349</f>
        <v>3.9784798718944359E-2</v>
      </c>
      <c r="AT349">
        <f>((AS349+0.00000010773*(AR349^4-AQ349^4))-AP349*44100)/(L349*0.92*2*29.3+0.00000043092*AQ349^3)</f>
        <v>-0.45426191311577124</v>
      </c>
      <c r="AU349">
        <f>0.61365*EXP(17.502*J349/(240.97+J349))</f>
        <v>5.1353027192343523</v>
      </c>
      <c r="AV349">
        <f>AU349*1000/AA349</f>
        <v>50.306448719729843</v>
      </c>
      <c r="AW349">
        <f>(AV349-U349)</f>
        <v>39.384412548770371</v>
      </c>
      <c r="AX349">
        <f>IF(D349,P349,(O349+P349)/2)</f>
        <v>33.745262145996094</v>
      </c>
      <c r="AY349">
        <f>0.61365*EXP(17.502*AX349/(240.97+AX349))</f>
        <v>5.2675569223508178</v>
      </c>
      <c r="AZ349">
        <f>IF(AW349&lt;&gt;0,(1000-(AV349+U349)/2)/AW349*AP349,0)</f>
        <v>3.7993167085294106E-2</v>
      </c>
      <c r="BA349">
        <f>U349*AA349/1000</f>
        <v>1.1149258887421092</v>
      </c>
      <c r="BB349">
        <f>(AY349-BA349)</f>
        <v>4.1526310336087082</v>
      </c>
      <c r="BC349">
        <f>1/(1.6/F349+1.37/N349)</f>
        <v>2.3781808531047607E-2</v>
      </c>
      <c r="BD349">
        <f>G349*AA349*0.001</f>
        <v>53.166303942400411</v>
      </c>
      <c r="BE349">
        <f>G349/S349</f>
        <v>1.2644584973116322</v>
      </c>
      <c r="BF349">
        <f>(1-AP349*AA349/AU349/F349)*100</f>
        <v>20.090884329530024</v>
      </c>
      <c r="BG349">
        <f>(S349-E349/(N349/1.35))</f>
        <v>413.13923636690595</v>
      </c>
      <c r="BH349">
        <f>E349*BF349/100/BG349</f>
        <v>-1.6098533258465763E-3</v>
      </c>
    </row>
    <row r="350" spans="1:60" x14ac:dyDescent="0.25">
      <c r="A350" s="1">
        <v>120</v>
      </c>
      <c r="B350" s="1" t="s">
        <v>410</v>
      </c>
      <c r="C350" s="1">
        <v>11336.500009868294</v>
      </c>
      <c r="D350" s="1">
        <v>1</v>
      </c>
      <c r="E350">
        <f>(R350-S350*(1000-T350)/(1000-U350))*AO350</f>
        <v>-3.1377929691766693</v>
      </c>
      <c r="F350">
        <f>IF(AZ350&lt;&gt;0,1/(1/AZ350-1/N350),0)</f>
        <v>3.8382344986948709E-2</v>
      </c>
      <c r="G350">
        <f>((BC350-AP350/2)*S350-E350)/(BC350+AP350/2)</f>
        <v>513.83199313689806</v>
      </c>
      <c r="H350">
        <f>AP350*1000</f>
        <v>1.5429067217183292</v>
      </c>
      <c r="I350">
        <f>(AU350-BA350)</f>
        <v>4.0202016884289442</v>
      </c>
      <c r="J350">
        <f>(P350+AT350*D350)</f>
        <v>33.295248273427475</v>
      </c>
      <c r="K350" s="3">
        <v>4.67</v>
      </c>
      <c r="L350">
        <f>(K350*AI350+AJ350)</f>
        <v>2</v>
      </c>
      <c r="M350" s="1">
        <v>0.5</v>
      </c>
      <c r="N350">
        <f>L350*(M350+1)*(M350+1)/(M350*M350+1)</f>
        <v>3.6</v>
      </c>
      <c r="O350" s="1">
        <v>34.820026397705078</v>
      </c>
      <c r="P350" s="1">
        <v>33.749244689941406</v>
      </c>
      <c r="Q350" s="1">
        <v>35.096145629882813</v>
      </c>
      <c r="R350" s="1">
        <v>409.928466796875</v>
      </c>
      <c r="S350" s="1">
        <v>411.87774658203125</v>
      </c>
      <c r="T350" s="1">
        <v>9.7469501495361328</v>
      </c>
      <c r="U350" s="1">
        <v>10.935721397399902</v>
      </c>
      <c r="V350" s="1">
        <v>17.789657592773438</v>
      </c>
      <c r="W350" s="1">
        <v>19.958086013793945</v>
      </c>
      <c r="X350" s="1">
        <v>599.49114990234375</v>
      </c>
      <c r="Y350" s="1">
        <v>0.13816413283348083</v>
      </c>
      <c r="Z350" s="1">
        <v>0.14543592929840088</v>
      </c>
      <c r="AA350" s="1">
        <v>102.08053588867187</v>
      </c>
      <c r="AB350" s="1">
        <v>7.8320860862731934</v>
      </c>
      <c r="AC350" s="1">
        <v>9.620964527130127E-3</v>
      </c>
      <c r="AD350" s="1">
        <v>4.4011406600475311E-2</v>
      </c>
      <c r="AE350" s="1">
        <v>6.0137729160487652E-3</v>
      </c>
      <c r="AF350" s="1">
        <v>3.122386522591114E-2</v>
      </c>
      <c r="AG350" s="1">
        <v>6.8630101159214973E-3</v>
      </c>
      <c r="AH350" s="1">
        <v>1</v>
      </c>
      <c r="AI350" s="1">
        <v>0</v>
      </c>
      <c r="AJ350" s="1">
        <v>2</v>
      </c>
      <c r="AK350" s="1">
        <v>0</v>
      </c>
      <c r="AL350" s="1">
        <v>1</v>
      </c>
      <c r="AM350" s="1">
        <v>0.18999999761581421</v>
      </c>
      <c r="AN350" s="1">
        <v>111115</v>
      </c>
      <c r="AO350">
        <f>X350*0.000001/(K350*0.0001)</f>
        <v>1.2837069591056611</v>
      </c>
      <c r="AP350">
        <f>(U350-T350)/(1000-U350)*AO350</f>
        <v>1.5429067217183291E-3</v>
      </c>
      <c r="AQ350">
        <f>(P350+273.15)</f>
        <v>306.89924468994138</v>
      </c>
      <c r="AR350">
        <f>(O350+273.15)</f>
        <v>307.97002639770506</v>
      </c>
      <c r="AS350">
        <f>(Y350*AK350+Z350*AL350)*AM350</f>
        <v>2.7632826219949891E-2</v>
      </c>
      <c r="AT350">
        <f>((AS350+0.00000010773*(AR350^4-AQ350^4))-AP350*44100)/(L350*0.92*2*29.3+0.00000043092*AQ350^3)</f>
        <v>-0.45399641651393208</v>
      </c>
      <c r="AU350">
        <f>0.61365*EXP(17.502*J350/(240.97+J350))</f>
        <v>5.1365259890047419</v>
      </c>
      <c r="AV350">
        <f>AU350*1000/AA350</f>
        <v>50.318368181438544</v>
      </c>
      <c r="AW350">
        <f>(AV350-U350)</f>
        <v>39.382646784038641</v>
      </c>
      <c r="AX350">
        <f>IF(D350,P350,(O350+P350)/2)</f>
        <v>33.749244689941406</v>
      </c>
      <c r="AY350">
        <f>0.61365*EXP(17.502*AX350/(240.97+AX350))</f>
        <v>5.2687293793618188</v>
      </c>
      <c r="AZ350">
        <f>IF(AW350&lt;&gt;0,(1000-(AV350+U350)/2)/AW350*AP350,0)</f>
        <v>3.7977438556835073E-2</v>
      </c>
      <c r="BA350">
        <f>U350*AA350/1000</f>
        <v>1.1163243005757977</v>
      </c>
      <c r="BB350">
        <f>(AY350-BA350)</f>
        <v>4.1524050787860212</v>
      </c>
      <c r="BC350">
        <f>1/(1.6/F350+1.37/N350)</f>
        <v>2.3771948311992551E-2</v>
      </c>
      <c r="BD350">
        <f>G350*AA350*0.001</f>
        <v>52.452245216158929</v>
      </c>
      <c r="BE350">
        <f>G350/S350</f>
        <v>1.2475352150023507</v>
      </c>
      <c r="BF350">
        <f>(1-AP350*AA350/AU350/F350)*100</f>
        <v>20.111987275921372</v>
      </c>
      <c r="BG350">
        <f>(S350-E350/(N350/1.35))</f>
        <v>413.05441894547249</v>
      </c>
      <c r="BH350">
        <f>E350*BF350/100/BG350</f>
        <v>-1.5278193229761217E-3</v>
      </c>
    </row>
    <row r="351" spans="1:60" x14ac:dyDescent="0.25">
      <c r="A351" s="1">
        <v>121</v>
      </c>
      <c r="B351" s="1" t="s">
        <v>411</v>
      </c>
      <c r="C351" s="1">
        <v>11341.500009756535</v>
      </c>
      <c r="D351" s="1">
        <v>1</v>
      </c>
      <c r="E351">
        <f>(R351-S351*(1000-T351)/(1000-U351))*AO351</f>
        <v>-3.0351518155505457</v>
      </c>
      <c r="F351">
        <f>IF(AZ351&lt;&gt;0,1/(1/AZ351-1/N351),0)</f>
        <v>3.8365175842789152E-2</v>
      </c>
      <c r="G351">
        <f>((BC351-AP351/2)*S351-E351)/(BC351+AP351/2)</f>
        <v>509.70550920645542</v>
      </c>
      <c r="H351">
        <f>AP351*1000</f>
        <v>1.5422128862401494</v>
      </c>
      <c r="I351">
        <f>(AU351-BA351)</f>
        <v>4.0201596448017121</v>
      </c>
      <c r="J351">
        <f>(P351+AT351*D351)</f>
        <v>33.298529446293145</v>
      </c>
      <c r="K351" s="3">
        <v>4.67</v>
      </c>
      <c r="L351">
        <f>(K351*AI351+AJ351)</f>
        <v>2</v>
      </c>
      <c r="M351" s="1">
        <v>0.5</v>
      </c>
      <c r="N351">
        <f>L351*(M351+1)*(M351+1)/(M351*M351+1)</f>
        <v>3.6</v>
      </c>
      <c r="O351" s="1">
        <v>34.819679260253906</v>
      </c>
      <c r="P351" s="1">
        <v>33.752777099609375</v>
      </c>
      <c r="Q351" s="1">
        <v>35.081985473632812</v>
      </c>
      <c r="R351" s="1">
        <v>410.00869750976562</v>
      </c>
      <c r="S351" s="1">
        <v>411.8782958984375</v>
      </c>
      <c r="T351" s="1">
        <v>9.7570638656616211</v>
      </c>
      <c r="U351" s="1">
        <v>10.94532299041748</v>
      </c>
      <c r="V351" s="1">
        <v>17.806594848632813</v>
      </c>
      <c r="W351" s="1">
        <v>19.975875854492188</v>
      </c>
      <c r="X351" s="1">
        <v>599.4739990234375</v>
      </c>
      <c r="Y351" s="1">
        <v>7.4954614043235779E-2</v>
      </c>
      <c r="Z351" s="1">
        <v>7.8899592161178589E-2</v>
      </c>
      <c r="AA351" s="1">
        <v>102.08116912841797</v>
      </c>
      <c r="AB351" s="1">
        <v>7.8320860862731934</v>
      </c>
      <c r="AC351" s="1">
        <v>9.620964527130127E-3</v>
      </c>
      <c r="AD351" s="1">
        <v>4.4011406600475311E-2</v>
      </c>
      <c r="AE351" s="1">
        <v>6.0137729160487652E-3</v>
      </c>
      <c r="AF351" s="1">
        <v>3.122386522591114E-2</v>
      </c>
      <c r="AG351" s="1">
        <v>6.8630101159214973E-3</v>
      </c>
      <c r="AH351" s="1">
        <v>1</v>
      </c>
      <c r="AI351" s="1">
        <v>0</v>
      </c>
      <c r="AJ351" s="1">
        <v>2</v>
      </c>
      <c r="AK351" s="1">
        <v>0</v>
      </c>
      <c r="AL351" s="1">
        <v>1</v>
      </c>
      <c r="AM351" s="1">
        <v>0.18999999761581421</v>
      </c>
      <c r="AN351" s="1">
        <v>111115</v>
      </c>
      <c r="AO351">
        <f>X351*0.000001/(K351*0.0001)</f>
        <v>1.2836702334548982</v>
      </c>
      <c r="AP351">
        <f>(U351-T351)/(1000-U351)*AO351</f>
        <v>1.5422128862401495E-3</v>
      </c>
      <c r="AQ351">
        <f>(P351+273.15)</f>
        <v>306.90277709960935</v>
      </c>
      <c r="AR351">
        <f>(O351+273.15)</f>
        <v>307.96967926025388</v>
      </c>
      <c r="AS351">
        <f>(Y351*AK351+Z351*AL351)*AM351</f>
        <v>1.4990922322512645E-2</v>
      </c>
      <c r="AT351">
        <f>((AS351+0.00000010773*(AR351^4-AQ351^4))-AP351*44100)/(L351*0.92*2*29.3+0.00000043092*AQ351^3)</f>
        <v>-0.45424765331623174</v>
      </c>
      <c r="AU351">
        <f>0.61365*EXP(17.502*J351/(240.97+J351))</f>
        <v>5.1374710121516802</v>
      </c>
      <c r="AV351">
        <f>AU351*1000/AA351</f>
        <v>50.327313607554288</v>
      </c>
      <c r="AW351">
        <f>(AV351-U351)</f>
        <v>39.381990617136807</v>
      </c>
      <c r="AX351">
        <f>IF(D351,P351,(O351+P351)/2)</f>
        <v>33.752777099609375</v>
      </c>
      <c r="AY351">
        <f>0.61365*EXP(17.502*AX351/(240.97+AX351))</f>
        <v>5.2697695072166271</v>
      </c>
      <c r="AZ351">
        <f>IF(AW351&lt;&gt;0,(1000-(AV351+U351)/2)/AW351*AP351,0)</f>
        <v>3.7960629667154876E-2</v>
      </c>
      <c r="BA351">
        <f>U351*AA351/1000</f>
        <v>1.1173113673499684</v>
      </c>
      <c r="BB351">
        <f>(AY351-BA351)</f>
        <v>4.1524581398666589</v>
      </c>
      <c r="BC351">
        <f>1/(1.6/F351+1.37/N351)</f>
        <v>2.3761410827885944E-2</v>
      </c>
      <c r="BD351">
        <f>G351*AA351*0.001</f>
        <v>52.031334290990578</v>
      </c>
      <c r="BE351">
        <f>G351/S351</f>
        <v>1.2375148539804111</v>
      </c>
      <c r="BF351">
        <f>(1-AP351*AA351/AU351/F351)*100</f>
        <v>20.126376747473561</v>
      </c>
      <c r="BG351">
        <f>(S351-E351/(N351/1.35))</f>
        <v>413.01647782926898</v>
      </c>
      <c r="BH351">
        <f>E351*BF351/100/BG351</f>
        <v>-1.4790356367040734E-3</v>
      </c>
    </row>
    <row r="352" spans="1:60" x14ac:dyDescent="0.25">
      <c r="A352" s="1">
        <v>122</v>
      </c>
      <c r="B352" s="1" t="s">
        <v>412</v>
      </c>
      <c r="C352" s="1">
        <v>11346.500009644777</v>
      </c>
      <c r="D352" s="1">
        <v>1</v>
      </c>
      <c r="E352">
        <f>(R352-S352*(1000-T352)/(1000-U352))*AO352</f>
        <v>-3.0269129271297444</v>
      </c>
      <c r="F352">
        <f>IF(AZ352&lt;&gt;0,1/(1/AZ352-1/N352),0)</f>
        <v>3.8338904684848629E-2</v>
      </c>
      <c r="G352">
        <f>((BC352-AP352/2)*S352-E352)/(BC352+AP352/2)</f>
        <v>509.44706333420726</v>
      </c>
      <c r="H352">
        <f>AP352*1000</f>
        <v>1.5413330805773631</v>
      </c>
      <c r="I352">
        <f>(AU352-BA352)</f>
        <v>4.0205660500386937</v>
      </c>
      <c r="J352">
        <f>(P352+AT352*D352)</f>
        <v>33.303245574031649</v>
      </c>
      <c r="K352" s="3">
        <v>4.67</v>
      </c>
      <c r="L352">
        <f>(K352*AI352+AJ352)</f>
        <v>2</v>
      </c>
      <c r="M352" s="1">
        <v>0.5</v>
      </c>
      <c r="N352">
        <f>L352*(M352+1)*(M352+1)/(M352*M352+1)</f>
        <v>3.6</v>
      </c>
      <c r="O352" s="1">
        <v>34.817337036132812</v>
      </c>
      <c r="P352" s="1">
        <v>33.757984161376953</v>
      </c>
      <c r="Q352" s="1">
        <v>35.077178955078125</v>
      </c>
      <c r="R352" s="1">
        <v>410.0113525390625</v>
      </c>
      <c r="S352" s="1">
        <v>411.87481689453125</v>
      </c>
      <c r="T352" s="1">
        <v>9.7670221328735352</v>
      </c>
      <c r="U352" s="1">
        <v>10.954590797424316</v>
      </c>
      <c r="V352" s="1">
        <v>17.827104568481445</v>
      </c>
      <c r="W352" s="1">
        <v>19.995269775390625</v>
      </c>
      <c r="X352" s="1">
        <v>599.4747314453125</v>
      </c>
      <c r="Y352" s="1">
        <v>5.5991660803556442E-2</v>
      </c>
      <c r="Z352" s="1">
        <v>5.8938592672348022E-2</v>
      </c>
      <c r="AA352" s="1">
        <v>102.08172607421875</v>
      </c>
      <c r="AB352" s="1">
        <v>7.8320860862731934</v>
      </c>
      <c r="AC352" s="1">
        <v>9.620964527130127E-3</v>
      </c>
      <c r="AD352" s="1">
        <v>4.4011406600475311E-2</v>
      </c>
      <c r="AE352" s="1">
        <v>6.0137729160487652E-3</v>
      </c>
      <c r="AF352" s="1">
        <v>3.122386522591114E-2</v>
      </c>
      <c r="AG352" s="1">
        <v>6.8630101159214973E-3</v>
      </c>
      <c r="AH352" s="1">
        <v>1</v>
      </c>
      <c r="AI352" s="1">
        <v>0</v>
      </c>
      <c r="AJ352" s="1">
        <v>2</v>
      </c>
      <c r="AK352" s="1">
        <v>0</v>
      </c>
      <c r="AL352" s="1">
        <v>1</v>
      </c>
      <c r="AM352" s="1">
        <v>0.18999999761581421</v>
      </c>
      <c r="AN352" s="1">
        <v>111115</v>
      </c>
      <c r="AO352">
        <f>X352*0.000001/(K352*0.0001)</f>
        <v>1.2836718018100908</v>
      </c>
      <c r="AP352">
        <f>(U352-T352)/(1000-U352)*AO352</f>
        <v>1.5413330805773631E-3</v>
      </c>
      <c r="AQ352">
        <f>(P352+273.15)</f>
        <v>306.90798416137693</v>
      </c>
      <c r="AR352">
        <f>(O352+273.15)</f>
        <v>307.96733703613279</v>
      </c>
      <c r="AS352">
        <f>(Y352*AK352+Z352*AL352)*AM352</f>
        <v>1.1198332467225569E-2</v>
      </c>
      <c r="AT352">
        <f>((AS352+0.00000010773*(AR352^4-AQ352^4))-AP352*44100)/(L352*0.92*2*29.3+0.00000043092*AQ352^3)</f>
        <v>-0.45473858734530503</v>
      </c>
      <c r="AU352">
        <f>0.61365*EXP(17.502*J352/(240.97+J352))</f>
        <v>5.1388295870765202</v>
      </c>
      <c r="AV352">
        <f>AU352*1000/AA352</f>
        <v>50.340347726294546</v>
      </c>
      <c r="AW352">
        <f>(AV352-U352)</f>
        <v>39.385756928870229</v>
      </c>
      <c r="AX352">
        <f>IF(D352,P352,(O352+P352)/2)</f>
        <v>33.757984161376953</v>
      </c>
      <c r="AY352">
        <f>0.61365*EXP(17.502*AX352/(240.97+AX352))</f>
        <v>5.2713030666922212</v>
      </c>
      <c r="AZ352">
        <f>IF(AW352&lt;&gt;0,(1000-(AV352+U352)/2)/AW352*AP352,0)</f>
        <v>3.793490944115617E-2</v>
      </c>
      <c r="BA352">
        <f>U352*AA352/1000</f>
        <v>1.1182635370378267</v>
      </c>
      <c r="BB352">
        <f>(AY352-BA352)</f>
        <v>4.1530395296543947</v>
      </c>
      <c r="BC352">
        <f>1/(1.6/F352+1.37/N352)</f>
        <v>2.3745286859148111E-2</v>
      </c>
      <c r="BD352">
        <f>G352*AA352*0.001</f>
        <v>52.005235568597719</v>
      </c>
      <c r="BE352">
        <f>G352/S352</f>
        <v>1.2368978204964187</v>
      </c>
      <c r="BF352">
        <f>(1-AP352*AA352/AU352/F352)*100</f>
        <v>20.137925523716138</v>
      </c>
      <c r="BG352">
        <f>(S352-E352/(N352/1.35))</f>
        <v>413.00990924220491</v>
      </c>
      <c r="BH352">
        <f>E352*BF352/100/BG352</f>
        <v>-1.4758906682203988E-3</v>
      </c>
    </row>
    <row r="353" spans="1:60" x14ac:dyDescent="0.25">
      <c r="A353" s="1" t="s">
        <v>9</v>
      </c>
      <c r="B353" s="1" t="s">
        <v>413</v>
      </c>
    </row>
    <row r="354" spans="1:60" x14ac:dyDescent="0.25">
      <c r="A354" s="1" t="s">
        <v>9</v>
      </c>
      <c r="B354" s="1" t="s">
        <v>414</v>
      </c>
    </row>
    <row r="355" spans="1:60" x14ac:dyDescent="0.25">
      <c r="A355" s="1" t="s">
        <v>9</v>
      </c>
      <c r="B355" s="1" t="s">
        <v>415</v>
      </c>
    </row>
    <row r="356" spans="1:60" x14ac:dyDescent="0.25">
      <c r="A356" s="1" t="s">
        <v>9</v>
      </c>
      <c r="B356" s="1" t="s">
        <v>416</v>
      </c>
    </row>
    <row r="357" spans="1:60" x14ac:dyDescent="0.25">
      <c r="A357" s="1" t="s">
        <v>9</v>
      </c>
      <c r="B357" s="1" t="s">
        <v>417</v>
      </c>
    </row>
    <row r="358" spans="1:60" x14ac:dyDescent="0.25">
      <c r="A358" s="1" t="s">
        <v>9</v>
      </c>
      <c r="B358" s="1" t="s">
        <v>418</v>
      </c>
    </row>
    <row r="359" spans="1:60" x14ac:dyDescent="0.25">
      <c r="A359" s="1" t="s">
        <v>9</v>
      </c>
      <c r="B359" s="1" t="s">
        <v>419</v>
      </c>
    </row>
    <row r="360" spans="1:60" x14ac:dyDescent="0.25">
      <c r="A360" s="1" t="s">
        <v>9</v>
      </c>
      <c r="B360" s="1" t="s">
        <v>420</v>
      </c>
    </row>
    <row r="361" spans="1:60" x14ac:dyDescent="0.25">
      <c r="A361" s="1" t="s">
        <v>9</v>
      </c>
      <c r="B361" s="1" t="s">
        <v>421</v>
      </c>
    </row>
    <row r="362" spans="1:60" x14ac:dyDescent="0.25">
      <c r="A362" s="1">
        <v>123</v>
      </c>
      <c r="B362" s="1" t="s">
        <v>422</v>
      </c>
      <c r="C362" s="1">
        <v>11637.000010102987</v>
      </c>
      <c r="D362" s="1">
        <v>1</v>
      </c>
      <c r="E362">
        <f>(R362-S362*(1000-T362)/(1000-U362))*AO362</f>
        <v>-2.6400130456372182</v>
      </c>
      <c r="F362">
        <f>IF(AZ362&lt;&gt;0,1/(1/AZ362-1/N362),0)</f>
        <v>1.3551919448831046E-2</v>
      </c>
      <c r="G362">
        <f>((BC362-AP362/2)*S362-E362)/(BC362+AP362/2)</f>
        <v>687.99278833579797</v>
      </c>
      <c r="H362">
        <f>AP362*1000</f>
        <v>0.57593882184865075</v>
      </c>
      <c r="I362">
        <f>(AU362-BA362)</f>
        <v>4.2171666010018516</v>
      </c>
      <c r="J362">
        <f>(P362+AT362*D362)</f>
        <v>33.985499712596805</v>
      </c>
      <c r="K362" s="3">
        <v>7</v>
      </c>
      <c r="L362">
        <f>(K362*AI362+AJ362)</f>
        <v>2</v>
      </c>
      <c r="M362" s="1">
        <v>0.5</v>
      </c>
      <c r="N362">
        <f>L362*(M362+1)*(M362+1)/(M362*M362+1)</f>
        <v>3.6</v>
      </c>
      <c r="O362" s="1">
        <v>34.941394805908203</v>
      </c>
      <c r="P362" s="1">
        <v>34.109718322753906</v>
      </c>
      <c r="Q362" s="1">
        <v>35.087955474853516</v>
      </c>
      <c r="R362" s="1">
        <v>410.03939819335937</v>
      </c>
      <c r="S362" s="1">
        <v>412.8443603515625</v>
      </c>
      <c r="T362" s="1">
        <v>10.320694923400879</v>
      </c>
      <c r="U362" s="1">
        <v>10.985798835754395</v>
      </c>
      <c r="V362" s="1">
        <v>18.715986251831055</v>
      </c>
      <c r="W362" s="1">
        <v>19.918548583984375</v>
      </c>
      <c r="X362" s="1">
        <v>599.49755859375</v>
      </c>
      <c r="Y362" s="1">
        <v>7.0417694747447968E-2</v>
      </c>
      <c r="Z362" s="1">
        <v>7.4123889207839966E-2</v>
      </c>
      <c r="AA362" s="1">
        <v>102.08847045898437</v>
      </c>
      <c r="AB362" s="1">
        <v>8.169041633605957</v>
      </c>
      <c r="AC362" s="1">
        <v>4.3800948187708855E-3</v>
      </c>
      <c r="AD362" s="1">
        <v>1.4828686602413654E-2</v>
      </c>
      <c r="AE362" s="1">
        <v>4.7866897657513618E-3</v>
      </c>
      <c r="AF362" s="1">
        <v>1.3929245993494987E-2</v>
      </c>
      <c r="AG362" s="1">
        <v>4.759953822940588E-3</v>
      </c>
      <c r="AH362" s="1">
        <v>1</v>
      </c>
      <c r="AI362" s="1">
        <v>0</v>
      </c>
      <c r="AJ362" s="1">
        <v>2</v>
      </c>
      <c r="AK362" s="1">
        <v>0</v>
      </c>
      <c r="AL362" s="1">
        <v>1</v>
      </c>
      <c r="AM362" s="1">
        <v>0.18999999761581421</v>
      </c>
      <c r="AN362" s="1">
        <v>111115</v>
      </c>
      <c r="AO362">
        <f>X362*0.000001/(K362*0.0001)</f>
        <v>0.85642508370535708</v>
      </c>
      <c r="AP362">
        <f>(U362-T362)/(1000-U362)*AO362</f>
        <v>5.7593882184865078E-4</v>
      </c>
      <c r="AQ362">
        <f>(P362+273.15)</f>
        <v>307.25971832275388</v>
      </c>
      <c r="AR362">
        <f>(O362+273.15)</f>
        <v>308.09139480590818</v>
      </c>
      <c r="AS362">
        <f>(Y362*AK362+Z362*AL362)*AM362</f>
        <v>1.408353877276447E-2</v>
      </c>
      <c r="AT362">
        <f>((AS362+0.00000010773*(AR362^4-AQ362^4))-AP362*44100)/(L362*0.92*2*29.3+0.00000043092*AQ362^3)</f>
        <v>-0.12421861015710262</v>
      </c>
      <c r="AU362">
        <f>0.61365*EXP(17.502*J362/(240.97+J362))</f>
        <v>5.3386900009141085</v>
      </c>
      <c r="AV362">
        <f>AU362*1000/AA362</f>
        <v>52.294739816471335</v>
      </c>
      <c r="AW362">
        <f>(AV362-U362)</f>
        <v>41.30894098071694</v>
      </c>
      <c r="AX362">
        <f>IF(D362,P362,(O362+P362)/2)</f>
        <v>34.109718322753906</v>
      </c>
      <c r="AY362">
        <f>0.61365*EXP(17.502*AX362/(240.97+AX362))</f>
        <v>5.375797013525025</v>
      </c>
      <c r="AZ362">
        <f>IF(AW362&lt;&gt;0,(1000-(AV362+U362)/2)/AW362*AP362,0)</f>
        <v>1.3501095626497366E-2</v>
      </c>
      <c r="BA362">
        <f>U362*AA362/1000</f>
        <v>1.1215233999122574</v>
      </c>
      <c r="BB362">
        <f>(AY362-BA362)</f>
        <v>4.2542736136127672</v>
      </c>
      <c r="BC362">
        <f>1/(1.6/F362+1.37/N362)</f>
        <v>8.442736298457796E-3</v>
      </c>
      <c r="BD362">
        <f>G362*AA362*0.001</f>
        <v>70.23613144801341</v>
      </c>
      <c r="BE362">
        <f>G362/S362</f>
        <v>1.6664701141852334</v>
      </c>
      <c r="BF362">
        <f>(1-AP362*AA362/AU362/F362)*100</f>
        <v>18.732381071583248</v>
      </c>
      <c r="BG362">
        <f>(S362-E362/(N362/1.35))</f>
        <v>413.83436524367647</v>
      </c>
      <c r="BH362">
        <f>E362*BF362/100/BG362</f>
        <v>-1.1950126562280013E-3</v>
      </c>
    </row>
    <row r="363" spans="1:60" x14ac:dyDescent="0.25">
      <c r="A363" s="1">
        <v>124</v>
      </c>
      <c r="B363" s="1" t="s">
        <v>423</v>
      </c>
      <c r="C363" s="1">
        <v>11642.000009991229</v>
      </c>
      <c r="D363" s="1">
        <v>1</v>
      </c>
      <c r="E363">
        <f>(R363-S363*(1000-T363)/(1000-U363))*AO363</f>
        <v>-2.5907141823670594</v>
      </c>
      <c r="F363">
        <f>IF(AZ363&lt;&gt;0,1/(1/AZ363-1/N363),0)</f>
        <v>1.3607418161370585E-2</v>
      </c>
      <c r="G363">
        <f>((BC363-AP363/2)*S363-E363)/(BC363+AP363/2)</f>
        <v>681.14906653299829</v>
      </c>
      <c r="H363">
        <f>AP363*1000</f>
        <v>0.57849100945292176</v>
      </c>
      <c r="I363">
        <f>(AU363-BA363)</f>
        <v>4.2185583022258761</v>
      </c>
      <c r="J363">
        <f>(P363+AT363*D363)</f>
        <v>33.993572092334148</v>
      </c>
      <c r="K363" s="3">
        <v>7</v>
      </c>
      <c r="L363">
        <f>(K363*AI363+AJ363)</f>
        <v>2</v>
      </c>
      <c r="M363" s="1">
        <v>0.5</v>
      </c>
      <c r="N363">
        <f>L363*(M363+1)*(M363+1)/(M363*M363+1)</f>
        <v>3.6</v>
      </c>
      <c r="O363" s="1">
        <v>34.944320678710937</v>
      </c>
      <c r="P363" s="1">
        <v>34.119419097900391</v>
      </c>
      <c r="Q363" s="1">
        <v>35.094001770019531</v>
      </c>
      <c r="R363" s="1">
        <v>410.12155151367187</v>
      </c>
      <c r="S363" s="1">
        <v>412.86770629882813</v>
      </c>
      <c r="T363" s="1">
        <v>10.327705383300781</v>
      </c>
      <c r="U363" s="1">
        <v>10.995750427246094</v>
      </c>
      <c r="V363" s="1">
        <v>18.721797943115234</v>
      </c>
      <c r="W363" s="1">
        <v>19.932960510253906</v>
      </c>
      <c r="X363" s="1">
        <v>599.4970703125</v>
      </c>
      <c r="Y363" s="1">
        <v>7.4725933372974396E-2</v>
      </c>
      <c r="Z363" s="1">
        <v>7.8658878803253174E-2</v>
      </c>
      <c r="AA363" s="1">
        <v>102.08819580078125</v>
      </c>
      <c r="AB363" s="1">
        <v>8.169041633605957</v>
      </c>
      <c r="AC363" s="1">
        <v>4.3800948187708855E-3</v>
      </c>
      <c r="AD363" s="1">
        <v>1.4828686602413654E-2</v>
      </c>
      <c r="AE363" s="1">
        <v>4.7866897657513618E-3</v>
      </c>
      <c r="AF363" s="1">
        <v>1.3929245993494987E-2</v>
      </c>
      <c r="AG363" s="1">
        <v>4.759953822940588E-3</v>
      </c>
      <c r="AH363" s="1">
        <v>1</v>
      </c>
      <c r="AI363" s="1">
        <v>0</v>
      </c>
      <c r="AJ363" s="1">
        <v>2</v>
      </c>
      <c r="AK363" s="1">
        <v>0</v>
      </c>
      <c r="AL363" s="1">
        <v>1</v>
      </c>
      <c r="AM363" s="1">
        <v>0.18999999761581421</v>
      </c>
      <c r="AN363" s="1">
        <v>111115</v>
      </c>
      <c r="AO363">
        <f>X363*0.000001/(K363*0.0001)</f>
        <v>0.85642438616071437</v>
      </c>
      <c r="AP363">
        <f>(U363-T363)/(1000-U363)*AO363</f>
        <v>5.7849100945292172E-4</v>
      </c>
      <c r="AQ363">
        <f>(P363+273.15)</f>
        <v>307.26941909790037</v>
      </c>
      <c r="AR363">
        <f>(O363+273.15)</f>
        <v>308.09432067871091</v>
      </c>
      <c r="AS363">
        <f>(Y363*AK363+Z363*AL363)*AM363</f>
        <v>1.4945186785080722E-2</v>
      </c>
      <c r="AT363">
        <f>((AS363+0.00000010773*(AR363^4-AQ363^4))-AP363*44100)/(L363*0.92*2*29.3+0.00000043092*AQ363^3)</f>
        <v>-0.12584700556624379</v>
      </c>
      <c r="AU363">
        <f>0.61365*EXP(17.502*J363/(240.97+J363))</f>
        <v>5.3410946248190996</v>
      </c>
      <c r="AV363">
        <f>AU363*1000/AA363</f>
        <v>52.318434887828879</v>
      </c>
      <c r="AW363">
        <f>(AV363-U363)</f>
        <v>41.322684460582785</v>
      </c>
      <c r="AX363">
        <f>IF(D363,P363,(O363+P363)/2)</f>
        <v>34.119419097900391</v>
      </c>
      <c r="AY363">
        <f>0.61365*EXP(17.502*AX363/(240.97+AX363))</f>
        <v>5.3787042804541629</v>
      </c>
      <c r="AZ363">
        <f>IF(AW363&lt;&gt;0,(1000-(AV363+U363)/2)/AW363*AP363,0)</f>
        <v>1.3556177999506903E-2</v>
      </c>
      <c r="BA363">
        <f>U363*AA363/1000</f>
        <v>1.1225363225932232</v>
      </c>
      <c r="BB363">
        <f>(AY363-BA363)</f>
        <v>4.2561679578609395</v>
      </c>
      <c r="BC363">
        <f>1/(1.6/F363+1.37/N363)</f>
        <v>8.4772000065341697E-3</v>
      </c>
      <c r="BD363">
        <f>G363*AA363*0.001</f>
        <v>69.537279273740111</v>
      </c>
      <c r="BE363">
        <f>G363/S363</f>
        <v>1.6497998175715678</v>
      </c>
      <c r="BF363">
        <f>(1-AP363*AA363/AU363/F363)*100</f>
        <v>18.741998057335319</v>
      </c>
      <c r="BG363">
        <f>(S363-E363/(N363/1.35))</f>
        <v>413.83922411721579</v>
      </c>
      <c r="BH363">
        <f>E363*BF363/100/BG363</f>
        <v>-1.1732855984497431E-3</v>
      </c>
    </row>
    <row r="364" spans="1:60" x14ac:dyDescent="0.25">
      <c r="A364" s="1">
        <v>125</v>
      </c>
      <c r="B364" s="1" t="s">
        <v>424</v>
      </c>
      <c r="C364" s="1">
        <v>11647.00000987947</v>
      </c>
      <c r="D364" s="1">
        <v>1</v>
      </c>
      <c r="E364">
        <f>(R364-S364*(1000-T364)/(1000-U364))*AO364</f>
        <v>-2.5845600732972929</v>
      </c>
      <c r="F364">
        <f>IF(AZ364&lt;&gt;0,1/(1/AZ364-1/N364),0)</f>
        <v>1.3591420268322947E-2</v>
      </c>
      <c r="G364">
        <f>((BC364-AP364/2)*S364-E364)/(BC364+AP364/2)</f>
        <v>680.80177751538986</v>
      </c>
      <c r="H364">
        <f>AP364*1000</f>
        <v>0.57786320958772508</v>
      </c>
      <c r="I364">
        <f>(AU364-BA364)</f>
        <v>4.2188497776853424</v>
      </c>
      <c r="J364">
        <f>(P364+AT364*D364)</f>
        <v>33.997762284364804</v>
      </c>
      <c r="K364" s="3">
        <v>7</v>
      </c>
      <c r="L364">
        <f>(K364*AI364+AJ364)</f>
        <v>2</v>
      </c>
      <c r="M364" s="1">
        <v>0.5</v>
      </c>
      <c r="N364">
        <f>L364*(M364+1)*(M364+1)/(M364*M364+1)</f>
        <v>3.6</v>
      </c>
      <c r="O364" s="1">
        <v>34.946834564208984</v>
      </c>
      <c r="P364" s="1">
        <v>34.123516082763672</v>
      </c>
      <c r="Q364" s="1">
        <v>35.092815399169922</v>
      </c>
      <c r="R364" s="1">
        <v>410.14126586914062</v>
      </c>
      <c r="S364" s="1">
        <v>412.8804931640625</v>
      </c>
      <c r="T364" s="1">
        <v>10.337882995605469</v>
      </c>
      <c r="U364" s="1">
        <v>11.00518798828125</v>
      </c>
      <c r="V364" s="1">
        <v>18.736757278442383</v>
      </c>
      <c r="W364" s="1">
        <v>19.946346282958984</v>
      </c>
      <c r="X364" s="1">
        <v>599.5048828125</v>
      </c>
      <c r="Y364" s="1">
        <v>8.9745663106441498E-2</v>
      </c>
      <c r="Z364" s="1">
        <v>9.4469122588634491E-2</v>
      </c>
      <c r="AA364" s="1">
        <v>102.08761596679687</v>
      </c>
      <c r="AB364" s="1">
        <v>8.169041633605957</v>
      </c>
      <c r="AC364" s="1">
        <v>4.3800948187708855E-3</v>
      </c>
      <c r="AD364" s="1">
        <v>1.4828686602413654E-2</v>
      </c>
      <c r="AE364" s="1">
        <v>4.7866897657513618E-3</v>
      </c>
      <c r="AF364" s="1">
        <v>1.3929245993494987E-2</v>
      </c>
      <c r="AG364" s="1">
        <v>4.759953822940588E-3</v>
      </c>
      <c r="AH364" s="1">
        <v>1</v>
      </c>
      <c r="AI364" s="1">
        <v>0</v>
      </c>
      <c r="AJ364" s="1">
        <v>2</v>
      </c>
      <c r="AK364" s="1">
        <v>0</v>
      </c>
      <c r="AL364" s="1">
        <v>1</v>
      </c>
      <c r="AM364" s="1">
        <v>0.18999999761581421</v>
      </c>
      <c r="AN364" s="1">
        <v>111115</v>
      </c>
      <c r="AO364">
        <f>X364*0.000001/(K364*0.0001)</f>
        <v>0.85643554687500001</v>
      </c>
      <c r="AP364">
        <f>(U364-T364)/(1000-U364)*AO364</f>
        <v>5.7786320958772507E-4</v>
      </c>
      <c r="AQ364">
        <f>(P364+273.15)</f>
        <v>307.27351608276365</v>
      </c>
      <c r="AR364">
        <f>(O364+273.15)</f>
        <v>308.09683456420896</v>
      </c>
      <c r="AS364">
        <f>(Y364*AK364+Z364*AL364)*AM364</f>
        <v>1.7949133066608614E-2</v>
      </c>
      <c r="AT364">
        <f>((AS364+0.00000010773*(AR364^4-AQ364^4))-AP364*44100)/(L364*0.92*2*29.3+0.00000043092*AQ364^3)</f>
        <v>-0.12575379839886763</v>
      </c>
      <c r="AU364">
        <f>0.61365*EXP(17.502*J364/(240.97+J364))</f>
        <v>5.3423431826754051</v>
      </c>
      <c r="AV364">
        <f>AU364*1000/AA364</f>
        <v>52.33096230215579</v>
      </c>
      <c r="AW364">
        <f>(AV364-U364)</f>
        <v>41.32577431387454</v>
      </c>
      <c r="AX364">
        <f>IF(D364,P364,(O364+P364)/2)</f>
        <v>34.123516082763672</v>
      </c>
      <c r="AY364">
        <f>0.61365*EXP(17.502*AX364/(240.97+AX364))</f>
        <v>5.3799325339971995</v>
      </c>
      <c r="AZ364">
        <f>IF(AW364&lt;&gt;0,(1000-(AV364+U364)/2)/AW364*AP364,0)</f>
        <v>1.3540300292812141E-2</v>
      </c>
      <c r="BA364">
        <f>U364*AA364/1000</f>
        <v>1.1234934049900622</v>
      </c>
      <c r="BB364">
        <f>(AY364-BA364)</f>
        <v>4.2564391290071377</v>
      </c>
      <c r="BC364">
        <f>1/(1.6/F364+1.37/N364)</f>
        <v>8.4672656940555039E-3</v>
      </c>
      <c r="BD364">
        <f>G364*AA364*0.001</f>
        <v>69.501430412503808</v>
      </c>
      <c r="BE364">
        <f>G364/S364</f>
        <v>1.6489075865467588</v>
      </c>
      <c r="BF364">
        <f>(1-AP364*AA364/AU364/F364)*100</f>
        <v>18.754094615520511</v>
      </c>
      <c r="BG364">
        <f>(S364-E364/(N364/1.35))</f>
        <v>413.849703191549</v>
      </c>
      <c r="BH364">
        <f>E364*BF364/100/BG364</f>
        <v>-1.1712243304830732E-3</v>
      </c>
    </row>
    <row r="365" spans="1:60" x14ac:dyDescent="0.25">
      <c r="A365" s="1">
        <v>126</v>
      </c>
      <c r="B365" s="1" t="s">
        <v>425</v>
      </c>
      <c r="C365" s="1">
        <v>11652.500009756535</v>
      </c>
      <c r="D365" s="1">
        <v>1</v>
      </c>
      <c r="E365">
        <f>(R365-S365*(1000-T365)/(1000-U365))*AO365</f>
        <v>-2.6822737528544325</v>
      </c>
      <c r="F365">
        <f>IF(AZ365&lt;&gt;0,1/(1/AZ365-1/N365),0)</f>
        <v>1.3606218705584471E-2</v>
      </c>
      <c r="G365">
        <f>((BC365-AP365/2)*S365-E365)/(BC365+AP365/2)</f>
        <v>691.6228647648237</v>
      </c>
      <c r="H365">
        <f>AP365*1000</f>
        <v>0.57844926771321437</v>
      </c>
      <c r="I365">
        <f>(AU365-BA365)</f>
        <v>4.2184950825517058</v>
      </c>
      <c r="J365">
        <f>(P365+AT365*D365)</f>
        <v>33.9996387070087</v>
      </c>
      <c r="K365" s="3">
        <v>7</v>
      </c>
      <c r="L365">
        <f>(K365*AI365+AJ365)</f>
        <v>2</v>
      </c>
      <c r="M365" s="1">
        <v>0.5</v>
      </c>
      <c r="N365">
        <f>L365*(M365+1)*(M365+1)/(M365*M365+1)</f>
        <v>3.6</v>
      </c>
      <c r="O365" s="1">
        <v>34.947032928466797</v>
      </c>
      <c r="P365" s="1">
        <v>34.125843048095703</v>
      </c>
      <c r="Q365" s="1">
        <v>35.082752227783203</v>
      </c>
      <c r="R365" s="1">
        <v>410.0179443359375</v>
      </c>
      <c r="S365" s="1">
        <v>412.87109375</v>
      </c>
      <c r="T365" s="1">
        <v>10.346205711364746</v>
      </c>
      <c r="U365" s="1">
        <v>11.014205932617188</v>
      </c>
      <c r="V365" s="1">
        <v>18.7513427734375</v>
      </c>
      <c r="W365" s="1">
        <v>19.962211608886719</v>
      </c>
      <c r="X365" s="1">
        <v>599.48284912109375</v>
      </c>
      <c r="Y365" s="1">
        <v>8.0691009759902954E-2</v>
      </c>
      <c r="Z365" s="1">
        <v>8.4937907755374908E-2</v>
      </c>
      <c r="AA365" s="1">
        <v>102.08700561523437</v>
      </c>
      <c r="AB365" s="1">
        <v>8.169041633605957</v>
      </c>
      <c r="AC365" s="1">
        <v>4.3800948187708855E-3</v>
      </c>
      <c r="AD365" s="1">
        <v>1.4828686602413654E-2</v>
      </c>
      <c r="AE365" s="1">
        <v>4.7866897657513618E-3</v>
      </c>
      <c r="AF365" s="1">
        <v>1.3929245993494987E-2</v>
      </c>
      <c r="AG365" s="1">
        <v>4.759953822940588E-3</v>
      </c>
      <c r="AH365" s="1">
        <v>1</v>
      </c>
      <c r="AI365" s="1">
        <v>0</v>
      </c>
      <c r="AJ365" s="1">
        <v>2</v>
      </c>
      <c r="AK365" s="1">
        <v>0</v>
      </c>
      <c r="AL365" s="1">
        <v>1</v>
      </c>
      <c r="AM365" s="1">
        <v>0.18999999761581421</v>
      </c>
      <c r="AN365" s="1">
        <v>111115</v>
      </c>
      <c r="AO365">
        <f>X365*0.000001/(K365*0.0001)</f>
        <v>0.85640407017299092</v>
      </c>
      <c r="AP365">
        <f>(U365-T365)/(1000-U365)*AO365</f>
        <v>5.7844926771321431E-4</v>
      </c>
      <c r="AQ365">
        <f>(P365+273.15)</f>
        <v>307.27584304809568</v>
      </c>
      <c r="AR365">
        <f>(O365+273.15)</f>
        <v>308.09703292846677</v>
      </c>
      <c r="AS365">
        <f>(Y365*AK365+Z365*AL365)*AM365</f>
        <v>1.613820227101348E-2</v>
      </c>
      <c r="AT365">
        <f>((AS365+0.00000010773*(AR365^4-AQ365^4))-AP365*44100)/(L365*0.92*2*29.3+0.00000043092*AQ365^3)</f>
        <v>-0.12620434108700526</v>
      </c>
      <c r="AU365">
        <f>0.61365*EXP(17.502*J365/(240.97+J365))</f>
        <v>5.3429023854421445</v>
      </c>
      <c r="AV365">
        <f>AU365*1000/AA365</f>
        <v>52.336752882923498</v>
      </c>
      <c r="AW365">
        <f>(AV365-U365)</f>
        <v>41.322546950306311</v>
      </c>
      <c r="AX365">
        <f>IF(D365,P365,(O365+P365)/2)</f>
        <v>34.125843048095703</v>
      </c>
      <c r="AY365">
        <f>0.61365*EXP(17.502*AX365/(240.97+AX365))</f>
        <v>5.3806302540063307</v>
      </c>
      <c r="AZ365">
        <f>IF(AW365&lt;&gt;0,(1000-(AV365+U365)/2)/AW365*AP365,0)</f>
        <v>1.355498755967104E-2</v>
      </c>
      <c r="BA365">
        <f>U365*AA365/1000</f>
        <v>1.1244073028904387</v>
      </c>
      <c r="BB365">
        <f>(AY365-BA365)</f>
        <v>4.256222951115892</v>
      </c>
      <c r="BC365">
        <f>1/(1.6/F365+1.37/N365)</f>
        <v>8.4764551755278188E-3</v>
      </c>
      <c r="BD365">
        <f>G365*AA365*0.001</f>
        <v>70.605707278871037</v>
      </c>
      <c r="BE365">
        <f>G365/S365</f>
        <v>1.6751544858299339</v>
      </c>
      <c r="BF365">
        <f>(1-AP365*AA365/AU365/F365)*100</f>
        <v>18.769139509787124</v>
      </c>
      <c r="BG365">
        <f>(S365-E365/(N365/1.35))</f>
        <v>413.87694640732042</v>
      </c>
      <c r="BH365">
        <f>E365*BF365/100/BG365</f>
        <v>-1.2163994807581932E-3</v>
      </c>
    </row>
    <row r="366" spans="1:60" x14ac:dyDescent="0.25">
      <c r="A366" s="1">
        <v>127</v>
      </c>
      <c r="B366" s="1" t="s">
        <v>426</v>
      </c>
      <c r="C366" s="1">
        <v>11657.500009644777</v>
      </c>
      <c r="D366" s="1">
        <v>1</v>
      </c>
      <c r="E366">
        <f>(R366-S366*(1000-T366)/(1000-U366))*AO366</f>
        <v>-2.7224741295761143</v>
      </c>
      <c r="F366">
        <f>IF(AZ366&lt;&gt;0,1/(1/AZ366-1/N366),0)</f>
        <v>1.3617329080048588E-2</v>
      </c>
      <c r="G366">
        <f>((BC366-AP366/2)*S366-E366)/(BC366+AP366/2)</f>
        <v>695.94033549362143</v>
      </c>
      <c r="H366">
        <f>AP366*1000</f>
        <v>0.57878890587633747</v>
      </c>
      <c r="I366">
        <f>(AU366-BA366)</f>
        <v>4.217502106168169</v>
      </c>
      <c r="J366">
        <f>(P366+AT366*D366)</f>
        <v>33.999142102968257</v>
      </c>
      <c r="K366" s="3">
        <v>7</v>
      </c>
      <c r="L366">
        <f>(K366*AI366+AJ366)</f>
        <v>2</v>
      </c>
      <c r="M366" s="1">
        <v>0.5</v>
      </c>
      <c r="N366">
        <f>L366*(M366+1)*(M366+1)/(M366*M366+1)</f>
        <v>3.6</v>
      </c>
      <c r="O366" s="1">
        <v>34.945446014404297</v>
      </c>
      <c r="P366" s="1">
        <v>34.125652313232422</v>
      </c>
      <c r="Q366" s="1">
        <v>35.077144622802734</v>
      </c>
      <c r="R366" s="1">
        <v>409.945068359375</v>
      </c>
      <c r="S366" s="1">
        <v>412.84503173828125</v>
      </c>
      <c r="T366" s="1">
        <v>10.354152679443359</v>
      </c>
      <c r="U366" s="1">
        <v>11.022543907165527</v>
      </c>
      <c r="V366" s="1">
        <v>18.767053604125977</v>
      </c>
      <c r="W366" s="1">
        <v>19.978578567504883</v>
      </c>
      <c r="X366" s="1">
        <v>599.4788818359375</v>
      </c>
      <c r="Y366" s="1">
        <v>5.964810773730278E-2</v>
      </c>
      <c r="Z366" s="1">
        <v>6.2787480652332306E-2</v>
      </c>
      <c r="AA366" s="1">
        <v>102.08644104003906</v>
      </c>
      <c r="AB366" s="1">
        <v>8.169041633605957</v>
      </c>
      <c r="AC366" s="1">
        <v>4.3800948187708855E-3</v>
      </c>
      <c r="AD366" s="1">
        <v>1.4828686602413654E-2</v>
      </c>
      <c r="AE366" s="1">
        <v>4.7866897657513618E-3</v>
      </c>
      <c r="AF366" s="1">
        <v>1.3929245993494987E-2</v>
      </c>
      <c r="AG366" s="1">
        <v>4.759953822940588E-3</v>
      </c>
      <c r="AH366" s="1">
        <v>1</v>
      </c>
      <c r="AI366" s="1">
        <v>0</v>
      </c>
      <c r="AJ366" s="1">
        <v>2</v>
      </c>
      <c r="AK366" s="1">
        <v>0</v>
      </c>
      <c r="AL366" s="1">
        <v>1</v>
      </c>
      <c r="AM366" s="1">
        <v>0.18999999761581421</v>
      </c>
      <c r="AN366" s="1">
        <v>111115</v>
      </c>
      <c r="AO366">
        <f>X366*0.000001/(K366*0.0001)</f>
        <v>0.85639840262276778</v>
      </c>
      <c r="AP366">
        <f>(U366-T366)/(1000-U366)*AO366</f>
        <v>5.7878890587633749E-4</v>
      </c>
      <c r="AQ366">
        <f>(P366+273.15)</f>
        <v>307.2756523132324</v>
      </c>
      <c r="AR366">
        <f>(O366+273.15)</f>
        <v>308.09544601440427</v>
      </c>
      <c r="AS366">
        <f>(Y366*AK366+Z366*AL366)*AM366</f>
        <v>1.1929621174246119E-2</v>
      </c>
      <c r="AT366">
        <f>((AS366+0.00000010773*(AR366^4-AQ366^4))-AP366*44100)/(L366*0.92*2*29.3+0.00000043092*AQ366^3)</f>
        <v>-0.1265102102641614</v>
      </c>
      <c r="AU366">
        <f>0.61365*EXP(17.502*J366/(240.97+J366))</f>
        <v>5.3427543848582646</v>
      </c>
      <c r="AV366">
        <f>AU366*1000/AA366</f>
        <v>52.335592566722909</v>
      </c>
      <c r="AW366">
        <f>(AV366-U366)</f>
        <v>41.313048659557381</v>
      </c>
      <c r="AX366">
        <f>IF(D366,P366,(O366+P366)/2)</f>
        <v>34.125652313232422</v>
      </c>
      <c r="AY366">
        <f>0.61365*EXP(17.502*AX366/(240.97+AX366))</f>
        <v>5.3805730608814342</v>
      </c>
      <c r="AZ366">
        <f>IF(AW366&lt;&gt;0,(1000-(AV366+U366)/2)/AW366*AP366,0)</f>
        <v>1.3566014390531771E-2</v>
      </c>
      <c r="BA366">
        <f>U366*AA366/1000</f>
        <v>1.1252522786900954</v>
      </c>
      <c r="BB366">
        <f>(AY366-BA366)</f>
        <v>4.2553207821913386</v>
      </c>
      <c r="BC366">
        <f>1/(1.6/F366+1.37/N366)</f>
        <v>8.4833544143696864E-3</v>
      </c>
      <c r="BD366">
        <f>G366*AA366*0.001</f>
        <v>71.046072026754587</v>
      </c>
      <c r="BE366">
        <f>G366/S366</f>
        <v>1.685718083038009</v>
      </c>
      <c r="BF366">
        <f>(1-AP366*AA366/AU366/F366)*100</f>
        <v>18.785959190856882</v>
      </c>
      <c r="BG366">
        <f>(S366-E366/(N366/1.35))</f>
        <v>413.86595953687231</v>
      </c>
      <c r="BH366">
        <f>E366*BF366/100/BG366</f>
        <v>-1.2357693769647642E-3</v>
      </c>
    </row>
    <row r="367" spans="1:60" x14ac:dyDescent="0.25">
      <c r="A367" s="1" t="s">
        <v>9</v>
      </c>
      <c r="B367" s="1" t="s">
        <v>427</v>
      </c>
    </row>
    <row r="368" spans="1:60" x14ac:dyDescent="0.25">
      <c r="A368" s="1" t="s">
        <v>9</v>
      </c>
      <c r="B368" s="1" t="s">
        <v>428</v>
      </c>
    </row>
    <row r="369" spans="1:60" x14ac:dyDescent="0.25">
      <c r="A369" s="1" t="s">
        <v>9</v>
      </c>
      <c r="B369" s="1" t="s">
        <v>429</v>
      </c>
    </row>
    <row r="370" spans="1:60" x14ac:dyDescent="0.25">
      <c r="A370" s="1" t="s">
        <v>9</v>
      </c>
      <c r="B370" s="1" t="s">
        <v>430</v>
      </c>
    </row>
    <row r="371" spans="1:60" x14ac:dyDescent="0.25">
      <c r="A371" s="1" t="s">
        <v>9</v>
      </c>
      <c r="B371" s="1" t="s">
        <v>431</v>
      </c>
    </row>
    <row r="372" spans="1:60" x14ac:dyDescent="0.25">
      <c r="A372" s="1" t="s">
        <v>9</v>
      </c>
      <c r="B372" s="1" t="s">
        <v>432</v>
      </c>
    </row>
    <row r="373" spans="1:60" x14ac:dyDescent="0.25">
      <c r="A373" s="1" t="s">
        <v>9</v>
      </c>
      <c r="B373" s="1" t="s">
        <v>433</v>
      </c>
    </row>
    <row r="374" spans="1:60" x14ac:dyDescent="0.25">
      <c r="A374" s="1" t="s">
        <v>9</v>
      </c>
      <c r="B374" s="1" t="s">
        <v>434</v>
      </c>
    </row>
    <row r="375" spans="1:60" x14ac:dyDescent="0.25">
      <c r="A375" s="1" t="s">
        <v>9</v>
      </c>
      <c r="B375" s="1" t="s">
        <v>435</v>
      </c>
    </row>
    <row r="376" spans="1:60" x14ac:dyDescent="0.25">
      <c r="A376" s="1">
        <v>128</v>
      </c>
      <c r="B376" s="1" t="s">
        <v>436</v>
      </c>
      <c r="C376" s="1">
        <v>11927.000010102987</v>
      </c>
      <c r="D376" s="1">
        <v>1</v>
      </c>
      <c r="E376">
        <f t="shared" ref="E376:E381" si="196">(R376-S376*(1000-T376)/(1000-U376))*AO376</f>
        <v>-4.6680792876668535</v>
      </c>
      <c r="F376">
        <f t="shared" ref="F376:F381" si="197">IF(AZ376&lt;&gt;0,1/(1/AZ376-1/N376),0)</f>
        <v>2.0379216727153683E-2</v>
      </c>
      <c r="G376">
        <f t="shared" ref="G376:G381" si="198">((BC376-AP376/2)*S376-E376)/(BC376+AP376/2)</f>
        <v>739.24200357829181</v>
      </c>
      <c r="H376">
        <f t="shared" ref="H376:H381" si="199">AP376*1000</f>
        <v>0.90705844745880515</v>
      </c>
      <c r="I376">
        <f t="shared" ref="I376:I381" si="200">(AU376-BA376)</f>
        <v>4.4191159895270751</v>
      </c>
      <c r="J376">
        <f t="shared" ref="J376:J381" si="201">(P376+AT376*D376)</f>
        <v>34.722581825973549</v>
      </c>
      <c r="K376" s="3">
        <v>2.9600000381469727</v>
      </c>
      <c r="L376">
        <f t="shared" ref="L376:L381" si="202">(K376*AI376+AJ376)</f>
        <v>2</v>
      </c>
      <c r="M376" s="1">
        <v>0.5</v>
      </c>
      <c r="N376">
        <f t="shared" ref="N376:N381" si="203">L376*(M376+1)*(M376+1)/(M376*M376+1)</f>
        <v>3.6</v>
      </c>
      <c r="O376" s="1">
        <v>34.984451293945312</v>
      </c>
      <c r="P376" s="1">
        <v>35.062694549560547</v>
      </c>
      <c r="Q376" s="1">
        <v>35.084911346435547</v>
      </c>
      <c r="R376" s="1">
        <v>410.04510498046875</v>
      </c>
      <c r="S376" s="1">
        <v>412.1654052734375</v>
      </c>
      <c r="T376" s="1">
        <v>10.754870414733887</v>
      </c>
      <c r="U376" s="1">
        <v>11.197721481323242</v>
      </c>
      <c r="V376" s="1">
        <v>19.453763961791992</v>
      </c>
      <c r="W376" s="1">
        <v>20.253044128417969</v>
      </c>
      <c r="X376" s="1">
        <v>599.485595703125</v>
      </c>
      <c r="Y376" s="1">
        <v>0.12320143729448318</v>
      </c>
      <c r="Z376" s="1">
        <v>0.12968572974205017</v>
      </c>
      <c r="AA376" s="1">
        <v>102.07964324951172</v>
      </c>
      <c r="AB376" s="1">
        <v>8.3579473495483398</v>
      </c>
      <c r="AC376" s="1">
        <v>1.4674781123176217E-3</v>
      </c>
      <c r="AD376" s="1">
        <v>2.7256811037659645E-2</v>
      </c>
      <c r="AE376" s="1">
        <v>4.7760503366589546E-3</v>
      </c>
      <c r="AF376" s="1">
        <v>3.3016916364431381E-2</v>
      </c>
      <c r="AG376" s="1">
        <v>4.6622720547020435E-3</v>
      </c>
      <c r="AH376" s="1">
        <v>0.66666668653488159</v>
      </c>
      <c r="AI376" s="1">
        <v>0</v>
      </c>
      <c r="AJ376" s="1">
        <v>2</v>
      </c>
      <c r="AK376" s="1">
        <v>0</v>
      </c>
      <c r="AL376" s="1">
        <v>1</v>
      </c>
      <c r="AM376" s="1">
        <v>0.18999999761581421</v>
      </c>
      <c r="AN376" s="1">
        <v>111115</v>
      </c>
      <c r="AO376">
        <f t="shared" ref="AO376:AO381" si="204">X376*0.000001/(K376*0.0001)</f>
        <v>2.0252891485718241</v>
      </c>
      <c r="AP376">
        <f t="shared" ref="AP376:AP381" si="205">(U376-T376)/(1000-U376)*AO376</f>
        <v>9.0705844745880512E-4</v>
      </c>
      <c r="AQ376">
        <f t="shared" ref="AQ376:AQ381" si="206">(P376+273.15)</f>
        <v>308.21269454956052</v>
      </c>
      <c r="AR376">
        <f t="shared" ref="AR376:AR381" si="207">(O376+273.15)</f>
        <v>308.13445129394529</v>
      </c>
      <c r="AS376">
        <f t="shared" ref="AS376:AS381" si="208">(Y376*AK376+Z376*AL376)*AM376</f>
        <v>2.4640288341794658E-2</v>
      </c>
      <c r="AT376">
        <f t="shared" ref="AT376:AT381" si="209">((AS376+0.00000010773*(AR376^4-AQ376^4))-AP376*44100)/(L376*0.92*2*29.3+0.00000043092*AQ376^3)</f>
        <v>-0.34011272358699812</v>
      </c>
      <c r="AU376">
        <f t="shared" ref="AU376:AU381" si="210">0.61365*EXP(17.502*J376/(240.97+J376))</f>
        <v>5.562175403547946</v>
      </c>
      <c r="AV376">
        <f t="shared" ref="AV376:AV381" si="211">AU376*1000/AA376</f>
        <v>54.488585838338068</v>
      </c>
      <c r="AW376">
        <f t="shared" ref="AW376:AW381" si="212">(AV376-U376)</f>
        <v>43.290864357014826</v>
      </c>
      <c r="AX376">
        <f t="shared" ref="AX376:AX381" si="213">IF(D376,P376,(O376+P376)/2)</f>
        <v>35.062694549560547</v>
      </c>
      <c r="AY376">
        <f t="shared" ref="AY376:AY381" si="214">0.61365*EXP(17.502*AX376/(240.97+AX376))</f>
        <v>5.6680110690297942</v>
      </c>
      <c r="AZ376">
        <f t="shared" ref="AZ376:AZ381" si="215">IF(AW376&lt;&gt;0,(1000-(AV376+U376)/2)/AW376*AP376,0)</f>
        <v>2.0264501541381586E-2</v>
      </c>
      <c r="BA376">
        <f t="shared" ref="BA376:BA381" si="216">U376*AA376/1000</f>
        <v>1.1430594140208705</v>
      </c>
      <c r="BB376">
        <f t="shared" ref="BB376:BB381" si="217">(AY376-BA376)</f>
        <v>4.5249516550089233</v>
      </c>
      <c r="BC376">
        <f t="shared" ref="BC376:BC381" si="218">1/(1.6/F376+1.37/N376)</f>
        <v>1.2675570190044118E-2</v>
      </c>
      <c r="BD376">
        <f t="shared" ref="BD376:BD381" si="219">G376*AA376*0.001</f>
        <v>75.461560000326301</v>
      </c>
      <c r="BE376">
        <f t="shared" ref="BE376:BE381" si="220">G376/S376</f>
        <v>1.7935566501217302</v>
      </c>
      <c r="BF376">
        <f t="shared" ref="BF376:BF381" si="221">(1-AP376*AA376/AU376/F376)*100</f>
        <v>18.315012355515691</v>
      </c>
      <c r="BG376">
        <f t="shared" ref="BG376:BG381" si="222">(S376-E376/(N376/1.35))</f>
        <v>413.91593500631257</v>
      </c>
      <c r="BH376">
        <f t="shared" ref="BH376:BH381" si="223">E376*BF376/100/BG376</f>
        <v>-2.0655384970583806E-3</v>
      </c>
    </row>
    <row r="377" spans="1:60" x14ac:dyDescent="0.25">
      <c r="A377" s="1">
        <v>129</v>
      </c>
      <c r="B377" s="1" t="s">
        <v>437</v>
      </c>
      <c r="C377" s="1">
        <v>11932.000009991229</v>
      </c>
      <c r="D377" s="1">
        <v>1</v>
      </c>
      <c r="E377">
        <f t="shared" si="196"/>
        <v>-4.7974128418520152</v>
      </c>
      <c r="F377">
        <f t="shared" si="197"/>
        <v>2.0428087540380967E-2</v>
      </c>
      <c r="G377">
        <f t="shared" si="198"/>
        <v>748.19910140672221</v>
      </c>
      <c r="H377">
        <f t="shared" si="199"/>
        <v>0.90927912439394143</v>
      </c>
      <c r="I377">
        <f t="shared" si="200"/>
        <v>4.4192990943002846</v>
      </c>
      <c r="J377">
        <f t="shared" si="201"/>
        <v>34.72586574644761</v>
      </c>
      <c r="K377" s="3">
        <v>2.9600000381469727</v>
      </c>
      <c r="L377">
        <f t="shared" si="202"/>
        <v>2</v>
      </c>
      <c r="M377" s="1">
        <v>0.5</v>
      </c>
      <c r="N377">
        <f t="shared" si="203"/>
        <v>3.6</v>
      </c>
      <c r="O377" s="1">
        <v>34.985824584960938</v>
      </c>
      <c r="P377" s="1">
        <v>35.067131042480469</v>
      </c>
      <c r="Q377" s="1">
        <v>35.089786529541016</v>
      </c>
      <c r="R377" s="1">
        <v>409.958740234375</v>
      </c>
      <c r="S377" s="1">
        <v>412.14242553710937</v>
      </c>
      <c r="T377" s="1">
        <v>10.762070655822754</v>
      </c>
      <c r="U377" s="1">
        <v>11.205995559692383</v>
      </c>
      <c r="V377" s="1">
        <v>19.462963104248047</v>
      </c>
      <c r="W377" s="1">
        <v>20.265806198120117</v>
      </c>
      <c r="X377" s="1">
        <v>599.49456787109375</v>
      </c>
      <c r="Y377" s="1">
        <v>0.11115748435258865</v>
      </c>
      <c r="Z377" s="1">
        <v>0.11700787395238876</v>
      </c>
      <c r="AA377" s="1">
        <v>102.07838439941406</v>
      </c>
      <c r="AB377" s="1">
        <v>8.3579473495483398</v>
      </c>
      <c r="AC377" s="1">
        <v>1.4674781123176217E-3</v>
      </c>
      <c r="AD377" s="1">
        <v>2.7256811037659645E-2</v>
      </c>
      <c r="AE377" s="1">
        <v>4.7760503366589546E-3</v>
      </c>
      <c r="AF377" s="1">
        <v>3.3016916364431381E-2</v>
      </c>
      <c r="AG377" s="1">
        <v>4.6622720547020435E-3</v>
      </c>
      <c r="AH377" s="1">
        <v>0.66666668653488159</v>
      </c>
      <c r="AI377" s="1">
        <v>0</v>
      </c>
      <c r="AJ377" s="1">
        <v>2</v>
      </c>
      <c r="AK377" s="1">
        <v>0</v>
      </c>
      <c r="AL377" s="1">
        <v>1</v>
      </c>
      <c r="AM377" s="1">
        <v>0.18999999761581421</v>
      </c>
      <c r="AN377" s="1">
        <v>111115</v>
      </c>
      <c r="AO377">
        <f t="shared" si="204"/>
        <v>2.025319459949706</v>
      </c>
      <c r="AP377">
        <f t="shared" si="205"/>
        <v>9.0927912439394147E-4</v>
      </c>
      <c r="AQ377">
        <f t="shared" si="206"/>
        <v>308.21713104248045</v>
      </c>
      <c r="AR377">
        <f t="shared" si="207"/>
        <v>308.13582458496091</v>
      </c>
      <c r="AS377">
        <f t="shared" si="208"/>
        <v>2.2231495771985355E-2</v>
      </c>
      <c r="AT377">
        <f t="shared" si="209"/>
        <v>-0.34126529603285938</v>
      </c>
      <c r="AU377">
        <f t="shared" si="210"/>
        <v>5.563189016620691</v>
      </c>
      <c r="AV377">
        <f t="shared" si="211"/>
        <v>54.499187554271522</v>
      </c>
      <c r="AW377">
        <f t="shared" si="212"/>
        <v>43.293191994579139</v>
      </c>
      <c r="AX377">
        <f t="shared" si="213"/>
        <v>35.067131042480469</v>
      </c>
      <c r="AY377">
        <f t="shared" si="214"/>
        <v>5.6694030921037575</v>
      </c>
      <c r="AZ377">
        <f t="shared" si="215"/>
        <v>2.031282306047219E-2</v>
      </c>
      <c r="BA377">
        <f t="shared" si="216"/>
        <v>1.1438899223204062</v>
      </c>
      <c r="BB377">
        <f t="shared" si="217"/>
        <v>4.5255131697833511</v>
      </c>
      <c r="BC377">
        <f t="shared" si="218"/>
        <v>1.2705820132851585E-2</v>
      </c>
      <c r="BD377">
        <f t="shared" si="219"/>
        <v>76.374955480691568</v>
      </c>
      <c r="BE377">
        <f t="shared" si="220"/>
        <v>1.8153896688302822</v>
      </c>
      <c r="BF377">
        <f t="shared" si="221"/>
        <v>18.326816864965668</v>
      </c>
      <c r="BG377">
        <f t="shared" si="222"/>
        <v>413.94145535280387</v>
      </c>
      <c r="BH377">
        <f t="shared" si="223"/>
        <v>-2.1240034174233825E-3</v>
      </c>
    </row>
    <row r="378" spans="1:60" x14ac:dyDescent="0.25">
      <c r="A378" s="1">
        <v>130</v>
      </c>
      <c r="B378" s="1" t="s">
        <v>438</v>
      </c>
      <c r="C378" s="1">
        <v>11937.00000987947</v>
      </c>
      <c r="D378" s="1">
        <v>1</v>
      </c>
      <c r="E378">
        <f t="shared" si="196"/>
        <v>-4.8670656063476585</v>
      </c>
      <c r="F378">
        <f t="shared" si="197"/>
        <v>2.0430371767847257E-2</v>
      </c>
      <c r="G378">
        <f t="shared" si="198"/>
        <v>753.43954609946991</v>
      </c>
      <c r="H378">
        <f t="shared" si="199"/>
        <v>0.90923573811821812</v>
      </c>
      <c r="I378">
        <f t="shared" si="200"/>
        <v>4.4185405602002721</v>
      </c>
      <c r="J378">
        <f t="shared" si="201"/>
        <v>34.725949542723825</v>
      </c>
      <c r="K378" s="3">
        <v>2.9600000381469727</v>
      </c>
      <c r="L378">
        <f t="shared" si="202"/>
        <v>2</v>
      </c>
      <c r="M378" s="1">
        <v>0.5</v>
      </c>
      <c r="N378">
        <f t="shared" si="203"/>
        <v>3.6</v>
      </c>
      <c r="O378" s="1">
        <v>34.988059997558594</v>
      </c>
      <c r="P378" s="1">
        <v>35.067012786865234</v>
      </c>
      <c r="Q378" s="1">
        <v>35.088497161865234</v>
      </c>
      <c r="R378" s="1">
        <v>409.90567016601562</v>
      </c>
      <c r="S378" s="1">
        <v>412.12374877929687</v>
      </c>
      <c r="T378" s="1">
        <v>10.769876480102539</v>
      </c>
      <c r="U378" s="1">
        <v>11.213773727416992</v>
      </c>
      <c r="V378" s="1">
        <v>19.474050521850586</v>
      </c>
      <c r="W378" s="1">
        <v>20.276567459106445</v>
      </c>
      <c r="X378" s="1">
        <v>599.49859619140625</v>
      </c>
      <c r="Y378" s="1">
        <v>7.4917718768119812E-2</v>
      </c>
      <c r="Z378" s="1">
        <v>7.8860759735107422E-2</v>
      </c>
      <c r="AA378" s="1">
        <v>102.07752990722656</v>
      </c>
      <c r="AB378" s="1">
        <v>8.3579473495483398</v>
      </c>
      <c r="AC378" s="1">
        <v>1.4674781123176217E-3</v>
      </c>
      <c r="AD378" s="1">
        <v>2.7256811037659645E-2</v>
      </c>
      <c r="AE378" s="1">
        <v>4.7760503366589546E-3</v>
      </c>
      <c r="AF378" s="1">
        <v>3.3016916364431381E-2</v>
      </c>
      <c r="AG378" s="1">
        <v>4.6622720547020435E-3</v>
      </c>
      <c r="AH378" s="1">
        <v>1</v>
      </c>
      <c r="AI378" s="1">
        <v>0</v>
      </c>
      <c r="AJ378" s="1">
        <v>2</v>
      </c>
      <c r="AK378" s="1">
        <v>0</v>
      </c>
      <c r="AL378" s="1">
        <v>1</v>
      </c>
      <c r="AM378" s="1">
        <v>0.18999999761581421</v>
      </c>
      <c r="AN378" s="1">
        <v>111115</v>
      </c>
      <c r="AO378">
        <f t="shared" si="204"/>
        <v>2.025333069139776</v>
      </c>
      <c r="AP378">
        <f t="shared" si="205"/>
        <v>9.0923573811821812E-4</v>
      </c>
      <c r="AQ378">
        <f t="shared" si="206"/>
        <v>308.21701278686521</v>
      </c>
      <c r="AR378">
        <f t="shared" si="207"/>
        <v>308.13805999755857</v>
      </c>
      <c r="AS378">
        <f t="shared" si="208"/>
        <v>1.4983544161651707E-2</v>
      </c>
      <c r="AT378">
        <f t="shared" si="209"/>
        <v>-0.34106324414141237</v>
      </c>
      <c r="AU378">
        <f t="shared" si="210"/>
        <v>5.5632148832335515</v>
      </c>
      <c r="AV378">
        <f t="shared" si="211"/>
        <v>54.499897169236895</v>
      </c>
      <c r="AW378">
        <f t="shared" si="212"/>
        <v>43.286123441819903</v>
      </c>
      <c r="AX378">
        <f t="shared" si="213"/>
        <v>35.067012786865234</v>
      </c>
      <c r="AY378">
        <f t="shared" si="214"/>
        <v>5.6693659835934671</v>
      </c>
      <c r="AZ378">
        <f t="shared" si="215"/>
        <v>2.0315081581954622E-2</v>
      </c>
      <c r="BA378">
        <f t="shared" si="216"/>
        <v>1.1446743230332794</v>
      </c>
      <c r="BB378">
        <f t="shared" si="217"/>
        <v>4.5246916605601877</v>
      </c>
      <c r="BC378">
        <f t="shared" si="218"/>
        <v>1.2707234001559696E-2</v>
      </c>
      <c r="BD378">
        <f t="shared" si="219"/>
        <v>76.909247800255855</v>
      </c>
      <c r="BE378">
        <f t="shared" si="220"/>
        <v>1.8281876458979718</v>
      </c>
      <c r="BF378">
        <f t="shared" si="221"/>
        <v>18.340908231044029</v>
      </c>
      <c r="BG378">
        <f t="shared" si="222"/>
        <v>413.94889838167722</v>
      </c>
      <c r="BH378">
        <f t="shared" si="223"/>
        <v>-2.1564595047716714E-3</v>
      </c>
    </row>
    <row r="379" spans="1:60" x14ac:dyDescent="0.25">
      <c r="A379" s="1">
        <v>131</v>
      </c>
      <c r="B379" s="1" t="s">
        <v>439</v>
      </c>
      <c r="C379" s="1">
        <v>11942.500009756535</v>
      </c>
      <c r="D379" s="1">
        <v>1</v>
      </c>
      <c r="E379">
        <f t="shared" si="196"/>
        <v>-4.8174322092532291</v>
      </c>
      <c r="F379">
        <f t="shared" si="197"/>
        <v>2.0411785917043197E-2</v>
      </c>
      <c r="G379">
        <f t="shared" si="198"/>
        <v>749.9958091174916</v>
      </c>
      <c r="H379">
        <f t="shared" si="199"/>
        <v>0.90778807304111853</v>
      </c>
      <c r="I379">
        <f t="shared" si="200"/>
        <v>4.4155120134575903</v>
      </c>
      <c r="J379">
        <f t="shared" si="201"/>
        <v>34.718146079066827</v>
      </c>
      <c r="K379" s="3">
        <v>2.9600000381469727</v>
      </c>
      <c r="L379">
        <f t="shared" si="202"/>
        <v>2</v>
      </c>
      <c r="M379" s="1">
        <v>0.5</v>
      </c>
      <c r="N379">
        <f t="shared" si="203"/>
        <v>3.6</v>
      </c>
      <c r="O379" s="1">
        <v>34.988971710205078</v>
      </c>
      <c r="P379" s="1">
        <v>35.0576171875</v>
      </c>
      <c r="Q379" s="1">
        <v>35.080497741699219</v>
      </c>
      <c r="R379" s="1">
        <v>409.8953857421875</v>
      </c>
      <c r="S379" s="1">
        <v>412.08938598632812</v>
      </c>
      <c r="T379" s="1">
        <v>10.776705741882324</v>
      </c>
      <c r="U379" s="1">
        <v>11.219917297363281</v>
      </c>
      <c r="V379" s="1">
        <v>19.485231399536133</v>
      </c>
      <c r="W379" s="1">
        <v>20.286684036254883</v>
      </c>
      <c r="X379" s="1">
        <v>599.46636962890625</v>
      </c>
      <c r="Y379" s="1">
        <v>6.6279247403144836E-2</v>
      </c>
      <c r="Z379" s="1">
        <v>6.9767631590366364E-2</v>
      </c>
      <c r="AA379" s="1">
        <v>102.07691192626953</v>
      </c>
      <c r="AB379" s="1">
        <v>8.3579473495483398</v>
      </c>
      <c r="AC379" s="1">
        <v>1.4674781123176217E-3</v>
      </c>
      <c r="AD379" s="1">
        <v>2.7256811037659645E-2</v>
      </c>
      <c r="AE379" s="1">
        <v>4.7760503366589546E-3</v>
      </c>
      <c r="AF379" s="1">
        <v>3.3016916364431381E-2</v>
      </c>
      <c r="AG379" s="1">
        <v>4.6622720547020435E-3</v>
      </c>
      <c r="AH379" s="1">
        <v>1</v>
      </c>
      <c r="AI379" s="1">
        <v>0</v>
      </c>
      <c r="AJ379" s="1">
        <v>2</v>
      </c>
      <c r="AK379" s="1">
        <v>0</v>
      </c>
      <c r="AL379" s="1">
        <v>1</v>
      </c>
      <c r="AM379" s="1">
        <v>0.18999999761581421</v>
      </c>
      <c r="AN379" s="1">
        <v>111115</v>
      </c>
      <c r="AO379">
        <f t="shared" si="204"/>
        <v>2.0252241956192196</v>
      </c>
      <c r="AP379">
        <f t="shared" si="205"/>
        <v>9.0778807304111849E-4</v>
      </c>
      <c r="AQ379">
        <f t="shared" si="206"/>
        <v>308.20761718749998</v>
      </c>
      <c r="AR379">
        <f t="shared" si="207"/>
        <v>308.13897171020506</v>
      </c>
      <c r="AS379">
        <f t="shared" si="208"/>
        <v>1.3255849835830613E-2</v>
      </c>
      <c r="AT379">
        <f t="shared" si="209"/>
        <v>-0.33947110843316963</v>
      </c>
      <c r="AU379">
        <f t="shared" si="210"/>
        <v>5.5608065232405695</v>
      </c>
      <c r="AV379">
        <f t="shared" si="211"/>
        <v>54.476633533517919</v>
      </c>
      <c r="AW379">
        <f t="shared" si="212"/>
        <v>43.256716236154638</v>
      </c>
      <c r="AX379">
        <f t="shared" si="213"/>
        <v>35.0576171875</v>
      </c>
      <c r="AY379">
        <f t="shared" si="214"/>
        <v>5.6664183271764141</v>
      </c>
      <c r="AZ379">
        <f t="shared" si="215"/>
        <v>2.0296704807777149E-2</v>
      </c>
      <c r="BA379">
        <f t="shared" si="216"/>
        <v>1.1452945097829796</v>
      </c>
      <c r="BB379">
        <f t="shared" si="217"/>
        <v>4.5211238173934341</v>
      </c>
      <c r="BC379">
        <f t="shared" si="218"/>
        <v>1.2695729869572672E-2</v>
      </c>
      <c r="BD379">
        <f t="shared" si="219"/>
        <v>76.557256152357439</v>
      </c>
      <c r="BE379">
        <f t="shared" si="220"/>
        <v>1.8199833206632849</v>
      </c>
      <c r="BF379">
        <f t="shared" si="221"/>
        <v>18.361840358007598</v>
      </c>
      <c r="BG379">
        <f t="shared" si="222"/>
        <v>413.89592306479807</v>
      </c>
      <c r="BH379">
        <f t="shared" si="223"/>
        <v>-2.1371778805364832E-3</v>
      </c>
    </row>
    <row r="380" spans="1:60" x14ac:dyDescent="0.25">
      <c r="A380" s="1">
        <v>132</v>
      </c>
      <c r="B380" s="1" t="s">
        <v>440</v>
      </c>
      <c r="C380" s="1">
        <v>11947.500009644777</v>
      </c>
      <c r="D380" s="1">
        <v>1</v>
      </c>
      <c r="E380">
        <f t="shared" si="196"/>
        <v>-4.7690088164560303</v>
      </c>
      <c r="F380">
        <f t="shared" si="197"/>
        <v>2.0376320057364009E-2</v>
      </c>
      <c r="G380">
        <f t="shared" si="198"/>
        <v>746.94394595315919</v>
      </c>
      <c r="H380">
        <f t="shared" si="199"/>
        <v>0.90590715980281644</v>
      </c>
      <c r="I380">
        <f t="shared" si="200"/>
        <v>4.4139858256089441</v>
      </c>
      <c r="J380">
        <f t="shared" si="201"/>
        <v>34.714993203280478</v>
      </c>
      <c r="K380" s="3">
        <v>2.9600000381469727</v>
      </c>
      <c r="L380">
        <f t="shared" si="202"/>
        <v>2</v>
      </c>
      <c r="M380" s="1">
        <v>0.5</v>
      </c>
      <c r="N380">
        <f t="shared" si="203"/>
        <v>3.6</v>
      </c>
      <c r="O380" s="1">
        <v>34.987869262695313</v>
      </c>
      <c r="P380" s="1">
        <v>35.053447723388672</v>
      </c>
      <c r="Q380" s="1">
        <v>35.075874328613281</v>
      </c>
      <c r="R380" s="1">
        <v>409.90676879882813</v>
      </c>
      <c r="S380" s="1">
        <v>412.07723999023437</v>
      </c>
      <c r="T380" s="1">
        <v>10.7830810546875</v>
      </c>
      <c r="U380" s="1">
        <v>11.225370407104492</v>
      </c>
      <c r="V380" s="1">
        <v>19.497411727905273</v>
      </c>
      <c r="W380" s="1">
        <v>20.2974853515625</v>
      </c>
      <c r="X380" s="1">
        <v>599.46832275390625</v>
      </c>
      <c r="Y380" s="1">
        <v>7.1083426475524902E-2</v>
      </c>
      <c r="Z380" s="1">
        <v>7.4824653565883636E-2</v>
      </c>
      <c r="AA380" s="1">
        <v>102.07662200927734</v>
      </c>
      <c r="AB380" s="1">
        <v>8.3579473495483398</v>
      </c>
      <c r="AC380" s="1">
        <v>1.4674781123176217E-3</v>
      </c>
      <c r="AD380" s="1">
        <v>2.7256811037659645E-2</v>
      </c>
      <c r="AE380" s="1">
        <v>4.7760503366589546E-3</v>
      </c>
      <c r="AF380" s="1">
        <v>3.3016916364431381E-2</v>
      </c>
      <c r="AG380" s="1">
        <v>4.6622720547020435E-3</v>
      </c>
      <c r="AH380" s="1">
        <v>1</v>
      </c>
      <c r="AI380" s="1">
        <v>0</v>
      </c>
      <c r="AJ380" s="1">
        <v>2</v>
      </c>
      <c r="AK380" s="1">
        <v>0</v>
      </c>
      <c r="AL380" s="1">
        <v>1</v>
      </c>
      <c r="AM380" s="1">
        <v>0.18999999761581421</v>
      </c>
      <c r="AN380" s="1">
        <v>111115</v>
      </c>
      <c r="AO380">
        <f t="shared" si="204"/>
        <v>2.0252307940144045</v>
      </c>
      <c r="AP380">
        <f t="shared" si="205"/>
        <v>9.0590715980281645E-4</v>
      </c>
      <c r="AQ380">
        <f t="shared" si="206"/>
        <v>308.20344772338865</v>
      </c>
      <c r="AR380">
        <f t="shared" si="207"/>
        <v>308.13786926269529</v>
      </c>
      <c r="AS380">
        <f t="shared" si="208"/>
        <v>1.4216683999122015E-2</v>
      </c>
      <c r="AT380">
        <f t="shared" si="209"/>
        <v>-0.33845452010819083</v>
      </c>
      <c r="AU380">
        <f t="shared" si="210"/>
        <v>5.5598337175690773</v>
      </c>
      <c r="AV380">
        <f t="shared" si="211"/>
        <v>54.467258106011442</v>
      </c>
      <c r="AW380">
        <f t="shared" si="212"/>
        <v>43.24188769890695</v>
      </c>
      <c r="AX380">
        <f t="shared" si="213"/>
        <v>35.053447723388672</v>
      </c>
      <c r="AY380">
        <f t="shared" si="214"/>
        <v>5.6651106790322245</v>
      </c>
      <c r="AZ380">
        <f t="shared" si="215"/>
        <v>2.0261637388388438E-2</v>
      </c>
      <c r="BA380">
        <f t="shared" si="216"/>
        <v>1.1458478919601329</v>
      </c>
      <c r="BB380">
        <f t="shared" si="217"/>
        <v>4.5192627870720914</v>
      </c>
      <c r="BC380">
        <f t="shared" si="218"/>
        <v>1.267377719411519E-2</v>
      </c>
      <c r="BD380">
        <f t="shared" si="219"/>
        <v>76.245514833178717</v>
      </c>
      <c r="BE380">
        <f t="shared" si="220"/>
        <v>1.8126309183464262</v>
      </c>
      <c r="BF380">
        <f t="shared" si="221"/>
        <v>18.375144557593259</v>
      </c>
      <c r="BG380">
        <f t="shared" si="222"/>
        <v>413.86561829640539</v>
      </c>
      <c r="BH380">
        <f t="shared" si="223"/>
        <v>-2.1173835787455025E-3</v>
      </c>
    </row>
    <row r="381" spans="1:60" x14ac:dyDescent="0.25">
      <c r="A381" s="1">
        <v>133</v>
      </c>
      <c r="B381" s="1" t="s">
        <v>441</v>
      </c>
      <c r="C381" s="1">
        <v>11952.500009533018</v>
      </c>
      <c r="D381" s="1">
        <v>1</v>
      </c>
      <c r="E381">
        <f t="shared" si="196"/>
        <v>-4.7398796761191191</v>
      </c>
      <c r="F381">
        <f t="shared" si="197"/>
        <v>2.0354626104398945E-2</v>
      </c>
      <c r="G381">
        <f t="shared" si="198"/>
        <v>745.06929506292011</v>
      </c>
      <c r="H381">
        <f t="shared" si="199"/>
        <v>0.9050609997380088</v>
      </c>
      <c r="I381">
        <f t="shared" si="200"/>
        <v>4.4144765667958872</v>
      </c>
      <c r="J381">
        <f t="shared" si="201"/>
        <v>34.718477977972618</v>
      </c>
      <c r="K381" s="3">
        <v>2.9600000381469727</v>
      </c>
      <c r="L381">
        <f t="shared" si="202"/>
        <v>2</v>
      </c>
      <c r="M381" s="1">
        <v>0.5</v>
      </c>
      <c r="N381">
        <f t="shared" si="203"/>
        <v>3.6</v>
      </c>
      <c r="O381" s="1">
        <v>34.986419677734375</v>
      </c>
      <c r="P381" s="1">
        <v>35.057159423828125</v>
      </c>
      <c r="Q381" s="1">
        <v>35.077720642089844</v>
      </c>
      <c r="R381" s="1">
        <v>409.88491821289062</v>
      </c>
      <c r="S381" s="1">
        <v>412.04119873046875</v>
      </c>
      <c r="T381" s="1">
        <v>10.789278030395508</v>
      </c>
      <c r="U381" s="1">
        <v>11.231152534484863</v>
      </c>
      <c r="V381" s="1">
        <v>19.510210037231445</v>
      </c>
      <c r="W381" s="1">
        <v>20.309457778930664</v>
      </c>
      <c r="X381" s="1">
        <v>599.4671630859375</v>
      </c>
      <c r="Y381" s="1">
        <v>7.2588711977005005E-2</v>
      </c>
      <c r="Z381" s="1">
        <v>7.6409168541431427E-2</v>
      </c>
      <c r="AA381" s="1">
        <v>102.07611083984375</v>
      </c>
      <c r="AB381" s="1">
        <v>8.3579473495483398</v>
      </c>
      <c r="AC381" s="1">
        <v>1.4674781123176217E-3</v>
      </c>
      <c r="AD381" s="1">
        <v>2.7256811037659645E-2</v>
      </c>
      <c r="AE381" s="1">
        <v>4.7760503366589546E-3</v>
      </c>
      <c r="AF381" s="1">
        <v>3.3016916364431381E-2</v>
      </c>
      <c r="AG381" s="1">
        <v>4.6622720547020435E-3</v>
      </c>
      <c r="AH381" s="1">
        <v>1</v>
      </c>
      <c r="AI381" s="1">
        <v>0</v>
      </c>
      <c r="AJ381" s="1">
        <v>2</v>
      </c>
      <c r="AK381" s="1">
        <v>0</v>
      </c>
      <c r="AL381" s="1">
        <v>1</v>
      </c>
      <c r="AM381" s="1">
        <v>0.18999999761581421</v>
      </c>
      <c r="AN381" s="1">
        <v>111115</v>
      </c>
      <c r="AO381">
        <f t="shared" si="204"/>
        <v>2.0252268762172636</v>
      </c>
      <c r="AP381">
        <f t="shared" si="205"/>
        <v>9.0506099973800881E-4</v>
      </c>
      <c r="AQ381">
        <f t="shared" si="206"/>
        <v>308.2071594238281</v>
      </c>
      <c r="AR381">
        <f t="shared" si="207"/>
        <v>308.13641967773435</v>
      </c>
      <c r="AS381">
        <f t="shared" si="208"/>
        <v>1.4517741840698317E-2</v>
      </c>
      <c r="AT381">
        <f t="shared" si="209"/>
        <v>-0.33868144585550797</v>
      </c>
      <c r="AU381">
        <f t="shared" si="210"/>
        <v>5.5609089377651566</v>
      </c>
      <c r="AV381">
        <f t="shared" si="211"/>
        <v>54.478064377767673</v>
      </c>
      <c r="AW381">
        <f t="shared" si="212"/>
        <v>43.24691184328281</v>
      </c>
      <c r="AX381">
        <f t="shared" si="213"/>
        <v>35.057159423828125</v>
      </c>
      <c r="AY381">
        <f t="shared" si="214"/>
        <v>5.6662747482307383</v>
      </c>
      <c r="AZ381">
        <f t="shared" si="215"/>
        <v>2.0240186816915196E-2</v>
      </c>
      <c r="BA381">
        <f t="shared" si="216"/>
        <v>1.146432370969269</v>
      </c>
      <c r="BB381">
        <f t="shared" si="217"/>
        <v>4.5198423772614689</v>
      </c>
      <c r="BC381">
        <f t="shared" si="218"/>
        <v>1.2660348878642888E-2</v>
      </c>
      <c r="BD381">
        <f t="shared" si="219"/>
        <v>76.053775946206883</v>
      </c>
      <c r="BE381">
        <f t="shared" si="220"/>
        <v>1.8082398006765756</v>
      </c>
      <c r="BF381">
        <f t="shared" si="221"/>
        <v>18.380664772160827</v>
      </c>
      <c r="BG381">
        <f t="shared" si="222"/>
        <v>413.81865360901344</v>
      </c>
      <c r="BH381">
        <f t="shared" si="223"/>
        <v>-2.1053217061944968E-3</v>
      </c>
    </row>
    <row r="382" spans="1:60" x14ac:dyDescent="0.25">
      <c r="A382" s="1" t="s">
        <v>9</v>
      </c>
      <c r="B382" s="1" t="s">
        <v>442</v>
      </c>
    </row>
    <row r="383" spans="1:60" x14ac:dyDescent="0.25">
      <c r="A383" s="1" t="s">
        <v>9</v>
      </c>
      <c r="B383" s="1" t="s">
        <v>443</v>
      </c>
    </row>
    <row r="384" spans="1:60" x14ac:dyDescent="0.25">
      <c r="A384" s="1" t="s">
        <v>9</v>
      </c>
      <c r="B384" s="1" t="s">
        <v>444</v>
      </c>
    </row>
    <row r="385" spans="1:60" x14ac:dyDescent="0.25">
      <c r="A385" s="1" t="s">
        <v>9</v>
      </c>
      <c r="B385" s="1" t="s">
        <v>445</v>
      </c>
    </row>
    <row r="386" spans="1:60" x14ac:dyDescent="0.25">
      <c r="A386" s="1" t="s">
        <v>9</v>
      </c>
      <c r="B386" s="1" t="s">
        <v>446</v>
      </c>
    </row>
    <row r="387" spans="1:60" x14ac:dyDescent="0.25">
      <c r="A387" s="1" t="s">
        <v>9</v>
      </c>
      <c r="B387" s="1" t="s">
        <v>447</v>
      </c>
    </row>
    <row r="388" spans="1:60" x14ac:dyDescent="0.25">
      <c r="A388" s="1" t="s">
        <v>9</v>
      </c>
      <c r="B388" s="1" t="s">
        <v>448</v>
      </c>
    </row>
    <row r="389" spans="1:60" x14ac:dyDescent="0.25">
      <c r="A389" s="1" t="s">
        <v>9</v>
      </c>
      <c r="B389" s="1" t="s">
        <v>449</v>
      </c>
    </row>
    <row r="390" spans="1:60" x14ac:dyDescent="0.25">
      <c r="A390" s="1" t="s">
        <v>9</v>
      </c>
      <c r="B390" s="1" t="s">
        <v>450</v>
      </c>
    </row>
    <row r="391" spans="1:60" x14ac:dyDescent="0.25">
      <c r="A391" s="1">
        <v>134</v>
      </c>
      <c r="B391" s="1" t="s">
        <v>451</v>
      </c>
      <c r="C391" s="1">
        <v>12218.000010102987</v>
      </c>
      <c r="D391" s="1">
        <v>1</v>
      </c>
      <c r="E391">
        <f>(R391-S391*(1000-T391)/(1000-U391))*AO391</f>
        <v>-4.0346572556971756</v>
      </c>
      <c r="F391">
        <f>IF(AZ391&lt;&gt;0,1/(1/AZ391-1/N391),0)</f>
        <v>2.592185558733609E-2</v>
      </c>
      <c r="G391">
        <f>((BC391-AP391/2)*S391-E391)/(BC391+AP391/2)</f>
        <v>630.78105555641889</v>
      </c>
      <c r="H391">
        <f>AP391*1000</f>
        <v>1.0700301490756854</v>
      </c>
      <c r="I391">
        <f>(AU391-BA391)</f>
        <v>4.1060475544420569</v>
      </c>
      <c r="J391">
        <f>(P391+AT391*D391)</f>
        <v>34.119503386117998</v>
      </c>
      <c r="K391" s="3">
        <v>7.88</v>
      </c>
      <c r="L391">
        <f>(K391*AI391+AJ391)</f>
        <v>2</v>
      </c>
      <c r="M391" s="1">
        <v>0.5</v>
      </c>
      <c r="N391">
        <f>L391*(M391+1)*(M391+1)/(M391*M391+1)</f>
        <v>3.6</v>
      </c>
      <c r="O391" s="1">
        <v>35.016452789306641</v>
      </c>
      <c r="P391" s="1">
        <v>34.452377319335938</v>
      </c>
      <c r="Q391" s="1">
        <v>35.054317474365234</v>
      </c>
      <c r="R391" s="1">
        <v>410.237548828125</v>
      </c>
      <c r="S391" s="1">
        <v>414.9571533203125</v>
      </c>
      <c r="T391" s="1">
        <v>11.077948570251465</v>
      </c>
      <c r="U391" s="1">
        <v>12.46688175201416</v>
      </c>
      <c r="V391" s="1">
        <v>20.008132934570313</v>
      </c>
      <c r="W391" s="1">
        <v>22.509592056274414</v>
      </c>
      <c r="X391" s="1">
        <v>599.504638671875</v>
      </c>
      <c r="Y391" s="1">
        <v>0.13767735660076141</v>
      </c>
      <c r="Z391" s="1">
        <v>0.14492353796958923</v>
      </c>
      <c r="AA391" s="1">
        <v>102.08502960205078</v>
      </c>
      <c r="AB391" s="1">
        <v>8.4502725601196289</v>
      </c>
      <c r="AC391" s="1">
        <v>-9.6254711970686913E-3</v>
      </c>
      <c r="AD391" s="1">
        <v>2.0209157839417458E-2</v>
      </c>
      <c r="AE391" s="1">
        <v>3.8037020713090897E-3</v>
      </c>
      <c r="AF391" s="1">
        <v>1.7316659912467003E-2</v>
      </c>
      <c r="AG391" s="1">
        <v>3.3069062046706676E-3</v>
      </c>
      <c r="AH391" s="1">
        <v>0.66666668653488159</v>
      </c>
      <c r="AI391" s="1">
        <v>0</v>
      </c>
      <c r="AJ391" s="1">
        <v>2</v>
      </c>
      <c r="AK391" s="1">
        <v>0</v>
      </c>
      <c r="AL391" s="1">
        <v>1</v>
      </c>
      <c r="AM391" s="1">
        <v>0.18999999761581421</v>
      </c>
      <c r="AN391" s="1">
        <v>111115</v>
      </c>
      <c r="AO391">
        <f>X391*0.000001/(K391*0.0001)</f>
        <v>0.76079268866989203</v>
      </c>
      <c r="AP391">
        <f>(U391-T391)/(1000-U391)*AO391</f>
        <v>1.0700301490756854E-3</v>
      </c>
      <c r="AQ391">
        <f>(P391+273.15)</f>
        <v>307.60237731933591</v>
      </c>
      <c r="AR391">
        <f>(O391+273.15)</f>
        <v>308.16645278930662</v>
      </c>
      <c r="AS391">
        <f>(Y391*AK391+Z391*AL391)*AM391</f>
        <v>2.7535471868697314E-2</v>
      </c>
      <c r="AT391">
        <f>((AS391+0.00000010773*(AR391^4-AQ391^4))-AP391*44100)/(L391*0.92*2*29.3+0.00000043092*AQ391^3)</f>
        <v>-0.33287393321793707</v>
      </c>
      <c r="AU391">
        <f>0.61365*EXP(17.502*J391/(240.97+J391))</f>
        <v>5.3787295471416892</v>
      </c>
      <c r="AV391">
        <f>AU391*1000/AA391</f>
        <v>52.68872006119922</v>
      </c>
      <c r="AW391">
        <f>(AV391-U391)</f>
        <v>40.22183830918506</v>
      </c>
      <c r="AX391">
        <f>IF(D391,P391,(O391+P391)/2)</f>
        <v>34.452377319335938</v>
      </c>
      <c r="AY391">
        <f>0.61365*EXP(17.502*AX391/(240.97+AX391))</f>
        <v>5.4793222999046689</v>
      </c>
      <c r="AZ391">
        <f>IF(AW391&lt;&gt;0,(1000-(AV391+U391)/2)/AW391*AP391,0)</f>
        <v>2.5736539239148586E-2</v>
      </c>
      <c r="BA391">
        <f>U391*AA391/1000</f>
        <v>1.2726819926996322</v>
      </c>
      <c r="BB391">
        <f>(AY391-BA391)</f>
        <v>4.2066403072050367</v>
      </c>
      <c r="BC391">
        <f>1/(1.6/F391+1.37/N391)</f>
        <v>1.6101884517527452E-2</v>
      </c>
      <c r="BD391">
        <f>G391*AA391*0.001</f>
        <v>64.393302728889864</v>
      </c>
      <c r="BE391">
        <f>G391/S391</f>
        <v>1.5201112946461444</v>
      </c>
      <c r="BF391">
        <f>(1-AP391*AA391/AU391/F391)*100</f>
        <v>21.654820652047924</v>
      </c>
      <c r="BG391">
        <f>(S391-E391/(N391/1.35))</f>
        <v>416.47014979119893</v>
      </c>
      <c r="BH391">
        <f>E391*BF391/100/BG391</f>
        <v>-2.0978641400448464E-3</v>
      </c>
    </row>
    <row r="392" spans="1:60" x14ac:dyDescent="0.25">
      <c r="A392" s="1">
        <v>135</v>
      </c>
      <c r="B392" s="1" t="s">
        <v>452</v>
      </c>
      <c r="C392" s="1">
        <v>12223.500009980053</v>
      </c>
      <c r="D392" s="1">
        <v>1</v>
      </c>
      <c r="E392">
        <f>(R392-S392*(1000-T392)/(1000-U392))*AO392</f>
        <v>-4.0081495813047789</v>
      </c>
      <c r="F392">
        <f>IF(AZ392&lt;&gt;0,1/(1/AZ392-1/N392),0)</f>
        <v>2.6010870296085054E-2</v>
      </c>
      <c r="G392">
        <f>((BC392-AP392/2)*S392-E392)/(BC392+AP392/2)</f>
        <v>628.42861710982629</v>
      </c>
      <c r="H392">
        <f>AP392*1000</f>
        <v>1.072996311817243</v>
      </c>
      <c r="I392">
        <f>(AU392-BA392)</f>
        <v>4.1034390472580711</v>
      </c>
      <c r="J392">
        <f>(P392+AT392*D392)</f>
        <v>34.11278488916949</v>
      </c>
      <c r="K392" s="3">
        <v>7.88</v>
      </c>
      <c r="L392">
        <f>(K392*AI392+AJ392)</f>
        <v>2</v>
      </c>
      <c r="M392" s="1">
        <v>0.5</v>
      </c>
      <c r="N392">
        <f>L392*(M392+1)*(M392+1)/(M392*M392+1)</f>
        <v>3.6</v>
      </c>
      <c r="O392" s="1">
        <v>35.00860595703125</v>
      </c>
      <c r="P392" s="1">
        <v>34.446918487548828</v>
      </c>
      <c r="Q392" s="1">
        <v>35.038661956787109</v>
      </c>
      <c r="R392" s="1">
        <v>410.315673828125</v>
      </c>
      <c r="S392" s="1">
        <v>414.99868774414062</v>
      </c>
      <c r="T392" s="1">
        <v>11.080043792724609</v>
      </c>
      <c r="U392" s="1">
        <v>12.472797393798828</v>
      </c>
      <c r="V392" s="1">
        <v>20.013309478759766</v>
      </c>
      <c r="W392" s="1">
        <v>22.528873443603516</v>
      </c>
      <c r="X392" s="1">
        <v>599.51385498046875</v>
      </c>
      <c r="Y392" s="1">
        <v>0.18718107044696808</v>
      </c>
      <c r="Z392" s="1">
        <v>0.19703270494937897</v>
      </c>
      <c r="AA392" s="1">
        <v>102.08430480957031</v>
      </c>
      <c r="AB392" s="1">
        <v>8.4502725601196289</v>
      </c>
      <c r="AC392" s="1">
        <v>-9.6254711970686913E-3</v>
      </c>
      <c r="AD392" s="1">
        <v>2.0209157839417458E-2</v>
      </c>
      <c r="AE392" s="1">
        <v>3.8037020713090897E-3</v>
      </c>
      <c r="AF392" s="1">
        <v>1.7316659912467003E-2</v>
      </c>
      <c r="AG392" s="1">
        <v>3.3069062046706676E-3</v>
      </c>
      <c r="AH392" s="1">
        <v>1</v>
      </c>
      <c r="AI392" s="1">
        <v>0</v>
      </c>
      <c r="AJ392" s="1">
        <v>2</v>
      </c>
      <c r="AK392" s="1">
        <v>0</v>
      </c>
      <c r="AL392" s="1">
        <v>1</v>
      </c>
      <c r="AM392" s="1">
        <v>0.18999999761581421</v>
      </c>
      <c r="AN392" s="1">
        <v>111115</v>
      </c>
      <c r="AO392">
        <f>X392*0.000001/(K392*0.0001)</f>
        <v>0.76080438449298049</v>
      </c>
      <c r="AP392">
        <f>(U392-T392)/(1000-U392)*AO392</f>
        <v>1.0729963118172429E-3</v>
      </c>
      <c r="AQ392">
        <f>(P392+273.15)</f>
        <v>307.59691848754881</v>
      </c>
      <c r="AR392">
        <f>(O392+273.15)</f>
        <v>308.15860595703123</v>
      </c>
      <c r="AS392">
        <f>(Y392*AK392+Z392*AL392)*AM392</f>
        <v>3.7436213470619428E-2</v>
      </c>
      <c r="AT392">
        <f>((AS392+0.00000010773*(AR392^4-AQ392^4))-AP392*44100)/(L392*0.92*2*29.3+0.00000043092*AQ392^3)</f>
        <v>-0.33413359837934026</v>
      </c>
      <c r="AU392">
        <f>0.61365*EXP(17.502*J392/(240.97+J392))</f>
        <v>5.3767158982346448</v>
      </c>
      <c r="AV392">
        <f>AU392*1000/AA392</f>
        <v>52.66936879537414</v>
      </c>
      <c r="AW392">
        <f>(AV392-U392)</f>
        <v>40.196571401575312</v>
      </c>
      <c r="AX392">
        <f>IF(D392,P392,(O392+P392)/2)</f>
        <v>34.446918487548828</v>
      </c>
      <c r="AY392">
        <f>0.61365*EXP(17.502*AX392/(240.97+AX392))</f>
        <v>5.4776595708889166</v>
      </c>
      <c r="AZ392">
        <f>IF(AW392&lt;&gt;0,(1000-(AV392+U392)/2)/AW392*AP392,0)</f>
        <v>2.582428360405329E-2</v>
      </c>
      <c r="BA392">
        <f>U392*AA392/1000</f>
        <v>1.2732768509765737</v>
      </c>
      <c r="BB392">
        <f>(AY392-BA392)</f>
        <v>4.2043827199123429</v>
      </c>
      <c r="BC392">
        <f>1/(1.6/F392+1.37/N392)</f>
        <v>1.6156837828107975E-2</v>
      </c>
      <c r="BD392">
        <f>G392*AA392*0.001</f>
        <v>64.152698500096264</v>
      </c>
      <c r="BE392">
        <f>G392/S392</f>
        <v>1.5142906126423026</v>
      </c>
      <c r="BF392">
        <f>(1-AP392*AA392/AU392/F392)*100</f>
        <v>21.677736136599247</v>
      </c>
      <c r="BG392">
        <f>(S392-E392/(N392/1.35))</f>
        <v>416.50174383712994</v>
      </c>
      <c r="BH392">
        <f>E392*BF392/100/BG392</f>
        <v>-2.0861283369205423E-3</v>
      </c>
    </row>
    <row r="393" spans="1:60" x14ac:dyDescent="0.25">
      <c r="A393" s="1">
        <v>136</v>
      </c>
      <c r="B393" s="1" t="s">
        <v>453</v>
      </c>
      <c r="C393" s="1">
        <v>12228.500009868294</v>
      </c>
      <c r="D393" s="1">
        <v>1</v>
      </c>
      <c r="E393">
        <f>(R393-S393*(1000-T393)/(1000-U393))*AO393</f>
        <v>-4.0229574480883281</v>
      </c>
      <c r="F393">
        <f>IF(AZ393&lt;&gt;0,1/(1/AZ393-1/N393),0)</f>
        <v>2.5999060676209496E-2</v>
      </c>
      <c r="G393">
        <f>((BC393-AP393/2)*S393-E393)/(BC393+AP393/2)</f>
        <v>629.43746473104068</v>
      </c>
      <c r="H393">
        <f>AP393*1000</f>
        <v>1.072145066041897</v>
      </c>
      <c r="I393">
        <f>(AU393-BA393)</f>
        <v>4.1020517490160122</v>
      </c>
      <c r="J393">
        <f>(P393+AT393*D393)</f>
        <v>34.109501311834784</v>
      </c>
      <c r="K393" s="3">
        <v>7.88</v>
      </c>
      <c r="L393">
        <f>(K393*AI393+AJ393)</f>
        <v>2</v>
      </c>
      <c r="M393" s="1">
        <v>0.5</v>
      </c>
      <c r="N393">
        <f>L393*(M393+1)*(M393+1)/(M393*M393+1)</f>
        <v>3.6</v>
      </c>
      <c r="O393" s="1">
        <v>35.002479553222656</v>
      </c>
      <c r="P393" s="1">
        <v>34.443424224853516</v>
      </c>
      <c r="Q393" s="1">
        <v>35.045879364013672</v>
      </c>
      <c r="R393" s="1">
        <v>410.2969970703125</v>
      </c>
      <c r="S393" s="1">
        <v>415.00030517578125</v>
      </c>
      <c r="T393" s="1">
        <v>11.084976196289063</v>
      </c>
      <c r="U393" s="1">
        <v>12.476728439331055</v>
      </c>
      <c r="V393" s="1">
        <v>20.029001235961914</v>
      </c>
      <c r="W393" s="1">
        <v>22.543466567993164</v>
      </c>
      <c r="X393" s="1">
        <v>599.46685791015625</v>
      </c>
      <c r="Y393" s="1">
        <v>0.29414394497871399</v>
      </c>
      <c r="Z393" s="1">
        <v>0.30962520837783813</v>
      </c>
      <c r="AA393" s="1">
        <v>102.08447265625</v>
      </c>
      <c r="AB393" s="1">
        <v>8.4502725601196289</v>
      </c>
      <c r="AC393" s="1">
        <v>-9.6254711970686913E-3</v>
      </c>
      <c r="AD393" s="1">
        <v>2.0209157839417458E-2</v>
      </c>
      <c r="AE393" s="1">
        <v>3.8037020713090897E-3</v>
      </c>
      <c r="AF393" s="1">
        <v>1.7316659912467003E-2</v>
      </c>
      <c r="AG393" s="1">
        <v>3.3069062046706676E-3</v>
      </c>
      <c r="AH393" s="1">
        <v>1</v>
      </c>
      <c r="AI393" s="1">
        <v>0</v>
      </c>
      <c r="AJ393" s="1">
        <v>2</v>
      </c>
      <c r="AK393" s="1">
        <v>0</v>
      </c>
      <c r="AL393" s="1">
        <v>1</v>
      </c>
      <c r="AM393" s="1">
        <v>0.18999999761581421</v>
      </c>
      <c r="AN393" s="1">
        <v>111115</v>
      </c>
      <c r="AO393">
        <f>X393*0.000001/(K393*0.0001)</f>
        <v>0.76074474354080734</v>
      </c>
      <c r="AP393">
        <f>(U393-T393)/(1000-U393)*AO393</f>
        <v>1.072145066041897E-3</v>
      </c>
      <c r="AQ393">
        <f>(P393+273.15)</f>
        <v>307.59342422485349</v>
      </c>
      <c r="AR393">
        <f>(O393+273.15)</f>
        <v>308.15247955322263</v>
      </c>
      <c r="AS393">
        <f>(Y393*AK393+Z393*AL393)*AM393</f>
        <v>5.8828788853585223E-2</v>
      </c>
      <c r="AT393">
        <f>((AS393+0.00000010773*(AR393^4-AQ393^4))-AP393*44100)/(L393*0.92*2*29.3+0.00000043092*AQ393^3)</f>
        <v>-0.3339229130187355</v>
      </c>
      <c r="AU393">
        <f>0.61365*EXP(17.502*J393/(240.97+J393))</f>
        <v>5.3757319922203601</v>
      </c>
      <c r="AV393">
        <f>AU393*1000/AA393</f>
        <v>52.659644041284452</v>
      </c>
      <c r="AW393">
        <f>(AV393-U393)</f>
        <v>40.182915601953397</v>
      </c>
      <c r="AX393">
        <f>IF(D393,P393,(O393+P393)/2)</f>
        <v>34.443424224853516</v>
      </c>
      <c r="AY393">
        <f>0.61365*EXP(17.502*AX393/(240.97+AX393))</f>
        <v>5.4765954686911114</v>
      </c>
      <c r="AZ393">
        <f>IF(AW393&lt;&gt;0,(1000-(AV393+U393)/2)/AW393*AP393,0)</f>
        <v>2.5812642769107455E-2</v>
      </c>
      <c r="BA393">
        <f>U393*AA393/1000</f>
        <v>1.2736802432043477</v>
      </c>
      <c r="BB393">
        <f>(AY393-BA393)</f>
        <v>4.2029152254867634</v>
      </c>
      <c r="BC393">
        <f>1/(1.6/F393+1.37/N393)</f>
        <v>1.6149547281702408E-2</v>
      </c>
      <c r="BD393">
        <f>G393*AA393*0.001</f>
        <v>64.255791657155257</v>
      </c>
      <c r="BE393">
        <f>G393/S393</f>
        <v>1.5167156671473543</v>
      </c>
      <c r="BF393">
        <f>(1-AP393*AA393/AU393/F393)*100</f>
        <v>21.689864641806178</v>
      </c>
      <c r="BG393">
        <f>(S393-E393/(N393/1.35))</f>
        <v>416.50891421881437</v>
      </c>
      <c r="BH393">
        <f>E393*BF393/100/BG393</f>
        <v>-2.0949708284740544E-3</v>
      </c>
    </row>
    <row r="394" spans="1:60" x14ac:dyDescent="0.25">
      <c r="A394" s="1">
        <v>137</v>
      </c>
      <c r="B394" s="1" t="s">
        <v>454</v>
      </c>
      <c r="C394" s="1">
        <v>12233.500009756535</v>
      </c>
      <c r="D394" s="1">
        <v>1</v>
      </c>
      <c r="E394">
        <f>(R394-S394*(1000-T394)/(1000-U394))*AO394</f>
        <v>-4.1858875742299428</v>
      </c>
      <c r="F394">
        <f>IF(AZ394&lt;&gt;0,1/(1/AZ394-1/N394),0)</f>
        <v>2.5995899975714821E-2</v>
      </c>
      <c r="G394">
        <f>((BC394-AP394/2)*S394-E394)/(BC394+AP394/2)</f>
        <v>639.22479352324956</v>
      </c>
      <c r="H394">
        <f>AP394*1000</f>
        <v>1.0716795098600465</v>
      </c>
      <c r="I394">
        <f>(AU394-BA394)</f>
        <v>4.1007846264986547</v>
      </c>
      <c r="J394">
        <f>(P394+AT394*D394)</f>
        <v>34.106356452230827</v>
      </c>
      <c r="K394" s="3">
        <v>7.88</v>
      </c>
      <c r="L394">
        <f>(K394*AI394+AJ394)</f>
        <v>2</v>
      </c>
      <c r="M394" s="1">
        <v>0.5</v>
      </c>
      <c r="N394">
        <f>L394*(M394+1)*(M394+1)/(M394*M394+1)</f>
        <v>3.6</v>
      </c>
      <c r="O394" s="1">
        <v>35.002254486083984</v>
      </c>
      <c r="P394" s="1">
        <v>34.439655303955078</v>
      </c>
      <c r="Q394" s="1">
        <v>35.074298858642578</v>
      </c>
      <c r="R394" s="1">
        <v>410.06283569335937</v>
      </c>
      <c r="S394" s="1">
        <v>414.98074340820312</v>
      </c>
      <c r="T394" s="1">
        <v>11.08870792388916</v>
      </c>
      <c r="U394" s="1">
        <v>12.479892730712891</v>
      </c>
      <c r="V394" s="1">
        <v>20.036598205566406</v>
      </c>
      <c r="W394" s="1">
        <v>22.551013946533203</v>
      </c>
      <c r="X394" s="1">
        <v>599.44903564453125</v>
      </c>
      <c r="Y394" s="1">
        <v>0.34569865465164185</v>
      </c>
      <c r="Z394" s="1">
        <v>0.3638933002948761</v>
      </c>
      <c r="AA394" s="1">
        <v>102.08462524414062</v>
      </c>
      <c r="AB394" s="1">
        <v>8.4502725601196289</v>
      </c>
      <c r="AC394" s="1">
        <v>-9.6254711970686913E-3</v>
      </c>
      <c r="AD394" s="1">
        <v>2.0209157839417458E-2</v>
      </c>
      <c r="AE394" s="1">
        <v>3.8037020713090897E-3</v>
      </c>
      <c r="AF394" s="1">
        <v>1.7316659912467003E-2</v>
      </c>
      <c r="AG394" s="1">
        <v>3.3069062046706676E-3</v>
      </c>
      <c r="AH394" s="1">
        <v>1</v>
      </c>
      <c r="AI394" s="1">
        <v>0</v>
      </c>
      <c r="AJ394" s="1">
        <v>2</v>
      </c>
      <c r="AK394" s="1">
        <v>0</v>
      </c>
      <c r="AL394" s="1">
        <v>1</v>
      </c>
      <c r="AM394" s="1">
        <v>0.18999999761581421</v>
      </c>
      <c r="AN394" s="1">
        <v>111115</v>
      </c>
      <c r="AO394">
        <f>X394*0.000001/(K394*0.0001)</f>
        <v>0.76072212645245074</v>
      </c>
      <c r="AP394">
        <f>(U394-T394)/(1000-U394)*AO394</f>
        <v>1.0716795098600464E-3</v>
      </c>
      <c r="AQ394">
        <f>(P394+273.15)</f>
        <v>307.58965530395506</v>
      </c>
      <c r="AR394">
        <f>(O394+273.15)</f>
        <v>308.15225448608396</v>
      </c>
      <c r="AS394">
        <f>(Y394*AK394+Z394*AL394)*AM394</f>
        <v>6.9139726188437223E-2</v>
      </c>
      <c r="AT394">
        <f>((AS394+0.00000010773*(AR394^4-AQ394^4))-AP394*44100)/(L394*0.92*2*29.3+0.00000043092*AQ394^3)</f>
        <v>-0.33329885172425316</v>
      </c>
      <c r="AU394">
        <f>0.61365*EXP(17.502*J394/(240.97+J394))</f>
        <v>5.3747897990005544</v>
      </c>
      <c r="AV394">
        <f>AU394*1000/AA394</f>
        <v>52.65033579881856</v>
      </c>
      <c r="AW394">
        <f>(AV394-U394)</f>
        <v>40.170443068105669</v>
      </c>
      <c r="AX394">
        <f>IF(D394,P394,(O394+P394)/2)</f>
        <v>34.439655303955078</v>
      </c>
      <c r="AY394">
        <f>0.61365*EXP(17.502*AX394/(240.97+AX394))</f>
        <v>5.4754479267378988</v>
      </c>
      <c r="AZ394">
        <f>IF(AW394&lt;&gt;0,(1000-(AV394+U394)/2)/AW394*AP394,0)</f>
        <v>2.5809527228974567E-2</v>
      </c>
      <c r="BA394">
        <f>U394*AA394/1000</f>
        <v>1.2740051725019002</v>
      </c>
      <c r="BB394">
        <f>(AY394-BA394)</f>
        <v>4.2014427542359982</v>
      </c>
      <c r="BC394">
        <f>1/(1.6/F394+1.37/N394)</f>
        <v>1.6147596049112537E-2</v>
      </c>
      <c r="BD394">
        <f>G394*AA394*0.001</f>
        <v>65.255023493584105</v>
      </c>
      <c r="BE394">
        <f>G394/S394</f>
        <v>1.5403721827508146</v>
      </c>
      <c r="BF394">
        <f>(1-AP394*AA394/AU394/F394)*100</f>
        <v>21.700511579939796</v>
      </c>
      <c r="BG394">
        <f>(S394-E394/(N394/1.35))</f>
        <v>416.55045124853933</v>
      </c>
      <c r="BH394">
        <f>E394*BF394/100/BG394</f>
        <v>-2.1806698685510424E-3</v>
      </c>
    </row>
    <row r="395" spans="1:60" x14ac:dyDescent="0.25">
      <c r="A395" s="1">
        <v>138</v>
      </c>
      <c r="B395" s="1" t="s">
        <v>455</v>
      </c>
      <c r="C395" s="1">
        <v>12239.000009633601</v>
      </c>
      <c r="D395" s="1">
        <v>1</v>
      </c>
      <c r="E395">
        <f>(R395-S395*(1000-T395)/(1000-U395))*AO395</f>
        <v>-4.2351763790240673</v>
      </c>
      <c r="F395">
        <f>IF(AZ395&lt;&gt;0,1/(1/AZ395-1/N395),0)</f>
        <v>2.598652121252281E-2</v>
      </c>
      <c r="G395">
        <f>((BC395-AP395/2)*S395-E395)/(BC395+AP395/2)</f>
        <v>642.22977706248889</v>
      </c>
      <c r="H395">
        <f>AP395*1000</f>
        <v>1.0714255998710323</v>
      </c>
      <c r="I395">
        <f>(AU395-BA395)</f>
        <v>4.1012756565230921</v>
      </c>
      <c r="J395">
        <f>(P395+AT395*D395)</f>
        <v>34.109246400737241</v>
      </c>
      <c r="K395" s="3">
        <v>7.88</v>
      </c>
      <c r="L395">
        <f>(K395*AI395+AJ395)</f>
        <v>2</v>
      </c>
      <c r="M395" s="1">
        <v>0.5</v>
      </c>
      <c r="N395">
        <f>L395*(M395+1)*(M395+1)/(M395*M395+1)</f>
        <v>3.6</v>
      </c>
      <c r="O395" s="1">
        <v>35.006900787353516</v>
      </c>
      <c r="P395" s="1">
        <v>34.44232177734375</v>
      </c>
      <c r="Q395" s="1">
        <v>35.086109161376953</v>
      </c>
      <c r="R395" s="1">
        <v>409.95901489257812</v>
      </c>
      <c r="S395" s="1">
        <v>414.94195556640625</v>
      </c>
      <c r="T395" s="1">
        <v>11.092643737792969</v>
      </c>
      <c r="U395" s="1">
        <v>12.48350715637207</v>
      </c>
      <c r="V395" s="1">
        <v>20.039865493774414</v>
      </c>
      <c r="W395" s="1">
        <v>22.552967071533203</v>
      </c>
      <c r="X395" s="1">
        <v>599.44329833984375</v>
      </c>
      <c r="Y395" s="1">
        <v>0.29791530966758728</v>
      </c>
      <c r="Z395" s="1">
        <v>0.31359508633613586</v>
      </c>
      <c r="AA395" s="1">
        <v>102.08509063720703</v>
      </c>
      <c r="AB395" s="1">
        <v>8.4502725601196289</v>
      </c>
      <c r="AC395" s="1">
        <v>-9.6254711970686913E-3</v>
      </c>
      <c r="AD395" s="1">
        <v>2.0209157839417458E-2</v>
      </c>
      <c r="AE395" s="1">
        <v>3.8037020713090897E-3</v>
      </c>
      <c r="AF395" s="1">
        <v>1.7316659912467003E-2</v>
      </c>
      <c r="AG395" s="1">
        <v>3.3069062046706676E-3</v>
      </c>
      <c r="AH395" s="1">
        <v>1</v>
      </c>
      <c r="AI395" s="1">
        <v>0</v>
      </c>
      <c r="AJ395" s="1">
        <v>2</v>
      </c>
      <c r="AK395" s="1">
        <v>0</v>
      </c>
      <c r="AL395" s="1">
        <v>1</v>
      </c>
      <c r="AM395" s="1">
        <v>0.18999999761581421</v>
      </c>
      <c r="AN395" s="1">
        <v>111115</v>
      </c>
      <c r="AO395">
        <f>X395*0.000001/(K395*0.0001)</f>
        <v>0.76071484560893865</v>
      </c>
      <c r="AP395">
        <f>(U395-T395)/(1000-U395)*AO395</f>
        <v>1.0714255998710322E-3</v>
      </c>
      <c r="AQ395">
        <f>(P395+273.15)</f>
        <v>307.59232177734373</v>
      </c>
      <c r="AR395">
        <f>(O395+273.15)</f>
        <v>308.15690078735349</v>
      </c>
      <c r="AS395">
        <f>(Y395*AK395+Z395*AL395)*AM395</f>
        <v>5.9583065656196865E-2</v>
      </c>
      <c r="AT395">
        <f>((AS395+0.00000010773*(AR395^4-AQ395^4))-AP395*44100)/(L395*0.92*2*29.3+0.00000043092*AQ395^3)</f>
        <v>-0.33307537660650788</v>
      </c>
      <c r="AU395">
        <f>0.61365*EXP(17.502*J395/(240.97+J395))</f>
        <v>5.3756556160515574</v>
      </c>
      <c r="AV395">
        <f>AU395*1000/AA395</f>
        <v>52.658577099722805</v>
      </c>
      <c r="AW395">
        <f>(AV395-U395)</f>
        <v>40.175069943350735</v>
      </c>
      <c r="AX395">
        <f>IF(D395,P395,(O395+P395)/2)</f>
        <v>34.44232177734375</v>
      </c>
      <c r="AY395">
        <f>0.61365*EXP(17.502*AX395/(240.97+AX395))</f>
        <v>5.4762597794216061</v>
      </c>
      <c r="AZ395">
        <f>IF(AW395&lt;&gt;0,(1000-(AV395+U395)/2)/AW395*AP395,0)</f>
        <v>2.5800282438391053E-2</v>
      </c>
      <c r="BA395">
        <f>U395*AA395/1000</f>
        <v>1.2743799595284655</v>
      </c>
      <c r="BB395">
        <f>(AY395-BA395)</f>
        <v>4.2018798198931409</v>
      </c>
      <c r="BC395">
        <f>1/(1.6/F395+1.37/N395)</f>
        <v>1.6141806129229819E-2</v>
      </c>
      <c r="BD395">
        <f>G395*AA395*0.001</f>
        <v>65.562085001337451</v>
      </c>
      <c r="BE395">
        <f>G395/S395</f>
        <v>1.547758110374327</v>
      </c>
      <c r="BF395">
        <f>(1-AP395*AA395/AU395/F395)*100</f>
        <v>21.703066315247455</v>
      </c>
      <c r="BG395">
        <f>(S395-E395/(N395/1.35))</f>
        <v>416.53014670854026</v>
      </c>
      <c r="BH395">
        <f>E395*BF395/100/BG395</f>
        <v>-2.2067145568468484E-3</v>
      </c>
    </row>
    <row r="396" spans="1:60" x14ac:dyDescent="0.25">
      <c r="A396" s="1" t="s">
        <v>9</v>
      </c>
      <c r="B396" s="1" t="s">
        <v>456</v>
      </c>
    </row>
    <row r="397" spans="1:60" x14ac:dyDescent="0.25">
      <c r="A397" s="1" t="s">
        <v>9</v>
      </c>
      <c r="B397" s="1" t="s">
        <v>457</v>
      </c>
    </row>
    <row r="398" spans="1:60" x14ac:dyDescent="0.25">
      <c r="A398" s="1" t="s">
        <v>9</v>
      </c>
      <c r="B398" s="1" t="s">
        <v>458</v>
      </c>
    </row>
    <row r="399" spans="1:60" x14ac:dyDescent="0.25">
      <c r="A399" s="1" t="s">
        <v>9</v>
      </c>
      <c r="B399" s="1" t="s">
        <v>459</v>
      </c>
    </row>
    <row r="400" spans="1:60" x14ac:dyDescent="0.25">
      <c r="A400" s="1" t="s">
        <v>9</v>
      </c>
      <c r="B400" s="1" t="s">
        <v>460</v>
      </c>
    </row>
    <row r="401" spans="1:60" x14ac:dyDescent="0.25">
      <c r="A401" s="1" t="s">
        <v>9</v>
      </c>
      <c r="B401" s="1" t="s">
        <v>461</v>
      </c>
    </row>
    <row r="402" spans="1:60" x14ac:dyDescent="0.25">
      <c r="A402" s="1" t="s">
        <v>9</v>
      </c>
      <c r="B402" s="1" t="s">
        <v>462</v>
      </c>
    </row>
    <row r="403" spans="1:60" x14ac:dyDescent="0.25">
      <c r="A403" s="1" t="s">
        <v>9</v>
      </c>
      <c r="B403" s="1" t="s">
        <v>463</v>
      </c>
    </row>
    <row r="404" spans="1:60" x14ac:dyDescent="0.25">
      <c r="A404" s="1" t="s">
        <v>9</v>
      </c>
      <c r="B404" s="1" t="s">
        <v>464</v>
      </c>
    </row>
    <row r="405" spans="1:60" x14ac:dyDescent="0.25">
      <c r="A405" s="1">
        <v>139</v>
      </c>
      <c r="B405" s="1" t="s">
        <v>465</v>
      </c>
      <c r="C405" s="1">
        <v>12557.000010102987</v>
      </c>
      <c r="D405" s="1">
        <v>1</v>
      </c>
      <c r="E405">
        <f>(R405-S405*(1000-T405)/(1000-U405))*AO405</f>
        <v>-3.9863196400084071</v>
      </c>
      <c r="F405">
        <f>IF(AZ405&lt;&gt;0,1/(1/AZ405-1/N405),0)</f>
        <v>2.3580930656694886E-2</v>
      </c>
      <c r="G405">
        <f>((BC405-AP405/2)*S405-E405)/(BC405+AP405/2)</f>
        <v>646.79318728041767</v>
      </c>
      <c r="H405">
        <f>AP405*1000</f>
        <v>1.0313293312165008</v>
      </c>
      <c r="I405">
        <f>(AU405-BA405)</f>
        <v>4.3452975509655847</v>
      </c>
      <c r="J405">
        <f>(P405+AT405*D405)</f>
        <v>34.681623572603414</v>
      </c>
      <c r="K405" s="3">
        <v>2.9100000858306885</v>
      </c>
      <c r="L405">
        <f>(K405*AI405+AJ405)</f>
        <v>2</v>
      </c>
      <c r="M405" s="1">
        <v>0.5</v>
      </c>
      <c r="N405">
        <f>L405*(M405+1)*(M405+1)/(M405*M405+1)</f>
        <v>3.6</v>
      </c>
      <c r="O405" s="1">
        <v>35.036575317382812</v>
      </c>
      <c r="P405" s="1">
        <v>35.061737060546875</v>
      </c>
      <c r="Q405" s="1">
        <v>35.086849212646484</v>
      </c>
      <c r="R405" s="1">
        <v>410.32537841796875</v>
      </c>
      <c r="S405" s="1">
        <v>412.05401611328125</v>
      </c>
      <c r="T405" s="1">
        <v>11.301980972290039</v>
      </c>
      <c r="U405" s="1">
        <v>11.796669960021973</v>
      </c>
      <c r="V405" s="1">
        <v>20.384748458862305</v>
      </c>
      <c r="W405" s="1">
        <v>21.276844024658203</v>
      </c>
      <c r="X405" s="1">
        <v>599.52105712890625</v>
      </c>
      <c r="Y405" s="1">
        <v>8.9623957872390747E-2</v>
      </c>
      <c r="Z405" s="1">
        <v>9.4341009855270386E-2</v>
      </c>
      <c r="AA405" s="1">
        <v>102.08382415771484</v>
      </c>
      <c r="AB405" s="1">
        <v>8.4698982238769531</v>
      </c>
      <c r="AC405" s="1">
        <v>-2.577007282525301E-3</v>
      </c>
      <c r="AD405" s="1">
        <v>3.8697049021720886E-2</v>
      </c>
      <c r="AE405" s="1">
        <v>1.8027351470664144E-3</v>
      </c>
      <c r="AF405" s="1">
        <v>2.3689679801464081E-2</v>
      </c>
      <c r="AG405" s="1">
        <v>9.1928808251395822E-4</v>
      </c>
      <c r="AH405" s="1">
        <v>0.66666668653488159</v>
      </c>
      <c r="AI405" s="1">
        <v>0</v>
      </c>
      <c r="AJ405" s="1">
        <v>2</v>
      </c>
      <c r="AK405" s="1">
        <v>0</v>
      </c>
      <c r="AL405" s="1">
        <v>1</v>
      </c>
      <c r="AM405" s="1">
        <v>0.18999999761581421</v>
      </c>
      <c r="AN405" s="1">
        <v>111115</v>
      </c>
      <c r="AO405">
        <f>X405*0.000001/(K405*0.0001)</f>
        <v>2.0602097575463367</v>
      </c>
      <c r="AP405">
        <f>(U405-T405)/(1000-U405)*AO405</f>
        <v>1.0313293312165009E-3</v>
      </c>
      <c r="AQ405">
        <f>(P405+273.15)</f>
        <v>308.21173706054685</v>
      </c>
      <c r="AR405">
        <f>(O405+273.15)</f>
        <v>308.18657531738279</v>
      </c>
      <c r="AS405">
        <f>(Y405*AK405+Z405*AL405)*AM405</f>
        <v>1.7924791647574878E-2</v>
      </c>
      <c r="AT405">
        <f>((AS405+0.00000010773*(AR405^4-AQ405^4))-AP405*44100)/(L405*0.92*2*29.3+0.00000043092*AQ405^3)</f>
        <v>-0.38011348794345928</v>
      </c>
      <c r="AU405">
        <f>0.61365*EXP(17.502*J405/(240.97+J405))</f>
        <v>5.5495467328110646</v>
      </c>
      <c r="AV405">
        <f>AU405*1000/AA405</f>
        <v>54.362645390686659</v>
      </c>
      <c r="AW405">
        <f>(AV405-U405)</f>
        <v>42.565975430664686</v>
      </c>
      <c r="AX405">
        <f>IF(D405,P405,(O405+P405)/2)</f>
        <v>35.061737060546875</v>
      </c>
      <c r="AY405">
        <f>0.61365*EXP(17.502*AX405/(240.97+AX405))</f>
        <v>5.6677106799817301</v>
      </c>
      <c r="AZ405">
        <f>IF(AW405&lt;&gt;0,(1000-(AV405+U405)/2)/AW405*AP405,0)</f>
        <v>2.3427474641422426E-2</v>
      </c>
      <c r="BA405">
        <f>U405*AA405/1000</f>
        <v>1.2042491818454801</v>
      </c>
      <c r="BB405">
        <f>(AY405-BA405)</f>
        <v>4.4634614981362501</v>
      </c>
      <c r="BC405">
        <f>1/(1.6/F405+1.37/N405)</f>
        <v>1.4655881819104793E-2</v>
      </c>
      <c r="BD405">
        <f>G405*AA405*0.001</f>
        <v>66.027121996742082</v>
      </c>
      <c r="BE405">
        <f>G405/S405</f>
        <v>1.569680580670769</v>
      </c>
      <c r="BF405">
        <f>(1-AP405*AA405/AU405/F405)*100</f>
        <v>19.548185050876242</v>
      </c>
      <c r="BG405">
        <f>(S405-E405/(N405/1.35))</f>
        <v>413.54888597828437</v>
      </c>
      <c r="BH405">
        <f>E405*BF405/100/BG405</f>
        <v>-1.8843071916513057E-3</v>
      </c>
    </row>
    <row r="406" spans="1:60" x14ac:dyDescent="0.25">
      <c r="A406" s="1">
        <v>140</v>
      </c>
      <c r="B406" s="1" t="s">
        <v>466</v>
      </c>
      <c r="C406" s="1">
        <v>12562.500009980053</v>
      </c>
      <c r="D406" s="1">
        <v>1</v>
      </c>
      <c r="E406">
        <f>(R406-S406*(1000-T406)/(1000-U406))*AO406</f>
        <v>-4.0350578291198254</v>
      </c>
      <c r="F406">
        <f>IF(AZ406&lt;&gt;0,1/(1/AZ406-1/N406),0)</f>
        <v>2.3565583675358576E-2</v>
      </c>
      <c r="G406">
        <f>((BC406-AP406/2)*S406-E406)/(BC406+AP406/2)</f>
        <v>650.21217078455925</v>
      </c>
      <c r="H406">
        <f>AP406*1000</f>
        <v>1.0310037957265077</v>
      </c>
      <c r="I406">
        <f>(AU406-BA406)</f>
        <v>4.3466851711543386</v>
      </c>
      <c r="J406">
        <f>(P406+AT406*D406)</f>
        <v>34.687215377242929</v>
      </c>
      <c r="K406" s="3">
        <v>2.9100000858306885</v>
      </c>
      <c r="L406">
        <f>(K406*AI406+AJ406)</f>
        <v>2</v>
      </c>
      <c r="M406" s="1">
        <v>0.5</v>
      </c>
      <c r="N406">
        <f>L406*(M406+1)*(M406+1)/(M406*M406+1)</f>
        <v>3.6</v>
      </c>
      <c r="O406" s="1">
        <v>35.039752960205078</v>
      </c>
      <c r="P406" s="1">
        <v>35.067474365234375</v>
      </c>
      <c r="Q406" s="1">
        <v>35.093620300292969</v>
      </c>
      <c r="R406" s="1">
        <v>410.35125732421875</v>
      </c>
      <c r="S406" s="1">
        <v>412.1036376953125</v>
      </c>
      <c r="T406" s="1">
        <v>11.305423736572266</v>
      </c>
      <c r="U406" s="1">
        <v>11.799967765808105</v>
      </c>
      <c r="V406" s="1">
        <v>20.387149810791016</v>
      </c>
      <c r="W406" s="1">
        <v>21.279062271118164</v>
      </c>
      <c r="X406" s="1">
        <v>599.5054931640625</v>
      </c>
      <c r="Y406" s="1">
        <v>9.0411089360713959E-2</v>
      </c>
      <c r="Z406" s="1">
        <v>9.5169566571712494E-2</v>
      </c>
      <c r="AA406" s="1">
        <v>102.08368682861328</v>
      </c>
      <c r="AB406" s="1">
        <v>8.4698982238769531</v>
      </c>
      <c r="AC406" s="1">
        <v>-2.577007282525301E-3</v>
      </c>
      <c r="AD406" s="1">
        <v>3.8697049021720886E-2</v>
      </c>
      <c r="AE406" s="1">
        <v>1.8027351470664144E-3</v>
      </c>
      <c r="AF406" s="1">
        <v>2.3689679801464081E-2</v>
      </c>
      <c r="AG406" s="1">
        <v>9.1928808251395822E-4</v>
      </c>
      <c r="AH406" s="1">
        <v>0.66666668653488159</v>
      </c>
      <c r="AI406" s="1">
        <v>0</v>
      </c>
      <c r="AJ406" s="1">
        <v>2</v>
      </c>
      <c r="AK406" s="1">
        <v>0</v>
      </c>
      <c r="AL406" s="1">
        <v>1</v>
      </c>
      <c r="AM406" s="1">
        <v>0.18999999761581421</v>
      </c>
      <c r="AN406" s="1">
        <v>111115</v>
      </c>
      <c r="AO406">
        <f>X406*0.000001/(K406*0.0001)</f>
        <v>2.0601562731326437</v>
      </c>
      <c r="AP406">
        <f>(U406-T406)/(1000-U406)*AO406</f>
        <v>1.0310037957265076E-3</v>
      </c>
      <c r="AQ406">
        <f>(P406+273.15)</f>
        <v>308.21747436523435</v>
      </c>
      <c r="AR406">
        <f>(O406+273.15)</f>
        <v>308.18975296020506</v>
      </c>
      <c r="AS406">
        <f>(Y406*AK406+Z406*AL406)*AM406</f>
        <v>1.8082217421723445E-2</v>
      </c>
      <c r="AT406">
        <f>((AS406+0.00000010773*(AR406^4-AQ406^4))-AP406*44100)/(L406*0.92*2*29.3+0.00000043092*AQ406^3)</f>
        <v>-0.38025898799144853</v>
      </c>
      <c r="AU406">
        <f>0.61365*EXP(17.502*J406/(240.97+J406))</f>
        <v>5.5512693851468251</v>
      </c>
      <c r="AV406">
        <f>AU406*1000/AA406</f>
        <v>54.379593425801374</v>
      </c>
      <c r="AW406">
        <f>(AV406-U406)</f>
        <v>42.579625659993269</v>
      </c>
      <c r="AX406">
        <f>IF(D406,P406,(O406+P406)/2)</f>
        <v>35.067474365234375</v>
      </c>
      <c r="AY406">
        <f>0.61365*EXP(17.502*AX406/(240.97+AX406))</f>
        <v>5.6695108276845403</v>
      </c>
      <c r="AZ406">
        <f>IF(AW406&lt;&gt;0,(1000-(AV406+U406)/2)/AW406*AP406,0)</f>
        <v>2.3412326691005323E-2</v>
      </c>
      <c r="BA406">
        <f>U406*AA406/1000</f>
        <v>1.2045842139924863</v>
      </c>
      <c r="BB406">
        <f>(AY406-BA406)</f>
        <v>4.4649266136920538</v>
      </c>
      <c r="BC406">
        <f>1/(1.6/F406+1.37/N406)</f>
        <v>1.4646396617844728E-2</v>
      </c>
      <c r="BD406">
        <f>G406*AA406*0.001</f>
        <v>66.376055614523764</v>
      </c>
      <c r="BE406">
        <f>G406/S406</f>
        <v>1.5777879914403754</v>
      </c>
      <c r="BF406">
        <f>(1-AP406*AA406/AU406/F406)*100</f>
        <v>19.546284193316275</v>
      </c>
      <c r="BG406">
        <f>(S406-E406/(N406/1.35))</f>
        <v>413.61678438123243</v>
      </c>
      <c r="BH406">
        <f>E406*BF406/100/BG406</f>
        <v>-1.9068468699216699E-3</v>
      </c>
    </row>
    <row r="407" spans="1:60" x14ac:dyDescent="0.25">
      <c r="A407" s="1">
        <v>141</v>
      </c>
      <c r="B407" s="1" t="s">
        <v>467</v>
      </c>
      <c r="C407" s="1">
        <v>12567.500009868294</v>
      </c>
      <c r="D407" s="1">
        <v>1</v>
      </c>
      <c r="E407">
        <f>(R407-S407*(1000-T407)/(1000-U407))*AO407</f>
        <v>-4.2657020295683248</v>
      </c>
      <c r="F407">
        <f>IF(AZ407&lt;&gt;0,1/(1/AZ407-1/N407),0)</f>
        <v>2.3563613962278063E-2</v>
      </c>
      <c r="G407">
        <f>((BC407-AP407/2)*S407-E407)/(BC407+AP407/2)</f>
        <v>665.48311685442275</v>
      </c>
      <c r="H407">
        <f>AP407*1000</f>
        <v>1.0307212488263837</v>
      </c>
      <c r="I407">
        <f>(AU407-BA407)</f>
        <v>4.3459104302273186</v>
      </c>
      <c r="J407">
        <f>(P407+AT407*D407)</f>
        <v>34.685624276932835</v>
      </c>
      <c r="K407" s="3">
        <v>2.9100000858306885</v>
      </c>
      <c r="L407">
        <f>(K407*AI407+AJ407)</f>
        <v>2</v>
      </c>
      <c r="M407" s="1">
        <v>0.5</v>
      </c>
      <c r="N407">
        <f>L407*(M407+1)*(M407+1)/(M407*M407+1)</f>
        <v>3.6</v>
      </c>
      <c r="O407" s="1">
        <v>35.042762756347656</v>
      </c>
      <c r="P407" s="1">
        <v>35.065258026123047</v>
      </c>
      <c r="Q407" s="1">
        <v>35.091938018798828</v>
      </c>
      <c r="R407" s="1">
        <v>410.26983642578125</v>
      </c>
      <c r="S407" s="1">
        <v>412.13418579101562</v>
      </c>
      <c r="T407" s="1">
        <v>11.308220863342285</v>
      </c>
      <c r="U407" s="1">
        <v>11.802620887756348</v>
      </c>
      <c r="V407" s="1">
        <v>20.388969421386719</v>
      </c>
      <c r="W407" s="1">
        <v>21.280788421630859</v>
      </c>
      <c r="X407" s="1">
        <v>599.51416015625</v>
      </c>
      <c r="Y407" s="1">
        <v>7.5499057769775391E-2</v>
      </c>
      <c r="Z407" s="1">
        <v>7.9472698271274567E-2</v>
      </c>
      <c r="AA407" s="1">
        <v>102.08484649658203</v>
      </c>
      <c r="AB407" s="1">
        <v>8.4698982238769531</v>
      </c>
      <c r="AC407" s="1">
        <v>-2.577007282525301E-3</v>
      </c>
      <c r="AD407" s="1">
        <v>3.8697049021720886E-2</v>
      </c>
      <c r="AE407" s="1">
        <v>1.8027351470664144E-3</v>
      </c>
      <c r="AF407" s="1">
        <v>2.3689679801464081E-2</v>
      </c>
      <c r="AG407" s="1">
        <v>9.1928808251395822E-4</v>
      </c>
      <c r="AH407" s="1">
        <v>1</v>
      </c>
      <c r="AI407" s="1">
        <v>0</v>
      </c>
      <c r="AJ407" s="1">
        <v>2</v>
      </c>
      <c r="AK407" s="1">
        <v>0</v>
      </c>
      <c r="AL407" s="1">
        <v>1</v>
      </c>
      <c r="AM407" s="1">
        <v>0.18999999761581421</v>
      </c>
      <c r="AN407" s="1">
        <v>111115</v>
      </c>
      <c r="AO407">
        <f>X407*0.000001/(K407*0.0001)</f>
        <v>2.0601860566100729</v>
      </c>
      <c r="AP407">
        <f>(U407-T407)/(1000-U407)*AO407</f>
        <v>1.0307212488263838E-3</v>
      </c>
      <c r="AQ407">
        <f>(P407+273.15)</f>
        <v>308.21525802612302</v>
      </c>
      <c r="AR407">
        <f>(O407+273.15)</f>
        <v>308.19276275634763</v>
      </c>
      <c r="AS407">
        <f>(Y407*AK407+Z407*AL407)*AM407</f>
        <v>1.509981248206449E-2</v>
      </c>
      <c r="AT407">
        <f>((AS407+0.00000010773*(AR407^4-AQ407^4))-AP407*44100)/(L407*0.92*2*29.3+0.00000043092*AQ407^3)</f>
        <v>-0.37963374919021187</v>
      </c>
      <c r="AU407">
        <f>0.61365*EXP(17.502*J407/(240.97+J407))</f>
        <v>5.5507791718112784</v>
      </c>
      <c r="AV407">
        <f>AU407*1000/AA407</f>
        <v>54.374173663445021</v>
      </c>
      <c r="AW407">
        <f>(AV407-U407)</f>
        <v>42.571552775688673</v>
      </c>
      <c r="AX407">
        <f>IF(D407,P407,(O407+P407)/2)</f>
        <v>35.065258026123047</v>
      </c>
      <c r="AY407">
        <f>0.61365*EXP(17.502*AX407/(240.97+AX407))</f>
        <v>5.6688153659886291</v>
      </c>
      <c r="AZ407">
        <f>IF(AW407&lt;&gt;0,(1000-(AV407+U407)/2)/AW407*AP407,0)</f>
        <v>2.3410382513318864E-2</v>
      </c>
      <c r="BA407">
        <f>U407*AA407/1000</f>
        <v>1.2048687415839594</v>
      </c>
      <c r="BB407">
        <f>(AY407-BA407)</f>
        <v>4.4639466244046702</v>
      </c>
      <c r="BC407">
        <f>1/(1.6/F407+1.37/N407)</f>
        <v>1.4645179231760414E-2</v>
      </c>
      <c r="BD407">
        <f>G407*AA407*0.001</f>
        <v>67.935741830150718</v>
      </c>
      <c r="BE407">
        <f>G407/S407</f>
        <v>1.6147243781225054</v>
      </c>
      <c r="BF407">
        <f>(1-AP407*AA407/AU407/F407)*100</f>
        <v>19.553591449663632</v>
      </c>
      <c r="BG407">
        <f>(S407-E407/(N407/1.35))</f>
        <v>413.73382405210373</v>
      </c>
      <c r="BH407">
        <f>E407*BF407/100/BG407</f>
        <v>-2.0160255189016342E-3</v>
      </c>
    </row>
    <row r="408" spans="1:60" x14ac:dyDescent="0.25">
      <c r="A408" s="1">
        <v>142</v>
      </c>
      <c r="B408" s="1" t="s">
        <v>468</v>
      </c>
      <c r="C408" s="1">
        <v>12572.500009756535</v>
      </c>
      <c r="D408" s="1">
        <v>1</v>
      </c>
      <c r="E408">
        <f>(R408-S408*(1000-T408)/(1000-U408))*AO408</f>
        <v>-4.5665473566674057</v>
      </c>
      <c r="F408">
        <f>IF(AZ408&lt;&gt;0,1/(1/AZ408-1/N408),0)</f>
        <v>2.3498349604780356E-2</v>
      </c>
      <c r="G408">
        <f>((BC408-AP408/2)*S408-E408)/(BC408+AP408/2)</f>
        <v>686.1772543402476</v>
      </c>
      <c r="H408">
        <f>AP408*1000</f>
        <v>1.0272094585532976</v>
      </c>
      <c r="I408">
        <f>(AU408-BA408)</f>
        <v>4.3431365111548761</v>
      </c>
      <c r="J408">
        <f>(P408+AT408*D408)</f>
        <v>34.677142325086621</v>
      </c>
      <c r="K408" s="3">
        <v>2.9100000858306885</v>
      </c>
      <c r="L408">
        <f>(K408*AI408+AJ408)</f>
        <v>2</v>
      </c>
      <c r="M408" s="1">
        <v>0.5</v>
      </c>
      <c r="N408">
        <f>L408*(M408+1)*(M408+1)/(M408*M408+1)</f>
        <v>3.6</v>
      </c>
      <c r="O408" s="1">
        <v>35.043167114257813</v>
      </c>
      <c r="P408" s="1">
        <v>35.054279327392578</v>
      </c>
      <c r="Q408" s="1">
        <v>35.081996917724609</v>
      </c>
      <c r="R408" s="1">
        <v>410.11636352539062</v>
      </c>
      <c r="S408" s="1">
        <v>412.12753295898437</v>
      </c>
      <c r="T408" s="1">
        <v>11.31139087677002</v>
      </c>
      <c r="U408" s="1">
        <v>11.804126739501953</v>
      </c>
      <c r="V408" s="1">
        <v>20.393756866455078</v>
      </c>
      <c r="W408" s="1">
        <v>21.282449722290039</v>
      </c>
      <c r="X408" s="1">
        <v>599.488525390625</v>
      </c>
      <c r="Y408" s="1">
        <v>8.9183688163757324E-2</v>
      </c>
      <c r="Z408" s="1">
        <v>9.387756884098053E-2</v>
      </c>
      <c r="AA408" s="1">
        <v>102.08548736572266</v>
      </c>
      <c r="AB408" s="1">
        <v>8.4698982238769531</v>
      </c>
      <c r="AC408" s="1">
        <v>-2.577007282525301E-3</v>
      </c>
      <c r="AD408" s="1">
        <v>3.8697049021720886E-2</v>
      </c>
      <c r="AE408" s="1">
        <v>1.8027351470664144E-3</v>
      </c>
      <c r="AF408" s="1">
        <v>2.3689679801464081E-2</v>
      </c>
      <c r="AG408" s="1">
        <v>9.1928808251395822E-4</v>
      </c>
      <c r="AH408" s="1">
        <v>1</v>
      </c>
      <c r="AI408" s="1">
        <v>0</v>
      </c>
      <c r="AJ408" s="1">
        <v>2</v>
      </c>
      <c r="AK408" s="1">
        <v>0</v>
      </c>
      <c r="AL408" s="1">
        <v>1</v>
      </c>
      <c r="AM408" s="1">
        <v>0.18999999761581421</v>
      </c>
      <c r="AN408" s="1">
        <v>111115</v>
      </c>
      <c r="AO408">
        <f>X408*0.000001/(K408*0.0001)</f>
        <v>2.0600979646345783</v>
      </c>
      <c r="AP408">
        <f>(U408-T408)/(1000-U408)*AO408</f>
        <v>1.0272094585532976E-3</v>
      </c>
      <c r="AQ408">
        <f>(P408+273.15)</f>
        <v>308.20427932739256</v>
      </c>
      <c r="AR408">
        <f>(O408+273.15)</f>
        <v>308.19316711425779</v>
      </c>
      <c r="AS408">
        <f>(Y408*AK408+Z408*AL408)*AM408</f>
        <v>1.7836737855964735E-2</v>
      </c>
      <c r="AT408">
        <f>((AS408+0.00000010773*(AR408^4-AQ408^4))-AP408*44100)/(L408*0.92*2*29.3+0.00000043092*AQ408^3)</f>
        <v>-0.37713700230595715</v>
      </c>
      <c r="AU408">
        <f>0.61365*EXP(17.502*J408/(240.97+J408))</f>
        <v>5.5481665422836919</v>
      </c>
      <c r="AV408">
        <f>AU408*1000/AA408</f>
        <v>54.348239749371132</v>
      </c>
      <c r="AW408">
        <f>(AV408-U408)</f>
        <v>42.544113009869179</v>
      </c>
      <c r="AX408">
        <f>IF(D408,P408,(O408+P408)/2)</f>
        <v>35.054279327392578</v>
      </c>
      <c r="AY408">
        <f>0.61365*EXP(17.502*AX408/(240.97+AX408))</f>
        <v>5.6653714698901867</v>
      </c>
      <c r="AZ408">
        <f>IF(AW408&lt;&gt;0,(1000-(AV408+U408)/2)/AW408*AP408,0)</f>
        <v>2.3345963048785733E-2</v>
      </c>
      <c r="BA408">
        <f>U408*AA408/1000</f>
        <v>1.2050300311288156</v>
      </c>
      <c r="BB408">
        <f>(AY408-BA408)</f>
        <v>4.4603414387613709</v>
      </c>
      <c r="BC408">
        <f>1/(1.6/F408+1.37/N408)</f>
        <v>1.4604841791300524E-2</v>
      </c>
      <c r="BD408">
        <f>G408*AA408*0.001</f>
        <v>70.048739428597599</v>
      </c>
      <c r="BE408">
        <f>G408/S408</f>
        <v>1.6649633898847935</v>
      </c>
      <c r="BF408">
        <f>(1-AP408*AA408/AU408/F408)*100</f>
        <v>19.566648312989578</v>
      </c>
      <c r="BG408">
        <f>(S408-E408/(N408/1.35))</f>
        <v>413.83998821773463</v>
      </c>
      <c r="BH408">
        <f>E408*BF408/100/BG408</f>
        <v>-2.159095995467512E-3</v>
      </c>
    </row>
    <row r="409" spans="1:60" x14ac:dyDescent="0.25">
      <c r="A409" s="1">
        <v>143</v>
      </c>
      <c r="B409" s="1" t="s">
        <v>469</v>
      </c>
      <c r="C409" s="1">
        <v>12578.000009633601</v>
      </c>
      <c r="D409" s="1">
        <v>1</v>
      </c>
      <c r="E409">
        <f>(R409-S409*(1000-T409)/(1000-U409))*AO409</f>
        <v>-4.6050549557970237</v>
      </c>
      <c r="F409">
        <f>IF(AZ409&lt;&gt;0,1/(1/AZ409-1/N409),0)</f>
        <v>2.3466977917003543E-2</v>
      </c>
      <c r="G409">
        <f>((BC409-AP409/2)*S409-E409)/(BC409+AP409/2)</f>
        <v>689.13648127598162</v>
      </c>
      <c r="H409">
        <f>AP409*1000</f>
        <v>1.0254532578124858</v>
      </c>
      <c r="I409">
        <f>(AU409-BA409)</f>
        <v>4.3415151792859525</v>
      </c>
      <c r="J409">
        <f>(P409+AT409*D409)</f>
        <v>34.672738311482405</v>
      </c>
      <c r="K409" s="3">
        <v>2.9100000858306885</v>
      </c>
      <c r="L409">
        <f>(K409*AI409+AJ409)</f>
        <v>2</v>
      </c>
      <c r="M409" s="1">
        <v>0.5</v>
      </c>
      <c r="N409">
        <f>L409*(M409+1)*(M409+1)/(M409*M409+1)</f>
        <v>3.6</v>
      </c>
      <c r="O409" s="1">
        <v>35.041938781738281</v>
      </c>
      <c r="P409" s="1">
        <v>35.048755645751953</v>
      </c>
      <c r="Q409" s="1">
        <v>35.076755523681641</v>
      </c>
      <c r="R409" s="1">
        <v>410.08969116210937</v>
      </c>
      <c r="S409" s="1">
        <v>412.11993408203125</v>
      </c>
      <c r="T409" s="1">
        <v>11.314769744873047</v>
      </c>
      <c r="U409" s="1">
        <v>11.806668281555176</v>
      </c>
      <c r="V409" s="1">
        <v>20.401056289672852</v>
      </c>
      <c r="W409" s="1">
        <v>21.288375854492187</v>
      </c>
      <c r="X409" s="1">
        <v>599.48077392578125</v>
      </c>
      <c r="Y409" s="1">
        <v>0.10653483122587204</v>
      </c>
      <c r="Z409" s="1">
        <v>0.1121419295668602</v>
      </c>
      <c r="AA409" s="1">
        <v>102.08597564697266</v>
      </c>
      <c r="AB409" s="1">
        <v>8.4698982238769531</v>
      </c>
      <c r="AC409" s="1">
        <v>-2.577007282525301E-3</v>
      </c>
      <c r="AD409" s="1">
        <v>3.8697049021720886E-2</v>
      </c>
      <c r="AE409" s="1">
        <v>1.8027351470664144E-3</v>
      </c>
      <c r="AF409" s="1">
        <v>2.3689679801464081E-2</v>
      </c>
      <c r="AG409" s="1">
        <v>9.1928808251395822E-4</v>
      </c>
      <c r="AH409" s="1">
        <v>1</v>
      </c>
      <c r="AI409" s="1">
        <v>0</v>
      </c>
      <c r="AJ409" s="1">
        <v>2</v>
      </c>
      <c r="AK409" s="1">
        <v>0</v>
      </c>
      <c r="AL409" s="1">
        <v>1</v>
      </c>
      <c r="AM409" s="1">
        <v>0.18999999761581421</v>
      </c>
      <c r="AN409" s="1">
        <v>111115</v>
      </c>
      <c r="AO409">
        <f>X409*0.000001/(K409*0.0001)</f>
        <v>2.0600713272991311</v>
      </c>
      <c r="AP409">
        <f>(U409-T409)/(1000-U409)*AO409</f>
        <v>1.0254532578124857E-3</v>
      </c>
      <c r="AQ409">
        <f>(P409+273.15)</f>
        <v>308.19875564575193</v>
      </c>
      <c r="AR409">
        <f>(O409+273.15)</f>
        <v>308.19193878173826</v>
      </c>
      <c r="AS409">
        <f>(Y409*AK409+Z409*AL409)*AM409</f>
        <v>2.1306966350336243E-2</v>
      </c>
      <c r="AT409">
        <f>((AS409+0.00000010773*(AR409^4-AQ409^4))-AP409*44100)/(L409*0.92*2*29.3+0.00000043092*AQ409^3)</f>
        <v>-0.3760173342695512</v>
      </c>
      <c r="AU409">
        <f>0.61365*EXP(17.502*J409/(240.97+J409))</f>
        <v>5.5468104299486782</v>
      </c>
      <c r="AV409">
        <f>AU409*1000/AA409</f>
        <v>54.334695777707132</v>
      </c>
      <c r="AW409">
        <f>(AV409-U409)</f>
        <v>42.528027496151957</v>
      </c>
      <c r="AX409">
        <f>IF(D409,P409,(O409+P409)/2)</f>
        <v>35.048755645751953</v>
      </c>
      <c r="AY409">
        <f>0.61365*EXP(17.502*AX409/(240.97+AX409))</f>
        <v>5.6636394398714263</v>
      </c>
      <c r="AZ409">
        <f>IF(AW409&lt;&gt;0,(1000-(AV409+U409)/2)/AW409*AP409,0)</f>
        <v>2.3314996663713991E-2</v>
      </c>
      <c r="BA409">
        <f>U409*AA409/1000</f>
        <v>1.2052952506627261</v>
      </c>
      <c r="BB409">
        <f>(AY409-BA409)</f>
        <v>4.4583441892087006</v>
      </c>
      <c r="BC409">
        <f>1/(1.6/F409+1.37/N409)</f>
        <v>1.4585451689859821E-2</v>
      </c>
      <c r="BD409">
        <f>G409*AA409*0.001</f>
        <v>70.351170044980293</v>
      </c>
      <c r="BE409">
        <f>G409/S409</f>
        <v>1.6721745887176889</v>
      </c>
      <c r="BF409">
        <f>(1-AP409*AA409/AU409/F409)*100</f>
        <v>19.576778657026395</v>
      </c>
      <c r="BG409">
        <f>(S409-E409/(N409/1.35))</f>
        <v>413.84682969045514</v>
      </c>
      <c r="BH409">
        <f>E409*BF409/100/BG409</f>
        <v>-2.1783939154617149E-3</v>
      </c>
    </row>
    <row r="410" spans="1:60" x14ac:dyDescent="0.25">
      <c r="A410" s="1" t="s">
        <v>9</v>
      </c>
      <c r="B410" s="1" t="s">
        <v>470</v>
      </c>
    </row>
    <row r="411" spans="1:60" x14ac:dyDescent="0.25">
      <c r="A411" s="1" t="s">
        <v>9</v>
      </c>
      <c r="B411" s="1" t="s">
        <v>471</v>
      </c>
    </row>
    <row r="412" spans="1:60" x14ac:dyDescent="0.25">
      <c r="A412" s="1" t="s">
        <v>9</v>
      </c>
      <c r="B412" s="1" t="s">
        <v>472</v>
      </c>
    </row>
    <row r="413" spans="1:60" x14ac:dyDescent="0.25">
      <c r="A413" s="1" t="s">
        <v>9</v>
      </c>
      <c r="B413" s="1" t="s">
        <v>473</v>
      </c>
    </row>
    <row r="414" spans="1:60" x14ac:dyDescent="0.25">
      <c r="A414" s="1" t="s">
        <v>9</v>
      </c>
      <c r="B414" s="1" t="s">
        <v>474</v>
      </c>
    </row>
    <row r="415" spans="1:60" x14ac:dyDescent="0.25">
      <c r="A415" s="1" t="s">
        <v>9</v>
      </c>
      <c r="B415" s="1" t="s">
        <v>475</v>
      </c>
    </row>
    <row r="416" spans="1:60" x14ac:dyDescent="0.25">
      <c r="A416" s="1" t="s">
        <v>9</v>
      </c>
      <c r="B416" s="1" t="s">
        <v>476</v>
      </c>
    </row>
    <row r="417" spans="1:60" x14ac:dyDescent="0.25">
      <c r="A417" s="1" t="s">
        <v>9</v>
      </c>
      <c r="B417" s="1" t="s">
        <v>477</v>
      </c>
    </row>
    <row r="418" spans="1:60" x14ac:dyDescent="0.25">
      <c r="A418" s="1" t="s">
        <v>9</v>
      </c>
      <c r="B418" s="1" t="s">
        <v>478</v>
      </c>
    </row>
    <row r="419" spans="1:60" x14ac:dyDescent="0.25">
      <c r="A419" s="1">
        <v>144</v>
      </c>
      <c r="B419" s="1" t="s">
        <v>479</v>
      </c>
      <c r="C419" s="1">
        <v>12881.000010102987</v>
      </c>
      <c r="D419" s="1">
        <v>1</v>
      </c>
      <c r="E419">
        <f>(R419-S419*(1000-T419)/(1000-U419))*AO419</f>
        <v>-5.388706901114996</v>
      </c>
      <c r="F419">
        <f>IF(AZ419&lt;&gt;0,1/(1/AZ419-1/N419),0)</f>
        <v>1.9917136142147414E-2</v>
      </c>
      <c r="G419">
        <f>((BC419-AP419/2)*S419-E419)/(BC419+AP419/2)</f>
        <v>812.6079290999196</v>
      </c>
      <c r="H419">
        <f>AP419*1000</f>
        <v>0.82350559653840127</v>
      </c>
      <c r="I419">
        <f>(AU419-BA419)</f>
        <v>4.1041425367778182</v>
      </c>
      <c r="J419">
        <f>(P419+AT419*D419)</f>
        <v>34.268254226488843</v>
      </c>
      <c r="K419" s="3">
        <v>10.420000076293945</v>
      </c>
      <c r="L419">
        <f>(K419*AI419+AJ419)</f>
        <v>2</v>
      </c>
      <c r="M419" s="1">
        <v>0.5</v>
      </c>
      <c r="N419">
        <f>L419*(M419+1)*(M419+1)/(M419*M419+1)</f>
        <v>3.6</v>
      </c>
      <c r="O419" s="1">
        <v>35.073711395263672</v>
      </c>
      <c r="P419" s="1">
        <v>34.510837554931641</v>
      </c>
      <c r="Q419" s="1">
        <v>35.089370727539063</v>
      </c>
      <c r="R419" s="1">
        <v>409.81765747070312</v>
      </c>
      <c r="S419" s="1">
        <v>418.58453369140625</v>
      </c>
      <c r="T419" s="1">
        <v>11.510821342468262</v>
      </c>
      <c r="U419" s="1">
        <v>12.923642158508301</v>
      </c>
      <c r="V419" s="1">
        <v>20.719291687011719</v>
      </c>
      <c r="W419" s="1">
        <v>23.262493133544922</v>
      </c>
      <c r="X419" s="1">
        <v>599.5120849609375</v>
      </c>
      <c r="Y419" s="1">
        <v>0.16552209854125977</v>
      </c>
      <c r="Z419" s="1">
        <v>0.17423379421234131</v>
      </c>
      <c r="AA419" s="1">
        <v>102.08720397949219</v>
      </c>
      <c r="AB419" s="1">
        <v>8.8933553695678711</v>
      </c>
      <c r="AC419" s="1">
        <v>6.0726702213287354E-2</v>
      </c>
      <c r="AD419" s="1">
        <v>3.7181936204433441E-2</v>
      </c>
      <c r="AE419" s="1">
        <v>2.2829070221632719E-3</v>
      </c>
      <c r="AF419" s="1">
        <v>1.6314160078763962E-2</v>
      </c>
      <c r="AG419" s="1">
        <v>5.2934279665350914E-3</v>
      </c>
      <c r="AH419" s="1">
        <v>0.66666668653488159</v>
      </c>
      <c r="AI419" s="1">
        <v>0</v>
      </c>
      <c r="AJ419" s="1">
        <v>2</v>
      </c>
      <c r="AK419" s="1">
        <v>0</v>
      </c>
      <c r="AL419" s="1">
        <v>1</v>
      </c>
      <c r="AM419" s="1">
        <v>0.18999999761581421</v>
      </c>
      <c r="AN419" s="1">
        <v>111115</v>
      </c>
      <c r="AO419">
        <f>X419*0.000001/(K419*0.0001)</f>
        <v>0.57534748615296005</v>
      </c>
      <c r="AP419">
        <f>(U419-T419)/(1000-U419)*AO419</f>
        <v>8.2350559653840123E-4</v>
      </c>
      <c r="AQ419">
        <f>(P419+273.15)</f>
        <v>307.66083755493162</v>
      </c>
      <c r="AR419">
        <f>(O419+273.15)</f>
        <v>308.22371139526365</v>
      </c>
      <c r="AS419">
        <f>(Y419*AK419+Z419*AL419)*AM419</f>
        <v>3.3104420484939112E-2</v>
      </c>
      <c r="AT419">
        <f>((AS419+0.00000010773*(AR419^4-AQ419^4))-AP419*44100)/(L419*0.92*2*29.3+0.00000043092*AQ419^3)</f>
        <v>-0.24258332844279526</v>
      </c>
      <c r="AU419">
        <f>0.61365*EXP(17.502*J419/(240.97+J419))</f>
        <v>5.4234810299714198</v>
      </c>
      <c r="AV419">
        <f>AU419*1000/AA419</f>
        <v>53.125963084079736</v>
      </c>
      <c r="AW419">
        <f>(AV419-U419)</f>
        <v>40.202320925571435</v>
      </c>
      <c r="AX419">
        <f>IF(D419,P419,(O419+P419)/2)</f>
        <v>34.510837554931641</v>
      </c>
      <c r="AY419">
        <f>0.61365*EXP(17.502*AX419/(240.97+AX419))</f>
        <v>5.4971564848300112</v>
      </c>
      <c r="AZ419">
        <f>IF(AW419&lt;&gt;0,(1000-(AV419+U419)/2)/AW419*AP419,0)</f>
        <v>1.9807550122029945E-2</v>
      </c>
      <c r="BA419">
        <f>U419*AA419/1000</f>
        <v>1.3193384931936016</v>
      </c>
      <c r="BB419">
        <f>(AY419-BA419)</f>
        <v>4.1778179916364095</v>
      </c>
      <c r="BC419">
        <f>1/(1.6/F419+1.37/N419)</f>
        <v>1.2389518024155485E-2</v>
      </c>
      <c r="BD419">
        <f>G419*AA419*0.001</f>
        <v>82.95687141337622</v>
      </c>
      <c r="BE419">
        <f>G419/S419</f>
        <v>1.9413233497513787</v>
      </c>
      <c r="BF419">
        <f>(1-AP419*AA419/AU419/F419)*100</f>
        <v>22.172541802811342</v>
      </c>
      <c r="BG419">
        <f>(S419-E419/(N419/1.35))</f>
        <v>420.60529877932436</v>
      </c>
      <c r="BH419">
        <f>E419*BF419/100/BG419</f>
        <v>-2.8406995673812834E-3</v>
      </c>
    </row>
    <row r="420" spans="1:60" x14ac:dyDescent="0.25">
      <c r="A420" s="1">
        <v>145</v>
      </c>
      <c r="B420" s="1" t="s">
        <v>480</v>
      </c>
      <c r="C420" s="1">
        <v>12886.000009991229</v>
      </c>
      <c r="D420" s="1">
        <v>1</v>
      </c>
      <c r="E420">
        <f>(R420-S420*(1000-T420)/(1000-U420))*AO420</f>
        <v>-5.3407771970995972</v>
      </c>
      <c r="F420">
        <f>IF(AZ420&lt;&gt;0,1/(1/AZ420-1/N420),0)</f>
        <v>1.9912278367362993E-2</v>
      </c>
      <c r="G420">
        <f>((BC420-AP420/2)*S420-E420)/(BC420+AP420/2)</f>
        <v>808.94680472538801</v>
      </c>
      <c r="H420">
        <f>AP420*1000</f>
        <v>0.82333576510131579</v>
      </c>
      <c r="I420">
        <f>(AU420-BA420)</f>
        <v>4.1042660775332802</v>
      </c>
      <c r="J420">
        <f>(P420+AT420*D420)</f>
        <v>34.269966569019473</v>
      </c>
      <c r="K420" s="3">
        <v>10.420000076293945</v>
      </c>
      <c r="L420">
        <f>(K420*AI420+AJ420)</f>
        <v>2</v>
      </c>
      <c r="M420" s="1">
        <v>0.5</v>
      </c>
      <c r="N420">
        <f>L420*(M420+1)*(M420+1)/(M420*M420+1)</f>
        <v>3.6</v>
      </c>
      <c r="O420" s="1">
        <v>35.077480316162109</v>
      </c>
      <c r="P420" s="1">
        <v>34.512187957763672</v>
      </c>
      <c r="Q420" s="1">
        <v>35.096080780029297</v>
      </c>
      <c r="R420" s="1">
        <v>409.88265991210937</v>
      </c>
      <c r="S420" s="1">
        <v>418.5665283203125</v>
      </c>
      <c r="T420" s="1">
        <v>11.514968872070313</v>
      </c>
      <c r="U420" s="1">
        <v>12.927516937255859</v>
      </c>
      <c r="V420" s="1">
        <v>20.722404479980469</v>
      </c>
      <c r="W420" s="1">
        <v>23.264829635620117</v>
      </c>
      <c r="X420" s="1">
        <v>599.5018310546875</v>
      </c>
      <c r="Y420" s="1">
        <v>0.19265767931938171</v>
      </c>
      <c r="Z420" s="1">
        <v>0.20279756188392639</v>
      </c>
      <c r="AA420" s="1">
        <v>102.08704376220703</v>
      </c>
      <c r="AB420" s="1">
        <v>8.8933553695678711</v>
      </c>
      <c r="AC420" s="1">
        <v>6.0726702213287354E-2</v>
      </c>
      <c r="AD420" s="1">
        <v>3.7181936204433441E-2</v>
      </c>
      <c r="AE420" s="1">
        <v>2.2829070221632719E-3</v>
      </c>
      <c r="AF420" s="1">
        <v>1.6314160078763962E-2</v>
      </c>
      <c r="AG420" s="1">
        <v>5.2934279665350914E-3</v>
      </c>
      <c r="AH420" s="1">
        <v>1</v>
      </c>
      <c r="AI420" s="1">
        <v>0</v>
      </c>
      <c r="AJ420" s="1">
        <v>2</v>
      </c>
      <c r="AK420" s="1">
        <v>0</v>
      </c>
      <c r="AL420" s="1">
        <v>1</v>
      </c>
      <c r="AM420" s="1">
        <v>0.18999999761581421</v>
      </c>
      <c r="AN420" s="1">
        <v>111115</v>
      </c>
      <c r="AO420">
        <f>X420*0.000001/(K420*0.0001)</f>
        <v>0.57533764555202438</v>
      </c>
      <c r="AP420">
        <f>(U420-T420)/(1000-U420)*AO420</f>
        <v>8.2333576510131576E-4</v>
      </c>
      <c r="AQ420">
        <f>(P420+273.15)</f>
        <v>307.66218795776365</v>
      </c>
      <c r="AR420">
        <f>(O420+273.15)</f>
        <v>308.22748031616209</v>
      </c>
      <c r="AS420">
        <f>(Y420*AK420+Z420*AL420)*AM420</f>
        <v>3.8531536274438949E-2</v>
      </c>
      <c r="AT420">
        <f>((AS420+0.00000010773*(AR420^4-AQ420^4))-AP420*44100)/(L420*0.92*2*29.3+0.00000043092*AQ420^3)</f>
        <v>-0.24222138874419888</v>
      </c>
      <c r="AU420">
        <f>0.61365*EXP(17.502*J420/(240.97+J420))</f>
        <v>5.4239980648435919</v>
      </c>
      <c r="AV420">
        <f>AU420*1000/AA420</f>
        <v>53.131111108259702</v>
      </c>
      <c r="AW420">
        <f>(AV420-U420)</f>
        <v>40.203594171003843</v>
      </c>
      <c r="AX420">
        <f>IF(D420,P420,(O420+P420)/2)</f>
        <v>34.512187957763672</v>
      </c>
      <c r="AY420">
        <f>0.61365*EXP(17.502*AX420/(240.97+AX420))</f>
        <v>5.4975690413690383</v>
      </c>
      <c r="AZ420">
        <f>IF(AW420&lt;&gt;0,(1000-(AV420+U420)/2)/AW420*AP420,0)</f>
        <v>1.9802745649636976E-2</v>
      </c>
      <c r="BA420">
        <f>U420*AA420/1000</f>
        <v>1.3197319873103115</v>
      </c>
      <c r="BB420">
        <f>(AY420-BA420)</f>
        <v>4.1778370540587266</v>
      </c>
      <c r="BC420">
        <f>1/(1.6/F420+1.37/N420)</f>
        <v>1.238651047386549E-2</v>
      </c>
      <c r="BD420">
        <f>G420*AA420*0.001</f>
        <v>82.582987855298228</v>
      </c>
      <c r="BE420">
        <f>G420/S420</f>
        <v>1.9326600432472538</v>
      </c>
      <c r="BF420">
        <f>(1-AP420*AA420/AU420/F420)*100</f>
        <v>22.177150580714201</v>
      </c>
      <c r="BG420">
        <f>(S420-E420/(N420/1.35))</f>
        <v>420.56931976922488</v>
      </c>
      <c r="BH420">
        <f>E420*BF420/100/BG420</f>
        <v>-2.8162591646750351E-3</v>
      </c>
    </row>
    <row r="421" spans="1:60" x14ac:dyDescent="0.25">
      <c r="A421" s="1">
        <v>146</v>
      </c>
      <c r="B421" s="1" t="s">
        <v>481</v>
      </c>
      <c r="C421" s="1">
        <v>12891.00000987947</v>
      </c>
      <c r="D421" s="1">
        <v>1</v>
      </c>
      <c r="E421">
        <f>(R421-S421*(1000-T421)/(1000-U421))*AO421</f>
        <v>-5.32793606218722</v>
      </c>
      <c r="F421">
        <f>IF(AZ421&lt;&gt;0,1/(1/AZ421-1/N421),0)</f>
        <v>1.9907956625781605E-2</v>
      </c>
      <c r="G421">
        <f>((BC421-AP421/2)*S421-E421)/(BC421+AP421/2)</f>
        <v>808.03734716543204</v>
      </c>
      <c r="H421">
        <f>AP421*1000</f>
        <v>0.82317556372823786</v>
      </c>
      <c r="I421">
        <f>(AU421-BA421)</f>
        <v>4.1043335100532508</v>
      </c>
      <c r="J421">
        <f>(P421+AT421*D421)</f>
        <v>34.271282787620308</v>
      </c>
      <c r="K421" s="3">
        <v>10.420000076293945</v>
      </c>
      <c r="L421">
        <f>(K421*AI421+AJ421)</f>
        <v>2</v>
      </c>
      <c r="M421" s="1">
        <v>0.5</v>
      </c>
      <c r="N421">
        <f>L421*(M421+1)*(M421+1)/(M421*M421+1)</f>
        <v>3.6</v>
      </c>
      <c r="O421" s="1">
        <v>35.080413818359375</v>
      </c>
      <c r="P421" s="1">
        <v>34.513317108154297</v>
      </c>
      <c r="Q421" s="1">
        <v>35.093986511230469</v>
      </c>
      <c r="R421" s="1">
        <v>409.90997314453125</v>
      </c>
      <c r="S421" s="1">
        <v>418.5716552734375</v>
      </c>
      <c r="T421" s="1">
        <v>11.518491744995117</v>
      </c>
      <c r="U421" s="1">
        <v>12.930764198303223</v>
      </c>
      <c r="V421" s="1">
        <v>20.72508430480957</v>
      </c>
      <c r="W421" s="1">
        <v>23.266731262207031</v>
      </c>
      <c r="X421" s="1">
        <v>599.50018310546875</v>
      </c>
      <c r="Y421" s="1">
        <v>0.15552078187465668</v>
      </c>
      <c r="Z421" s="1">
        <v>0.16370609402656555</v>
      </c>
      <c r="AA421" s="1">
        <v>102.08692932128906</v>
      </c>
      <c r="AB421" s="1">
        <v>8.8933553695678711</v>
      </c>
      <c r="AC421" s="1">
        <v>6.0726702213287354E-2</v>
      </c>
      <c r="AD421" s="1">
        <v>3.7181936204433441E-2</v>
      </c>
      <c r="AE421" s="1">
        <v>2.2829070221632719E-3</v>
      </c>
      <c r="AF421" s="1">
        <v>1.6314160078763962E-2</v>
      </c>
      <c r="AG421" s="1">
        <v>5.2934279665350914E-3</v>
      </c>
      <c r="AH421" s="1">
        <v>1</v>
      </c>
      <c r="AI421" s="1">
        <v>0</v>
      </c>
      <c r="AJ421" s="1">
        <v>2</v>
      </c>
      <c r="AK421" s="1">
        <v>0</v>
      </c>
      <c r="AL421" s="1">
        <v>1</v>
      </c>
      <c r="AM421" s="1">
        <v>0.18999999761581421</v>
      </c>
      <c r="AN421" s="1">
        <v>111115</v>
      </c>
      <c r="AO421">
        <f>X421*0.000001/(K421*0.0001)</f>
        <v>0.57533606402687409</v>
      </c>
      <c r="AP421">
        <f>(U421-T421)/(1000-U421)*AO421</f>
        <v>8.2317556372823791E-4</v>
      </c>
      <c r="AQ421">
        <f>(P421+273.15)</f>
        <v>307.66331710815427</v>
      </c>
      <c r="AR421">
        <f>(O421+273.15)</f>
        <v>308.23041381835935</v>
      </c>
      <c r="AS421">
        <f>(Y421*AK421+Z421*AL421)*AM421</f>
        <v>3.1104157474741712E-2</v>
      </c>
      <c r="AT421">
        <f>((AS421+0.00000010773*(AR421^4-AQ421^4))-AP421*44100)/(L421*0.92*2*29.3+0.00000043092*AQ421^3)</f>
        <v>-0.24203432053399065</v>
      </c>
      <c r="AU421">
        <f>0.61365*EXP(17.502*J421/(240.97+J421))</f>
        <v>5.4243955208356871</v>
      </c>
      <c r="AV421">
        <f>AU421*1000/AA421</f>
        <v>53.135063978307862</v>
      </c>
      <c r="AW421">
        <f>(AV421-U421)</f>
        <v>40.204299780004639</v>
      </c>
      <c r="AX421">
        <f>IF(D421,P421,(O421+P421)/2)</f>
        <v>34.513317108154297</v>
      </c>
      <c r="AY421">
        <f>0.61365*EXP(17.502*AX421/(240.97+AX421))</f>
        <v>5.4979140245617817</v>
      </c>
      <c r="AZ421">
        <f>IF(AW421&lt;&gt;0,(1000-(AV421+U421)/2)/AW421*AP421,0)</f>
        <v>1.9798471317933216E-2</v>
      </c>
      <c r="BA421">
        <f>U421*AA421/1000</f>
        <v>1.3200620107824361</v>
      </c>
      <c r="BB421">
        <f>(AY421-BA421)</f>
        <v>4.1778520137793453</v>
      </c>
      <c r="BC421">
        <f>1/(1.6/F421+1.37/N421)</f>
        <v>1.2383834787163664E-2</v>
      </c>
      <c r="BD421">
        <f>G421*AA421*0.001</f>
        <v>82.490051549039379</v>
      </c>
      <c r="BE421">
        <f>G421/S421</f>
        <v>1.9304636063748055</v>
      </c>
      <c r="BF421">
        <f>(1-AP421*AA421/AU421/F421)*100</f>
        <v>22.181191658984346</v>
      </c>
      <c r="BG421">
        <f>(S421-E421/(N421/1.35))</f>
        <v>420.56963129675773</v>
      </c>
      <c r="BH421">
        <f>E421*BF421/100/BG421</f>
        <v>-2.8099977304067449E-3</v>
      </c>
    </row>
    <row r="422" spans="1:60" x14ac:dyDescent="0.25">
      <c r="A422" s="1">
        <v>147</v>
      </c>
      <c r="B422" s="1" t="s">
        <v>482</v>
      </c>
      <c r="C422" s="1">
        <v>12896.500009756535</v>
      </c>
      <c r="D422" s="1">
        <v>1</v>
      </c>
      <c r="E422">
        <f>(R422-S422*(1000-T422)/(1000-U422))*AO422</f>
        <v>-5.3180803730774819</v>
      </c>
      <c r="F422">
        <f>IF(AZ422&lt;&gt;0,1/(1/AZ422-1/N422),0)</f>
        <v>1.9910336073523022E-2</v>
      </c>
      <c r="G422">
        <f>((BC422-AP422/2)*S422-E422)/(BC422+AP422/2)</f>
        <v>807.2433390573367</v>
      </c>
      <c r="H422">
        <f>AP422*1000</f>
        <v>0.82320473777549175</v>
      </c>
      <c r="I422">
        <f>(AU422-BA422)</f>
        <v>4.1039669999486517</v>
      </c>
      <c r="J422">
        <f>(P422+AT422*D422)</f>
        <v>34.271386849478013</v>
      </c>
      <c r="K422" s="3">
        <v>10.420000076293945</v>
      </c>
      <c r="L422">
        <f>(K422*AI422+AJ422)</f>
        <v>2</v>
      </c>
      <c r="M422" s="1">
        <v>0.5</v>
      </c>
      <c r="N422">
        <f>L422*(M422+1)*(M422+1)/(M422*M422+1)</f>
        <v>3.6</v>
      </c>
      <c r="O422" s="1">
        <v>35.08160400390625</v>
      </c>
      <c r="P422" s="1">
        <v>34.513408660888672</v>
      </c>
      <c r="Q422" s="1">
        <v>35.08013916015625</v>
      </c>
      <c r="R422" s="1">
        <v>409.95098876953125</v>
      </c>
      <c r="S422" s="1">
        <v>418.5955810546875</v>
      </c>
      <c r="T422" s="1">
        <v>11.52237606048584</v>
      </c>
      <c r="U422" s="1">
        <v>12.934708595275879</v>
      </c>
      <c r="V422" s="1">
        <v>20.730173110961914</v>
      </c>
      <c r="W422" s="1">
        <v>23.27147102355957</v>
      </c>
      <c r="X422" s="1">
        <v>599.4935302734375</v>
      </c>
      <c r="Y422" s="1">
        <v>0.1001187339425087</v>
      </c>
      <c r="Z422" s="1">
        <v>0.10538814216852188</v>
      </c>
      <c r="AA422" s="1">
        <v>102.08656311035156</v>
      </c>
      <c r="AB422" s="1">
        <v>8.8933553695678711</v>
      </c>
      <c r="AC422" s="1">
        <v>6.0726702213287354E-2</v>
      </c>
      <c r="AD422" s="1">
        <v>3.7181936204433441E-2</v>
      </c>
      <c r="AE422" s="1">
        <v>2.2829070221632719E-3</v>
      </c>
      <c r="AF422" s="1">
        <v>1.6314160078763962E-2</v>
      </c>
      <c r="AG422" s="1">
        <v>5.2934279665350914E-3</v>
      </c>
      <c r="AH422" s="1">
        <v>1</v>
      </c>
      <c r="AI422" s="1">
        <v>0</v>
      </c>
      <c r="AJ422" s="1">
        <v>2</v>
      </c>
      <c r="AK422" s="1">
        <v>0</v>
      </c>
      <c r="AL422" s="1">
        <v>1</v>
      </c>
      <c r="AM422" s="1">
        <v>0.18999999761581421</v>
      </c>
      <c r="AN422" s="1">
        <v>111115</v>
      </c>
      <c r="AO422">
        <f>X422*0.000001/(K422*0.0001)</f>
        <v>0.575329679351267</v>
      </c>
      <c r="AP422">
        <f>(U422-T422)/(1000-U422)*AO422</f>
        <v>8.2320473777549176E-4</v>
      </c>
      <c r="AQ422">
        <f>(P422+273.15)</f>
        <v>307.66340866088865</v>
      </c>
      <c r="AR422">
        <f>(O422+273.15)</f>
        <v>308.23160400390623</v>
      </c>
      <c r="AS422">
        <f>(Y422*AK422+Z422*AL422)*AM422</f>
        <v>2.0023746760754246E-2</v>
      </c>
      <c r="AT422">
        <f>((AS422+0.00000010773*(AR422^4-AQ422^4))-AP422*44100)/(L422*0.92*2*29.3+0.00000043092*AQ422^3)</f>
        <v>-0.24202181141065859</v>
      </c>
      <c r="AU422">
        <f>0.61365*EXP(17.502*J422/(240.97+J422))</f>
        <v>5.4244269452742895</v>
      </c>
      <c r="AV422">
        <f>AU422*1000/AA422</f>
        <v>53.135562409038073</v>
      </c>
      <c r="AW422">
        <f>(AV422-U422)</f>
        <v>40.200853813762194</v>
      </c>
      <c r="AX422">
        <f>IF(D422,P422,(O422+P422)/2)</f>
        <v>34.513408660888672</v>
      </c>
      <c r="AY422">
        <f>0.61365*EXP(17.502*AX422/(240.97+AX422))</f>
        <v>5.4979419969968308</v>
      </c>
      <c r="AZ422">
        <f>IF(AW422&lt;&gt;0,(1000-(AV422+U422)/2)/AW422*AP422,0)</f>
        <v>1.9800824664190537E-2</v>
      </c>
      <c r="BA422">
        <f>U422*AA422/1000</f>
        <v>1.3204599453256378</v>
      </c>
      <c r="BB422">
        <f>(AY422-BA422)</f>
        <v>4.177482051671193</v>
      </c>
      <c r="BC422">
        <f>1/(1.6/F422+1.37/N422)</f>
        <v>1.238530795706215E-2</v>
      </c>
      <c r="BD422">
        <f>G422*AA422*0.001</f>
        <v>82.408698078087724</v>
      </c>
      <c r="BE422">
        <f>G422/S422</f>
        <v>1.9284564280956282</v>
      </c>
      <c r="BF422">
        <f>(1-AP422*AA422/AU422/F422)*100</f>
        <v>22.188463913485624</v>
      </c>
      <c r="BG422">
        <f>(S422-E422/(N422/1.35))</f>
        <v>420.58986119459155</v>
      </c>
      <c r="BH422">
        <f>E422*BF422/100/BG422</f>
        <v>-2.8055843788505298E-3</v>
      </c>
    </row>
    <row r="423" spans="1:60" x14ac:dyDescent="0.25">
      <c r="A423" s="1">
        <v>148</v>
      </c>
      <c r="B423" s="1" t="s">
        <v>483</v>
      </c>
      <c r="C423" s="1">
        <v>12901.500009644777</v>
      </c>
      <c r="D423" s="1">
        <v>1</v>
      </c>
      <c r="E423">
        <f>(R423-S423*(1000-T423)/(1000-U423))*AO423</f>
        <v>-5.3213743585065378</v>
      </c>
      <c r="F423">
        <f>IF(AZ423&lt;&gt;0,1/(1/AZ423-1/N423),0)</f>
        <v>1.992040612195211E-2</v>
      </c>
      <c r="G423">
        <f>((BC423-AP423/2)*S423-E423)/(BC423+AP423/2)</f>
        <v>807.29453810680889</v>
      </c>
      <c r="H423">
        <f>AP423*1000</f>
        <v>0.82347149583029855</v>
      </c>
      <c r="I423">
        <f>(AU423-BA423)</f>
        <v>4.1032231653078348</v>
      </c>
      <c r="J423">
        <f>(P423+AT423*D423)</f>
        <v>34.270055389163602</v>
      </c>
      <c r="K423" s="3">
        <v>10.420000076293945</v>
      </c>
      <c r="L423">
        <f>(K423*AI423+AJ423)</f>
        <v>2</v>
      </c>
      <c r="M423" s="1">
        <v>0.5</v>
      </c>
      <c r="N423">
        <f>L423*(M423+1)*(M423+1)/(M423*M423+1)</f>
        <v>3.6</v>
      </c>
      <c r="O423" s="1">
        <v>35.078662872314453</v>
      </c>
      <c r="P423" s="1">
        <v>34.512397766113281</v>
      </c>
      <c r="Q423" s="1">
        <v>35.073726654052734</v>
      </c>
      <c r="R423" s="1">
        <v>409.94119262695312</v>
      </c>
      <c r="S423" s="1">
        <v>418.59124755859375</v>
      </c>
      <c r="T423" s="1">
        <v>11.525317192077637</v>
      </c>
      <c r="U423" s="1">
        <v>12.938090324401855</v>
      </c>
      <c r="V423" s="1">
        <v>20.738103866577148</v>
      </c>
      <c r="W423" s="1">
        <v>23.280294418334961</v>
      </c>
      <c r="X423" s="1">
        <v>599.49871826171875</v>
      </c>
      <c r="Y423" s="1">
        <v>8.8289827108383179E-2</v>
      </c>
      <c r="Z423" s="1">
        <v>9.2936664819717407E-2</v>
      </c>
      <c r="AA423" s="1">
        <v>102.08629608154297</v>
      </c>
      <c r="AB423" s="1">
        <v>8.8933553695678711</v>
      </c>
      <c r="AC423" s="1">
        <v>6.0726702213287354E-2</v>
      </c>
      <c r="AD423" s="1">
        <v>3.7181936204433441E-2</v>
      </c>
      <c r="AE423" s="1">
        <v>2.2829070221632719E-3</v>
      </c>
      <c r="AF423" s="1">
        <v>1.6314160078763962E-2</v>
      </c>
      <c r="AG423" s="1">
        <v>5.2934279665350914E-3</v>
      </c>
      <c r="AH423" s="1">
        <v>1</v>
      </c>
      <c r="AI423" s="1">
        <v>0</v>
      </c>
      <c r="AJ423" s="1">
        <v>2</v>
      </c>
      <c r="AK423" s="1">
        <v>0</v>
      </c>
      <c r="AL423" s="1">
        <v>1</v>
      </c>
      <c r="AM423" s="1">
        <v>0.18999999761581421</v>
      </c>
      <c r="AN423" s="1">
        <v>111115</v>
      </c>
      <c r="AO423">
        <f>X423*0.000001/(K423*0.0001)</f>
        <v>0.57533465822674046</v>
      </c>
      <c r="AP423">
        <f>(U423-T423)/(1000-U423)*AO423</f>
        <v>8.2347149583029858E-4</v>
      </c>
      <c r="AQ423">
        <f>(P423+273.15)</f>
        <v>307.66239776611326</v>
      </c>
      <c r="AR423">
        <f>(O423+273.15)</f>
        <v>308.22866287231443</v>
      </c>
      <c r="AS423">
        <f>(Y423*AK423+Z423*AL423)*AM423</f>
        <v>1.7657966094168032E-2</v>
      </c>
      <c r="AT423">
        <f>((AS423+0.00000010773*(AR423^4-AQ423^4))-AP423*44100)/(L423*0.92*2*29.3+0.00000043092*AQ423^3)</f>
        <v>-0.24234237694968039</v>
      </c>
      <c r="AU423">
        <f>0.61365*EXP(17.502*J423/(240.97+J423))</f>
        <v>5.424024884894469</v>
      </c>
      <c r="AV423">
        <f>AU423*1000/AA423</f>
        <v>53.131762960250292</v>
      </c>
      <c r="AW423">
        <f>(AV423-U423)</f>
        <v>40.193672635848436</v>
      </c>
      <c r="AX423">
        <f>IF(D423,P423,(O423+P423)/2)</f>
        <v>34.512397766113281</v>
      </c>
      <c r="AY423">
        <f>0.61365*EXP(17.502*AX423/(240.97+AX423))</f>
        <v>5.4976331415522379</v>
      </c>
      <c r="AZ423">
        <f>IF(AW423&lt;&gt;0,(1000-(AV423+U423)/2)/AW423*AP423,0)</f>
        <v>1.9810784214411712E-2</v>
      </c>
      <c r="BA423">
        <f>U423*AA423/1000</f>
        <v>1.3208017195866342</v>
      </c>
      <c r="BB423">
        <f>(AY423-BA423)</f>
        <v>4.1768314219656038</v>
      </c>
      <c r="BC423">
        <f>1/(1.6/F423+1.37/N423)</f>
        <v>1.2391542533364748E-2</v>
      </c>
      <c r="BD423">
        <f>G423*AA423*0.001</f>
        <v>82.413709242184169</v>
      </c>
      <c r="BE423">
        <f>G423/S423</f>
        <v>1.9285987053367739</v>
      </c>
      <c r="BF423">
        <f>(1-AP423*AA423/AU423/F423)*100</f>
        <v>22.197033518150178</v>
      </c>
      <c r="BG423">
        <f>(S423-E423/(N423/1.35))</f>
        <v>420.5867629430337</v>
      </c>
      <c r="BH423">
        <f>E423*BF423/100/BG423</f>
        <v>-2.8084270691703414E-3</v>
      </c>
    </row>
    <row r="424" spans="1:60" x14ac:dyDescent="0.25">
      <c r="A424" s="1" t="s">
        <v>9</v>
      </c>
      <c r="B424" s="1" t="s">
        <v>484</v>
      </c>
    </row>
    <row r="425" spans="1:60" x14ac:dyDescent="0.25">
      <c r="A425" s="1" t="s">
        <v>9</v>
      </c>
      <c r="B425" s="1" t="s">
        <v>485</v>
      </c>
    </row>
    <row r="426" spans="1:60" x14ac:dyDescent="0.25">
      <c r="A426" s="1" t="s">
        <v>9</v>
      </c>
      <c r="B426" s="1" t="s">
        <v>486</v>
      </c>
    </row>
    <row r="427" spans="1:60" x14ac:dyDescent="0.25">
      <c r="A427" s="1" t="s">
        <v>9</v>
      </c>
      <c r="B427" s="1" t="s">
        <v>487</v>
      </c>
    </row>
    <row r="428" spans="1:60" x14ac:dyDescent="0.25">
      <c r="A428" s="1" t="s">
        <v>9</v>
      </c>
      <c r="B428" s="1" t="s">
        <v>488</v>
      </c>
    </row>
    <row r="429" spans="1:60" x14ac:dyDescent="0.25">
      <c r="A429" s="1" t="s">
        <v>9</v>
      </c>
      <c r="B429" s="1" t="s">
        <v>489</v>
      </c>
    </row>
    <row r="430" spans="1:60" x14ac:dyDescent="0.25">
      <c r="A430" s="1" t="s">
        <v>9</v>
      </c>
      <c r="B430" s="1" t="s">
        <v>490</v>
      </c>
    </row>
    <row r="431" spans="1:60" x14ac:dyDescent="0.25">
      <c r="A431" s="1" t="s">
        <v>9</v>
      </c>
      <c r="B431" s="1" t="s">
        <v>491</v>
      </c>
    </row>
    <row r="432" spans="1:60" x14ac:dyDescent="0.25">
      <c r="A432" s="1" t="s">
        <v>9</v>
      </c>
      <c r="B432" s="1" t="s">
        <v>492</v>
      </c>
    </row>
    <row r="433" spans="1:60" x14ac:dyDescent="0.25">
      <c r="A433" s="1">
        <v>149</v>
      </c>
      <c r="B433" s="1" t="s">
        <v>493</v>
      </c>
      <c r="C433" s="1">
        <v>13185.000010102987</v>
      </c>
      <c r="D433" s="1">
        <v>1</v>
      </c>
      <c r="E433">
        <f t="shared" ref="E433:E438" si="224">(R433-S433*(1000-T433)/(1000-U433))*AO433</f>
        <v>-2.6517165860410161</v>
      </c>
      <c r="F433">
        <f t="shared" ref="F433:F438" si="225">IF(AZ433&lt;&gt;0,1/(1/AZ433-1/N433),0)</f>
        <v>8.6940831490689881E-3</v>
      </c>
      <c r="G433">
        <f t="shared" ref="G433:G438" si="226">((BC433-AP433/2)*S433-E433)/(BC433+AP433/2)</f>
        <v>856.86535084555624</v>
      </c>
      <c r="H433">
        <f t="shared" ref="H433:H438" si="227">AP433*1000</f>
        <v>0.38541957415114725</v>
      </c>
      <c r="I433">
        <f t="shared" ref="I433:I438" si="228">(AU433-BA433)</f>
        <v>4.3841677592870765</v>
      </c>
      <c r="J433">
        <f t="shared" ref="J433:J438" si="229">(P433+AT433*D433)</f>
        <v>34.911860691561401</v>
      </c>
      <c r="K433" s="3">
        <v>6.8499999046325684</v>
      </c>
      <c r="L433">
        <f t="shared" ref="L433:L438" si="230">(K433*AI433+AJ433)</f>
        <v>2</v>
      </c>
      <c r="M433" s="1">
        <v>0.5</v>
      </c>
      <c r="N433">
        <f t="shared" ref="N433:N438" si="231">L433*(M433+1)*(M433+1)/(M433*M433+1)</f>
        <v>3.6</v>
      </c>
      <c r="O433" s="1">
        <v>35.095298767089844</v>
      </c>
      <c r="P433" s="1">
        <v>35.047908782958984</v>
      </c>
      <c r="Q433" s="1">
        <v>35.082759857177734</v>
      </c>
      <c r="R433" s="1">
        <v>410.13259887695312</v>
      </c>
      <c r="S433" s="1">
        <v>412.98052978515625</v>
      </c>
      <c r="T433" s="1">
        <v>11.679170608520508</v>
      </c>
      <c r="U433" s="1">
        <v>12.114208221435547</v>
      </c>
      <c r="V433" s="1">
        <v>20.99725341796875</v>
      </c>
      <c r="W433" s="1">
        <v>21.779325485229492</v>
      </c>
      <c r="X433" s="1">
        <v>599.52081298828125</v>
      </c>
      <c r="Y433" s="1">
        <v>6.7764006555080414E-2</v>
      </c>
      <c r="Z433" s="1">
        <v>7.1330532431602478E-2</v>
      </c>
      <c r="AA433" s="1">
        <v>102.08616638183594</v>
      </c>
      <c r="AB433" s="1">
        <v>8.5466098785400391</v>
      </c>
      <c r="AC433" s="1">
        <v>-9.2069506645202637E-3</v>
      </c>
      <c r="AD433" s="1">
        <v>3.500698134303093E-2</v>
      </c>
      <c r="AE433" s="1">
        <v>1.2308619916439056E-3</v>
      </c>
      <c r="AF433" s="1">
        <v>1.3333075679838657E-2</v>
      </c>
      <c r="AG433" s="1">
        <v>1.3687423197552562E-3</v>
      </c>
      <c r="AH433" s="1">
        <v>0.3333333432674408</v>
      </c>
      <c r="AI433" s="1">
        <v>0</v>
      </c>
      <c r="AJ433" s="1">
        <v>2</v>
      </c>
      <c r="AK433" s="1">
        <v>0</v>
      </c>
      <c r="AL433" s="1">
        <v>1</v>
      </c>
      <c r="AM433" s="1">
        <v>0.18999999761581421</v>
      </c>
      <c r="AN433" s="1">
        <v>111115</v>
      </c>
      <c r="AO433">
        <f t="shared" ref="AO433:AO438" si="232">X433*0.000001/(K433*0.0001)</f>
        <v>0.8752128778612579</v>
      </c>
      <c r="AP433">
        <f t="shared" ref="AP433:AP438" si="233">(U433-T433)/(1000-U433)*AO433</f>
        <v>3.8541957415114727E-4</v>
      </c>
      <c r="AQ433">
        <f t="shared" ref="AQ433:AQ438" si="234">(P433+273.15)</f>
        <v>308.19790878295896</v>
      </c>
      <c r="AR433">
        <f t="shared" ref="AR433:AR438" si="235">(O433+273.15)</f>
        <v>308.24529876708982</v>
      </c>
      <c r="AS433">
        <f t="shared" ref="AS433:AS438" si="236">(Y433*AK433+Z433*AL433)*AM433</f>
        <v>1.3552800991939229E-2</v>
      </c>
      <c r="AT433">
        <f t="shared" ref="AT433:AT438" si="237">((AS433+0.00000010773*(AR433^4-AQ433^4))-AP433*44100)/(L433*0.92*2*29.3+0.00000043092*AQ433^3)</f>
        <v>-0.13604809139758359</v>
      </c>
      <c r="AU433">
        <f t="shared" ref="AU433:AU438" si="238">0.61365*EXP(17.502*J433/(240.97+J433))</f>
        <v>5.6208608353647502</v>
      </c>
      <c r="AV433">
        <f t="shared" ref="AV433:AV438" si="239">AU433*1000/AA433</f>
        <v>55.059965856107056</v>
      </c>
      <c r="AW433">
        <f t="shared" ref="AW433:AW438" si="240">(AV433-U433)</f>
        <v>42.945757634671509</v>
      </c>
      <c r="AX433">
        <f t="shared" ref="AX433:AX438" si="241">IF(D433,P433,(O433+P433)/2)</f>
        <v>35.047908782958984</v>
      </c>
      <c r="AY433">
        <f t="shared" ref="AY433:AY438" si="242">0.61365*EXP(17.502*AX433/(240.97+AX433))</f>
        <v>5.6633739345240208</v>
      </c>
      <c r="AZ433">
        <f t="shared" ref="AZ433:AZ438" si="243">IF(AW433&lt;&gt;0,(1000-(AV433+U433)/2)/AW433*AP433,0)</f>
        <v>8.6731373221129483E-3</v>
      </c>
      <c r="BA433">
        <f t="shared" ref="BA433:BA438" si="244">U433*AA433/1000</f>
        <v>1.236693076077674</v>
      </c>
      <c r="BB433">
        <f t="shared" ref="BB433:BB438" si="245">(AY433-BA433)</f>
        <v>4.4266808584463471</v>
      </c>
      <c r="BC433">
        <f t="shared" ref="BC433:BC438" si="246">1/(1.6/F433+1.37/N433)</f>
        <v>5.4225887945791081E-3</v>
      </c>
      <c r="BD433">
        <f t="shared" ref="BD433:BD438" si="247">G433*AA433*0.001</f>
        <v>87.474098773249679</v>
      </c>
      <c r="BE433">
        <f t="shared" ref="BE433:BE438" si="248">G433/S433</f>
        <v>2.0748323202823169</v>
      </c>
      <c r="BF433">
        <f t="shared" ref="BF433:BF438" si="249">(1-AP433*AA433/AU433/F433)*100</f>
        <v>19.485511162504043</v>
      </c>
      <c r="BG433">
        <f t="shared" ref="BG433:BG438" si="250">(S433-E433/(N433/1.35))</f>
        <v>413.97492350492161</v>
      </c>
      <c r="BH433">
        <f t="shared" ref="BH433:BH438" si="251">E433*BF433/100/BG433</f>
        <v>-1.2481445180213926E-3</v>
      </c>
    </row>
    <row r="434" spans="1:60" x14ac:dyDescent="0.25">
      <c r="A434" s="1">
        <v>150</v>
      </c>
      <c r="B434" s="1" t="s">
        <v>494</v>
      </c>
      <c r="C434" s="1">
        <v>13190.000009991229</v>
      </c>
      <c r="D434" s="1">
        <v>1</v>
      </c>
      <c r="E434">
        <f t="shared" si="224"/>
        <v>-2.5987311734373497</v>
      </c>
      <c r="F434">
        <f t="shared" si="225"/>
        <v>8.6971362499671055E-3</v>
      </c>
      <c r="G434">
        <f t="shared" si="226"/>
        <v>847.2616613230133</v>
      </c>
      <c r="H434">
        <f t="shared" si="227"/>
        <v>0.38576421055091509</v>
      </c>
      <c r="I434">
        <f t="shared" si="228"/>
        <v>4.3865035235788525</v>
      </c>
      <c r="J434">
        <f t="shared" si="229"/>
        <v>34.9199408291799</v>
      </c>
      <c r="K434" s="3">
        <v>6.8499999046325684</v>
      </c>
      <c r="L434">
        <f t="shared" si="230"/>
        <v>2</v>
      </c>
      <c r="M434" s="1">
        <v>0.5</v>
      </c>
      <c r="N434">
        <f t="shared" si="231"/>
        <v>3.6</v>
      </c>
      <c r="O434" s="1">
        <v>35.09930419921875</v>
      </c>
      <c r="P434" s="1">
        <v>35.056621551513672</v>
      </c>
      <c r="Q434" s="1">
        <v>35.093368530273437</v>
      </c>
      <c r="R434" s="1">
        <v>410.21246337890625</v>
      </c>
      <c r="S434" s="1">
        <v>412.99969482421875</v>
      </c>
      <c r="T434" s="1">
        <v>11.680524826049805</v>
      </c>
      <c r="U434" s="1">
        <v>12.115952491760254</v>
      </c>
      <c r="V434" s="1">
        <v>20.995620727539063</v>
      </c>
      <c r="W434" s="1">
        <v>21.778076171875</v>
      </c>
      <c r="X434" s="1">
        <v>599.518310546875</v>
      </c>
      <c r="Y434" s="1">
        <v>5.8874119073152542E-2</v>
      </c>
      <c r="Z434" s="1">
        <v>6.1972755938768387E-2</v>
      </c>
      <c r="AA434" s="1">
        <v>102.08644104003906</v>
      </c>
      <c r="AB434" s="1">
        <v>8.5466098785400391</v>
      </c>
      <c r="AC434" s="1">
        <v>-9.2069506645202637E-3</v>
      </c>
      <c r="AD434" s="1">
        <v>3.500698134303093E-2</v>
      </c>
      <c r="AE434" s="1">
        <v>1.2308619916439056E-3</v>
      </c>
      <c r="AF434" s="1">
        <v>1.3333075679838657E-2</v>
      </c>
      <c r="AG434" s="1">
        <v>1.3687423197552562E-3</v>
      </c>
      <c r="AH434" s="1">
        <v>1</v>
      </c>
      <c r="AI434" s="1">
        <v>0</v>
      </c>
      <c r="AJ434" s="1">
        <v>2</v>
      </c>
      <c r="AK434" s="1">
        <v>0</v>
      </c>
      <c r="AL434" s="1">
        <v>1</v>
      </c>
      <c r="AM434" s="1">
        <v>0.18999999761581421</v>
      </c>
      <c r="AN434" s="1">
        <v>111115</v>
      </c>
      <c r="AO434">
        <f t="shared" si="232"/>
        <v>0.87520922466207363</v>
      </c>
      <c r="AP434">
        <f t="shared" si="233"/>
        <v>3.8576421055091511E-4</v>
      </c>
      <c r="AQ434">
        <f t="shared" si="234"/>
        <v>308.20662155151365</v>
      </c>
      <c r="AR434">
        <f t="shared" si="235"/>
        <v>308.24930419921873</v>
      </c>
      <c r="AS434">
        <f t="shared" si="236"/>
        <v>1.1774823480611429E-2</v>
      </c>
      <c r="AT434">
        <f t="shared" si="237"/>
        <v>-0.1366807223337726</v>
      </c>
      <c r="AU434">
        <f t="shared" si="238"/>
        <v>5.6233779932728503</v>
      </c>
      <c r="AV434">
        <f t="shared" si="239"/>
        <v>55.08447484291591</v>
      </c>
      <c r="AW434">
        <f t="shared" si="240"/>
        <v>42.968522351155656</v>
      </c>
      <c r="AX434">
        <f t="shared" si="241"/>
        <v>35.056621551513672</v>
      </c>
      <c r="AY434">
        <f t="shared" si="242"/>
        <v>5.6661060470098539</v>
      </c>
      <c r="AZ434">
        <f t="shared" si="243"/>
        <v>8.6761757270707191E-3</v>
      </c>
      <c r="BA434">
        <f t="shared" si="244"/>
        <v>1.2368744696939975</v>
      </c>
      <c r="BB434">
        <f t="shared" si="245"/>
        <v>4.4292315773158561</v>
      </c>
      <c r="BC434">
        <f t="shared" si="246"/>
        <v>5.4244891139295925E-3</v>
      </c>
      <c r="BD434">
        <f t="shared" si="247"/>
        <v>86.49392763413735</v>
      </c>
      <c r="BE434">
        <f t="shared" si="248"/>
        <v>2.0514825360430966</v>
      </c>
      <c r="BF434">
        <f t="shared" si="249"/>
        <v>19.477649058124957</v>
      </c>
      <c r="BG434">
        <f t="shared" si="250"/>
        <v>413.97421901425776</v>
      </c>
      <c r="BH434">
        <f t="shared" si="251"/>
        <v>-1.2227131900423647E-3</v>
      </c>
    </row>
    <row r="435" spans="1:60" x14ac:dyDescent="0.25">
      <c r="A435" s="1">
        <v>151</v>
      </c>
      <c r="B435" s="1" t="s">
        <v>495</v>
      </c>
      <c r="C435" s="1">
        <v>13195.00000987947</v>
      </c>
      <c r="D435" s="1">
        <v>1</v>
      </c>
      <c r="E435">
        <f t="shared" si="224"/>
        <v>-2.5968263642757772</v>
      </c>
      <c r="F435">
        <f t="shared" si="225"/>
        <v>8.7057638393147965E-3</v>
      </c>
      <c r="G435">
        <f t="shared" si="226"/>
        <v>846.49203918424598</v>
      </c>
      <c r="H435">
        <f t="shared" si="227"/>
        <v>0.38605069066543191</v>
      </c>
      <c r="I435">
        <f t="shared" si="228"/>
        <v>4.3854369950278613</v>
      </c>
      <c r="J435">
        <f t="shared" si="229"/>
        <v>34.917261280372003</v>
      </c>
      <c r="K435" s="3">
        <v>6.8499999046325684</v>
      </c>
      <c r="L435">
        <f t="shared" si="230"/>
        <v>2</v>
      </c>
      <c r="M435" s="1">
        <v>0.5</v>
      </c>
      <c r="N435">
        <f t="shared" si="231"/>
        <v>3.6</v>
      </c>
      <c r="O435" s="1">
        <v>35.102951049804687</v>
      </c>
      <c r="P435" s="1">
        <v>35.053337097167969</v>
      </c>
      <c r="Q435" s="1">
        <v>35.091262817382812</v>
      </c>
      <c r="R435" s="1">
        <v>410.23190307617187</v>
      </c>
      <c r="S435" s="1">
        <v>413.016845703125</v>
      </c>
      <c r="T435" s="1">
        <v>11.682460784912109</v>
      </c>
      <c r="U435" s="1">
        <v>12.118215560913086</v>
      </c>
      <c r="V435" s="1">
        <v>20.99456787109375</v>
      </c>
      <c r="W435" s="1">
        <v>21.77745246887207</v>
      </c>
      <c r="X435" s="1">
        <v>599.51177978515625</v>
      </c>
      <c r="Y435" s="1">
        <v>4.9267642199993134E-2</v>
      </c>
      <c r="Z435" s="1">
        <v>5.1860678941011429E-2</v>
      </c>
      <c r="AA435" s="1">
        <v>102.08649444580078</v>
      </c>
      <c r="AB435" s="1">
        <v>8.5466098785400391</v>
      </c>
      <c r="AC435" s="1">
        <v>-9.2069506645202637E-3</v>
      </c>
      <c r="AD435" s="1">
        <v>3.500698134303093E-2</v>
      </c>
      <c r="AE435" s="1">
        <v>1.2308619916439056E-3</v>
      </c>
      <c r="AF435" s="1">
        <v>1.3333075679838657E-2</v>
      </c>
      <c r="AG435" s="1">
        <v>1.3687423197552562E-3</v>
      </c>
      <c r="AH435" s="1">
        <v>1</v>
      </c>
      <c r="AI435" s="1">
        <v>0</v>
      </c>
      <c r="AJ435" s="1">
        <v>2</v>
      </c>
      <c r="AK435" s="1">
        <v>0</v>
      </c>
      <c r="AL435" s="1">
        <v>1</v>
      </c>
      <c r="AM435" s="1">
        <v>0.18999999761581421</v>
      </c>
      <c r="AN435" s="1">
        <v>111115</v>
      </c>
      <c r="AO435">
        <f t="shared" si="232"/>
        <v>0.87519969070322745</v>
      </c>
      <c r="AP435">
        <f t="shared" si="233"/>
        <v>3.8605069066543189E-4</v>
      </c>
      <c r="AQ435">
        <f t="shared" si="234"/>
        <v>308.20333709716795</v>
      </c>
      <c r="AR435">
        <f t="shared" si="235"/>
        <v>308.25295104980466</v>
      </c>
      <c r="AS435">
        <f t="shared" si="236"/>
        <v>9.8535288751466776E-3</v>
      </c>
      <c r="AT435">
        <f t="shared" si="237"/>
        <v>-0.13607581679596731</v>
      </c>
      <c r="AU435">
        <f t="shared" si="238"/>
        <v>5.6225431405800315</v>
      </c>
      <c r="AV435">
        <f t="shared" si="239"/>
        <v>55.076268130307113</v>
      </c>
      <c r="AW435">
        <f t="shared" si="240"/>
        <v>42.958052569394027</v>
      </c>
      <c r="AX435">
        <f t="shared" si="241"/>
        <v>35.053337097167969</v>
      </c>
      <c r="AY435">
        <f t="shared" si="242"/>
        <v>5.6650759874566852</v>
      </c>
      <c r="AZ435">
        <f t="shared" si="243"/>
        <v>8.6847617601801194E-3</v>
      </c>
      <c r="BA435">
        <f t="shared" si="244"/>
        <v>1.2371061455521704</v>
      </c>
      <c r="BB435">
        <f t="shared" si="245"/>
        <v>4.427969841904515</v>
      </c>
      <c r="BC435">
        <f t="shared" si="246"/>
        <v>5.42985910662793E-3</v>
      </c>
      <c r="BD435">
        <f t="shared" si="247"/>
        <v>86.415404856597107</v>
      </c>
      <c r="BE435">
        <f t="shared" si="248"/>
        <v>2.0495339306152691</v>
      </c>
      <c r="BF435">
        <f t="shared" si="249"/>
        <v>19.485713937416282</v>
      </c>
      <c r="BG435">
        <f t="shared" si="250"/>
        <v>413.99065558972842</v>
      </c>
      <c r="BH435">
        <f t="shared" si="251"/>
        <v>-1.2222743435437587E-3</v>
      </c>
    </row>
    <row r="436" spans="1:60" x14ac:dyDescent="0.25">
      <c r="A436" s="1">
        <v>152</v>
      </c>
      <c r="B436" s="1" t="s">
        <v>496</v>
      </c>
      <c r="C436" s="1">
        <v>13200.500009756535</v>
      </c>
      <c r="D436" s="1">
        <v>1</v>
      </c>
      <c r="E436">
        <f t="shared" si="224"/>
        <v>-2.7943086315083971</v>
      </c>
      <c r="F436">
        <f t="shared" si="225"/>
        <v>8.6996939618608701E-3</v>
      </c>
      <c r="G436">
        <f t="shared" si="226"/>
        <v>881.98046983416714</v>
      </c>
      <c r="H436">
        <f t="shared" si="227"/>
        <v>0.38556610619249221</v>
      </c>
      <c r="I436">
        <f t="shared" si="228"/>
        <v>4.3830325602418529</v>
      </c>
      <c r="J436">
        <f t="shared" si="229"/>
        <v>34.910322531536949</v>
      </c>
      <c r="K436" s="3">
        <v>6.8499999046325684</v>
      </c>
      <c r="L436">
        <f t="shared" si="230"/>
        <v>2</v>
      </c>
      <c r="M436" s="1">
        <v>0.5</v>
      </c>
      <c r="N436">
        <f t="shared" si="231"/>
        <v>3.6</v>
      </c>
      <c r="O436" s="1">
        <v>35.102706909179687</v>
      </c>
      <c r="P436" s="1">
        <v>35.045394897460937</v>
      </c>
      <c r="Q436" s="1">
        <v>35.079933166503906</v>
      </c>
      <c r="R436" s="1">
        <v>410.00201416015625</v>
      </c>
      <c r="S436" s="1">
        <v>413.012939453125</v>
      </c>
      <c r="T436" s="1">
        <v>11.685349464416504</v>
      </c>
      <c r="U436" s="1">
        <v>12.120572090148926</v>
      </c>
      <c r="V436" s="1">
        <v>20.999122619628906</v>
      </c>
      <c r="W436" s="1">
        <v>21.781230926513672</v>
      </c>
      <c r="X436" s="1">
        <v>599.48992919921875</v>
      </c>
      <c r="Y436" s="1">
        <v>6.1799414455890656E-2</v>
      </c>
      <c r="Z436" s="1">
        <v>6.5052017569541931E-2</v>
      </c>
      <c r="AA436" s="1">
        <v>102.08670043945312</v>
      </c>
      <c r="AB436" s="1">
        <v>8.5466098785400391</v>
      </c>
      <c r="AC436" s="1">
        <v>-9.2069506645202637E-3</v>
      </c>
      <c r="AD436" s="1">
        <v>3.500698134303093E-2</v>
      </c>
      <c r="AE436" s="1">
        <v>1.2308619916439056E-3</v>
      </c>
      <c r="AF436" s="1">
        <v>1.3333075679838657E-2</v>
      </c>
      <c r="AG436" s="1">
        <v>1.3687423197552562E-3</v>
      </c>
      <c r="AH436" s="1">
        <v>1</v>
      </c>
      <c r="AI436" s="1">
        <v>0</v>
      </c>
      <c r="AJ436" s="1">
        <v>2</v>
      </c>
      <c r="AK436" s="1">
        <v>0</v>
      </c>
      <c r="AL436" s="1">
        <v>1</v>
      </c>
      <c r="AM436" s="1">
        <v>0.18999999761581421</v>
      </c>
      <c r="AN436" s="1">
        <v>111115</v>
      </c>
      <c r="AO436">
        <f t="shared" si="232"/>
        <v>0.87516779203718109</v>
      </c>
      <c r="AP436">
        <f t="shared" si="233"/>
        <v>3.8556610619249219E-4</v>
      </c>
      <c r="AQ436">
        <f t="shared" si="234"/>
        <v>308.19539489746091</v>
      </c>
      <c r="AR436">
        <f t="shared" si="235"/>
        <v>308.25270690917966</v>
      </c>
      <c r="AS436">
        <f t="shared" si="236"/>
        <v>1.2359883183116871E-2</v>
      </c>
      <c r="AT436">
        <f t="shared" si="237"/>
        <v>-0.13507236592398775</v>
      </c>
      <c r="AU436">
        <f t="shared" si="238"/>
        <v>5.6203817723636824</v>
      </c>
      <c r="AV436">
        <f t="shared" si="239"/>
        <v>55.054985107458627</v>
      </c>
      <c r="AW436">
        <f t="shared" si="240"/>
        <v>42.934413017309701</v>
      </c>
      <c r="AX436">
        <f t="shared" si="241"/>
        <v>35.045394897460937</v>
      </c>
      <c r="AY436">
        <f t="shared" si="242"/>
        <v>5.662585853987161</v>
      </c>
      <c r="AZ436">
        <f t="shared" si="243"/>
        <v>8.6787211235954207E-3</v>
      </c>
      <c r="BA436">
        <f t="shared" si="244"/>
        <v>1.2373492121218297</v>
      </c>
      <c r="BB436">
        <f t="shared" si="245"/>
        <v>4.4252366418653315</v>
      </c>
      <c r="BC436">
        <f t="shared" si="246"/>
        <v>5.4260810897908233E-3</v>
      </c>
      <c r="BD436">
        <f t="shared" si="247"/>
        <v>90.03847601740874</v>
      </c>
      <c r="BE436">
        <f t="shared" si="248"/>
        <v>2.1354790264004979</v>
      </c>
      <c r="BF436">
        <f t="shared" si="249"/>
        <v>19.499565439582966</v>
      </c>
      <c r="BG436">
        <f t="shared" si="250"/>
        <v>414.06080518994065</v>
      </c>
      <c r="BH436">
        <f t="shared" si="251"/>
        <v>-1.3159372569324574E-3</v>
      </c>
    </row>
    <row r="437" spans="1:60" x14ac:dyDescent="0.25">
      <c r="A437" s="1">
        <v>153</v>
      </c>
      <c r="B437" s="1" t="s">
        <v>497</v>
      </c>
      <c r="C437" s="1">
        <v>13205.500009644777</v>
      </c>
      <c r="D437" s="1">
        <v>1</v>
      </c>
      <c r="E437">
        <f t="shared" si="224"/>
        <v>-2.8230301317725761</v>
      </c>
      <c r="F437">
        <f t="shared" si="225"/>
        <v>8.6685236652279674E-3</v>
      </c>
      <c r="G437">
        <f t="shared" si="226"/>
        <v>888.86864107373162</v>
      </c>
      <c r="H437">
        <f t="shared" si="227"/>
        <v>0.38406771602325851</v>
      </c>
      <c r="I437">
        <f t="shared" si="228"/>
        <v>4.3816709758287811</v>
      </c>
      <c r="J437">
        <f t="shared" si="229"/>
        <v>34.90648009981745</v>
      </c>
      <c r="K437" s="3">
        <v>6.8499999046325684</v>
      </c>
      <c r="L437">
        <f t="shared" si="230"/>
        <v>2</v>
      </c>
      <c r="M437" s="1">
        <v>0.5</v>
      </c>
      <c r="N437">
        <f t="shared" si="231"/>
        <v>3.6</v>
      </c>
      <c r="O437" s="1">
        <v>35.099933624267578</v>
      </c>
      <c r="P437" s="1">
        <v>35.040802001953125</v>
      </c>
      <c r="Q437" s="1">
        <v>35.074436187744141</v>
      </c>
      <c r="R437" s="1">
        <v>409.92520141601562</v>
      </c>
      <c r="S437" s="1">
        <v>412.9697265625</v>
      </c>
      <c r="T437" s="1">
        <v>11.68868350982666</v>
      </c>
      <c r="U437" s="1">
        <v>12.122221946716309</v>
      </c>
      <c r="V437" s="1">
        <v>21.007335662841797</v>
      </c>
      <c r="W437" s="1">
        <v>21.787099838256836</v>
      </c>
      <c r="X437" s="1">
        <v>599.47900390625</v>
      </c>
      <c r="Y437" s="1">
        <v>6.9040358066558838E-2</v>
      </c>
      <c r="Z437" s="1">
        <v>7.2674058377742767E-2</v>
      </c>
      <c r="AA437" s="1">
        <v>102.08641815185547</v>
      </c>
      <c r="AB437" s="1">
        <v>8.5466098785400391</v>
      </c>
      <c r="AC437" s="1">
        <v>-9.2069506645202637E-3</v>
      </c>
      <c r="AD437" s="1">
        <v>3.500698134303093E-2</v>
      </c>
      <c r="AE437" s="1">
        <v>1.2308619916439056E-3</v>
      </c>
      <c r="AF437" s="1">
        <v>1.3333075679838657E-2</v>
      </c>
      <c r="AG437" s="1">
        <v>1.3687423197552562E-3</v>
      </c>
      <c r="AH437" s="1">
        <v>1</v>
      </c>
      <c r="AI437" s="1">
        <v>0</v>
      </c>
      <c r="AJ437" s="1">
        <v>2</v>
      </c>
      <c r="AK437" s="1">
        <v>0</v>
      </c>
      <c r="AL437" s="1">
        <v>1</v>
      </c>
      <c r="AM437" s="1">
        <v>0.18999999761581421</v>
      </c>
      <c r="AN437" s="1">
        <v>111115</v>
      </c>
      <c r="AO437">
        <f t="shared" si="232"/>
        <v>0.87515184270415802</v>
      </c>
      <c r="AP437">
        <f t="shared" si="233"/>
        <v>3.8406771602325851E-4</v>
      </c>
      <c r="AQ437">
        <f t="shared" si="234"/>
        <v>308.1908020019531</v>
      </c>
      <c r="AR437">
        <f t="shared" si="235"/>
        <v>308.24993362426756</v>
      </c>
      <c r="AS437">
        <f t="shared" si="236"/>
        <v>1.3808070918502668E-2</v>
      </c>
      <c r="AT437">
        <f t="shared" si="237"/>
        <v>-0.13432190213567236</v>
      </c>
      <c r="AU437">
        <f t="shared" si="238"/>
        <v>5.6191851944108615</v>
      </c>
      <c r="AV437">
        <f t="shared" si="239"/>
        <v>55.043416118804537</v>
      </c>
      <c r="AW437">
        <f t="shared" si="240"/>
        <v>42.921194172088228</v>
      </c>
      <c r="AX437">
        <f t="shared" si="241"/>
        <v>35.040802001953125</v>
      </c>
      <c r="AY437">
        <f t="shared" si="242"/>
        <v>5.6611462686105991</v>
      </c>
      <c r="AZ437">
        <f t="shared" si="243"/>
        <v>8.6477006658192291E-3</v>
      </c>
      <c r="BA437">
        <f t="shared" si="244"/>
        <v>1.2375142185820804</v>
      </c>
      <c r="BB437">
        <f t="shared" si="245"/>
        <v>4.4236320500285187</v>
      </c>
      <c r="BC437">
        <f t="shared" si="246"/>
        <v>5.4066798832068004E-3</v>
      </c>
      <c r="BD437">
        <f t="shared" si="247"/>
        <v>90.741415774724501</v>
      </c>
      <c r="BE437">
        <f t="shared" si="248"/>
        <v>2.1523820849352444</v>
      </c>
      <c r="BF437">
        <f t="shared" si="249"/>
        <v>19.507153786483823</v>
      </c>
      <c r="BG437">
        <f t="shared" si="250"/>
        <v>414.02836286191473</v>
      </c>
      <c r="BH437">
        <f t="shared" si="251"/>
        <v>-1.3300847928317376E-3</v>
      </c>
    </row>
    <row r="438" spans="1:60" x14ac:dyDescent="0.25">
      <c r="A438" s="1">
        <v>154</v>
      </c>
      <c r="B438" s="1" t="s">
        <v>498</v>
      </c>
      <c r="C438" s="1">
        <v>13210.500009533018</v>
      </c>
      <c r="D438" s="1">
        <v>1</v>
      </c>
      <c r="E438">
        <f t="shared" si="224"/>
        <v>-2.7944071997817255</v>
      </c>
      <c r="F438">
        <f t="shared" si="225"/>
        <v>8.6402104266581382E-3</v>
      </c>
      <c r="G438">
        <f t="shared" si="226"/>
        <v>885.33401495175644</v>
      </c>
      <c r="H438">
        <f t="shared" si="227"/>
        <v>0.38289530754223156</v>
      </c>
      <c r="I438">
        <f t="shared" si="228"/>
        <v>4.3825473881455688</v>
      </c>
      <c r="J438">
        <f t="shared" si="229"/>
        <v>34.909706032766891</v>
      </c>
      <c r="K438" s="3">
        <v>6.8499999046325684</v>
      </c>
      <c r="L438">
        <f t="shared" si="230"/>
        <v>2</v>
      </c>
      <c r="M438" s="1">
        <v>0.5</v>
      </c>
      <c r="N438">
        <f t="shared" si="231"/>
        <v>3.6</v>
      </c>
      <c r="O438" s="1">
        <v>35.098094940185547</v>
      </c>
      <c r="P438" s="1">
        <v>35.044151306152344</v>
      </c>
      <c r="Q438" s="1">
        <v>35.077152252197266</v>
      </c>
      <c r="R438" s="1">
        <v>409.90875244140625</v>
      </c>
      <c r="S438" s="1">
        <v>412.92123413085937</v>
      </c>
      <c r="T438" s="1">
        <v>11.691258430480957</v>
      </c>
      <c r="U438" s="1">
        <v>12.123485565185547</v>
      </c>
      <c r="V438" s="1">
        <v>21.014463424682617</v>
      </c>
      <c r="W438" s="1">
        <v>21.791921615600586</v>
      </c>
      <c r="X438" s="1">
        <v>599.46142578125</v>
      </c>
      <c r="Y438" s="1">
        <v>6.3232578337192535E-2</v>
      </c>
      <c r="Z438" s="1">
        <v>6.6560603678226471E-2</v>
      </c>
      <c r="AA438" s="1">
        <v>102.08634948730469</v>
      </c>
      <c r="AB438" s="1">
        <v>8.5466098785400391</v>
      </c>
      <c r="AC438" s="1">
        <v>-9.2069506645202637E-3</v>
      </c>
      <c r="AD438" s="1">
        <v>3.500698134303093E-2</v>
      </c>
      <c r="AE438" s="1">
        <v>1.2308619916439056E-3</v>
      </c>
      <c r="AF438" s="1">
        <v>1.3333075679838657E-2</v>
      </c>
      <c r="AG438" s="1">
        <v>1.3687423197552562E-3</v>
      </c>
      <c r="AH438" s="1">
        <v>1</v>
      </c>
      <c r="AI438" s="1">
        <v>0</v>
      </c>
      <c r="AJ438" s="1">
        <v>2</v>
      </c>
      <c r="AK438" s="1">
        <v>0</v>
      </c>
      <c r="AL438" s="1">
        <v>1</v>
      </c>
      <c r="AM438" s="1">
        <v>0.18999999761581421</v>
      </c>
      <c r="AN438" s="1">
        <v>111115</v>
      </c>
      <c r="AO438">
        <f t="shared" si="232"/>
        <v>0.87512618120745045</v>
      </c>
      <c r="AP438">
        <f t="shared" si="233"/>
        <v>3.8289530754223155E-4</v>
      </c>
      <c r="AQ438">
        <f t="shared" si="234"/>
        <v>308.19415130615232</v>
      </c>
      <c r="AR438">
        <f t="shared" si="235"/>
        <v>308.24809494018552</v>
      </c>
      <c r="AS438">
        <f t="shared" si="236"/>
        <v>1.2646514540170184E-2</v>
      </c>
      <c r="AT438">
        <f t="shared" si="237"/>
        <v>-0.13444527338544904</v>
      </c>
      <c r="AU438">
        <f t="shared" si="238"/>
        <v>5.6201897725573939</v>
      </c>
      <c r="AV438">
        <f t="shared" si="239"/>
        <v>55.053293616462526</v>
      </c>
      <c r="AW438">
        <f t="shared" si="240"/>
        <v>42.929808051276979</v>
      </c>
      <c r="AX438">
        <f t="shared" si="241"/>
        <v>35.044151306152344</v>
      </c>
      <c r="AY438">
        <f t="shared" si="242"/>
        <v>5.6621960345131948</v>
      </c>
      <c r="AZ438">
        <f t="shared" si="243"/>
        <v>8.6195230674691488E-3</v>
      </c>
      <c r="BA438">
        <f t="shared" si="244"/>
        <v>1.2376423844118254</v>
      </c>
      <c r="BB438">
        <f t="shared" si="245"/>
        <v>4.4245536501013696</v>
      </c>
      <c r="BC438">
        <f t="shared" si="246"/>
        <v>5.3890567353511538E-3</v>
      </c>
      <c r="BD438">
        <f t="shared" si="247"/>
        <v>90.380517663363648</v>
      </c>
      <c r="BE438">
        <f t="shared" si="248"/>
        <v>2.144074805974217</v>
      </c>
      <c r="BF438">
        <f t="shared" si="249"/>
        <v>19.504348770804647</v>
      </c>
      <c r="BG438">
        <f t="shared" si="250"/>
        <v>413.96913683077753</v>
      </c>
      <c r="BH438">
        <f t="shared" si="251"/>
        <v>-1.3165979727244774E-3</v>
      </c>
    </row>
    <row r="439" spans="1:60" x14ac:dyDescent="0.25">
      <c r="A439" s="1" t="s">
        <v>9</v>
      </c>
      <c r="B439" s="1" t="s">
        <v>499</v>
      </c>
    </row>
    <row r="440" spans="1:60" x14ac:dyDescent="0.25">
      <c r="A440" s="1" t="s">
        <v>9</v>
      </c>
      <c r="B440" s="1" t="s">
        <v>500</v>
      </c>
    </row>
    <row r="441" spans="1:60" x14ac:dyDescent="0.25">
      <c r="A441" s="1" t="s">
        <v>9</v>
      </c>
      <c r="B441" s="1" t="s">
        <v>501</v>
      </c>
    </row>
    <row r="442" spans="1:60" x14ac:dyDescent="0.25">
      <c r="A442" s="1" t="s">
        <v>9</v>
      </c>
      <c r="B442" s="1" t="s">
        <v>502</v>
      </c>
    </row>
    <row r="443" spans="1:60" x14ac:dyDescent="0.25">
      <c r="A443" s="1" t="s">
        <v>9</v>
      </c>
      <c r="B443" s="1" t="s">
        <v>503</v>
      </c>
    </row>
    <row r="444" spans="1:60" x14ac:dyDescent="0.25">
      <c r="A444" s="1" t="s">
        <v>9</v>
      </c>
      <c r="B444" s="1" t="s">
        <v>504</v>
      </c>
    </row>
    <row r="445" spans="1:60" x14ac:dyDescent="0.25">
      <c r="A445" s="1" t="s">
        <v>9</v>
      </c>
      <c r="B445" s="1" t="s">
        <v>505</v>
      </c>
    </row>
    <row r="446" spans="1:60" x14ac:dyDescent="0.25">
      <c r="A446" s="1" t="s">
        <v>9</v>
      </c>
      <c r="B446" s="1" t="s">
        <v>506</v>
      </c>
    </row>
    <row r="447" spans="1:60" x14ac:dyDescent="0.25">
      <c r="A447" s="1" t="s">
        <v>9</v>
      </c>
      <c r="B447" s="1" t="s">
        <v>507</v>
      </c>
    </row>
    <row r="448" spans="1:60" x14ac:dyDescent="0.25">
      <c r="A448" s="1" t="s">
        <v>9</v>
      </c>
      <c r="B448" s="1" t="s">
        <v>508</v>
      </c>
    </row>
    <row r="449" spans="1:60" x14ac:dyDescent="0.25">
      <c r="A449" s="1">
        <v>155</v>
      </c>
      <c r="B449" s="1" t="s">
        <v>509</v>
      </c>
      <c r="C449" s="1">
        <v>14132.000010102987</v>
      </c>
      <c r="D449" s="1">
        <v>1</v>
      </c>
      <c r="E449">
        <f t="shared" ref="E449:E454" si="252">(R449-S449*(1000-T449)/(1000-U449))*AO449</f>
        <v>-5.1829988418293258</v>
      </c>
      <c r="F449">
        <f t="shared" ref="F449:F454" si="253">IF(AZ449&lt;&gt;0,1/(1/AZ449-1/N449),0)</f>
        <v>2.2175131746662715E-2</v>
      </c>
      <c r="G449">
        <f t="shared" ref="G449:G454" si="254">((BC449-AP449/2)*S449-E449)/(BC449+AP449/2)</f>
        <v>738.20163085852744</v>
      </c>
      <c r="H449">
        <f t="shared" ref="H449:H454" si="255">AP449*1000</f>
        <v>1.2938475192316494</v>
      </c>
      <c r="I449">
        <f t="shared" ref="I449:I454" si="256">(AU449-BA449)</f>
        <v>5.7386887057788405</v>
      </c>
      <c r="J449">
        <f t="shared" ref="J449:J454" si="257">(P449+AT449*D449)</f>
        <v>39.446328020494981</v>
      </c>
      <c r="K449" s="3">
        <v>7.88</v>
      </c>
      <c r="L449">
        <f t="shared" ref="L449:L454" si="258">(K449*AI449+AJ449)</f>
        <v>2</v>
      </c>
      <c r="M449" s="1">
        <v>0.5</v>
      </c>
      <c r="N449">
        <f t="shared" ref="N449:N454" si="259">L449*(M449+1)*(M449+1)/(M449*M449+1)</f>
        <v>3.6</v>
      </c>
      <c r="O449" s="1">
        <v>39.682903289794922</v>
      </c>
      <c r="P449" s="1">
        <v>39.946144104003906</v>
      </c>
      <c r="Q449" s="1">
        <v>40.058139801025391</v>
      </c>
      <c r="R449" s="1">
        <v>410.33682250976562</v>
      </c>
      <c r="S449" s="1">
        <v>416.44082641601562</v>
      </c>
      <c r="T449" s="1">
        <v>12.611172676086426</v>
      </c>
      <c r="U449" s="1">
        <v>14.287421226501465</v>
      </c>
      <c r="V449" s="1">
        <v>17.694725036621094</v>
      </c>
      <c r="W449" s="1">
        <v>20.007358551025391</v>
      </c>
      <c r="X449" s="1">
        <v>599.544189453125</v>
      </c>
      <c r="Y449" s="1">
        <v>0.16582000255584717</v>
      </c>
      <c r="Z449" s="1">
        <v>0.17454737424850464</v>
      </c>
      <c r="AA449" s="1">
        <v>102.08052825927734</v>
      </c>
      <c r="AB449" s="1">
        <v>8.5242147445678711</v>
      </c>
      <c r="AC449" s="1">
        <v>-4.4951140880584717E-2</v>
      </c>
      <c r="AD449" s="1">
        <v>1.6508636996150017E-2</v>
      </c>
      <c r="AE449" s="1">
        <v>5.3828754462301731E-3</v>
      </c>
      <c r="AF449" s="1">
        <v>1.8622724339365959E-2</v>
      </c>
      <c r="AG449" s="1">
        <v>5.0334776751697063E-3</v>
      </c>
      <c r="AH449" s="1">
        <v>0.3333333432674408</v>
      </c>
      <c r="AI449" s="1">
        <v>0</v>
      </c>
      <c r="AJ449" s="1">
        <v>2</v>
      </c>
      <c r="AK449" s="1">
        <v>0</v>
      </c>
      <c r="AL449" s="1">
        <v>1</v>
      </c>
      <c r="AM449" s="1">
        <v>0.18999999761581421</v>
      </c>
      <c r="AN449" s="1">
        <v>111115</v>
      </c>
      <c r="AO449">
        <f t="shared" ref="AO449:AO454" si="260">X449*0.000001/(K449*0.0001)</f>
        <v>0.76084288001665601</v>
      </c>
      <c r="AP449">
        <f t="shared" ref="AP449:AP454" si="261">(U449-T449)/(1000-U449)*AO449</f>
        <v>1.2938475192316495E-3</v>
      </c>
      <c r="AQ449">
        <f t="shared" ref="AQ449:AQ454" si="262">(P449+273.15)</f>
        <v>313.09614410400388</v>
      </c>
      <c r="AR449">
        <f t="shared" ref="AR449:AR454" si="263">(O449+273.15)</f>
        <v>312.8329032897949</v>
      </c>
      <c r="AS449">
        <f t="shared" ref="AS449:AS454" si="264">(Y449*AK449+Z449*AL449)*AM449</f>
        <v>3.3164000691062512E-2</v>
      </c>
      <c r="AT449">
        <f t="shared" ref="AT449:AT454" si="265">((AS449+0.00000010773*(AR449^4-AQ449^4))-AP449*44100)/(L449*0.92*2*29.3+0.00000043092*AQ449^3)</f>
        <v>-0.49981608350892315</v>
      </c>
      <c r="AU449">
        <f t="shared" ref="AU449:AU454" si="266">0.61365*EXP(17.502*J449/(240.97+J449))</f>
        <v>7.1971562120429224</v>
      </c>
      <c r="AV449">
        <f t="shared" ref="AV449:AV454" si="267">AU449*1000/AA449</f>
        <v>70.5046920776375</v>
      </c>
      <c r="AW449">
        <f t="shared" ref="AW449:AW454" si="268">(AV449-U449)</f>
        <v>56.217270851136036</v>
      </c>
      <c r="AX449">
        <f t="shared" ref="AX449:AX454" si="269">IF(D449,P449,(O449+P449)/2)</f>
        <v>39.946144104003906</v>
      </c>
      <c r="AY449">
        <f t="shared" ref="AY449:AY454" si="270">0.61365*EXP(17.502*AX449/(240.97+AX449))</f>
        <v>7.3923498079360446</v>
      </c>
      <c r="AZ449">
        <f t="shared" ref="AZ449:AZ454" si="271">IF(AW449&lt;&gt;0,(1000-(AV449+U449)/2)/AW449*AP449,0)</f>
        <v>2.2039374515138481E-2</v>
      </c>
      <c r="BA449">
        <f t="shared" ref="BA449:BA454" si="272">U449*AA449/1000</f>
        <v>1.4584675062640817</v>
      </c>
      <c r="BB449">
        <f t="shared" ref="BB449:BB454" si="273">(AY449-BA449)</f>
        <v>5.9338823016719626</v>
      </c>
      <c r="BC449">
        <f t="shared" ref="BC449:BC454" si="274">1/(1.6/F449+1.37/N449)</f>
        <v>1.3786742018012952E-2</v>
      </c>
      <c r="BD449">
        <f t="shared" ref="BD449:BD454" si="275">G449*AA449*0.001</f>
        <v>75.356012439898535</v>
      </c>
      <c r="BE449">
        <f t="shared" ref="BE449:BE454" si="276">G449/S449</f>
        <v>1.7726447169257116</v>
      </c>
      <c r="BF449">
        <f t="shared" ref="BF449:BF454" si="277">(1-AP449*AA449/AU449/F449)*100</f>
        <v>17.24411860050078</v>
      </c>
      <c r="BG449">
        <f t="shared" ref="BG449:BG454" si="278">(S449-E449/(N449/1.35))</f>
        <v>418.3844509817016</v>
      </c>
      <c r="BH449">
        <f t="shared" ref="BH449:BH454" si="279">E449*BF449/100/BG449</f>
        <v>-2.1362229529574947E-3</v>
      </c>
    </row>
    <row r="450" spans="1:60" x14ac:dyDescent="0.25">
      <c r="A450" s="1">
        <v>156</v>
      </c>
      <c r="B450" s="1" t="s">
        <v>510</v>
      </c>
      <c r="C450" s="1">
        <v>14137.000009991229</v>
      </c>
      <c r="D450" s="1">
        <v>1</v>
      </c>
      <c r="E450">
        <f t="shared" si="252"/>
        <v>-5.4133014079628161</v>
      </c>
      <c r="F450">
        <f t="shared" si="253"/>
        <v>2.291984082758914E-2</v>
      </c>
      <c r="G450">
        <f t="shared" si="254"/>
        <v>742.14307246632541</v>
      </c>
      <c r="H450">
        <f t="shared" si="255"/>
        <v>1.3342380131285556</v>
      </c>
      <c r="I450">
        <f t="shared" si="256"/>
        <v>5.7270686875581074</v>
      </c>
      <c r="J450">
        <f t="shared" si="257"/>
        <v>39.418315224808559</v>
      </c>
      <c r="K450" s="3">
        <v>7.88</v>
      </c>
      <c r="L450">
        <f t="shared" si="258"/>
        <v>2</v>
      </c>
      <c r="M450" s="1">
        <v>0.5</v>
      </c>
      <c r="N450">
        <f t="shared" si="259"/>
        <v>3.6</v>
      </c>
      <c r="O450" s="1">
        <v>39.677661895751953</v>
      </c>
      <c r="P450" s="1">
        <v>39.931930541992188</v>
      </c>
      <c r="Q450" s="1">
        <v>40.047138214111328</v>
      </c>
      <c r="R450" s="1">
        <v>410.05368041992187</v>
      </c>
      <c r="S450" s="1">
        <v>416.43844604492187</v>
      </c>
      <c r="T450" s="1">
        <v>12.566675186157227</v>
      </c>
      <c r="U450" s="1">
        <v>14.295284271240234</v>
      </c>
      <c r="V450" s="1">
        <v>17.605714797973633</v>
      </c>
      <c r="W450" s="1">
        <v>20.023565292358398</v>
      </c>
      <c r="X450" s="1">
        <v>599.52813720703125</v>
      </c>
      <c r="Y450" s="1">
        <v>0.13041113317012787</v>
      </c>
      <c r="Z450" s="1">
        <v>0.13727487623691559</v>
      </c>
      <c r="AA450" s="1">
        <v>102.081298828125</v>
      </c>
      <c r="AB450" s="1">
        <v>8.5242147445678711</v>
      </c>
      <c r="AC450" s="1">
        <v>-4.4951140880584717E-2</v>
      </c>
      <c r="AD450" s="1">
        <v>1.6508636996150017E-2</v>
      </c>
      <c r="AE450" s="1">
        <v>5.3828754462301731E-3</v>
      </c>
      <c r="AF450" s="1">
        <v>1.8622724339365959E-2</v>
      </c>
      <c r="AG450" s="1">
        <v>5.0334776751697063E-3</v>
      </c>
      <c r="AH450" s="1">
        <v>1</v>
      </c>
      <c r="AI450" s="1">
        <v>0</v>
      </c>
      <c r="AJ450" s="1">
        <v>2</v>
      </c>
      <c r="AK450" s="1">
        <v>0</v>
      </c>
      <c r="AL450" s="1">
        <v>1</v>
      </c>
      <c r="AM450" s="1">
        <v>0.18999999761581421</v>
      </c>
      <c r="AN450" s="1">
        <v>111115</v>
      </c>
      <c r="AO450">
        <f t="shared" si="260"/>
        <v>0.7608225091459786</v>
      </c>
      <c r="AP450">
        <f t="shared" si="261"/>
        <v>1.3342380131285557E-3</v>
      </c>
      <c r="AQ450">
        <f t="shared" si="262"/>
        <v>313.08193054199216</v>
      </c>
      <c r="AR450">
        <f t="shared" si="263"/>
        <v>312.82766189575193</v>
      </c>
      <c r="AS450">
        <f t="shared" si="264"/>
        <v>2.6082226157725152E-2</v>
      </c>
      <c r="AT450">
        <f t="shared" si="265"/>
        <v>-0.51361531718362585</v>
      </c>
      <c r="AU450">
        <f t="shared" si="266"/>
        <v>7.1863498730835769</v>
      </c>
      <c r="AV450">
        <f t="shared" si="267"/>
        <v>70.398299743259386</v>
      </c>
      <c r="AW450">
        <f t="shared" si="268"/>
        <v>56.103015472019152</v>
      </c>
      <c r="AX450">
        <f t="shared" si="269"/>
        <v>39.931930541992188</v>
      </c>
      <c r="AY450">
        <f t="shared" si="270"/>
        <v>7.3867362304193858</v>
      </c>
      <c r="AZ450">
        <f t="shared" si="271"/>
        <v>2.2774842007123375E-2</v>
      </c>
      <c r="BA450">
        <f t="shared" si="272"/>
        <v>1.4592811855254695</v>
      </c>
      <c r="BB450">
        <f t="shared" si="273"/>
        <v>5.9274550448939163</v>
      </c>
      <c r="BC450">
        <f t="shared" si="274"/>
        <v>1.4247232860321807E-2</v>
      </c>
      <c r="BD450">
        <f t="shared" si="275"/>
        <v>75.758928753657798</v>
      </c>
      <c r="BE450">
        <f t="shared" si="276"/>
        <v>1.782119493324277</v>
      </c>
      <c r="BF450">
        <f t="shared" si="277"/>
        <v>17.308752791789829</v>
      </c>
      <c r="BG450">
        <f t="shared" si="278"/>
        <v>418.46843407290794</v>
      </c>
      <c r="BH450">
        <f t="shared" si="279"/>
        <v>-2.2390576738591395E-3</v>
      </c>
    </row>
    <row r="451" spans="1:60" x14ac:dyDescent="0.25">
      <c r="A451" s="1">
        <v>157</v>
      </c>
      <c r="B451" s="1" t="s">
        <v>511</v>
      </c>
      <c r="C451" s="1">
        <v>14142.00000987947</v>
      </c>
      <c r="D451" s="1">
        <v>1</v>
      </c>
      <c r="E451">
        <f t="shared" si="252"/>
        <v>-5.4988382247969394</v>
      </c>
      <c r="F451">
        <f t="shared" si="253"/>
        <v>2.2911827553075127E-2</v>
      </c>
      <c r="G451">
        <f t="shared" si="254"/>
        <v>747.9693077640577</v>
      </c>
      <c r="H451">
        <f t="shared" si="255"/>
        <v>1.3340005718576184</v>
      </c>
      <c r="I451">
        <f t="shared" si="256"/>
        <v>5.7280254349498279</v>
      </c>
      <c r="J451">
        <f t="shared" si="257"/>
        <v>39.422710543508195</v>
      </c>
      <c r="K451" s="3">
        <v>7.88</v>
      </c>
      <c r="L451">
        <f t="shared" si="258"/>
        <v>2</v>
      </c>
      <c r="M451" s="1">
        <v>0.5</v>
      </c>
      <c r="N451">
        <f t="shared" si="259"/>
        <v>3.6</v>
      </c>
      <c r="O451" s="1">
        <v>39.673816680908203</v>
      </c>
      <c r="P451" s="1">
        <v>39.937145233154297</v>
      </c>
      <c r="Q451" s="1">
        <v>40.053337097167969</v>
      </c>
      <c r="R451" s="1">
        <v>409.90985107421875</v>
      </c>
      <c r="S451" s="1">
        <v>416.40728759765625</v>
      </c>
      <c r="T451" s="1">
        <v>12.574070930480957</v>
      </c>
      <c r="U451" s="1">
        <v>14.302375793457031</v>
      </c>
      <c r="V451" s="1">
        <v>17.619256973266602</v>
      </c>
      <c r="W451" s="1">
        <v>20.037260055541992</v>
      </c>
      <c r="X451" s="1">
        <v>599.52264404296875</v>
      </c>
      <c r="Y451" s="1">
        <v>0.1788744330406189</v>
      </c>
      <c r="Z451" s="1">
        <v>0.18828886747360229</v>
      </c>
      <c r="AA451" s="1">
        <v>102.082275390625</v>
      </c>
      <c r="AB451" s="1">
        <v>8.5242147445678711</v>
      </c>
      <c r="AC451" s="1">
        <v>-4.4951140880584717E-2</v>
      </c>
      <c r="AD451" s="1">
        <v>1.6508636996150017E-2</v>
      </c>
      <c r="AE451" s="1">
        <v>5.3828754462301731E-3</v>
      </c>
      <c r="AF451" s="1">
        <v>1.8622724339365959E-2</v>
      </c>
      <c r="AG451" s="1">
        <v>5.0334776751697063E-3</v>
      </c>
      <c r="AH451" s="1">
        <v>1</v>
      </c>
      <c r="AI451" s="1">
        <v>0</v>
      </c>
      <c r="AJ451" s="1">
        <v>2</v>
      </c>
      <c r="AK451" s="1">
        <v>0</v>
      </c>
      <c r="AL451" s="1">
        <v>1</v>
      </c>
      <c r="AM451" s="1">
        <v>0.18999999761581421</v>
      </c>
      <c r="AN451" s="1">
        <v>111115</v>
      </c>
      <c r="AO451">
        <f t="shared" si="260"/>
        <v>0.76081553812559477</v>
      </c>
      <c r="AP451">
        <f t="shared" si="261"/>
        <v>1.3340005718576184E-3</v>
      </c>
      <c r="AQ451">
        <f t="shared" si="262"/>
        <v>313.08714523315427</v>
      </c>
      <c r="AR451">
        <f t="shared" si="263"/>
        <v>312.82381668090818</v>
      </c>
      <c r="AS451">
        <f t="shared" si="264"/>
        <v>3.5774884371068794E-2</v>
      </c>
      <c r="AT451">
        <f t="shared" si="265"/>
        <v>-0.51443468964610084</v>
      </c>
      <c r="AU451">
        <f t="shared" si="266"/>
        <v>7.1880444994377175</v>
      </c>
      <c r="AV451">
        <f t="shared" si="267"/>
        <v>70.41422687662633</v>
      </c>
      <c r="AW451">
        <f t="shared" si="268"/>
        <v>56.111851083169299</v>
      </c>
      <c r="AX451">
        <f t="shared" si="269"/>
        <v>39.937145233154297</v>
      </c>
      <c r="AY451">
        <f t="shared" si="270"/>
        <v>7.3887953181684907</v>
      </c>
      <c r="AZ451">
        <f t="shared" si="271"/>
        <v>2.2766929783874817E-2</v>
      </c>
      <c r="BA451">
        <f t="shared" si="272"/>
        <v>1.4600190644878894</v>
      </c>
      <c r="BB451">
        <f t="shared" si="273"/>
        <v>5.928776253680601</v>
      </c>
      <c r="BC451">
        <f t="shared" si="274"/>
        <v>1.4242278715734467E-2</v>
      </c>
      <c r="BD451">
        <f t="shared" si="275"/>
        <v>76.354408858905686</v>
      </c>
      <c r="BE451">
        <f t="shared" si="276"/>
        <v>1.7962445183878852</v>
      </c>
      <c r="BF451">
        <f t="shared" si="277"/>
        <v>17.313260230033567</v>
      </c>
      <c r="BG451">
        <f t="shared" si="278"/>
        <v>418.46935193195509</v>
      </c>
      <c r="BH451">
        <f t="shared" si="279"/>
        <v>-2.2750248425420084E-3</v>
      </c>
    </row>
    <row r="452" spans="1:60" x14ac:dyDescent="0.25">
      <c r="A452" s="1">
        <v>158</v>
      </c>
      <c r="B452" s="1" t="s">
        <v>512</v>
      </c>
      <c r="C452" s="1">
        <v>14147.500009756535</v>
      </c>
      <c r="D452" s="1">
        <v>1</v>
      </c>
      <c r="E452">
        <f t="shared" si="252"/>
        <v>-5.5930917322228897</v>
      </c>
      <c r="F452">
        <f t="shared" si="253"/>
        <v>2.2901722651514456E-2</v>
      </c>
      <c r="G452">
        <f t="shared" si="254"/>
        <v>754.33509181751481</v>
      </c>
      <c r="H452">
        <f t="shared" si="255"/>
        <v>1.3349009007395516</v>
      </c>
      <c r="I452">
        <f t="shared" si="256"/>
        <v>5.7342331175088441</v>
      </c>
      <c r="J452">
        <f t="shared" si="257"/>
        <v>39.440779211265102</v>
      </c>
      <c r="K452" s="3">
        <v>7.88</v>
      </c>
      <c r="L452">
        <f t="shared" si="258"/>
        <v>2</v>
      </c>
      <c r="M452" s="1">
        <v>0.5</v>
      </c>
      <c r="N452">
        <f t="shared" si="259"/>
        <v>3.6</v>
      </c>
      <c r="O452" s="1">
        <v>39.674610137939453</v>
      </c>
      <c r="P452" s="1">
        <v>39.957626342773437</v>
      </c>
      <c r="Q452" s="1">
        <v>40.074039459228516</v>
      </c>
      <c r="R452" s="1">
        <v>409.71780395507812</v>
      </c>
      <c r="S452" s="1">
        <v>416.3388671875</v>
      </c>
      <c r="T452" s="1">
        <v>12.580223083496094</v>
      </c>
      <c r="U452" s="1">
        <v>14.309711456298828</v>
      </c>
      <c r="V452" s="1">
        <v>17.625089645385742</v>
      </c>
      <c r="W452" s="1">
        <v>20.047769546508789</v>
      </c>
      <c r="X452" s="1">
        <v>599.51226806640625</v>
      </c>
      <c r="Y452" s="1">
        <v>0.21267330646514893</v>
      </c>
      <c r="Z452" s="1">
        <v>0.22386664152145386</v>
      </c>
      <c r="AA452" s="1">
        <v>102.08322143554687</v>
      </c>
      <c r="AB452" s="1">
        <v>8.5242147445678711</v>
      </c>
      <c r="AC452" s="1">
        <v>-4.4951140880584717E-2</v>
      </c>
      <c r="AD452" s="1">
        <v>1.6508636996150017E-2</v>
      </c>
      <c r="AE452" s="1">
        <v>5.3828754462301731E-3</v>
      </c>
      <c r="AF452" s="1">
        <v>1.8622724339365959E-2</v>
      </c>
      <c r="AG452" s="1">
        <v>5.0334776751697063E-3</v>
      </c>
      <c r="AH452" s="1">
        <v>1</v>
      </c>
      <c r="AI452" s="1">
        <v>0</v>
      </c>
      <c r="AJ452" s="1">
        <v>2</v>
      </c>
      <c r="AK452" s="1">
        <v>0</v>
      </c>
      <c r="AL452" s="1">
        <v>1</v>
      </c>
      <c r="AM452" s="1">
        <v>0.18999999761581421</v>
      </c>
      <c r="AN452" s="1">
        <v>111115</v>
      </c>
      <c r="AO452">
        <f t="shared" si="260"/>
        <v>0.76080237064264744</v>
      </c>
      <c r="AP452">
        <f t="shared" si="261"/>
        <v>1.3349009007395515E-3</v>
      </c>
      <c r="AQ452">
        <f t="shared" si="262"/>
        <v>313.10762634277341</v>
      </c>
      <c r="AR452">
        <f t="shared" si="263"/>
        <v>312.82461013793943</v>
      </c>
      <c r="AS452">
        <f t="shared" si="264"/>
        <v>4.2534661355336567E-2</v>
      </c>
      <c r="AT452">
        <f t="shared" si="265"/>
        <v>-0.51684713150833306</v>
      </c>
      <c r="AU452">
        <f t="shared" si="266"/>
        <v>7.1950145607809795</v>
      </c>
      <c r="AV452">
        <f t="shared" si="267"/>
        <v>70.481852547372384</v>
      </c>
      <c r="AW452">
        <f t="shared" si="268"/>
        <v>56.172141091073556</v>
      </c>
      <c r="AX452">
        <f t="shared" si="269"/>
        <v>39.957626342773437</v>
      </c>
      <c r="AY452">
        <f t="shared" si="270"/>
        <v>7.3968873623579672</v>
      </c>
      <c r="AZ452">
        <f t="shared" si="271"/>
        <v>2.2756952260110343E-2</v>
      </c>
      <c r="BA452">
        <f t="shared" si="272"/>
        <v>1.4607814432721353</v>
      </c>
      <c r="BB452">
        <f t="shared" si="273"/>
        <v>5.9361059190858319</v>
      </c>
      <c r="BC452">
        <f t="shared" si="274"/>
        <v>1.4236031412232324E-2</v>
      </c>
      <c r="BD452">
        <f t="shared" si="275"/>
        <v>77.004956214610957</v>
      </c>
      <c r="BE452">
        <f t="shared" si="276"/>
        <v>1.8118296206964428</v>
      </c>
      <c r="BF452">
        <f t="shared" si="277"/>
        <v>17.300370355657325</v>
      </c>
      <c r="BG452">
        <f t="shared" si="278"/>
        <v>418.43627658708357</v>
      </c>
      <c r="BH452">
        <f t="shared" si="279"/>
        <v>-2.3124801508571653E-3</v>
      </c>
    </row>
    <row r="453" spans="1:60" x14ac:dyDescent="0.25">
      <c r="A453" s="1">
        <v>159</v>
      </c>
      <c r="B453" s="1" t="s">
        <v>513</v>
      </c>
      <c r="C453" s="1">
        <v>14152.500009644777</v>
      </c>
      <c r="D453" s="1">
        <v>1</v>
      </c>
      <c r="E453">
        <f t="shared" si="252"/>
        <v>-5.5450203916557772</v>
      </c>
      <c r="F453">
        <f t="shared" si="253"/>
        <v>2.2923949105812066E-2</v>
      </c>
      <c r="G453">
        <f t="shared" si="254"/>
        <v>750.66014070114613</v>
      </c>
      <c r="H453">
        <f t="shared" si="255"/>
        <v>1.3368484831360123</v>
      </c>
      <c r="I453">
        <f t="shared" si="256"/>
        <v>5.7369516215726861</v>
      </c>
      <c r="J453">
        <f t="shared" si="257"/>
        <v>39.449629826717469</v>
      </c>
      <c r="K453" s="3">
        <v>7.88</v>
      </c>
      <c r="L453">
        <f t="shared" si="258"/>
        <v>2</v>
      </c>
      <c r="M453" s="1">
        <v>0.5</v>
      </c>
      <c r="N453">
        <f t="shared" si="259"/>
        <v>3.6</v>
      </c>
      <c r="O453" s="1">
        <v>39.678211212158203</v>
      </c>
      <c r="P453" s="1">
        <v>39.967948913574219</v>
      </c>
      <c r="Q453" s="1">
        <v>40.083961486816406</v>
      </c>
      <c r="R453" s="1">
        <v>409.71063232421875</v>
      </c>
      <c r="S453" s="1">
        <v>416.26760864257812</v>
      </c>
      <c r="T453" s="1">
        <v>12.58452320098877</v>
      </c>
      <c r="U453" s="1">
        <v>14.316533088684082</v>
      </c>
      <c r="V453" s="1">
        <v>17.628637313842773</v>
      </c>
      <c r="W453" s="1">
        <v>20.054256439208984</v>
      </c>
      <c r="X453" s="1">
        <v>599.50872802734375</v>
      </c>
      <c r="Y453" s="1">
        <v>0.19303037226200104</v>
      </c>
      <c r="Z453" s="1">
        <v>0.20318986475467682</v>
      </c>
      <c r="AA453" s="1">
        <v>102.08332061767578</v>
      </c>
      <c r="AB453" s="1">
        <v>8.5242147445678711</v>
      </c>
      <c r="AC453" s="1">
        <v>-4.4951140880584717E-2</v>
      </c>
      <c r="AD453" s="1">
        <v>1.6508636996150017E-2</v>
      </c>
      <c r="AE453" s="1">
        <v>5.3828754462301731E-3</v>
      </c>
      <c r="AF453" s="1">
        <v>1.8622724339365959E-2</v>
      </c>
      <c r="AG453" s="1">
        <v>5.0334776751697063E-3</v>
      </c>
      <c r="AH453" s="1">
        <v>1</v>
      </c>
      <c r="AI453" s="1">
        <v>0</v>
      </c>
      <c r="AJ453" s="1">
        <v>2</v>
      </c>
      <c r="AK453" s="1">
        <v>0</v>
      </c>
      <c r="AL453" s="1">
        <v>1</v>
      </c>
      <c r="AM453" s="1">
        <v>0.18999999761581421</v>
      </c>
      <c r="AN453" s="1">
        <v>111115</v>
      </c>
      <c r="AO453">
        <f t="shared" si="260"/>
        <v>0.76079787820728895</v>
      </c>
      <c r="AP453">
        <f t="shared" si="261"/>
        <v>1.3368484831360124E-3</v>
      </c>
      <c r="AQ453">
        <f t="shared" si="262"/>
        <v>313.1179489135742</v>
      </c>
      <c r="AR453">
        <f t="shared" si="263"/>
        <v>312.82821121215818</v>
      </c>
      <c r="AS453">
        <f t="shared" si="264"/>
        <v>3.8606073818946207E-2</v>
      </c>
      <c r="AT453">
        <f t="shared" si="265"/>
        <v>-0.5183190868567461</v>
      </c>
      <c r="AU453">
        <f t="shared" si="266"/>
        <v>7.1984308589983872</v>
      </c>
      <c r="AV453">
        <f t="shared" si="267"/>
        <v>70.515249851227665</v>
      </c>
      <c r="AW453">
        <f t="shared" si="268"/>
        <v>56.198716762543583</v>
      </c>
      <c r="AX453">
        <f t="shared" si="269"/>
        <v>39.967948913574219</v>
      </c>
      <c r="AY453">
        <f t="shared" si="270"/>
        <v>7.4009686994142054</v>
      </c>
      <c r="AZ453">
        <f t="shared" si="271"/>
        <v>2.2778898464399743E-2</v>
      </c>
      <c r="BA453">
        <f t="shared" si="272"/>
        <v>1.4614792374257013</v>
      </c>
      <c r="BB453">
        <f t="shared" si="273"/>
        <v>5.9394894619885044</v>
      </c>
      <c r="BC453">
        <f t="shared" si="274"/>
        <v>1.4249772764068361E-2</v>
      </c>
      <c r="BD453">
        <f t="shared" si="275"/>
        <v>76.629879818104712</v>
      </c>
      <c r="BE453">
        <f t="shared" si="276"/>
        <v>1.8033114398427506</v>
      </c>
      <c r="BF453">
        <f t="shared" si="277"/>
        <v>17.299201469443947</v>
      </c>
      <c r="BG453">
        <f t="shared" si="278"/>
        <v>418.34699128944902</v>
      </c>
      <c r="BH453">
        <f t="shared" si="279"/>
        <v>-2.292939280183788E-3</v>
      </c>
    </row>
    <row r="454" spans="1:60" x14ac:dyDescent="0.25">
      <c r="A454" s="1">
        <v>160</v>
      </c>
      <c r="B454" s="1" t="s">
        <v>514</v>
      </c>
      <c r="C454" s="1">
        <v>14157.500009533018</v>
      </c>
      <c r="D454" s="1">
        <v>1</v>
      </c>
      <c r="E454">
        <f t="shared" si="252"/>
        <v>-5.4299518043783799</v>
      </c>
      <c r="F454">
        <f t="shared" si="253"/>
        <v>2.2958842416870368E-2</v>
      </c>
      <c r="G454">
        <f t="shared" si="254"/>
        <v>742.36606785894946</v>
      </c>
      <c r="H454">
        <f t="shared" si="255"/>
        <v>1.338457225338439</v>
      </c>
      <c r="I454">
        <f t="shared" si="256"/>
        <v>5.7351641372581836</v>
      </c>
      <c r="J454">
        <f t="shared" si="257"/>
        <v>39.446576457186787</v>
      </c>
      <c r="K454" s="3">
        <v>7.88</v>
      </c>
      <c r="L454">
        <f t="shared" si="258"/>
        <v>2</v>
      </c>
      <c r="M454" s="1">
        <v>0.5</v>
      </c>
      <c r="N454">
        <f t="shared" si="259"/>
        <v>3.6</v>
      </c>
      <c r="O454" s="1">
        <v>39.681869506835937</v>
      </c>
      <c r="P454" s="1">
        <v>39.964744567871094</v>
      </c>
      <c r="Q454" s="1">
        <v>40.081249237060547</v>
      </c>
      <c r="R454" s="1">
        <v>409.8114013671875</v>
      </c>
      <c r="S454" s="1">
        <v>416.21633911132812</v>
      </c>
      <c r="T454" s="1">
        <v>12.588493347167969</v>
      </c>
      <c r="U454" s="1">
        <v>14.322576522827148</v>
      </c>
      <c r="V454" s="1">
        <v>17.630859375</v>
      </c>
      <c r="W454" s="1">
        <v>20.058870315551758</v>
      </c>
      <c r="X454" s="1">
        <v>599.50885009765625</v>
      </c>
      <c r="Y454" s="1">
        <v>0.18693824112415314</v>
      </c>
      <c r="Z454" s="1">
        <v>0.1967770904302597</v>
      </c>
      <c r="AA454" s="1">
        <v>102.08274841308594</v>
      </c>
      <c r="AB454" s="1">
        <v>8.5242147445678711</v>
      </c>
      <c r="AC454" s="1">
        <v>-4.4951140880584717E-2</v>
      </c>
      <c r="AD454" s="1">
        <v>1.6508636996150017E-2</v>
      </c>
      <c r="AE454" s="1">
        <v>5.3828754462301731E-3</v>
      </c>
      <c r="AF454" s="1">
        <v>1.8622724339365959E-2</v>
      </c>
      <c r="AG454" s="1">
        <v>5.0334776751697063E-3</v>
      </c>
      <c r="AH454" s="1">
        <v>1</v>
      </c>
      <c r="AI454" s="1">
        <v>0</v>
      </c>
      <c r="AJ454" s="1">
        <v>2</v>
      </c>
      <c r="AK454" s="1">
        <v>0</v>
      </c>
      <c r="AL454" s="1">
        <v>1</v>
      </c>
      <c r="AM454" s="1">
        <v>0.18999999761581421</v>
      </c>
      <c r="AN454" s="1">
        <v>111115</v>
      </c>
      <c r="AO454">
        <f t="shared" si="260"/>
        <v>0.76079803311885297</v>
      </c>
      <c r="AP454">
        <f t="shared" si="261"/>
        <v>1.338457225338439E-3</v>
      </c>
      <c r="AQ454">
        <f t="shared" si="262"/>
        <v>313.11474456787107</v>
      </c>
      <c r="AR454">
        <f t="shared" si="263"/>
        <v>312.83186950683591</v>
      </c>
      <c r="AS454">
        <f t="shared" si="264"/>
        <v>3.7387646712596201E-2</v>
      </c>
      <c r="AT454">
        <f t="shared" si="265"/>
        <v>-0.51816811068430435</v>
      </c>
      <c r="AU454">
        <f t="shared" si="266"/>
        <v>7.1972521130651188</v>
      </c>
      <c r="AV454">
        <f t="shared" si="267"/>
        <v>70.504098145367976</v>
      </c>
      <c r="AW454">
        <f t="shared" si="268"/>
        <v>56.181521622540828</v>
      </c>
      <c r="AX454">
        <f t="shared" si="269"/>
        <v>39.964744567871094</v>
      </c>
      <c r="AY454">
        <f t="shared" si="270"/>
        <v>7.3997015566544908</v>
      </c>
      <c r="AZ454">
        <f t="shared" si="271"/>
        <v>2.2813351267771072E-2</v>
      </c>
      <c r="BA454">
        <f t="shared" si="272"/>
        <v>1.4620879758069349</v>
      </c>
      <c r="BB454">
        <f t="shared" si="273"/>
        <v>5.9376135808475556</v>
      </c>
      <c r="BC454">
        <f t="shared" si="274"/>
        <v>1.4271345021109858E-2</v>
      </c>
      <c r="BD454">
        <f t="shared" si="275"/>
        <v>75.782768535657013</v>
      </c>
      <c r="BE454">
        <f t="shared" si="276"/>
        <v>1.7836062597734395</v>
      </c>
      <c r="BF454">
        <f t="shared" si="277"/>
        <v>17.312445529297381</v>
      </c>
      <c r="BG454">
        <f t="shared" si="278"/>
        <v>418.25257103797003</v>
      </c>
      <c r="BH454">
        <f t="shared" si="279"/>
        <v>-2.2475831913410199E-3</v>
      </c>
    </row>
    <row r="455" spans="1:60" x14ac:dyDescent="0.25">
      <c r="A455" s="1" t="s">
        <v>9</v>
      </c>
      <c r="B455" s="1" t="s">
        <v>515</v>
      </c>
    </row>
    <row r="456" spans="1:60" x14ac:dyDescent="0.25">
      <c r="A456" s="1" t="s">
        <v>9</v>
      </c>
      <c r="B456" s="1" t="s">
        <v>516</v>
      </c>
    </row>
    <row r="457" spans="1:60" x14ac:dyDescent="0.25">
      <c r="A457" s="1" t="s">
        <v>9</v>
      </c>
      <c r="B457" s="1" t="s">
        <v>517</v>
      </c>
    </row>
    <row r="458" spans="1:60" x14ac:dyDescent="0.25">
      <c r="A458" s="1" t="s">
        <v>9</v>
      </c>
      <c r="B458" s="1" t="s">
        <v>518</v>
      </c>
    </row>
    <row r="459" spans="1:60" x14ac:dyDescent="0.25">
      <c r="A459" s="1" t="s">
        <v>9</v>
      </c>
      <c r="B459" s="1" t="s">
        <v>519</v>
      </c>
    </row>
    <row r="460" spans="1:60" x14ac:dyDescent="0.25">
      <c r="A460" s="1" t="s">
        <v>9</v>
      </c>
      <c r="B460" s="1" t="s">
        <v>520</v>
      </c>
    </row>
    <row r="461" spans="1:60" x14ac:dyDescent="0.25">
      <c r="A461" s="1" t="s">
        <v>9</v>
      </c>
      <c r="B461" s="1" t="s">
        <v>521</v>
      </c>
    </row>
    <row r="462" spans="1:60" x14ac:dyDescent="0.25">
      <c r="A462" s="1" t="s">
        <v>9</v>
      </c>
      <c r="B462" s="1" t="s">
        <v>522</v>
      </c>
    </row>
    <row r="463" spans="1:60" x14ac:dyDescent="0.25">
      <c r="A463" s="1" t="s">
        <v>9</v>
      </c>
      <c r="B463" s="1" t="s">
        <v>523</v>
      </c>
    </row>
    <row r="464" spans="1:60" x14ac:dyDescent="0.25">
      <c r="A464" s="1">
        <v>161</v>
      </c>
      <c r="B464" s="1" t="s">
        <v>524</v>
      </c>
      <c r="C464" s="1">
        <v>14463.000010102987</v>
      </c>
      <c r="D464" s="1">
        <v>1</v>
      </c>
      <c r="E464">
        <f t="shared" ref="E464:E469" si="280">(R464-S464*(1000-T464)/(1000-U464))*AO464</f>
        <v>-2.6004992536740477</v>
      </c>
      <c r="F464">
        <f t="shared" ref="F464:F469" si="281">IF(AZ464&lt;&gt;0,1/(1/AZ464-1/N464),0)</f>
        <v>8.7560472363999858E-3</v>
      </c>
      <c r="G464">
        <f t="shared" ref="G464:G469" si="282">((BC464-AP464/2)*S464-E464)/(BC464+AP464/2)</f>
        <v>828.0408346857846</v>
      </c>
      <c r="H464">
        <f t="shared" ref="H464:H469" si="283">AP464*1000</f>
        <v>0.53329407346365387</v>
      </c>
      <c r="I464">
        <f t="shared" ref="I464:I469" si="284">(AU464-BA464)</f>
        <v>5.9675060538519027</v>
      </c>
      <c r="J464">
        <f t="shared" ref="J464:J469" si="285">(P464+AT464*D464)</f>
        <v>39.76558590420899</v>
      </c>
      <c r="K464" s="3">
        <v>5.6599998474121094</v>
      </c>
      <c r="L464">
        <f t="shared" ref="L464:L469" si="286">(K464*AI464+AJ464)</f>
        <v>2</v>
      </c>
      <c r="M464" s="1">
        <v>0.5</v>
      </c>
      <c r="N464">
        <f t="shared" ref="N464:N469" si="287">L464*(M464+1)*(M464+1)/(M464*M464+1)</f>
        <v>3.6</v>
      </c>
      <c r="O464" s="1">
        <v>39.722358703613281</v>
      </c>
      <c r="P464" s="1">
        <v>39.98870849609375</v>
      </c>
      <c r="Q464" s="1">
        <v>40.109977722167969</v>
      </c>
      <c r="R464" s="1">
        <v>410.17953491210937</v>
      </c>
      <c r="S464" s="1">
        <v>412.42697143554687</v>
      </c>
      <c r="T464" s="1">
        <v>12.76554012298584</v>
      </c>
      <c r="U464" s="1">
        <v>13.262335777282715</v>
      </c>
      <c r="V464" s="1">
        <v>17.842264175415039</v>
      </c>
      <c r="W464" s="1">
        <v>18.534059524536133</v>
      </c>
      <c r="X464" s="1">
        <v>599.52471923828125</v>
      </c>
      <c r="Y464" s="1">
        <v>0.13881143927574158</v>
      </c>
      <c r="Z464" s="1">
        <v>0.14611729979515076</v>
      </c>
      <c r="AA464" s="1">
        <v>102.0791015625</v>
      </c>
      <c r="AB464" s="1">
        <v>8.625950813293457</v>
      </c>
      <c r="AC464" s="1">
        <v>-2.9603993520140648E-2</v>
      </c>
      <c r="AD464" s="1">
        <v>2.576092816889286E-2</v>
      </c>
      <c r="AE464" s="1">
        <v>1.9868903327733278E-3</v>
      </c>
      <c r="AF464" s="1">
        <v>2.4448301643133163E-2</v>
      </c>
      <c r="AG464" s="1">
        <v>2.0572743378579617E-3</v>
      </c>
      <c r="AH464" s="1">
        <v>0.3333333432674408</v>
      </c>
      <c r="AI464" s="1">
        <v>0</v>
      </c>
      <c r="AJ464" s="1">
        <v>2</v>
      </c>
      <c r="AK464" s="1">
        <v>0</v>
      </c>
      <c r="AL464" s="1">
        <v>1</v>
      </c>
      <c r="AM464" s="1">
        <v>0.18999999761581421</v>
      </c>
      <c r="AN464" s="1">
        <v>111115</v>
      </c>
      <c r="AO464">
        <f t="shared" ref="AO464:AO469" si="288">X464*0.000001/(K464*0.0001)</f>
        <v>1.05923098127361</v>
      </c>
      <c r="AP464">
        <f t="shared" ref="AP464:AP469" si="289">(U464-T464)/(1000-U464)*AO464</f>
        <v>5.3329407346365391E-4</v>
      </c>
      <c r="AQ464">
        <f t="shared" ref="AQ464:AQ469" si="290">(P464+273.15)</f>
        <v>313.13870849609373</v>
      </c>
      <c r="AR464">
        <f t="shared" ref="AR464:AR469" si="291">(O464+273.15)</f>
        <v>312.87235870361326</v>
      </c>
      <c r="AS464">
        <f t="shared" ref="AS464:AS469" si="292">(Y464*AK464+Z464*AL464)*AM464</f>
        <v>2.7762286612707854E-2</v>
      </c>
      <c r="AT464">
        <f t="shared" ref="AT464:AT469" si="293">((AS464+0.00000010773*(AR464^4-AQ464^4))-AP464*44100)/(L464*0.92*2*29.3+0.00000043092*AQ464^3)</f>
        <v>-0.22312259188475961</v>
      </c>
      <c r="AU464">
        <f t="shared" ref="AU464:AU469" si="294">0.61365*EXP(17.502*J464/(240.97+J464))</f>
        <v>7.3213133746171222</v>
      </c>
      <c r="AV464">
        <f t="shared" ref="AV464:AV469" si="295">AU464*1000/AA464</f>
        <v>71.721961327554396</v>
      </c>
      <c r="AW464">
        <f t="shared" ref="AW464:AW469" si="296">(AV464-U464)</f>
        <v>58.459625550271682</v>
      </c>
      <c r="AX464">
        <f t="shared" ref="AX464:AX469" si="297">IF(D464,P464,(O464+P464)/2)</f>
        <v>39.98870849609375</v>
      </c>
      <c r="AY464">
        <f t="shared" ref="AY464:AY469" si="298">0.61365*EXP(17.502*AX464/(240.97+AX464))</f>
        <v>7.4091825315014175</v>
      </c>
      <c r="AZ464">
        <f t="shared" ref="AZ464:AZ469" si="299">IF(AW464&lt;&gt;0,(1000-(AV464+U464)/2)/AW464*AP464,0)</f>
        <v>8.734802141912433E-3</v>
      </c>
      <c r="BA464">
        <f t="shared" ref="BA464:BA469" si="300">U464*AA464/1000</f>
        <v>1.3538073207652197</v>
      </c>
      <c r="BB464">
        <f t="shared" ref="BB464:BB469" si="301">(AY464-BA464)</f>
        <v>6.055375210736198</v>
      </c>
      <c r="BC464">
        <f t="shared" ref="BC464:BC469" si="302">1/(1.6/F464+1.37/N464)</f>
        <v>5.4611561107719272E-3</v>
      </c>
      <c r="BD464">
        <f t="shared" ref="BD464:BD469" si="303">G464*AA464*0.001</f>
        <v>84.525664461787485</v>
      </c>
      <c r="BE464">
        <f t="shared" ref="BE464:BE469" si="304">G464/S464</f>
        <v>2.0077271663480158</v>
      </c>
      <c r="BF464">
        <f t="shared" ref="BF464:BF469" si="305">(1-AP464*AA464/AU464/F464)*100</f>
        <v>15.0806807175082</v>
      </c>
      <c r="BG464">
        <f t="shared" ref="BG464:BG469" si="306">(S464-E464/(N464/1.35))</f>
        <v>413.40215865567467</v>
      </c>
      <c r="BH464">
        <f t="shared" ref="BH464:BH469" si="307">E464*BF464/100/BG464</f>
        <v>-9.4864765772645658E-4</v>
      </c>
    </row>
    <row r="465" spans="1:60" x14ac:dyDescent="0.25">
      <c r="A465" s="1">
        <v>162</v>
      </c>
      <c r="B465" s="1" t="s">
        <v>525</v>
      </c>
      <c r="C465" s="1">
        <v>14468.000009991229</v>
      </c>
      <c r="D465" s="1">
        <v>1</v>
      </c>
      <c r="E465">
        <f t="shared" si="280"/>
        <v>-2.5443748692307233</v>
      </c>
      <c r="F465">
        <f t="shared" si="281"/>
        <v>8.8106474252465667E-3</v>
      </c>
      <c r="G465">
        <f t="shared" si="282"/>
        <v>815.51393417429631</v>
      </c>
      <c r="H465">
        <f t="shared" si="283"/>
        <v>0.53682090213831479</v>
      </c>
      <c r="I465">
        <f t="shared" si="284"/>
        <v>5.9697280379172151</v>
      </c>
      <c r="J465">
        <f t="shared" si="285"/>
        <v>39.771728517297817</v>
      </c>
      <c r="K465" s="3">
        <v>5.6599998474121094</v>
      </c>
      <c r="L465">
        <f t="shared" si="286"/>
        <v>2</v>
      </c>
      <c r="M465" s="1">
        <v>0.5</v>
      </c>
      <c r="N465">
        <f t="shared" si="287"/>
        <v>3.6</v>
      </c>
      <c r="O465" s="1">
        <v>39.726913452148438</v>
      </c>
      <c r="P465" s="1">
        <v>39.996452331542969</v>
      </c>
      <c r="Q465" s="1">
        <v>40.1181640625</v>
      </c>
      <c r="R465" s="1">
        <v>410.27911376953125</v>
      </c>
      <c r="S465" s="1">
        <v>412.47216796875</v>
      </c>
      <c r="T465" s="1">
        <v>12.764127731323242</v>
      </c>
      <c r="U465" s="1">
        <v>13.26420783996582</v>
      </c>
      <c r="V465" s="1">
        <v>17.833860397338867</v>
      </c>
      <c r="W465" s="1">
        <v>18.532426834106445</v>
      </c>
      <c r="X465" s="1">
        <v>599.5247802734375</v>
      </c>
      <c r="Y465" s="1">
        <v>0.15795248746871948</v>
      </c>
      <c r="Z465" s="1">
        <v>0.16626577079296112</v>
      </c>
      <c r="AA465" s="1">
        <v>102.07863616943359</v>
      </c>
      <c r="AB465" s="1">
        <v>8.625950813293457</v>
      </c>
      <c r="AC465" s="1">
        <v>-2.9603993520140648E-2</v>
      </c>
      <c r="AD465" s="1">
        <v>2.576092816889286E-2</v>
      </c>
      <c r="AE465" s="1">
        <v>1.9868903327733278E-3</v>
      </c>
      <c r="AF465" s="1">
        <v>2.4448301643133163E-2</v>
      </c>
      <c r="AG465" s="1">
        <v>2.0572743378579617E-3</v>
      </c>
      <c r="AH465" s="1">
        <v>1</v>
      </c>
      <c r="AI465" s="1">
        <v>0</v>
      </c>
      <c r="AJ465" s="1">
        <v>2</v>
      </c>
      <c r="AK465" s="1">
        <v>0</v>
      </c>
      <c r="AL465" s="1">
        <v>1</v>
      </c>
      <c r="AM465" s="1">
        <v>0.18999999761581421</v>
      </c>
      <c r="AN465" s="1">
        <v>111115</v>
      </c>
      <c r="AO465">
        <f t="shared" si="288"/>
        <v>1.0592310891095782</v>
      </c>
      <c r="AP465">
        <f t="shared" si="289"/>
        <v>5.3682090213831482E-4</v>
      </c>
      <c r="AQ465">
        <f t="shared" si="290"/>
        <v>313.14645233154295</v>
      </c>
      <c r="AR465">
        <f t="shared" si="291"/>
        <v>312.87691345214841</v>
      </c>
      <c r="AS465">
        <f t="shared" si="292"/>
        <v>3.1590496054254125E-2</v>
      </c>
      <c r="AT465">
        <f t="shared" si="293"/>
        <v>-0.22472381424515533</v>
      </c>
      <c r="AU465">
        <f t="shared" si="294"/>
        <v>7.3237202840888349</v>
      </c>
      <c r="AV465">
        <f t="shared" si="295"/>
        <v>71.745867293256879</v>
      </c>
      <c r="AW465">
        <f t="shared" si="296"/>
        <v>58.481659453291059</v>
      </c>
      <c r="AX465">
        <f t="shared" si="297"/>
        <v>39.996452331542969</v>
      </c>
      <c r="AY465">
        <f t="shared" si="298"/>
        <v>7.4122485159204583</v>
      </c>
      <c r="AZ465">
        <f t="shared" si="299"/>
        <v>8.7891368735340831E-3</v>
      </c>
      <c r="BA465">
        <f t="shared" si="300"/>
        <v>1.3539922461716196</v>
      </c>
      <c r="BB465">
        <f t="shared" si="301"/>
        <v>6.0582562697488385</v>
      </c>
      <c r="BC465">
        <f t="shared" si="302"/>
        <v>5.4951390931488398E-3</v>
      </c>
      <c r="BD465">
        <f t="shared" si="303"/>
        <v>83.246550177681414</v>
      </c>
      <c r="BE465">
        <f t="shared" si="304"/>
        <v>1.9771368773567333</v>
      </c>
      <c r="BF465">
        <f t="shared" si="305"/>
        <v>15.077121724433018</v>
      </c>
      <c r="BG465">
        <f t="shared" si="306"/>
        <v>413.4263085447115</v>
      </c>
      <c r="BH465">
        <f t="shared" si="307"/>
        <v>-9.2790054292907122E-4</v>
      </c>
    </row>
    <row r="466" spans="1:60" x14ac:dyDescent="0.25">
      <c r="A466" s="1">
        <v>163</v>
      </c>
      <c r="B466" s="1" t="s">
        <v>526</v>
      </c>
      <c r="C466" s="1">
        <v>14473.00000987947</v>
      </c>
      <c r="D466" s="1">
        <v>1</v>
      </c>
      <c r="E466">
        <f t="shared" si="280"/>
        <v>-2.5922105725312106</v>
      </c>
      <c r="F466">
        <f t="shared" si="281"/>
        <v>8.8363864981743211E-3</v>
      </c>
      <c r="G466">
        <f t="shared" si="282"/>
        <v>822.58031236533725</v>
      </c>
      <c r="H466">
        <f t="shared" si="283"/>
        <v>0.53806754756028008</v>
      </c>
      <c r="I466">
        <f t="shared" si="284"/>
        <v>5.9663006935718572</v>
      </c>
      <c r="J466">
        <f t="shared" si="285"/>
        <v>39.763669428843379</v>
      </c>
      <c r="K466" s="3">
        <v>5.6599998474121094</v>
      </c>
      <c r="L466">
        <f t="shared" si="286"/>
        <v>2</v>
      </c>
      <c r="M466" s="1">
        <v>0.5</v>
      </c>
      <c r="N466">
        <f t="shared" si="287"/>
        <v>3.6</v>
      </c>
      <c r="O466" s="1">
        <v>39.729400634765625</v>
      </c>
      <c r="P466" s="1">
        <v>39.987682342529297</v>
      </c>
      <c r="Q466" s="1">
        <v>40.110435485839844</v>
      </c>
      <c r="R466" s="1">
        <v>410.27859497070312</v>
      </c>
      <c r="S466" s="1">
        <v>412.51629638671875</v>
      </c>
      <c r="T466" s="1">
        <v>12.765593528747559</v>
      </c>
      <c r="U466" s="1">
        <v>13.26683235168457</v>
      </c>
      <c r="V466" s="1">
        <v>17.833393096923828</v>
      </c>
      <c r="W466" s="1">
        <v>18.533323287963867</v>
      </c>
      <c r="X466" s="1">
        <v>599.52630615234375</v>
      </c>
      <c r="Y466" s="1">
        <v>0.12002747505903244</v>
      </c>
      <c r="Z466" s="1">
        <v>0.1263447105884552</v>
      </c>
      <c r="AA466" s="1">
        <v>102.07876586914062</v>
      </c>
      <c r="AB466" s="1">
        <v>8.625950813293457</v>
      </c>
      <c r="AC466" s="1">
        <v>-2.9603993520140648E-2</v>
      </c>
      <c r="AD466" s="1">
        <v>2.576092816889286E-2</v>
      </c>
      <c r="AE466" s="1">
        <v>1.9868903327733278E-3</v>
      </c>
      <c r="AF466" s="1">
        <v>2.4448301643133163E-2</v>
      </c>
      <c r="AG466" s="1">
        <v>2.0572743378579617E-3</v>
      </c>
      <c r="AH466" s="1">
        <v>1</v>
      </c>
      <c r="AI466" s="1">
        <v>0</v>
      </c>
      <c r="AJ466" s="1">
        <v>2</v>
      </c>
      <c r="AK466" s="1">
        <v>0</v>
      </c>
      <c r="AL466" s="1">
        <v>1</v>
      </c>
      <c r="AM466" s="1">
        <v>0.18999999761581421</v>
      </c>
      <c r="AN466" s="1">
        <v>111115</v>
      </c>
      <c r="AO466">
        <f t="shared" si="288"/>
        <v>1.0592337850087783</v>
      </c>
      <c r="AP466">
        <f t="shared" si="289"/>
        <v>5.3806754756028003E-4</v>
      </c>
      <c r="AQ466">
        <f t="shared" si="290"/>
        <v>313.13768234252927</v>
      </c>
      <c r="AR466">
        <f t="shared" si="291"/>
        <v>312.8794006347656</v>
      </c>
      <c r="AS466">
        <f t="shared" si="292"/>
        <v>2.4005494710577224E-2</v>
      </c>
      <c r="AT466">
        <f t="shared" si="293"/>
        <v>-0.22401291368591864</v>
      </c>
      <c r="AU466">
        <f t="shared" si="294"/>
        <v>7.3205625670246066</v>
      </c>
      <c r="AV466">
        <f t="shared" si="295"/>
        <v>71.714842011404855</v>
      </c>
      <c r="AW466">
        <f t="shared" si="296"/>
        <v>58.448009659720285</v>
      </c>
      <c r="AX466">
        <f t="shared" si="297"/>
        <v>39.987682342529297</v>
      </c>
      <c r="AY466">
        <f t="shared" si="298"/>
        <v>7.4087763333012884</v>
      </c>
      <c r="AZ466">
        <f t="shared" si="299"/>
        <v>8.8147502370688729E-3</v>
      </c>
      <c r="BA466">
        <f t="shared" si="300"/>
        <v>1.3542618734527496</v>
      </c>
      <c r="BB466">
        <f t="shared" si="301"/>
        <v>6.054514459848539</v>
      </c>
      <c r="BC466">
        <f t="shared" si="302"/>
        <v>5.5111587040922614E-3</v>
      </c>
      <c r="BD466">
        <f t="shared" si="303"/>
        <v>83.967983114505827</v>
      </c>
      <c r="BE466">
        <f t="shared" si="304"/>
        <v>1.9940553126516938</v>
      </c>
      <c r="BF466">
        <f t="shared" si="305"/>
        <v>15.09113220791548</v>
      </c>
      <c r="BG466">
        <f t="shared" si="306"/>
        <v>413.48837535141797</v>
      </c>
      <c r="BH466">
        <f t="shared" si="307"/>
        <v>-9.4608203743521812E-4</v>
      </c>
    </row>
    <row r="467" spans="1:60" x14ac:dyDescent="0.25">
      <c r="A467" s="1">
        <v>164</v>
      </c>
      <c r="B467" s="1" t="s">
        <v>527</v>
      </c>
      <c r="C467" s="1">
        <v>14478.500009756535</v>
      </c>
      <c r="D467" s="1">
        <v>1</v>
      </c>
      <c r="E467">
        <f t="shared" si="280"/>
        <v>-2.8551588016572631</v>
      </c>
      <c r="F467">
        <f t="shared" si="281"/>
        <v>8.8421696131614786E-3</v>
      </c>
      <c r="G467">
        <f t="shared" si="282"/>
        <v>867.89982978182809</v>
      </c>
      <c r="H467">
        <f t="shared" si="283"/>
        <v>0.53728574698650855</v>
      </c>
      <c r="I467">
        <f t="shared" si="284"/>
        <v>5.9541217868078764</v>
      </c>
      <c r="J467">
        <f t="shared" si="285"/>
        <v>39.732772570776199</v>
      </c>
      <c r="K467" s="3">
        <v>5.6599998474121094</v>
      </c>
      <c r="L467">
        <f t="shared" si="286"/>
        <v>2</v>
      </c>
      <c r="M467" s="1">
        <v>0.5</v>
      </c>
      <c r="N467">
        <f t="shared" si="287"/>
        <v>3.6</v>
      </c>
      <c r="O467" s="1">
        <v>39.726665496826172</v>
      </c>
      <c r="P467" s="1">
        <v>39.953052520751953</v>
      </c>
      <c r="Q467" s="1">
        <v>40.076812744140625</v>
      </c>
      <c r="R467" s="1">
        <v>410.05780029296875</v>
      </c>
      <c r="S467" s="1">
        <v>412.54409790039062</v>
      </c>
      <c r="T467" s="1">
        <v>12.767107009887695</v>
      </c>
      <c r="U467" s="1">
        <v>13.267629623413086</v>
      </c>
      <c r="V467" s="1">
        <v>17.837055206298828</v>
      </c>
      <c r="W467" s="1">
        <v>18.536312103271484</v>
      </c>
      <c r="X467" s="1">
        <v>599.5113525390625</v>
      </c>
      <c r="Y467" s="1">
        <v>0.10183902084827423</v>
      </c>
      <c r="Z467" s="1">
        <v>0.10719897598028183</v>
      </c>
      <c r="AA467" s="1">
        <v>102.07894897460937</v>
      </c>
      <c r="AB467" s="1">
        <v>8.625950813293457</v>
      </c>
      <c r="AC467" s="1">
        <v>-2.9603993520140648E-2</v>
      </c>
      <c r="AD467" s="1">
        <v>2.576092816889286E-2</v>
      </c>
      <c r="AE467" s="1">
        <v>1.9868903327733278E-3</v>
      </c>
      <c r="AF467" s="1">
        <v>2.4448301643133163E-2</v>
      </c>
      <c r="AG467" s="1">
        <v>2.0572743378579617E-3</v>
      </c>
      <c r="AH467" s="1">
        <v>1</v>
      </c>
      <c r="AI467" s="1">
        <v>0</v>
      </c>
      <c r="AJ467" s="1">
        <v>2</v>
      </c>
      <c r="AK467" s="1">
        <v>0</v>
      </c>
      <c r="AL467" s="1">
        <v>1</v>
      </c>
      <c r="AM467" s="1">
        <v>0.18999999761581421</v>
      </c>
      <c r="AN467" s="1">
        <v>111115</v>
      </c>
      <c r="AO467">
        <f t="shared" si="288"/>
        <v>1.0592073651966152</v>
      </c>
      <c r="AP467">
        <f t="shared" si="289"/>
        <v>5.3728574698650854E-4</v>
      </c>
      <c r="AQ467">
        <f t="shared" si="290"/>
        <v>313.10305252075193</v>
      </c>
      <c r="AR467">
        <f t="shared" si="291"/>
        <v>312.87666549682615</v>
      </c>
      <c r="AS467">
        <f t="shared" si="292"/>
        <v>2.0367805180671272E-2</v>
      </c>
      <c r="AT467">
        <f t="shared" si="293"/>
        <v>-0.2202799499757557</v>
      </c>
      <c r="AU467">
        <f t="shared" si="294"/>
        <v>7.3084674741502766</v>
      </c>
      <c r="AV467">
        <f t="shared" si="295"/>
        <v>71.596225740609356</v>
      </c>
      <c r="AW467">
        <f t="shared" si="296"/>
        <v>58.32859611719627</v>
      </c>
      <c r="AX467">
        <f t="shared" si="297"/>
        <v>39.953052520751953</v>
      </c>
      <c r="AY467">
        <f t="shared" si="298"/>
        <v>7.395079588841436</v>
      </c>
      <c r="AZ467">
        <f t="shared" si="299"/>
        <v>8.8205050571090616E-3</v>
      </c>
      <c r="BA467">
        <f t="shared" si="300"/>
        <v>1.3543456873424002</v>
      </c>
      <c r="BB467">
        <f t="shared" si="301"/>
        <v>6.0407339014990358</v>
      </c>
      <c r="BC467">
        <f t="shared" si="302"/>
        <v>5.5147580007438371E-3</v>
      </c>
      <c r="BD467">
        <f t="shared" si="303"/>
        <v>88.59430243937139</v>
      </c>
      <c r="BE467">
        <f t="shared" si="304"/>
        <v>2.1037746854189239</v>
      </c>
      <c r="BF467">
        <f t="shared" si="305"/>
        <v>15.129580322080082</v>
      </c>
      <c r="BG467">
        <f t="shared" si="306"/>
        <v>413.6147824510121</v>
      </c>
      <c r="BH467">
        <f t="shared" si="307"/>
        <v>-1.0443861354757964E-3</v>
      </c>
    </row>
    <row r="468" spans="1:60" x14ac:dyDescent="0.25">
      <c r="A468" s="1">
        <v>165</v>
      </c>
      <c r="B468" s="1" t="s">
        <v>528</v>
      </c>
      <c r="C468" s="1">
        <v>14483.500009644777</v>
      </c>
      <c r="D468" s="1">
        <v>1</v>
      </c>
      <c r="E468">
        <f t="shared" si="280"/>
        <v>-2.8926907919991756</v>
      </c>
      <c r="F468">
        <f t="shared" si="281"/>
        <v>8.8708950003313948E-3</v>
      </c>
      <c r="G468">
        <f t="shared" si="282"/>
        <v>872.80593642045437</v>
      </c>
      <c r="H468">
        <f t="shared" si="283"/>
        <v>0.53860452283120974</v>
      </c>
      <c r="I468">
        <f t="shared" si="284"/>
        <v>5.9496195151198794</v>
      </c>
      <c r="J468">
        <f t="shared" si="285"/>
        <v>39.721508159194016</v>
      </c>
      <c r="K468" s="3">
        <v>5.6599998474121094</v>
      </c>
      <c r="L468">
        <f t="shared" si="286"/>
        <v>2</v>
      </c>
      <c r="M468" s="1">
        <v>0.5</v>
      </c>
      <c r="N468">
        <f t="shared" si="287"/>
        <v>3.6</v>
      </c>
      <c r="O468" s="1">
        <v>39.719120025634766</v>
      </c>
      <c r="P468" s="1">
        <v>39.941886901855469</v>
      </c>
      <c r="Q468" s="1">
        <v>40.067070007324219</v>
      </c>
      <c r="R468" s="1">
        <v>410.00735473632812</v>
      </c>
      <c r="S468" s="1">
        <v>412.52853393554687</v>
      </c>
      <c r="T468" s="1">
        <v>12.766768455505371</v>
      </c>
      <c r="U468" s="1">
        <v>13.268509864807129</v>
      </c>
      <c r="V468" s="1">
        <v>17.843317031860352</v>
      </c>
      <c r="W468" s="1">
        <v>18.54438591003418</v>
      </c>
      <c r="X468" s="1">
        <v>599.5224609375</v>
      </c>
      <c r="Y468" s="1">
        <v>9.3916475772857666E-2</v>
      </c>
      <c r="Z468" s="1">
        <v>9.8859451711177826E-2</v>
      </c>
      <c r="AA468" s="1">
        <v>102.07948303222656</v>
      </c>
      <c r="AB468" s="1">
        <v>8.625950813293457</v>
      </c>
      <c r="AC468" s="1">
        <v>-2.9603993520140648E-2</v>
      </c>
      <c r="AD468" s="1">
        <v>2.576092816889286E-2</v>
      </c>
      <c r="AE468" s="1">
        <v>1.9868903327733278E-3</v>
      </c>
      <c r="AF468" s="1">
        <v>2.4448301643133163E-2</v>
      </c>
      <c r="AG468" s="1">
        <v>2.0572743378579617E-3</v>
      </c>
      <c r="AH468" s="1">
        <v>1</v>
      </c>
      <c r="AI468" s="1">
        <v>0</v>
      </c>
      <c r="AJ468" s="1">
        <v>2</v>
      </c>
      <c r="AK468" s="1">
        <v>0</v>
      </c>
      <c r="AL468" s="1">
        <v>1</v>
      </c>
      <c r="AM468" s="1">
        <v>0.18999999761581421</v>
      </c>
      <c r="AN468" s="1">
        <v>111115</v>
      </c>
      <c r="AO468">
        <f t="shared" si="288"/>
        <v>1.0592269913427936</v>
      </c>
      <c r="AP468">
        <f t="shared" si="289"/>
        <v>5.3860452283120979E-4</v>
      </c>
      <c r="AQ468">
        <f t="shared" si="290"/>
        <v>313.09188690185545</v>
      </c>
      <c r="AR468">
        <f t="shared" si="291"/>
        <v>312.86912002563474</v>
      </c>
      <c r="AS468">
        <f t="shared" si="292"/>
        <v>1.8783295589424487E-2</v>
      </c>
      <c r="AT468">
        <f t="shared" si="293"/>
        <v>-0.22037874266145066</v>
      </c>
      <c r="AU468">
        <f t="shared" si="294"/>
        <v>7.3040621427273891</v>
      </c>
      <c r="AV468">
        <f t="shared" si="295"/>
        <v>71.552695270032785</v>
      </c>
      <c r="AW468">
        <f t="shared" si="296"/>
        <v>58.284185405225656</v>
      </c>
      <c r="AX468">
        <f t="shared" si="297"/>
        <v>39.941886901855469</v>
      </c>
      <c r="AY468">
        <f t="shared" si="298"/>
        <v>7.3906680587795508</v>
      </c>
      <c r="AZ468">
        <f t="shared" si="299"/>
        <v>8.8490896267404678E-3</v>
      </c>
      <c r="BA468">
        <f t="shared" si="300"/>
        <v>1.3544426276075101</v>
      </c>
      <c r="BB468">
        <f t="shared" si="301"/>
        <v>6.0362254311720402</v>
      </c>
      <c r="BC468">
        <f t="shared" si="302"/>
        <v>5.532635968458992E-3</v>
      </c>
      <c r="BD468">
        <f t="shared" si="303"/>
        <v>89.095578777258382</v>
      </c>
      <c r="BE468">
        <f t="shared" si="304"/>
        <v>2.1157468262712245</v>
      </c>
      <c r="BF468">
        <f t="shared" si="305"/>
        <v>15.145171573970551</v>
      </c>
      <c r="BG468">
        <f t="shared" si="306"/>
        <v>413.61329298254657</v>
      </c>
      <c r="BH468">
        <f t="shared" si="307"/>
        <v>-1.059209147736965E-3</v>
      </c>
    </row>
    <row r="469" spans="1:60" x14ac:dyDescent="0.25">
      <c r="A469" s="1">
        <v>166</v>
      </c>
      <c r="B469" s="1" t="s">
        <v>529</v>
      </c>
      <c r="C469" s="1">
        <v>14488.500009533018</v>
      </c>
      <c r="D469" s="1">
        <v>1</v>
      </c>
      <c r="E469">
        <f t="shared" si="280"/>
        <v>-2.8909513637075697</v>
      </c>
      <c r="F469">
        <f t="shared" si="281"/>
        <v>8.900985750804332E-3</v>
      </c>
      <c r="G469">
        <f t="shared" si="282"/>
        <v>870.79062948814385</v>
      </c>
      <c r="H469">
        <f t="shared" si="283"/>
        <v>0.54058595494782513</v>
      </c>
      <c r="I469">
        <f t="shared" si="284"/>
        <v>5.9513020696715051</v>
      </c>
      <c r="J469">
        <f t="shared" si="285"/>
        <v>39.726039933465849</v>
      </c>
      <c r="K469" s="3">
        <v>5.6599998474121094</v>
      </c>
      <c r="L469">
        <f t="shared" si="286"/>
        <v>2</v>
      </c>
      <c r="M469" s="1">
        <v>0.5</v>
      </c>
      <c r="N469">
        <f t="shared" si="287"/>
        <v>3.6</v>
      </c>
      <c r="O469" s="1">
        <v>39.713497161865234</v>
      </c>
      <c r="P469" s="1">
        <v>39.948516845703125</v>
      </c>
      <c r="Q469" s="1">
        <v>40.074180603027344</v>
      </c>
      <c r="R469" s="1">
        <v>409.9908447265625</v>
      </c>
      <c r="S469" s="1">
        <v>412.5096435546875</v>
      </c>
      <c r="T469" s="1">
        <v>12.765817642211914</v>
      </c>
      <c r="U469" s="1">
        <v>13.2694091796875</v>
      </c>
      <c r="V469" s="1">
        <v>17.847969055175781</v>
      </c>
      <c r="W469" s="1">
        <v>18.551589965820312</v>
      </c>
      <c r="X469" s="1">
        <v>599.51678466796875</v>
      </c>
      <c r="Y469" s="1">
        <v>6.9434098899364471E-2</v>
      </c>
      <c r="Z469" s="1">
        <v>7.3088519275188446E-2</v>
      </c>
      <c r="AA469" s="1">
        <v>102.07930755615234</v>
      </c>
      <c r="AB469" s="1">
        <v>8.625950813293457</v>
      </c>
      <c r="AC469" s="1">
        <v>-2.9603993520140648E-2</v>
      </c>
      <c r="AD469" s="1">
        <v>2.576092816889286E-2</v>
      </c>
      <c r="AE469" s="1">
        <v>1.9868903327733278E-3</v>
      </c>
      <c r="AF469" s="1">
        <v>2.4448301643133163E-2</v>
      </c>
      <c r="AG469" s="1">
        <v>2.0572743378579617E-3</v>
      </c>
      <c r="AH469" s="1">
        <v>1</v>
      </c>
      <c r="AI469" s="1">
        <v>0</v>
      </c>
      <c r="AJ469" s="1">
        <v>2</v>
      </c>
      <c r="AK469" s="1">
        <v>0</v>
      </c>
      <c r="AL469" s="1">
        <v>1</v>
      </c>
      <c r="AM469" s="1">
        <v>0.18999999761581421</v>
      </c>
      <c r="AN469" s="1">
        <v>111115</v>
      </c>
      <c r="AO469">
        <f t="shared" si="288"/>
        <v>1.0592169625977683</v>
      </c>
      <c r="AP469">
        <f t="shared" si="289"/>
        <v>5.4058595494782514E-4</v>
      </c>
      <c r="AQ469">
        <f t="shared" si="290"/>
        <v>313.0985168457031</v>
      </c>
      <c r="AR469">
        <f t="shared" si="291"/>
        <v>312.86349716186521</v>
      </c>
      <c r="AS469">
        <f t="shared" si="292"/>
        <v>1.3886818488029196E-2</v>
      </c>
      <c r="AT469">
        <f t="shared" si="293"/>
        <v>-0.22247691223727414</v>
      </c>
      <c r="AU469">
        <f t="shared" si="294"/>
        <v>7.3058341704132568</v>
      </c>
      <c r="AV469">
        <f t="shared" si="295"/>
        <v>71.570177593479698</v>
      </c>
      <c r="AW469">
        <f t="shared" si="296"/>
        <v>58.300768413792198</v>
      </c>
      <c r="AX469">
        <f t="shared" si="297"/>
        <v>39.948516845703125</v>
      </c>
      <c r="AY469">
        <f t="shared" si="298"/>
        <v>7.3932872708590622</v>
      </c>
      <c r="AZ469">
        <f t="shared" si="299"/>
        <v>8.8790323783929422E-3</v>
      </c>
      <c r="BA469">
        <f t="shared" si="300"/>
        <v>1.3545321007417515</v>
      </c>
      <c r="BB469">
        <f t="shared" si="301"/>
        <v>6.0387551701173106</v>
      </c>
      <c r="BC469">
        <f t="shared" si="302"/>
        <v>5.5513634429579977E-3</v>
      </c>
      <c r="BD469">
        <f t="shared" si="303"/>
        <v>88.889704484535741</v>
      </c>
      <c r="BE469">
        <f t="shared" si="304"/>
        <v>2.1109582359926109</v>
      </c>
      <c r="BF469">
        <f t="shared" si="305"/>
        <v>15.141655011415567</v>
      </c>
      <c r="BG469">
        <f t="shared" si="306"/>
        <v>413.59375031607783</v>
      </c>
      <c r="BH469">
        <f t="shared" si="307"/>
        <v>-1.0583764423565021E-3</v>
      </c>
    </row>
    <row r="470" spans="1:60" x14ac:dyDescent="0.25">
      <c r="A470" s="1" t="s">
        <v>9</v>
      </c>
      <c r="B470" s="1" t="s">
        <v>530</v>
      </c>
    </row>
    <row r="471" spans="1:60" x14ac:dyDescent="0.25">
      <c r="A471" s="1" t="s">
        <v>9</v>
      </c>
      <c r="B471" s="1" t="s">
        <v>531</v>
      </c>
    </row>
    <row r="472" spans="1:60" x14ac:dyDescent="0.25">
      <c r="A472" s="1" t="s">
        <v>9</v>
      </c>
      <c r="B472" s="1" t="s">
        <v>532</v>
      </c>
    </row>
    <row r="473" spans="1:60" x14ac:dyDescent="0.25">
      <c r="A473" s="1" t="s">
        <v>9</v>
      </c>
      <c r="B473" s="1" t="s">
        <v>533</v>
      </c>
    </row>
    <row r="474" spans="1:60" x14ac:dyDescent="0.25">
      <c r="A474" s="1" t="s">
        <v>9</v>
      </c>
      <c r="B474" s="1" t="s">
        <v>534</v>
      </c>
    </row>
    <row r="475" spans="1:60" x14ac:dyDescent="0.25">
      <c r="A475" s="1" t="s">
        <v>9</v>
      </c>
      <c r="B475" s="1" t="s">
        <v>535</v>
      </c>
    </row>
    <row r="476" spans="1:60" x14ac:dyDescent="0.25">
      <c r="A476" s="1" t="s">
        <v>9</v>
      </c>
      <c r="B476" s="1" t="s">
        <v>536</v>
      </c>
    </row>
    <row r="477" spans="1:60" x14ac:dyDescent="0.25">
      <c r="A477" s="1" t="s">
        <v>9</v>
      </c>
      <c r="B477" s="1" t="s">
        <v>537</v>
      </c>
    </row>
    <row r="478" spans="1:60" x14ac:dyDescent="0.25">
      <c r="A478" s="1" t="s">
        <v>9</v>
      </c>
      <c r="B478" s="1" t="s">
        <v>538</v>
      </c>
    </row>
    <row r="479" spans="1:60" x14ac:dyDescent="0.25">
      <c r="A479" s="1">
        <v>167</v>
      </c>
      <c r="B479" s="1" t="s">
        <v>539</v>
      </c>
      <c r="C479" s="1">
        <v>14821.000010102987</v>
      </c>
      <c r="D479" s="1">
        <v>1</v>
      </c>
      <c r="E479">
        <f>(R479-S479*(1000-T479)/(1000-U479))*AO479</f>
        <v>-3.2319218011856177</v>
      </c>
      <c r="F479">
        <f>IF(AZ479&lt;&gt;0,1/(1/AZ479-1/N479),0)</f>
        <v>8.8626168675481655E-3</v>
      </c>
      <c r="G479">
        <f>((BC479-AP479/2)*S479-E479)/(BC479+AP479/2)</f>
        <v>939.15426553133204</v>
      </c>
      <c r="H479">
        <f>AP479*1000</f>
        <v>0.48382975253143728</v>
      </c>
      <c r="I479">
        <f>(AU479-BA479)</f>
        <v>5.3660052910789275</v>
      </c>
      <c r="J479">
        <f>(P479+AT479*D479)</f>
        <v>38.174249584639739</v>
      </c>
      <c r="K479" s="3">
        <v>6.8499999046325684</v>
      </c>
      <c r="L479">
        <f>(K479*AI479+AJ479)</f>
        <v>2</v>
      </c>
      <c r="M479" s="1">
        <v>0.5</v>
      </c>
      <c r="N479">
        <f>L479*(M479+1)*(M479+1)/(M479*M479+1)</f>
        <v>3.6</v>
      </c>
      <c r="O479" s="1">
        <v>39.696548461914063</v>
      </c>
      <c r="P479" s="1">
        <v>38.187023162841797</v>
      </c>
      <c r="Q479" s="1">
        <v>40.062835693359375</v>
      </c>
      <c r="R479" s="1">
        <v>410.197021484375</v>
      </c>
      <c r="S479" s="1">
        <v>413.66098022460937</v>
      </c>
      <c r="T479" s="1">
        <v>12.721405982971191</v>
      </c>
      <c r="U479" s="1">
        <v>13.266871452331543</v>
      </c>
      <c r="V479" s="1">
        <v>17.804189682006836</v>
      </c>
      <c r="W479" s="1">
        <v>18.56781005859375</v>
      </c>
      <c r="X479" s="1">
        <v>599.53643798828125</v>
      </c>
      <c r="Y479" s="1">
        <v>9.921274334192276E-2</v>
      </c>
      <c r="Z479" s="1">
        <v>0.10443446785211563</v>
      </c>
      <c r="AA479" s="1">
        <v>102.08853912353516</v>
      </c>
      <c r="AB479" s="1">
        <v>8.677556037902832</v>
      </c>
      <c r="AC479" s="1">
        <v>-2.9781566932797432E-2</v>
      </c>
      <c r="AD479" s="1">
        <v>2.7755625545978546E-2</v>
      </c>
      <c r="AE479" s="1">
        <v>9.311712346971035E-4</v>
      </c>
      <c r="AF479" s="1">
        <v>1.8216818571090698E-2</v>
      </c>
      <c r="AG479" s="1">
        <v>1.3419707538560033E-3</v>
      </c>
      <c r="AH479" s="1">
        <v>0.66666668653488159</v>
      </c>
      <c r="AI479" s="1">
        <v>0</v>
      </c>
      <c r="AJ479" s="1">
        <v>2</v>
      </c>
      <c r="AK479" s="1">
        <v>0</v>
      </c>
      <c r="AL479" s="1">
        <v>1</v>
      </c>
      <c r="AM479" s="1">
        <v>0.18999999761581421</v>
      </c>
      <c r="AN479" s="1">
        <v>111115</v>
      </c>
      <c r="AO479">
        <f>X479*0.000001/(K479*0.0001)</f>
        <v>0.87523568808055341</v>
      </c>
      <c r="AP479">
        <f>(U479-T479)/(1000-U479)*AO479</f>
        <v>4.838297525314373E-4</v>
      </c>
      <c r="AQ479">
        <f>(P479+273.15)</f>
        <v>311.33702316284177</v>
      </c>
      <c r="AR479">
        <f>(O479+273.15)</f>
        <v>312.84654846191404</v>
      </c>
      <c r="AS479">
        <f>(Y479*AK479+Z479*AL479)*AM479</f>
        <v>1.9842548642910796E-2</v>
      </c>
      <c r="AT479">
        <f>((AS479+0.00000010773*(AR479^4-AQ479^4))-AP479*44100)/(L479*0.92*2*29.3+0.00000043092*AQ479^3)</f>
        <v>-1.2773578202054518E-2</v>
      </c>
      <c r="AU479">
        <f>0.61365*EXP(17.502*J479/(240.97+J479))</f>
        <v>6.7204008163871878</v>
      </c>
      <c r="AV479">
        <f>AU479*1000/AA479</f>
        <v>65.829140803503662</v>
      </c>
      <c r="AW479">
        <f>(AV479-U479)</f>
        <v>52.56226935117212</v>
      </c>
      <c r="AX479">
        <f>IF(D479,P479,(O479+P479)/2)</f>
        <v>38.187023162841797</v>
      </c>
      <c r="AY479">
        <f>0.61365*EXP(17.502*AX479/(240.97+AX479))</f>
        <v>6.7250484436353828</v>
      </c>
      <c r="AZ479">
        <f>IF(AW479&lt;&gt;0,(1000-(AV479+U479)/2)/AW479*AP479,0)</f>
        <v>8.840852121676757E-3</v>
      </c>
      <c r="BA479">
        <f>U479*AA479/1000</f>
        <v>1.3543955253082605</v>
      </c>
      <c r="BB479">
        <f>(AY479-BA479)</f>
        <v>5.3706529183271225</v>
      </c>
      <c r="BC479">
        <f>1/(1.6/F479+1.37/N479)</f>
        <v>5.5274838891667026E-3</v>
      </c>
      <c r="BD479">
        <f>G479*AA479*0.001</f>
        <v>95.876886979730315</v>
      </c>
      <c r="BE479">
        <f>G479/S479</f>
        <v>2.2703477253798283</v>
      </c>
      <c r="BF479">
        <f>(1-AP479*AA479/AU479/F479)*100</f>
        <v>17.069857921859132</v>
      </c>
      <c r="BG479">
        <f>(S479-E479/(N479/1.35))</f>
        <v>414.87295090005398</v>
      </c>
      <c r="BH479">
        <f>E479*BF479/100/BG479</f>
        <v>-1.3297672417811603E-3</v>
      </c>
    </row>
    <row r="480" spans="1:60" x14ac:dyDescent="0.25">
      <c r="A480" s="1">
        <v>168</v>
      </c>
      <c r="B480" s="1" t="s">
        <v>540</v>
      </c>
      <c r="C480" s="1">
        <v>14826.000009991229</v>
      </c>
      <c r="D480" s="1">
        <v>1</v>
      </c>
      <c r="E480">
        <f>(R480-S480*(1000-T480)/(1000-U480))*AO480</f>
        <v>-3.4035856293672091</v>
      </c>
      <c r="F480">
        <f>IF(AZ480&lt;&gt;0,1/(1/AZ480-1/N480),0)</f>
        <v>8.885264724699608E-3</v>
      </c>
      <c r="G480">
        <f>((BC480-AP480/2)*S480-E480)/(BC480+AP480/2)</f>
        <v>967.41941529760902</v>
      </c>
      <c r="H480">
        <f>AP480*1000</f>
        <v>0.48465858645816556</v>
      </c>
      <c r="I480">
        <f>(AU480-BA480)</f>
        <v>5.3617041203831928</v>
      </c>
      <c r="J480">
        <f>(P480+AT480*D480)</f>
        <v>38.16244773005026</v>
      </c>
      <c r="K480" s="3">
        <v>6.8499999046325684</v>
      </c>
      <c r="L480">
        <f>(K480*AI480+AJ480)</f>
        <v>2</v>
      </c>
      <c r="M480" s="1">
        <v>0.5</v>
      </c>
      <c r="N480">
        <f>L480*(M480+1)*(M480+1)/(M480*M480+1)</f>
        <v>3.6</v>
      </c>
      <c r="O480" s="1">
        <v>39.691471099853516</v>
      </c>
      <c r="P480" s="1">
        <v>38.174774169921875</v>
      </c>
      <c r="Q480" s="1">
        <v>40.048503875732422</v>
      </c>
      <c r="R480" s="1">
        <v>409.9609375</v>
      </c>
      <c r="S480" s="1">
        <v>413.62075805664062</v>
      </c>
      <c r="T480" s="1">
        <v>12.720416069030762</v>
      </c>
      <c r="U480" s="1">
        <v>13.266830444335937</v>
      </c>
      <c r="V480" s="1">
        <v>17.807275772094727</v>
      </c>
      <c r="W480" s="1">
        <v>18.572214126586914</v>
      </c>
      <c r="X480" s="1">
        <v>599.52056884765625</v>
      </c>
      <c r="Y480" s="1">
        <v>9.0752087533473969E-2</v>
      </c>
      <c r="Z480" s="1">
        <v>9.5528513193130493E-2</v>
      </c>
      <c r="AA480" s="1">
        <v>102.08957672119141</v>
      </c>
      <c r="AB480" s="1">
        <v>8.677556037902832</v>
      </c>
      <c r="AC480" s="1">
        <v>-2.9781566932797432E-2</v>
      </c>
      <c r="AD480" s="1">
        <v>2.7755625545978546E-2</v>
      </c>
      <c r="AE480" s="1">
        <v>9.311712346971035E-4</v>
      </c>
      <c r="AF480" s="1">
        <v>1.8216818571090698E-2</v>
      </c>
      <c r="AG480" s="1">
        <v>1.3419707538560033E-3</v>
      </c>
      <c r="AH480" s="1">
        <v>0.66666668653488159</v>
      </c>
      <c r="AI480" s="1">
        <v>0</v>
      </c>
      <c r="AJ480" s="1">
        <v>2</v>
      </c>
      <c r="AK480" s="1">
        <v>0</v>
      </c>
      <c r="AL480" s="1">
        <v>1</v>
      </c>
      <c r="AM480" s="1">
        <v>0.18999999761581421</v>
      </c>
      <c r="AN480" s="1">
        <v>111115</v>
      </c>
      <c r="AO480">
        <f>X480*0.000001/(K480*0.0001)</f>
        <v>0.87521252145158135</v>
      </c>
      <c r="AP480">
        <f>(U480-T480)/(1000-U480)*AO480</f>
        <v>4.8465858645816557E-4</v>
      </c>
      <c r="AQ480">
        <f>(P480+273.15)</f>
        <v>311.32477416992185</v>
      </c>
      <c r="AR480">
        <f>(O480+273.15)</f>
        <v>312.84147109985349</v>
      </c>
      <c r="AS480">
        <f>(Y480*AK480+Z480*AL480)*AM480</f>
        <v>1.815041727893707E-2</v>
      </c>
      <c r="AT480">
        <f>((AS480+0.00000010773*(AR480^4-AQ480^4))-AP480*44100)/(L480*0.92*2*29.3+0.00000043092*AQ480^3)</f>
        <v>-1.2326439871617353E-2</v>
      </c>
      <c r="AU480">
        <f>0.61365*EXP(17.502*J480/(240.97+J480))</f>
        <v>6.7161092248772638</v>
      </c>
      <c r="AV480">
        <f>AU480*1000/AA480</f>
        <v>65.786434233331065</v>
      </c>
      <c r="AW480">
        <f>(AV480-U480)</f>
        <v>52.519603788995127</v>
      </c>
      <c r="AX480">
        <f>IF(D480,P480,(O480+P480)/2)</f>
        <v>38.174774169921875</v>
      </c>
      <c r="AY480">
        <f>0.61365*EXP(17.502*AX480/(240.97+AX480))</f>
        <v>6.7205916302452549</v>
      </c>
      <c r="AZ480">
        <f>IF(AW480&lt;&gt;0,(1000-(AV480+U480)/2)/AW480*AP480,0)</f>
        <v>8.8633887371198216E-3</v>
      </c>
      <c r="BA480">
        <f>U480*AA480/1000</f>
        <v>1.3544051044940715</v>
      </c>
      <c r="BB480">
        <f>(AY480-BA480)</f>
        <v>5.3661865257511838</v>
      </c>
      <c r="BC480">
        <f>1/(1.6/F480+1.37/N480)</f>
        <v>5.5415792366249059E-3</v>
      </c>
      <c r="BD480">
        <f>G480*AA480*0.001</f>
        <v>98.763438619595391</v>
      </c>
      <c r="BE480">
        <f>G480/S480</f>
        <v>2.3389044105110703</v>
      </c>
      <c r="BF480">
        <f>(1-AP480*AA480/AU480/F480)*100</f>
        <v>17.085746995232377</v>
      </c>
      <c r="BG480">
        <f>(S480-E480/(N480/1.35))</f>
        <v>414.89710266765331</v>
      </c>
      <c r="BH480">
        <f>E480*BF480/100/BG480</f>
        <v>-1.4016198851732947E-3</v>
      </c>
    </row>
    <row r="481" spans="1:60" x14ac:dyDescent="0.25">
      <c r="A481" s="1">
        <v>169</v>
      </c>
      <c r="B481" s="1" t="s">
        <v>541</v>
      </c>
      <c r="C481" s="1">
        <v>14831.00000987947</v>
      </c>
      <c r="D481" s="1">
        <v>1</v>
      </c>
      <c r="E481">
        <f>(R481-S481*(1000-T481)/(1000-U481))*AO481</f>
        <v>-3.4526398942914605</v>
      </c>
      <c r="F481">
        <f>IF(AZ481&lt;&gt;0,1/(1/AZ481-1/N481),0)</f>
        <v>8.8933934425479665E-3</v>
      </c>
      <c r="G481">
        <f>((BC481-AP481/2)*S481-E481)/(BC481+AP481/2)</f>
        <v>975.31478045612516</v>
      </c>
      <c r="H481">
        <f>AP481*1000</f>
        <v>0.48490182494996104</v>
      </c>
      <c r="I481">
        <f>(AU481-BA481)</f>
        <v>5.3596606410091008</v>
      </c>
      <c r="J481">
        <f>(P481+AT481*D481)</f>
        <v>38.156745619572561</v>
      </c>
      <c r="K481" s="3">
        <v>6.8499999046325684</v>
      </c>
      <c r="L481">
        <f>(K481*AI481+AJ481)</f>
        <v>2</v>
      </c>
      <c r="M481" s="1">
        <v>0.5</v>
      </c>
      <c r="N481">
        <f>L481*(M481+1)*(M481+1)/(M481*M481+1)</f>
        <v>3.6</v>
      </c>
      <c r="O481" s="1">
        <v>39.685924530029297</v>
      </c>
      <c r="P481" s="1">
        <v>38.169113159179688</v>
      </c>
      <c r="Q481" s="1">
        <v>40.050601959228516</v>
      </c>
      <c r="R481" s="1">
        <v>409.833740234375</v>
      </c>
      <c r="S481" s="1">
        <v>413.549560546875</v>
      </c>
      <c r="T481" s="1">
        <v>12.719615936279297</v>
      </c>
      <c r="U481" s="1">
        <v>13.266308784484863</v>
      </c>
      <c r="V481" s="1">
        <v>17.811704635620117</v>
      </c>
      <c r="W481" s="1">
        <v>18.577083587646484</v>
      </c>
      <c r="X481" s="1">
        <v>599.5162353515625</v>
      </c>
      <c r="Y481" s="1">
        <v>0.11745636910200119</v>
      </c>
      <c r="Z481" s="1">
        <v>0.12363828718662262</v>
      </c>
      <c r="AA481" s="1">
        <v>102.09139251708984</v>
      </c>
      <c r="AB481" s="1">
        <v>8.677556037902832</v>
      </c>
      <c r="AC481" s="1">
        <v>-2.9781566932797432E-2</v>
      </c>
      <c r="AD481" s="1">
        <v>2.7755625545978546E-2</v>
      </c>
      <c r="AE481" s="1">
        <v>9.311712346971035E-4</v>
      </c>
      <c r="AF481" s="1">
        <v>1.8216818571090698E-2</v>
      </c>
      <c r="AG481" s="1">
        <v>1.3419707538560033E-3</v>
      </c>
      <c r="AH481" s="1">
        <v>1</v>
      </c>
      <c r="AI481" s="1">
        <v>0</v>
      </c>
      <c r="AJ481" s="1">
        <v>2</v>
      </c>
      <c r="AK481" s="1">
        <v>0</v>
      </c>
      <c r="AL481" s="1">
        <v>1</v>
      </c>
      <c r="AM481" s="1">
        <v>0.18999999761581421</v>
      </c>
      <c r="AN481" s="1">
        <v>111115</v>
      </c>
      <c r="AO481">
        <f>X481*0.000001/(K481*0.0001)</f>
        <v>0.87520619517982357</v>
      </c>
      <c r="AP481">
        <f>(U481-T481)/(1000-U481)*AO481</f>
        <v>4.8490182494996103E-4</v>
      </c>
      <c r="AQ481">
        <f>(P481+273.15)</f>
        <v>311.31911315917966</v>
      </c>
      <c r="AR481">
        <f>(O481+273.15)</f>
        <v>312.83592453002927</v>
      </c>
      <c r="AS481">
        <f>(Y481*AK481+Z481*AL481)*AM481</f>
        <v>2.349127427068165E-2</v>
      </c>
      <c r="AT481">
        <f>((AS481+0.00000010773*(AR481^4-AQ481^4))-AP481*44100)/(L481*0.92*2*29.3+0.00000043092*AQ481^3)</f>
        <v>-1.2367539607125095E-2</v>
      </c>
      <c r="AU481">
        <f>0.61365*EXP(17.502*J481/(240.97+J481))</f>
        <v>6.7140365783788623</v>
      </c>
      <c r="AV481">
        <f>AU481*1000/AA481</f>
        <v>65.764962283719939</v>
      </c>
      <c r="AW481">
        <f>(AV481-U481)</f>
        <v>52.498653499235076</v>
      </c>
      <c r="AX481">
        <f>IF(D481,P481,(O481+P481)/2)</f>
        <v>38.169113159179688</v>
      </c>
      <c r="AY481">
        <f>0.61365*EXP(17.502*AX481/(240.97+AX481))</f>
        <v>6.7185327294870847</v>
      </c>
      <c r="AZ481">
        <f>IF(AW481&lt;&gt;0,(1000-(AV481+U481)/2)/AW481*AP481,0)</f>
        <v>8.8714774593638517E-3</v>
      </c>
      <c r="BA481">
        <f>U481*AA481/1000</f>
        <v>1.3543759373697613</v>
      </c>
      <c r="BB481">
        <f>(AY481-BA481)</f>
        <v>5.3641567921173232</v>
      </c>
      <c r="BC481">
        <f>1/(1.6/F481+1.37/N481)</f>
        <v>5.5466382700137193E-3</v>
      </c>
      <c r="BD481">
        <f>G481*AA481*0.001</f>
        <v>99.571244079265583</v>
      </c>
      <c r="BE481">
        <f>G481/S481</f>
        <v>2.3583987833680098</v>
      </c>
      <c r="BF481">
        <f>(1-AP481*AA481/AU481/F481)*100</f>
        <v>17.092897501300698</v>
      </c>
      <c r="BG481">
        <f>(S481-E481/(N481/1.35))</f>
        <v>414.84430050723432</v>
      </c>
      <c r="BH481">
        <f>E481*BF481/100/BG481</f>
        <v>-1.4225968574201602E-3</v>
      </c>
    </row>
    <row r="482" spans="1:60" x14ac:dyDescent="0.25">
      <c r="A482" s="1">
        <v>170</v>
      </c>
      <c r="B482" s="1" t="s">
        <v>542</v>
      </c>
      <c r="C482" s="1">
        <v>14836.500009756535</v>
      </c>
      <c r="D482" s="1">
        <v>1</v>
      </c>
      <c r="E482">
        <f>(R482-S482*(1000-T482)/(1000-U482))*AO482</f>
        <v>-3.4785260239299354</v>
      </c>
      <c r="F482">
        <f>IF(AZ482&lt;&gt;0,1/(1/AZ482-1/N482),0)</f>
        <v>8.9282630014547604E-3</v>
      </c>
      <c r="G482">
        <f>((BC482-AP482/2)*S482-E482)/(BC482+AP482/2)</f>
        <v>977.38254870404091</v>
      </c>
      <c r="H482">
        <f>AP482*1000</f>
        <v>0.4867886944676928</v>
      </c>
      <c r="I482">
        <f>(AU482-BA482)</f>
        <v>5.3596109079329848</v>
      </c>
      <c r="J482">
        <f>(P482+AT482*D482)</f>
        <v>38.156813882965849</v>
      </c>
      <c r="K482" s="3">
        <v>6.8499999046325684</v>
      </c>
      <c r="L482">
        <f>(K482*AI482+AJ482)</f>
        <v>2</v>
      </c>
      <c r="M482" s="1">
        <v>0.5</v>
      </c>
      <c r="N482">
        <f>L482*(M482+1)*(M482+1)/(M482*M482+1)</f>
        <v>3.6</v>
      </c>
      <c r="O482" s="1">
        <v>39.684902191162109</v>
      </c>
      <c r="P482" s="1">
        <v>38.170024871826172</v>
      </c>
      <c r="Q482" s="1">
        <v>40.073513031005859</v>
      </c>
      <c r="R482" s="1">
        <v>409.73590087890625</v>
      </c>
      <c r="S482" s="1">
        <v>413.48056030273437</v>
      </c>
      <c r="T482" s="1">
        <v>12.718061447143555</v>
      </c>
      <c r="U482" s="1">
        <v>13.266898155212402</v>
      </c>
      <c r="V482" s="1">
        <v>17.811590194702148</v>
      </c>
      <c r="W482" s="1">
        <v>18.579822540283203</v>
      </c>
      <c r="X482" s="1">
        <v>599.497802734375</v>
      </c>
      <c r="Y482" s="1">
        <v>0.15066000819206238</v>
      </c>
      <c r="Z482" s="1">
        <v>0.15858948230743408</v>
      </c>
      <c r="AA482" s="1">
        <v>102.09247589111328</v>
      </c>
      <c r="AB482" s="1">
        <v>8.677556037902832</v>
      </c>
      <c r="AC482" s="1">
        <v>-2.9781566932797432E-2</v>
      </c>
      <c r="AD482" s="1">
        <v>2.7755625545978546E-2</v>
      </c>
      <c r="AE482" s="1">
        <v>9.311712346971035E-4</v>
      </c>
      <c r="AF482" s="1">
        <v>1.8216818571090698E-2</v>
      </c>
      <c r="AG482" s="1">
        <v>1.3419707538560033E-3</v>
      </c>
      <c r="AH482" s="1">
        <v>1</v>
      </c>
      <c r="AI482" s="1">
        <v>0</v>
      </c>
      <c r="AJ482" s="1">
        <v>2</v>
      </c>
      <c r="AK482" s="1">
        <v>0</v>
      </c>
      <c r="AL482" s="1">
        <v>1</v>
      </c>
      <c r="AM482" s="1">
        <v>0.18999999761581421</v>
      </c>
      <c r="AN482" s="1">
        <v>111115</v>
      </c>
      <c r="AO482">
        <f>X482*0.000001/(K482*0.0001)</f>
        <v>0.87517928624924823</v>
      </c>
      <c r="AP482">
        <f>(U482-T482)/(1000-U482)*AO482</f>
        <v>4.8678869446769281E-4</v>
      </c>
      <c r="AQ482">
        <f>(P482+273.15)</f>
        <v>311.32002487182615</v>
      </c>
      <c r="AR482">
        <f>(O482+273.15)</f>
        <v>312.83490219116209</v>
      </c>
      <c r="AS482">
        <f>(Y482*AK482+Z482*AL482)*AM482</f>
        <v>3.0132001260305685E-2</v>
      </c>
      <c r="AT482">
        <f>((AS482+0.00000010773*(AR482^4-AQ482^4))-AP482*44100)/(L482*0.92*2*29.3+0.00000043092*AQ482^3)</f>
        <v>-1.3210988860325226E-2</v>
      </c>
      <c r="AU482">
        <f>0.61365*EXP(17.502*J482/(240.97+J482))</f>
        <v>6.714061387993862</v>
      </c>
      <c r="AV482">
        <f>AU482*1000/AA482</f>
        <v>65.764507417321752</v>
      </c>
      <c r="AW482">
        <f>(AV482-U482)</f>
        <v>52.49760926210935</v>
      </c>
      <c r="AX482">
        <f>IF(D482,P482,(O482+P482)/2)</f>
        <v>38.170024871826172</v>
      </c>
      <c r="AY482">
        <f>0.61365*EXP(17.502*AX482/(240.97+AX482))</f>
        <v>6.7188642809754437</v>
      </c>
      <c r="AZ482">
        <f>IF(AW482&lt;&gt;0,(1000-(AV482+U482)/2)/AW482*AP482,0)</f>
        <v>8.9061750367145434E-3</v>
      </c>
      <c r="BA482">
        <f>U482*AA482/1000</f>
        <v>1.3544504800608774</v>
      </c>
      <c r="BB482">
        <f>(AY482-BA482)</f>
        <v>5.3644138009145665</v>
      </c>
      <c r="BC482">
        <f>1/(1.6/F482+1.37/N482)</f>
        <v>5.568339658321938E-3</v>
      </c>
      <c r="BD482">
        <f>G482*AA482*0.001</f>
        <v>99.783404289962164</v>
      </c>
      <c r="BE482">
        <f>G482/S482</f>
        <v>2.3637932288483876</v>
      </c>
      <c r="BF482">
        <f>(1-AP482*AA482/AU482/F482)*100</f>
        <v>17.094768396899774</v>
      </c>
      <c r="BG482">
        <f>(S482-E482/(N482/1.35))</f>
        <v>414.78500756170808</v>
      </c>
      <c r="BH482">
        <f>E482*BF482/100/BG482</f>
        <v>-1.4336245442242571E-3</v>
      </c>
    </row>
    <row r="483" spans="1:60" x14ac:dyDescent="0.25">
      <c r="A483" s="1">
        <v>171</v>
      </c>
      <c r="B483" s="1" t="s">
        <v>543</v>
      </c>
      <c r="C483" s="1">
        <v>14841.500009644777</v>
      </c>
      <c r="D483" s="1">
        <v>1</v>
      </c>
      <c r="E483">
        <f>(R483-S483*(1000-T483)/(1000-U483))*AO483</f>
        <v>-3.4195753625720609</v>
      </c>
      <c r="F483">
        <f>IF(AZ483&lt;&gt;0,1/(1/AZ483-1/N483),0)</f>
        <v>8.9010136057796618E-3</v>
      </c>
      <c r="G483">
        <f>((BC483-AP483/2)*S483-E483)/(BC483+AP483/2)</f>
        <v>968.9307966255077</v>
      </c>
      <c r="H483">
        <f>AP483*1000</f>
        <v>0.48589427839871568</v>
      </c>
      <c r="I483">
        <f>(AU483-BA483)</f>
        <v>5.3659655930486156</v>
      </c>
      <c r="J483">
        <f>(P483+AT483*D483)</f>
        <v>38.174007301403407</v>
      </c>
      <c r="K483" s="3">
        <v>6.8499999046325684</v>
      </c>
      <c r="L483">
        <f>(K483*AI483+AJ483)</f>
        <v>2</v>
      </c>
      <c r="M483" s="1">
        <v>0.5</v>
      </c>
      <c r="N483">
        <f>L483*(M483+1)*(M483+1)/(M483*M483+1)</f>
        <v>3.6</v>
      </c>
      <c r="O483" s="1">
        <v>39.688884735107422</v>
      </c>
      <c r="P483" s="1">
        <v>38.188411712646484</v>
      </c>
      <c r="Q483" s="1">
        <v>40.084194183349609</v>
      </c>
      <c r="R483" s="1">
        <v>409.76394653320312</v>
      </c>
      <c r="S483" s="1">
        <v>413.44161987304687</v>
      </c>
      <c r="T483" s="1">
        <v>12.717988014221191</v>
      </c>
      <c r="U483" s="1">
        <v>13.265806198120117</v>
      </c>
      <c r="V483" s="1">
        <v>17.808446884155273</v>
      </c>
      <c r="W483" s="1">
        <v>18.575593948364258</v>
      </c>
      <c r="X483" s="1">
        <v>599.509521484375</v>
      </c>
      <c r="Y483" s="1">
        <v>0.16503447294235229</v>
      </c>
      <c r="Z483" s="1">
        <v>0.17372049391269684</v>
      </c>
      <c r="AA483" s="1">
        <v>102.09308624267578</v>
      </c>
      <c r="AB483" s="1">
        <v>8.677556037902832</v>
      </c>
      <c r="AC483" s="1">
        <v>-2.9781566932797432E-2</v>
      </c>
      <c r="AD483" s="1">
        <v>2.7755625545978546E-2</v>
      </c>
      <c r="AE483" s="1">
        <v>9.311712346971035E-4</v>
      </c>
      <c r="AF483" s="1">
        <v>1.8216818571090698E-2</v>
      </c>
      <c r="AG483" s="1">
        <v>1.3419707538560033E-3</v>
      </c>
      <c r="AH483" s="1">
        <v>1</v>
      </c>
      <c r="AI483" s="1">
        <v>0</v>
      </c>
      <c r="AJ483" s="1">
        <v>2</v>
      </c>
      <c r="AK483" s="1">
        <v>0</v>
      </c>
      <c r="AL483" s="1">
        <v>1</v>
      </c>
      <c r="AM483" s="1">
        <v>0.18999999761581421</v>
      </c>
      <c r="AN483" s="1">
        <v>111115</v>
      </c>
      <c r="AO483">
        <f>X483*0.000001/(K483*0.0001)</f>
        <v>0.87519639391371995</v>
      </c>
      <c r="AP483">
        <f>(U483-T483)/(1000-U483)*AO483</f>
        <v>4.8589427839871571E-4</v>
      </c>
      <c r="AQ483">
        <f>(P483+273.15)</f>
        <v>311.33841171264646</v>
      </c>
      <c r="AR483">
        <f>(O483+273.15)</f>
        <v>312.8388847351074</v>
      </c>
      <c r="AS483">
        <f>(Y483*AK483+Z483*AL483)*AM483</f>
        <v>3.3006893429230466E-2</v>
      </c>
      <c r="AT483">
        <f>((AS483+0.00000010773*(AR483^4-AQ483^4))-AP483*44100)/(L483*0.92*2*29.3+0.00000043092*AQ483^3)</f>
        <v>-1.4404411243074323E-2</v>
      </c>
      <c r="AU483">
        <f>0.61365*EXP(17.502*J483/(240.97+J483))</f>
        <v>6.7203126893119158</v>
      </c>
      <c r="AV483">
        <f>AU483*1000/AA483</f>
        <v>65.825345639348186</v>
      </c>
      <c r="AW483">
        <f>(AV483-U483)</f>
        <v>52.559539441228068</v>
      </c>
      <c r="AX483">
        <f>IF(D483,P483,(O483+P483)/2)</f>
        <v>38.188411712646484</v>
      </c>
      <c r="AY483">
        <f>0.61365*EXP(17.502*AX483/(240.97+AX483))</f>
        <v>6.7255538312293588</v>
      </c>
      <c r="AZ483">
        <f>IF(AW483&lt;&gt;0,(1000-(AV483+U483)/2)/AW483*AP483,0)</f>
        <v>8.8790600961345997E-3</v>
      </c>
      <c r="BA483">
        <f>U483*AA483/1000</f>
        <v>1.3543470962633</v>
      </c>
      <c r="BB483">
        <f>(AY483-BA483)</f>
        <v>5.3712067349660586</v>
      </c>
      <c r="BC483">
        <f>1/(1.6/F483+1.37/N483)</f>
        <v>5.5513807788370607E-3</v>
      </c>
      <c r="BD483">
        <f>G483*AA483*0.001</f>
        <v>98.921135383072496</v>
      </c>
      <c r="BE483">
        <f>G483/S483</f>
        <v>2.3435734334705627</v>
      </c>
      <c r="BF483">
        <f>(1-AP483*AA483/AU483/F483)*100</f>
        <v>17.070476115677803</v>
      </c>
      <c r="BG483">
        <f>(S483-E483/(N483/1.35))</f>
        <v>414.72396063401141</v>
      </c>
      <c r="BH483">
        <f>E483*BF483/100/BG483</f>
        <v>-1.4075333256199478E-3</v>
      </c>
    </row>
    <row r="484" spans="1:60" x14ac:dyDescent="0.25">
      <c r="A484" s="1" t="s">
        <v>9</v>
      </c>
      <c r="B484" s="1" t="s">
        <v>544</v>
      </c>
    </row>
    <row r="485" spans="1:60" x14ac:dyDescent="0.25">
      <c r="A485" s="1" t="s">
        <v>9</v>
      </c>
      <c r="B485" s="1" t="s">
        <v>545</v>
      </c>
    </row>
    <row r="486" spans="1:60" x14ac:dyDescent="0.25">
      <c r="A486" s="1" t="s">
        <v>9</v>
      </c>
      <c r="B486" s="1" t="s">
        <v>546</v>
      </c>
    </row>
    <row r="487" spans="1:60" x14ac:dyDescent="0.25">
      <c r="A487" s="1" t="s">
        <v>9</v>
      </c>
      <c r="B487" s="1" t="s">
        <v>547</v>
      </c>
    </row>
    <row r="488" spans="1:60" x14ac:dyDescent="0.25">
      <c r="A488" s="1" t="s">
        <v>9</v>
      </c>
      <c r="B488" s="1" t="s">
        <v>548</v>
      </c>
    </row>
    <row r="489" spans="1:60" x14ac:dyDescent="0.25">
      <c r="A489" s="1" t="s">
        <v>9</v>
      </c>
      <c r="B489" s="1" t="s">
        <v>549</v>
      </c>
    </row>
    <row r="490" spans="1:60" x14ac:dyDescent="0.25">
      <c r="A490" s="1" t="s">
        <v>9</v>
      </c>
      <c r="B490" s="1" t="s">
        <v>550</v>
      </c>
    </row>
    <row r="491" spans="1:60" x14ac:dyDescent="0.25">
      <c r="A491" s="1" t="s">
        <v>9</v>
      </c>
      <c r="B491" s="1" t="s">
        <v>551</v>
      </c>
    </row>
    <row r="492" spans="1:60" x14ac:dyDescent="0.25">
      <c r="A492" s="1" t="s">
        <v>9</v>
      </c>
      <c r="B492" s="1" t="s">
        <v>552</v>
      </c>
    </row>
    <row r="493" spans="1:60" x14ac:dyDescent="0.25">
      <c r="A493" s="1">
        <v>172</v>
      </c>
      <c r="B493" s="1" t="s">
        <v>553</v>
      </c>
      <c r="C493" s="1">
        <v>15258.000010102987</v>
      </c>
      <c r="D493" s="1">
        <v>1</v>
      </c>
      <c r="E493">
        <f t="shared" ref="E493:E498" si="308">(R493-S493*(1000-T493)/(1000-U493))*AO493</f>
        <v>-5.0363539641281347</v>
      </c>
      <c r="F493">
        <f t="shared" ref="F493:F498" si="309">IF(AZ493&lt;&gt;0,1/(1/AZ493-1/N493),0)</f>
        <v>7.2664484352883999E-3</v>
      </c>
      <c r="G493">
        <f t="shared" ref="G493:G498" si="310">((BC493-AP493/2)*S493-E493)/(BC493+AP493/2)</f>
        <v>1442.1325397840101</v>
      </c>
      <c r="H493">
        <f t="shared" ref="H493:H498" si="311">AP493*1000</f>
        <v>0.4062915352927422</v>
      </c>
      <c r="I493">
        <f t="shared" ref="I493:I498" si="312">(AU493-BA493)</f>
        <v>5.4915075115180993</v>
      </c>
      <c r="J493">
        <f t="shared" ref="J493:J498" si="313">(P493+AT493*D493)</f>
        <v>38.477520904599729</v>
      </c>
      <c r="K493" s="3">
        <v>5.21</v>
      </c>
      <c r="L493">
        <f t="shared" ref="L493:L498" si="314">(K493*AI493+AJ493)</f>
        <v>2</v>
      </c>
      <c r="M493" s="1">
        <v>0.5</v>
      </c>
      <c r="N493">
        <f t="shared" ref="N493:N498" si="315">L493*(M493+1)*(M493+1)/(M493*M493+1)</f>
        <v>3.6</v>
      </c>
      <c r="O493" s="1">
        <v>39.754684448242187</v>
      </c>
      <c r="P493" s="1">
        <v>38.488025665283203</v>
      </c>
      <c r="Q493" s="1">
        <v>40.108360290527344</v>
      </c>
      <c r="R493" s="1">
        <v>410.21994018554687</v>
      </c>
      <c r="S493" s="1">
        <v>414.45040893554687</v>
      </c>
      <c r="T493" s="1">
        <v>12.77554988861084</v>
      </c>
      <c r="U493" s="1">
        <v>13.124000549316406</v>
      </c>
      <c r="V493" s="1">
        <v>17.844198226928711</v>
      </c>
      <c r="W493" s="1">
        <v>18.313301086425781</v>
      </c>
      <c r="X493" s="1">
        <v>599.510498046875</v>
      </c>
      <c r="Y493" s="1">
        <v>0.13443872332572937</v>
      </c>
      <c r="Z493" s="1">
        <v>0.14151445031166077</v>
      </c>
      <c r="AA493" s="1">
        <v>102.10249328613281</v>
      </c>
      <c r="AB493" s="1">
        <v>8.7231283187866211</v>
      </c>
      <c r="AC493" s="1">
        <v>-2.5455223396420479E-2</v>
      </c>
      <c r="AD493" s="1">
        <v>1.2729315087199211E-2</v>
      </c>
      <c r="AE493" s="1">
        <v>1.1844489490613341E-3</v>
      </c>
      <c r="AF493" s="1">
        <v>1.8683493137359619E-2</v>
      </c>
      <c r="AG493" s="1">
        <v>1.5912459930405021E-3</v>
      </c>
      <c r="AH493" s="1">
        <v>0.66666668653488159</v>
      </c>
      <c r="AI493" s="1">
        <v>0</v>
      </c>
      <c r="AJ493" s="1">
        <v>2</v>
      </c>
      <c r="AK493" s="1">
        <v>0</v>
      </c>
      <c r="AL493" s="1">
        <v>1</v>
      </c>
      <c r="AM493" s="1">
        <v>0.18999999761581421</v>
      </c>
      <c r="AN493" s="1">
        <v>111115</v>
      </c>
      <c r="AO493">
        <f t="shared" ref="AO493:AO498" si="316">X493*0.000001/(K493*0.0001)</f>
        <v>1.150691934830854</v>
      </c>
      <c r="AP493">
        <f t="shared" ref="AP493:AP498" si="317">(U493-T493)/(1000-U493)*AO493</f>
        <v>4.0629153529274218E-4</v>
      </c>
      <c r="AQ493">
        <f t="shared" ref="AQ493:AQ498" si="318">(P493+273.15)</f>
        <v>311.63802566528318</v>
      </c>
      <c r="AR493">
        <f t="shared" ref="AR493:AR498" si="319">(O493+273.15)</f>
        <v>312.90468444824216</v>
      </c>
      <c r="AS493">
        <f t="shared" ref="AS493:AS498" si="320">(Y493*AK493+Z493*AL493)*AM493</f>
        <v>2.6887745221818804E-2</v>
      </c>
      <c r="AT493">
        <f t="shared" ref="AT493:AT498" si="321">((AS493+0.00000010773*(AR493^4-AQ493^4))-AP493*44100)/(L493*0.92*2*29.3+0.00000043092*AQ493^3)</f>
        <v>-1.0504760683476036E-2</v>
      </c>
      <c r="AU493">
        <f t="shared" ref="AU493:AU498" si="322">0.61365*EXP(17.502*J493/(240.97+J493))</f>
        <v>6.8315006894918815</v>
      </c>
      <c r="AV493">
        <f t="shared" ref="AV493:AV498" si="323">AU493*1000/AA493</f>
        <v>66.908265113049012</v>
      </c>
      <c r="AW493">
        <f t="shared" ref="AW493:AW498" si="324">(AV493-U493)</f>
        <v>53.784264563732606</v>
      </c>
      <c r="AX493">
        <f t="shared" ref="AX493:AX498" si="325">IF(D493,P493,(O493+P493)/2)</f>
        <v>38.488025665283203</v>
      </c>
      <c r="AY493">
        <f t="shared" ref="AY493:AY498" si="326">0.61365*EXP(17.502*AX493/(240.97+AX493))</f>
        <v>6.8353773635171908</v>
      </c>
      <c r="AZ493">
        <f t="shared" ref="AZ493:AZ498" si="327">IF(AW493&lt;&gt;0,(1000-(AV493+U493)/2)/AW493*AP493,0)</f>
        <v>7.2518109601760168E-3</v>
      </c>
      <c r="BA493">
        <f t="shared" ref="BA493:BA498" si="328">U493*AA493/1000</f>
        <v>1.3399931779737817</v>
      </c>
      <c r="BB493">
        <f t="shared" ref="BB493:BB498" si="329">(AY493-BA493)</f>
        <v>5.4953841855434096</v>
      </c>
      <c r="BC493">
        <f t="shared" ref="BC493:BC498" si="330">1/(1.6/F493+1.37/N493)</f>
        <v>4.5336946668175157E-3</v>
      </c>
      <c r="BD493">
        <f t="shared" ref="BD493:BD498" si="331">G493*AA493*0.001</f>
        <v>147.24532796101053</v>
      </c>
      <c r="BE493">
        <f t="shared" ref="BE493:BE498" si="332">G493/S493</f>
        <v>3.4796262922937129</v>
      </c>
      <c r="BF493">
        <f t="shared" ref="BF493:BF498" si="333">(1-AP493*AA493/AU493/F493)*100</f>
        <v>16.432808031497437</v>
      </c>
      <c r="BG493">
        <f t="shared" ref="BG493:BG498" si="334">(S493-E493/(N493/1.35))</f>
        <v>416.33904167209494</v>
      </c>
      <c r="BH493">
        <f t="shared" ref="BH493:BH498" si="335">E493*BF493/100/BG493</f>
        <v>-1.987837545544695E-3</v>
      </c>
    </row>
    <row r="494" spans="1:60" x14ac:dyDescent="0.25">
      <c r="A494" s="1">
        <v>173</v>
      </c>
      <c r="B494" s="1" t="s">
        <v>554</v>
      </c>
      <c r="C494" s="1">
        <v>15263.000009991229</v>
      </c>
      <c r="D494" s="1">
        <v>1</v>
      </c>
      <c r="E494">
        <f t="shared" si="308"/>
        <v>-5.2388343105042514</v>
      </c>
      <c r="F494">
        <f t="shared" si="309"/>
        <v>7.6261695915117722E-3</v>
      </c>
      <c r="G494">
        <f t="shared" si="310"/>
        <v>1432.8666805895195</v>
      </c>
      <c r="H494">
        <f t="shared" si="311"/>
        <v>0.4262090982502405</v>
      </c>
      <c r="I494">
        <f t="shared" si="312"/>
        <v>5.4896317751423727</v>
      </c>
      <c r="J494">
        <f t="shared" si="313"/>
        <v>38.472988725547907</v>
      </c>
      <c r="K494" s="3">
        <v>5.21</v>
      </c>
      <c r="L494">
        <f t="shared" si="314"/>
        <v>2</v>
      </c>
      <c r="M494" s="1">
        <v>0.5</v>
      </c>
      <c r="N494">
        <f t="shared" si="315"/>
        <v>3.6</v>
      </c>
      <c r="O494" s="1">
        <v>39.758941650390625</v>
      </c>
      <c r="P494" s="1">
        <v>38.490676879882813</v>
      </c>
      <c r="Q494" s="1">
        <v>40.118675231933594</v>
      </c>
      <c r="R494" s="1">
        <v>410.09164428710937</v>
      </c>
      <c r="S494" s="1">
        <v>414.49069213867187</v>
      </c>
      <c r="T494" s="1">
        <v>12.760353088378906</v>
      </c>
      <c r="U494" s="1">
        <v>13.125868797302246</v>
      </c>
      <c r="V494" s="1">
        <v>17.805021286010742</v>
      </c>
      <c r="W494" s="1">
        <v>18.312324523925781</v>
      </c>
      <c r="X494" s="1">
        <v>599.5372314453125</v>
      </c>
      <c r="Y494" s="1">
        <v>7.6957769691944122E-2</v>
      </c>
      <c r="Z494" s="1">
        <v>8.1008180975914001E-2</v>
      </c>
      <c r="AA494" s="1">
        <v>102.10348510742187</v>
      </c>
      <c r="AB494" s="1">
        <v>8.7231283187866211</v>
      </c>
      <c r="AC494" s="1">
        <v>-2.5455223396420479E-2</v>
      </c>
      <c r="AD494" s="1">
        <v>1.2729315087199211E-2</v>
      </c>
      <c r="AE494" s="1">
        <v>1.1844489490613341E-3</v>
      </c>
      <c r="AF494" s="1">
        <v>1.8683493137359619E-2</v>
      </c>
      <c r="AG494" s="1">
        <v>1.5912459930405021E-3</v>
      </c>
      <c r="AH494" s="1">
        <v>1</v>
      </c>
      <c r="AI494" s="1">
        <v>0</v>
      </c>
      <c r="AJ494" s="1">
        <v>2</v>
      </c>
      <c r="AK494" s="1">
        <v>0</v>
      </c>
      <c r="AL494" s="1">
        <v>1</v>
      </c>
      <c r="AM494" s="1">
        <v>0.18999999761581421</v>
      </c>
      <c r="AN494" s="1">
        <v>111115</v>
      </c>
      <c r="AO494">
        <f t="shared" si="316"/>
        <v>1.1507432465361085</v>
      </c>
      <c r="AP494">
        <f t="shared" si="317"/>
        <v>4.262090982502405E-4</v>
      </c>
      <c r="AQ494">
        <f t="shared" si="318"/>
        <v>311.64067687988279</v>
      </c>
      <c r="AR494">
        <f t="shared" si="319"/>
        <v>312.9089416503906</v>
      </c>
      <c r="AS494">
        <f t="shared" si="320"/>
        <v>1.5391554192285106E-2</v>
      </c>
      <c r="AT494">
        <f t="shared" si="321"/>
        <v>-1.7688154334905167E-2</v>
      </c>
      <c r="AU494">
        <f t="shared" si="322"/>
        <v>6.8298287244096958</v>
      </c>
      <c r="AV494">
        <f t="shared" si="323"/>
        <v>66.891239973093107</v>
      </c>
      <c r="AW494">
        <f t="shared" si="324"/>
        <v>53.765371175790861</v>
      </c>
      <c r="AX494">
        <f t="shared" si="325"/>
        <v>38.490676879882813</v>
      </c>
      <c r="AY494">
        <f t="shared" si="326"/>
        <v>6.8363560685741298</v>
      </c>
      <c r="AZ494">
        <f t="shared" si="327"/>
        <v>7.6100486133658905E-3</v>
      </c>
      <c r="BA494">
        <f t="shared" si="328"/>
        <v>1.3401969492673234</v>
      </c>
      <c r="BB494">
        <f t="shared" si="329"/>
        <v>5.4961591193068067</v>
      </c>
      <c r="BC494">
        <f t="shared" si="330"/>
        <v>4.7577261300970836E-3</v>
      </c>
      <c r="BD494">
        <f t="shared" si="331"/>
        <v>146.30068178249303</v>
      </c>
      <c r="BE494">
        <f t="shared" si="332"/>
        <v>3.4569333106040898</v>
      </c>
      <c r="BF494">
        <f t="shared" si="333"/>
        <v>16.44989292889727</v>
      </c>
      <c r="BG494">
        <f t="shared" si="334"/>
        <v>416.45525500511098</v>
      </c>
      <c r="BH494">
        <f t="shared" si="335"/>
        <v>-2.069328275830513E-3</v>
      </c>
    </row>
    <row r="495" spans="1:60" x14ac:dyDescent="0.25">
      <c r="A495" s="1">
        <v>174</v>
      </c>
      <c r="B495" s="1" t="s">
        <v>555</v>
      </c>
      <c r="C495" s="1">
        <v>15268.00000987947</v>
      </c>
      <c r="D495" s="1">
        <v>1</v>
      </c>
      <c r="E495">
        <f t="shared" si="308"/>
        <v>-5.2550138492195648</v>
      </c>
      <c r="F495">
        <f t="shared" si="309"/>
        <v>7.6507426085837384E-3</v>
      </c>
      <c r="G495">
        <f t="shared" si="310"/>
        <v>1432.7808223093332</v>
      </c>
      <c r="H495">
        <f t="shared" si="311"/>
        <v>0.4275581385370299</v>
      </c>
      <c r="I495">
        <f t="shared" si="312"/>
        <v>5.4893715404634413</v>
      </c>
      <c r="J495">
        <f t="shared" si="313"/>
        <v>38.472464769084098</v>
      </c>
      <c r="K495" s="3">
        <v>5.21</v>
      </c>
      <c r="L495">
        <f t="shared" si="314"/>
        <v>2</v>
      </c>
      <c r="M495" s="1">
        <v>0.5</v>
      </c>
      <c r="N495">
        <f t="shared" si="315"/>
        <v>3.6</v>
      </c>
      <c r="O495" s="1">
        <v>39.762020111083984</v>
      </c>
      <c r="P495" s="1">
        <v>38.490276336669922</v>
      </c>
      <c r="Q495" s="1">
        <v>40.10858154296875</v>
      </c>
      <c r="R495" s="1">
        <v>410.12677001953125</v>
      </c>
      <c r="S495" s="1">
        <v>414.53939819335938</v>
      </c>
      <c r="T495" s="1">
        <v>12.759825706481934</v>
      </c>
      <c r="U495" s="1">
        <v>13.126500129699707</v>
      </c>
      <c r="V495" s="1">
        <v>17.800346374511719</v>
      </c>
      <c r="W495" s="1">
        <v>18.310188293457031</v>
      </c>
      <c r="X495" s="1">
        <v>599.533935546875</v>
      </c>
      <c r="Y495" s="1">
        <v>7.0505492389202118E-2</v>
      </c>
      <c r="Z495" s="1">
        <v>7.4216313660144806E-2</v>
      </c>
      <c r="AA495" s="1">
        <v>102.10367584228516</v>
      </c>
      <c r="AB495" s="1">
        <v>8.7231283187866211</v>
      </c>
      <c r="AC495" s="1">
        <v>-2.5455223396420479E-2</v>
      </c>
      <c r="AD495" s="1">
        <v>1.2729315087199211E-2</v>
      </c>
      <c r="AE495" s="1">
        <v>1.1844489490613341E-3</v>
      </c>
      <c r="AF495" s="1">
        <v>1.8683493137359619E-2</v>
      </c>
      <c r="AG495" s="1">
        <v>1.5912459930405021E-3</v>
      </c>
      <c r="AH495" s="1">
        <v>1</v>
      </c>
      <c r="AI495" s="1">
        <v>0</v>
      </c>
      <c r="AJ495" s="1">
        <v>2</v>
      </c>
      <c r="AK495" s="1">
        <v>0</v>
      </c>
      <c r="AL495" s="1">
        <v>1</v>
      </c>
      <c r="AM495" s="1">
        <v>0.18999999761581421</v>
      </c>
      <c r="AN495" s="1">
        <v>111115</v>
      </c>
      <c r="AO495">
        <f t="shared" si="316"/>
        <v>1.1507369204354607</v>
      </c>
      <c r="AP495">
        <f t="shared" si="317"/>
        <v>4.2755813853702991E-4</v>
      </c>
      <c r="AQ495">
        <f t="shared" si="318"/>
        <v>311.6402763366699</v>
      </c>
      <c r="AR495">
        <f t="shared" si="319"/>
        <v>312.91202011108396</v>
      </c>
      <c r="AS495">
        <f t="shared" si="320"/>
        <v>1.4101099418482033E-2</v>
      </c>
      <c r="AT495">
        <f t="shared" si="321"/>
        <v>-1.7811567585820916E-2</v>
      </c>
      <c r="AU495">
        <f t="shared" si="322"/>
        <v>6.8296354546500142</v>
      </c>
      <c r="AV495">
        <f t="shared" si="323"/>
        <v>66.889222139263993</v>
      </c>
      <c r="AW495">
        <f t="shared" si="324"/>
        <v>53.762722009564285</v>
      </c>
      <c r="AX495">
        <f t="shared" si="325"/>
        <v>38.490276336669922</v>
      </c>
      <c r="AY495">
        <f t="shared" si="326"/>
        <v>6.8362081988640915</v>
      </c>
      <c r="AZ495">
        <f t="shared" si="327"/>
        <v>7.6345176836564227E-3</v>
      </c>
      <c r="BA495">
        <f t="shared" si="328"/>
        <v>1.3402639141865729</v>
      </c>
      <c r="BB495">
        <f t="shared" si="329"/>
        <v>5.4959442846775186</v>
      </c>
      <c r="BC495">
        <f t="shared" si="330"/>
        <v>4.7730286125994862E-3</v>
      </c>
      <c r="BD495">
        <f t="shared" si="331"/>
        <v>146.29218863411492</v>
      </c>
      <c r="BE495">
        <f t="shared" si="332"/>
        <v>3.4563200230271511</v>
      </c>
      <c r="BF495">
        <f t="shared" si="333"/>
        <v>16.452118767601288</v>
      </c>
      <c r="BG495">
        <f t="shared" si="334"/>
        <v>416.51002838681671</v>
      </c>
      <c r="BH495">
        <f t="shared" si="335"/>
        <v>-2.0757270192893721E-3</v>
      </c>
    </row>
    <row r="496" spans="1:60" x14ac:dyDescent="0.25">
      <c r="A496" s="1">
        <v>175</v>
      </c>
      <c r="B496" s="1" t="s">
        <v>556</v>
      </c>
      <c r="C496" s="1">
        <v>15273.500009756535</v>
      </c>
      <c r="D496" s="1">
        <v>1</v>
      </c>
      <c r="E496">
        <f t="shared" si="308"/>
        <v>-5.288568294352876</v>
      </c>
      <c r="F496">
        <f t="shared" si="309"/>
        <v>7.6520805391363349E-3</v>
      </c>
      <c r="G496">
        <f t="shared" si="310"/>
        <v>1439.3930439713997</v>
      </c>
      <c r="H496">
        <f t="shared" si="311"/>
        <v>0.42748818559999596</v>
      </c>
      <c r="I496">
        <f t="shared" si="312"/>
        <v>5.487499839581286</v>
      </c>
      <c r="J496">
        <f t="shared" si="313"/>
        <v>38.46730892626934</v>
      </c>
      <c r="K496" s="3">
        <v>5.21</v>
      </c>
      <c r="L496">
        <f t="shared" si="314"/>
        <v>2</v>
      </c>
      <c r="M496" s="1">
        <v>0.5</v>
      </c>
      <c r="N496">
        <f t="shared" si="315"/>
        <v>3.6</v>
      </c>
      <c r="O496" s="1">
        <v>39.758937835693359</v>
      </c>
      <c r="P496" s="1">
        <v>38.484786987304688</v>
      </c>
      <c r="Q496" s="1">
        <v>40.075736999511719</v>
      </c>
      <c r="R496" s="1">
        <v>410.14315795898438</v>
      </c>
      <c r="S496" s="1">
        <v>414.58511352539062</v>
      </c>
      <c r="T496" s="1">
        <v>12.759740829467773</v>
      </c>
      <c r="U496" s="1">
        <v>13.126368522644043</v>
      </c>
      <c r="V496" s="1">
        <v>17.800825119018555</v>
      </c>
      <c r="W496" s="1">
        <v>18.312170028686523</v>
      </c>
      <c r="X496" s="1">
        <v>599.5123291015625</v>
      </c>
      <c r="Y496" s="1">
        <v>0.10219696164131165</v>
      </c>
      <c r="Z496" s="1">
        <v>0.10757575184106827</v>
      </c>
      <c r="AA496" s="1">
        <v>102.10242462158203</v>
      </c>
      <c r="AB496" s="1">
        <v>8.7231283187866211</v>
      </c>
      <c r="AC496" s="1">
        <v>-2.5455223396420479E-2</v>
      </c>
      <c r="AD496" s="1">
        <v>1.2729315087199211E-2</v>
      </c>
      <c r="AE496" s="1">
        <v>1.1844489490613341E-3</v>
      </c>
      <c r="AF496" s="1">
        <v>1.8683493137359619E-2</v>
      </c>
      <c r="AG496" s="1">
        <v>1.5912459930405021E-3</v>
      </c>
      <c r="AH496" s="1">
        <v>1</v>
      </c>
      <c r="AI496" s="1">
        <v>0</v>
      </c>
      <c r="AJ496" s="1">
        <v>2</v>
      </c>
      <c r="AK496" s="1">
        <v>0</v>
      </c>
      <c r="AL496" s="1">
        <v>1</v>
      </c>
      <c r="AM496" s="1">
        <v>0.18999999761581421</v>
      </c>
      <c r="AN496" s="1">
        <v>111115</v>
      </c>
      <c r="AO496">
        <f t="shared" si="316"/>
        <v>1.150695449331214</v>
      </c>
      <c r="AP496">
        <f t="shared" si="317"/>
        <v>4.2748818559999594E-4</v>
      </c>
      <c r="AQ496">
        <f t="shared" si="318"/>
        <v>311.63478698730466</v>
      </c>
      <c r="AR496">
        <f t="shared" si="319"/>
        <v>312.90893783569334</v>
      </c>
      <c r="AS496">
        <f t="shared" si="320"/>
        <v>2.0439392593322392E-2</v>
      </c>
      <c r="AT496">
        <f t="shared" si="321"/>
        <v>-1.7478061035351523E-2</v>
      </c>
      <c r="AU496">
        <f t="shared" si="322"/>
        <v>6.8277338922196567</v>
      </c>
      <c r="AV496">
        <f t="shared" si="323"/>
        <v>66.871417770195009</v>
      </c>
      <c r="AW496">
        <f t="shared" si="324"/>
        <v>53.745049247550966</v>
      </c>
      <c r="AX496">
        <f t="shared" si="325"/>
        <v>38.484786987304688</v>
      </c>
      <c r="AY496">
        <f t="shared" si="326"/>
        <v>6.8341819592469495</v>
      </c>
      <c r="AZ496">
        <f t="shared" si="327"/>
        <v>7.635849945035177E-3</v>
      </c>
      <c r="BA496">
        <f t="shared" si="328"/>
        <v>1.3402340526383705</v>
      </c>
      <c r="BB496">
        <f t="shared" si="329"/>
        <v>5.4939479066085788</v>
      </c>
      <c r="BC496">
        <f t="shared" si="330"/>
        <v>4.7738617839135251E-3</v>
      </c>
      <c r="BD496">
        <f t="shared" si="331"/>
        <v>146.96551977291935</v>
      </c>
      <c r="BE496">
        <f t="shared" si="332"/>
        <v>3.4718879115837966</v>
      </c>
      <c r="BF496">
        <f t="shared" si="333"/>
        <v>16.45815671971398</v>
      </c>
      <c r="BG496">
        <f t="shared" si="334"/>
        <v>416.56832663577296</v>
      </c>
      <c r="BH496">
        <f t="shared" si="335"/>
        <v>-2.0894552044873468E-3</v>
      </c>
    </row>
    <row r="497" spans="1:60" x14ac:dyDescent="0.25">
      <c r="A497" s="1">
        <v>176</v>
      </c>
      <c r="B497" s="1" t="s">
        <v>557</v>
      </c>
      <c r="C497" s="1">
        <v>15278.500009644777</v>
      </c>
      <c r="D497" s="1">
        <v>1</v>
      </c>
      <c r="E497">
        <f t="shared" si="308"/>
        <v>-5.2926817112945335</v>
      </c>
      <c r="F497">
        <f t="shared" si="309"/>
        <v>7.6421593457453984E-3</v>
      </c>
      <c r="G497">
        <f t="shared" si="310"/>
        <v>1441.647453009401</v>
      </c>
      <c r="H497">
        <f t="shared" si="311"/>
        <v>0.4267680703788802</v>
      </c>
      <c r="I497">
        <f t="shared" si="312"/>
        <v>5.4853362489081503</v>
      </c>
      <c r="J497">
        <f t="shared" si="313"/>
        <v>38.461063777421778</v>
      </c>
      <c r="K497" s="3">
        <v>5.21</v>
      </c>
      <c r="L497">
        <f t="shared" si="314"/>
        <v>2</v>
      </c>
      <c r="M497" s="1">
        <v>0.5</v>
      </c>
      <c r="N497">
        <f t="shared" si="315"/>
        <v>3.6</v>
      </c>
      <c r="O497" s="1">
        <v>39.751850128173828</v>
      </c>
      <c r="P497" s="1">
        <v>38.478351593017578</v>
      </c>
      <c r="Q497" s="1">
        <v>40.066184997558594</v>
      </c>
      <c r="R497" s="1">
        <v>410.16500854492187</v>
      </c>
      <c r="S497" s="1">
        <v>414.61077880859375</v>
      </c>
      <c r="T497" s="1">
        <v>12.759191513061523</v>
      </c>
      <c r="U497" s="1">
        <v>13.125201225280762</v>
      </c>
      <c r="V497" s="1">
        <v>17.805747985839844</v>
      </c>
      <c r="W497" s="1">
        <v>18.316389083862305</v>
      </c>
      <c r="X497" s="1">
        <v>599.513671875</v>
      </c>
      <c r="Y497" s="1">
        <v>0.10667784512042999</v>
      </c>
      <c r="Z497" s="1">
        <v>0.11229246854782104</v>
      </c>
      <c r="AA497" s="1">
        <v>102.10090637207031</v>
      </c>
      <c r="AB497" s="1">
        <v>8.7231283187866211</v>
      </c>
      <c r="AC497" s="1">
        <v>-2.5455223396420479E-2</v>
      </c>
      <c r="AD497" s="1">
        <v>1.2729315087199211E-2</v>
      </c>
      <c r="AE497" s="1">
        <v>1.1844489490613341E-3</v>
      </c>
      <c r="AF497" s="1">
        <v>1.8683493137359619E-2</v>
      </c>
      <c r="AG497" s="1">
        <v>1.5912459930405021E-3</v>
      </c>
      <c r="AH497" s="1">
        <v>1</v>
      </c>
      <c r="AI497" s="1">
        <v>0</v>
      </c>
      <c r="AJ497" s="1">
        <v>2</v>
      </c>
      <c r="AK497" s="1">
        <v>0</v>
      </c>
      <c r="AL497" s="1">
        <v>1</v>
      </c>
      <c r="AM497" s="1">
        <v>0.18999999761581421</v>
      </c>
      <c r="AN497" s="1">
        <v>111115</v>
      </c>
      <c r="AO497">
        <f t="shared" si="316"/>
        <v>1.1506980266314779</v>
      </c>
      <c r="AP497">
        <f t="shared" si="317"/>
        <v>4.2676807037888019E-4</v>
      </c>
      <c r="AQ497">
        <f t="shared" si="318"/>
        <v>311.62835159301756</v>
      </c>
      <c r="AR497">
        <f t="shared" si="319"/>
        <v>312.90185012817381</v>
      </c>
      <c r="AS497">
        <f t="shared" si="320"/>
        <v>2.1335568756359891E-2</v>
      </c>
      <c r="AT497">
        <f t="shared" si="321"/>
        <v>-1.7287815595798076E-2</v>
      </c>
      <c r="AU497">
        <f t="shared" si="322"/>
        <v>6.8254311903251237</v>
      </c>
      <c r="AV497">
        <f t="shared" si="323"/>
        <v>66.84985895670971</v>
      </c>
      <c r="AW497">
        <f t="shared" si="324"/>
        <v>53.724657731428948</v>
      </c>
      <c r="AX497">
        <f t="shared" si="325"/>
        <v>38.478351593017578</v>
      </c>
      <c r="AY497">
        <f t="shared" si="326"/>
        <v>6.8318071770559623</v>
      </c>
      <c r="AZ497">
        <f t="shared" si="327"/>
        <v>7.6259707669212844E-3</v>
      </c>
      <c r="BA497">
        <f t="shared" si="328"/>
        <v>1.3400949414169736</v>
      </c>
      <c r="BB497">
        <f t="shared" si="329"/>
        <v>5.4917122356389889</v>
      </c>
      <c r="BC497">
        <f t="shared" si="330"/>
        <v>4.7676835330597049E-3</v>
      </c>
      <c r="BD497">
        <f t="shared" si="331"/>
        <v>147.1935116212465</v>
      </c>
      <c r="BE497">
        <f t="shared" si="332"/>
        <v>3.4771104049731947</v>
      </c>
      <c r="BF497">
        <f t="shared" si="333"/>
        <v>16.463680853624663</v>
      </c>
      <c r="BG497">
        <f t="shared" si="334"/>
        <v>416.59553445032918</v>
      </c>
      <c r="BH497">
        <f t="shared" si="335"/>
        <v>-2.0916456214428916E-3</v>
      </c>
    </row>
    <row r="498" spans="1:60" x14ac:dyDescent="0.25">
      <c r="A498" s="1">
        <v>177</v>
      </c>
      <c r="B498" s="1" t="s">
        <v>558</v>
      </c>
      <c r="C498" s="1">
        <v>15283.500009533018</v>
      </c>
      <c r="D498" s="1">
        <v>1</v>
      </c>
      <c r="E498">
        <f t="shared" si="308"/>
        <v>-5.3250502656264951</v>
      </c>
      <c r="F498">
        <f t="shared" si="309"/>
        <v>7.6520157332416504E-3</v>
      </c>
      <c r="G498">
        <f t="shared" si="310"/>
        <v>1446.7987675034785</v>
      </c>
      <c r="H498">
        <f t="shared" si="311"/>
        <v>0.42725684360262917</v>
      </c>
      <c r="I498">
        <f t="shared" si="312"/>
        <v>5.484530011832998</v>
      </c>
      <c r="J498">
        <f t="shared" si="313"/>
        <v>38.458894591286438</v>
      </c>
      <c r="K498" s="3">
        <v>5.21</v>
      </c>
      <c r="L498">
        <f t="shared" si="314"/>
        <v>2</v>
      </c>
      <c r="M498" s="1">
        <v>0.5</v>
      </c>
      <c r="N498">
        <f t="shared" si="315"/>
        <v>3.6</v>
      </c>
      <c r="O498" s="1">
        <v>39.746494293212891</v>
      </c>
      <c r="P498" s="1">
        <v>38.4766845703125</v>
      </c>
      <c r="Q498" s="1">
        <v>40.071819305419922</v>
      </c>
      <c r="R498" s="1">
        <v>410.15493774414062</v>
      </c>
      <c r="S498" s="1">
        <v>414.62850952148437</v>
      </c>
      <c r="T498" s="1">
        <v>12.758968353271484</v>
      </c>
      <c r="U498" s="1">
        <v>13.125385284423828</v>
      </c>
      <c r="V498" s="1">
        <v>17.810558319091797</v>
      </c>
      <c r="W498" s="1">
        <v>18.321836471557617</v>
      </c>
      <c r="X498" s="1">
        <v>599.53314208984375</v>
      </c>
      <c r="Y498" s="1">
        <v>0.15581916272640228</v>
      </c>
      <c r="Z498" s="1">
        <v>0.16402018070220947</v>
      </c>
      <c r="AA498" s="1">
        <v>102.0999755859375</v>
      </c>
      <c r="AB498" s="1">
        <v>8.7231283187866211</v>
      </c>
      <c r="AC498" s="1">
        <v>-2.5455223396420479E-2</v>
      </c>
      <c r="AD498" s="1">
        <v>1.2729315087199211E-2</v>
      </c>
      <c r="AE498" s="1">
        <v>1.1844489490613341E-3</v>
      </c>
      <c r="AF498" s="1">
        <v>1.8683493137359619E-2</v>
      </c>
      <c r="AG498" s="1">
        <v>1.5912459930405021E-3</v>
      </c>
      <c r="AH498" s="1">
        <v>1</v>
      </c>
      <c r="AI498" s="1">
        <v>0</v>
      </c>
      <c r="AJ498" s="1">
        <v>2</v>
      </c>
      <c r="AK498" s="1">
        <v>0</v>
      </c>
      <c r="AL498" s="1">
        <v>1</v>
      </c>
      <c r="AM498" s="1">
        <v>0.18999999761581421</v>
      </c>
      <c r="AN498" s="1">
        <v>111115</v>
      </c>
      <c r="AO498">
        <f t="shared" si="316"/>
        <v>1.1507353974853047</v>
      </c>
      <c r="AP498">
        <f t="shared" si="317"/>
        <v>4.2725684360262915E-4</v>
      </c>
      <c r="AQ498">
        <f t="shared" si="318"/>
        <v>311.62668457031248</v>
      </c>
      <c r="AR498">
        <f t="shared" si="319"/>
        <v>312.89649429321287</v>
      </c>
      <c r="AS498">
        <f t="shared" si="320"/>
        <v>3.1163833942365216E-2</v>
      </c>
      <c r="AT498">
        <f t="shared" si="321"/>
        <v>-1.7789979026059728E-2</v>
      </c>
      <c r="AU498">
        <f t="shared" si="322"/>
        <v>6.8246315289286947</v>
      </c>
      <c r="AV498">
        <f t="shared" si="323"/>
        <v>66.842636247100828</v>
      </c>
      <c r="AW498">
        <f t="shared" si="324"/>
        <v>53.717250962676999</v>
      </c>
      <c r="AX498">
        <f t="shared" si="325"/>
        <v>38.4766845703125</v>
      </c>
      <c r="AY498">
        <f t="shared" si="326"/>
        <v>6.8311921308992769</v>
      </c>
      <c r="AZ498">
        <f t="shared" si="327"/>
        <v>7.6357854137633803E-3</v>
      </c>
      <c r="BA498">
        <f t="shared" si="328"/>
        <v>1.3401015170956962</v>
      </c>
      <c r="BB498">
        <f t="shared" si="329"/>
        <v>5.4910906138035802</v>
      </c>
      <c r="BC498">
        <f t="shared" si="330"/>
        <v>4.7738214272627201E-3</v>
      </c>
      <c r="BD498">
        <f t="shared" si="331"/>
        <v>147.71811883986962</v>
      </c>
      <c r="BE498">
        <f t="shared" si="332"/>
        <v>3.4893856410723036</v>
      </c>
      <c r="BF498">
        <f t="shared" si="333"/>
        <v>16.466706756322857</v>
      </c>
      <c r="BG498">
        <f t="shared" si="334"/>
        <v>416.62540337109431</v>
      </c>
      <c r="BH498">
        <f t="shared" si="335"/>
        <v>-2.1046734183092384E-3</v>
      </c>
    </row>
    <row r="499" spans="1:60" x14ac:dyDescent="0.25">
      <c r="A499" s="1" t="s">
        <v>9</v>
      </c>
      <c r="B499" s="1" t="s">
        <v>559</v>
      </c>
    </row>
    <row r="500" spans="1:60" x14ac:dyDescent="0.25">
      <c r="A500" s="1" t="s">
        <v>9</v>
      </c>
      <c r="B500" s="1" t="s">
        <v>560</v>
      </c>
    </row>
    <row r="501" spans="1:60" x14ac:dyDescent="0.25">
      <c r="A501" s="1" t="s">
        <v>9</v>
      </c>
      <c r="B501" s="1" t="s">
        <v>561</v>
      </c>
    </row>
    <row r="502" spans="1:60" x14ac:dyDescent="0.25">
      <c r="A502" s="1" t="s">
        <v>9</v>
      </c>
      <c r="B502" s="1" t="s">
        <v>562</v>
      </c>
    </row>
    <row r="503" spans="1:60" x14ac:dyDescent="0.25">
      <c r="A503" s="1" t="s">
        <v>9</v>
      </c>
      <c r="B503" s="1" t="s">
        <v>563</v>
      </c>
    </row>
    <row r="504" spans="1:60" x14ac:dyDescent="0.25">
      <c r="A504" s="1" t="s">
        <v>9</v>
      </c>
      <c r="B504" s="1" t="s">
        <v>564</v>
      </c>
    </row>
    <row r="505" spans="1:60" x14ac:dyDescent="0.25">
      <c r="A505" s="1" t="s">
        <v>9</v>
      </c>
      <c r="B505" s="1" t="s">
        <v>565</v>
      </c>
    </row>
    <row r="506" spans="1:60" x14ac:dyDescent="0.25">
      <c r="A506" s="1" t="s">
        <v>9</v>
      </c>
      <c r="B506" s="1" t="s">
        <v>566</v>
      </c>
    </row>
    <row r="507" spans="1:60" x14ac:dyDescent="0.25">
      <c r="A507" s="1" t="s">
        <v>9</v>
      </c>
      <c r="B507" s="1" t="s">
        <v>567</v>
      </c>
    </row>
    <row r="508" spans="1:60" x14ac:dyDescent="0.25">
      <c r="A508" s="1">
        <v>178</v>
      </c>
      <c r="B508" s="1" t="s">
        <v>568</v>
      </c>
      <c r="C508" s="1">
        <v>15600.000010102987</v>
      </c>
      <c r="D508" s="1">
        <v>1</v>
      </c>
      <c r="E508">
        <f>(R508-S508*(1000-T508)/(1000-U508))*AO508</f>
        <v>-5.2129275744278063</v>
      </c>
      <c r="F508">
        <f>IF(AZ508&lt;&gt;0,1/(1/AZ508-1/N508),0)</f>
        <v>2.201488561661568E-2</v>
      </c>
      <c r="G508">
        <f>((BC508-AP508/2)*S508-E508)/(BC508+AP508/2)</f>
        <v>744.00411911860817</v>
      </c>
      <c r="H508">
        <f>AP508*1000</f>
        <v>1.1783107666218471</v>
      </c>
      <c r="I508">
        <f>(AU508-BA508)</f>
        <v>5.2822561081030388</v>
      </c>
      <c r="J508">
        <f>(P508+AT508*D508)</f>
        <v>37.976720420538996</v>
      </c>
      <c r="K508" s="3">
        <v>3.4200000762939453</v>
      </c>
      <c r="L508">
        <f>(K508*AI508+AJ508)</f>
        <v>2</v>
      </c>
      <c r="M508" s="1">
        <v>0.5</v>
      </c>
      <c r="N508">
        <f>L508*(M508+1)*(M508+1)/(M508*M508+1)</f>
        <v>3.6</v>
      </c>
      <c r="O508" s="1">
        <v>39.734264373779297</v>
      </c>
      <c r="P508" s="1">
        <v>38.245071411132812</v>
      </c>
      <c r="Q508" s="1">
        <v>40.064018249511719</v>
      </c>
      <c r="R508" s="1">
        <v>410.25750732421875</v>
      </c>
      <c r="S508" s="1">
        <v>412.95346069335938</v>
      </c>
      <c r="T508" s="1">
        <v>12.722257614135742</v>
      </c>
      <c r="U508" s="1">
        <v>13.385381698608398</v>
      </c>
      <c r="V508" s="1">
        <v>17.803411483764648</v>
      </c>
      <c r="W508" s="1">
        <v>18.697332382202148</v>
      </c>
      <c r="X508" s="1">
        <v>599.568359375</v>
      </c>
      <c r="Y508" s="1">
        <v>0.10432437062263489</v>
      </c>
      <c r="Z508" s="1">
        <v>0.10981512814760208</v>
      </c>
      <c r="AA508" s="1">
        <v>102.09856414794922</v>
      </c>
      <c r="AB508" s="1">
        <v>8.6350364685058594</v>
      </c>
      <c r="AC508" s="1">
        <v>-3.3448729664087296E-2</v>
      </c>
      <c r="AD508" s="1">
        <v>2.3576650768518448E-2</v>
      </c>
      <c r="AE508" s="1">
        <v>8.2977837882936001E-4</v>
      </c>
      <c r="AF508" s="1">
        <v>2.3349903523921967E-2</v>
      </c>
      <c r="AG508" s="1">
        <v>8.7735720444470644E-4</v>
      </c>
      <c r="AH508" s="1">
        <v>0.66666668653488159</v>
      </c>
      <c r="AI508" s="1">
        <v>0</v>
      </c>
      <c r="AJ508" s="1">
        <v>2</v>
      </c>
      <c r="AK508" s="1">
        <v>0</v>
      </c>
      <c r="AL508" s="1">
        <v>1</v>
      </c>
      <c r="AM508" s="1">
        <v>0.18999999761581421</v>
      </c>
      <c r="AN508" s="1">
        <v>111115</v>
      </c>
      <c r="AO508">
        <f>X508*0.000001/(K508*0.0001)</f>
        <v>1.7531238187126512</v>
      </c>
      <c r="AP508">
        <f>(U508-T508)/(1000-U508)*AO508</f>
        <v>1.1783107666218471E-3</v>
      </c>
      <c r="AQ508">
        <f>(P508+273.15)</f>
        <v>311.39507141113279</v>
      </c>
      <c r="AR508">
        <f>(O508+273.15)</f>
        <v>312.88426437377927</v>
      </c>
      <c r="AS508">
        <f>(Y508*AK508+Z508*AL508)*AM508</f>
        <v>2.0864874086224727E-2</v>
      </c>
      <c r="AT508">
        <f>((AS508+0.00000010773*(AR508^4-AQ508^4))-AP508*44100)/(L508*0.92*2*29.3+0.00000043092*AQ508^3)</f>
        <v>-0.26835099059381967</v>
      </c>
      <c r="AU508">
        <f>0.61365*EXP(17.502*J508/(240.97+J508))</f>
        <v>6.6488843601031942</v>
      </c>
      <c r="AV508">
        <f>AU508*1000/AA508</f>
        <v>65.122212203380386</v>
      </c>
      <c r="AW508">
        <f>(AV508-U508)</f>
        <v>51.736830504771987</v>
      </c>
      <c r="AX508">
        <f>IF(D508,P508,(O508+P508)/2)</f>
        <v>38.245071411132812</v>
      </c>
      <c r="AY508">
        <f>0.61365*EXP(17.502*AX508/(240.97+AX508))</f>
        <v>6.7462042698644726</v>
      </c>
      <c r="AZ508">
        <f>IF(AW508&lt;&gt;0,(1000-(AV508+U508)/2)/AW508*AP508,0)</f>
        <v>2.1881077445192285E-2</v>
      </c>
      <c r="BA508">
        <f>U508*AA508/1000</f>
        <v>1.3666282520001551</v>
      </c>
      <c r="BB508">
        <f>(AY508-BA508)</f>
        <v>5.3795760178643173</v>
      </c>
      <c r="BC508">
        <f>1/(1.6/F508+1.37/N508)</f>
        <v>1.3687632610591452E-2</v>
      </c>
      <c r="BD508">
        <f>G508*AA508*0.001</f>
        <v>75.96175228216967</v>
      </c>
      <c r="BE508">
        <f>G508/S508</f>
        <v>1.8016657806170369</v>
      </c>
      <c r="BF508">
        <f>(1-AP508*AA508/AU508/F508)*100</f>
        <v>17.810891910051463</v>
      </c>
      <c r="BG508">
        <f>(S508-E508/(N508/1.35))</f>
        <v>414.9083085337698</v>
      </c>
      <c r="BH508">
        <f>E508*BF508/100/BG508</f>
        <v>-2.237768867323213E-3</v>
      </c>
    </row>
    <row r="509" spans="1:60" x14ac:dyDescent="0.25">
      <c r="A509" s="1">
        <v>179</v>
      </c>
      <c r="B509" s="1" t="s">
        <v>569</v>
      </c>
      <c r="C509" s="1">
        <v>15605.500009980053</v>
      </c>
      <c r="D509" s="1">
        <v>1</v>
      </c>
      <c r="E509">
        <f>(R509-S509*(1000-T509)/(1000-U509))*AO509</f>
        <v>-5.5051772946232367</v>
      </c>
      <c r="F509">
        <f>IF(AZ509&lt;&gt;0,1/(1/AZ509-1/N509),0)</f>
        <v>2.3127288465541084E-2</v>
      </c>
      <c r="G509">
        <f>((BC509-AP509/2)*S509-E509)/(BC509+AP509/2)</f>
        <v>746.10555529297164</v>
      </c>
      <c r="H509">
        <f>AP509*1000</f>
        <v>1.2341199191404735</v>
      </c>
      <c r="I509">
        <f>(AU509-BA509)</f>
        <v>5.2683548284160331</v>
      </c>
      <c r="J509">
        <f>(P509+AT509*D509)</f>
        <v>37.937897720036183</v>
      </c>
      <c r="K509" s="3">
        <v>3.4200000762939453</v>
      </c>
      <c r="L509">
        <f>(K509*AI509+AJ509)</f>
        <v>2</v>
      </c>
      <c r="M509" s="1">
        <v>0.5</v>
      </c>
      <c r="N509">
        <f>L509*(M509+1)*(M509+1)/(M509*M509+1)</f>
        <v>3.6</v>
      </c>
      <c r="O509" s="1">
        <v>39.725582122802734</v>
      </c>
      <c r="P509" s="1">
        <v>38.225429534912109</v>
      </c>
      <c r="Q509" s="1">
        <v>40.049263000488281</v>
      </c>
      <c r="R509" s="1">
        <v>410.0496826171875</v>
      </c>
      <c r="S509" s="1">
        <v>412.89913940429688</v>
      </c>
      <c r="T509" s="1">
        <v>12.690064430236816</v>
      </c>
      <c r="U509" s="1">
        <v>13.384574890136719</v>
      </c>
      <c r="V509" s="1">
        <v>17.736751556396484</v>
      </c>
      <c r="W509" s="1">
        <v>18.704351425170898</v>
      </c>
      <c r="X509" s="1">
        <v>599.5875244140625</v>
      </c>
      <c r="Y509" s="1">
        <v>0.12037331610918045</v>
      </c>
      <c r="Z509" s="1">
        <v>0.12670876085758209</v>
      </c>
      <c r="AA509" s="1">
        <v>102.09898376464844</v>
      </c>
      <c r="AB509" s="1">
        <v>8.6350364685058594</v>
      </c>
      <c r="AC509" s="1">
        <v>-3.3448729664087296E-2</v>
      </c>
      <c r="AD509" s="1">
        <v>2.3576650768518448E-2</v>
      </c>
      <c r="AE509" s="1">
        <v>8.2977837882936001E-4</v>
      </c>
      <c r="AF509" s="1">
        <v>2.3349903523921967E-2</v>
      </c>
      <c r="AG509" s="1">
        <v>8.7735720444470644E-4</v>
      </c>
      <c r="AH509" s="1">
        <v>0.66666668653488159</v>
      </c>
      <c r="AI509" s="1">
        <v>0</v>
      </c>
      <c r="AJ509" s="1">
        <v>2</v>
      </c>
      <c r="AK509" s="1">
        <v>0</v>
      </c>
      <c r="AL509" s="1">
        <v>1</v>
      </c>
      <c r="AM509" s="1">
        <v>0.18999999761581421</v>
      </c>
      <c r="AN509" s="1">
        <v>111115</v>
      </c>
      <c r="AO509">
        <f>X509*0.000001/(K509*0.0001)</f>
        <v>1.7531798568373147</v>
      </c>
      <c r="AP509">
        <f>(U509-T509)/(1000-U509)*AO509</f>
        <v>1.2341199191404735E-3</v>
      </c>
      <c r="AQ509">
        <f>(P509+273.15)</f>
        <v>311.37542953491209</v>
      </c>
      <c r="AR509">
        <f>(O509+273.15)</f>
        <v>312.87558212280271</v>
      </c>
      <c r="AS509">
        <f>(Y509*AK509+Z509*AL509)*AM509</f>
        <v>2.407466426084337E-2</v>
      </c>
      <c r="AT509">
        <f>((AS509+0.00000010773*(AR509^4-AQ509^4))-AP509*44100)/(L509*0.92*2*29.3+0.00000043092*AQ509^3)</f>
        <v>-0.28753181487592466</v>
      </c>
      <c r="AU509">
        <f>0.61365*EXP(17.502*J509/(240.97+J509))</f>
        <v>6.6349063228208234</v>
      </c>
      <c r="AV509">
        <f>AU509*1000/AA509</f>
        <v>64.985037834609145</v>
      </c>
      <c r="AW509">
        <f>(AV509-U509)</f>
        <v>51.600462944472426</v>
      </c>
      <c r="AX509">
        <f>IF(D509,P509,(O509+P509)/2)</f>
        <v>38.225429534912109</v>
      </c>
      <c r="AY509">
        <f>0.61365*EXP(17.502*AX509/(240.97+AX509))</f>
        <v>6.7390392858841324</v>
      </c>
      <c r="AZ509">
        <f>IF(AW509&lt;&gt;0,(1000-(AV509+U509)/2)/AW509*AP509,0)</f>
        <v>2.2979661449103888E-2</v>
      </c>
      <c r="BA509">
        <f>U509*AA509/1000</f>
        <v>1.3665514944047901</v>
      </c>
      <c r="BB509">
        <f>(AY509-BA509)</f>
        <v>5.3724877914793421</v>
      </c>
      <c r="BC509">
        <f>1/(1.6/F509+1.37/N509)</f>
        <v>1.4375479210976471E-2</v>
      </c>
      <c r="BD509">
        <f>G509*AA509*0.001</f>
        <v>76.17661897657112</v>
      </c>
      <c r="BE509">
        <f>G509/S509</f>
        <v>1.806992275085394</v>
      </c>
      <c r="BF509">
        <f>(1-AP509*AA509/AU509/F509)*100</f>
        <v>17.88561046234982</v>
      </c>
      <c r="BG509">
        <f>(S509-E509/(N509/1.35))</f>
        <v>414.96358088978059</v>
      </c>
      <c r="BH509">
        <f>E509*BF509/100/BG509</f>
        <v>-2.3728216439301729E-3</v>
      </c>
    </row>
    <row r="510" spans="1:60" x14ac:dyDescent="0.25">
      <c r="A510" s="1">
        <v>180</v>
      </c>
      <c r="B510" s="1" t="s">
        <v>570</v>
      </c>
      <c r="C510" s="1">
        <v>15610.500009868294</v>
      </c>
      <c r="D510" s="1">
        <v>1</v>
      </c>
      <c r="E510">
        <f>(R510-S510*(1000-T510)/(1000-U510))*AO510</f>
        <v>-5.6382882676591546</v>
      </c>
      <c r="F510">
        <f>IF(AZ510&lt;&gt;0,1/(1/AZ510-1/N510),0)</f>
        <v>2.3161278558549079E-2</v>
      </c>
      <c r="G510">
        <f>((BC510-AP510/2)*S510-E510)/(BC510+AP510/2)</f>
        <v>754.43275450164515</v>
      </c>
      <c r="H510">
        <f>AP510*1000</f>
        <v>1.2354285799018951</v>
      </c>
      <c r="I510">
        <f>(AU510-BA510)</f>
        <v>5.2663441861965543</v>
      </c>
      <c r="J510">
        <f>(P510+AT510*D510)</f>
        <v>37.932189566383265</v>
      </c>
      <c r="K510" s="3">
        <v>3.4200000762939453</v>
      </c>
      <c r="L510">
        <f>(K510*AI510+AJ510)</f>
        <v>2</v>
      </c>
      <c r="M510" s="1">
        <v>0.5</v>
      </c>
      <c r="N510">
        <f>L510*(M510+1)*(M510+1)/(M510*M510+1)</f>
        <v>3.6</v>
      </c>
      <c r="O510" s="1">
        <v>39.719627380371094</v>
      </c>
      <c r="P510" s="1">
        <v>38.220340728759766</v>
      </c>
      <c r="Q510" s="1">
        <v>40.052371978759766</v>
      </c>
      <c r="R510" s="1">
        <v>409.95040893554687</v>
      </c>
      <c r="S510" s="1">
        <v>412.87554931640625</v>
      </c>
      <c r="T510" s="1">
        <v>12.688810348510742</v>
      </c>
      <c r="U510" s="1">
        <v>13.384069442749023</v>
      </c>
      <c r="V510" s="1">
        <v>17.740497589111328</v>
      </c>
      <c r="W510" s="1">
        <v>18.709804534912109</v>
      </c>
      <c r="X510" s="1">
        <v>599.57733154296875</v>
      </c>
      <c r="Y510" s="1">
        <v>9.7611106932163239E-2</v>
      </c>
      <c r="Z510" s="1">
        <v>0.10274853557348251</v>
      </c>
      <c r="AA510" s="1">
        <v>102.09967041015625</v>
      </c>
      <c r="AB510" s="1">
        <v>8.6350364685058594</v>
      </c>
      <c r="AC510" s="1">
        <v>-3.3448729664087296E-2</v>
      </c>
      <c r="AD510" s="1">
        <v>2.3576650768518448E-2</v>
      </c>
      <c r="AE510" s="1">
        <v>8.2977837882936001E-4</v>
      </c>
      <c r="AF510" s="1">
        <v>2.3349903523921967E-2</v>
      </c>
      <c r="AG510" s="1">
        <v>8.7735720444470644E-4</v>
      </c>
      <c r="AH510" s="1">
        <v>1</v>
      </c>
      <c r="AI510" s="1">
        <v>0</v>
      </c>
      <c r="AJ510" s="1">
        <v>2</v>
      </c>
      <c r="AK510" s="1">
        <v>0</v>
      </c>
      <c r="AL510" s="1">
        <v>1</v>
      </c>
      <c r="AM510" s="1">
        <v>0.18999999761581421</v>
      </c>
      <c r="AN510" s="1">
        <v>111115</v>
      </c>
      <c r="AO510">
        <f>X510*0.000001/(K510*0.0001)</f>
        <v>1.7531500531213313</v>
      </c>
      <c r="AP510">
        <f>(U510-T510)/(1000-U510)*AO510</f>
        <v>1.2354285799018952E-3</v>
      </c>
      <c r="AQ510">
        <f>(P510+273.15)</f>
        <v>311.37034072875974</v>
      </c>
      <c r="AR510">
        <f>(O510+273.15)</f>
        <v>312.86962738037107</v>
      </c>
      <c r="AS510">
        <f>(Y510*AK510+Z510*AL510)*AM510</f>
        <v>1.9522221513990079E-2</v>
      </c>
      <c r="AT510">
        <f>((AS510+0.00000010773*(AR510^4-AQ510^4))-AP510*44100)/(L510*0.92*2*29.3+0.00000043092*AQ510^3)</f>
        <v>-0.28815116237649957</v>
      </c>
      <c r="AU510">
        <f>0.61365*EXP(17.502*J510/(240.97+J510))</f>
        <v>6.6328532650478733</v>
      </c>
      <c r="AV510">
        <f>AU510*1000/AA510</f>
        <v>64.964492425903842</v>
      </c>
      <c r="AW510">
        <f>(AV510-U510)</f>
        <v>51.580422983154818</v>
      </c>
      <c r="AX510">
        <f>IF(D510,P510,(O510+P510)/2)</f>
        <v>38.220340728759766</v>
      </c>
      <c r="AY510">
        <f>0.61365*EXP(17.502*AX510/(240.97+AX510))</f>
        <v>6.7371840630828981</v>
      </c>
      <c r="AZ510">
        <f>IF(AW510&lt;&gt;0,(1000-(AV510+U510)/2)/AW510*AP510,0)</f>
        <v>2.3013218678454499E-2</v>
      </c>
      <c r="BA510">
        <f>U510*AA510/1000</f>
        <v>1.366509078851319</v>
      </c>
      <c r="BB510">
        <f>(AY510-BA510)</f>
        <v>5.3706749842315791</v>
      </c>
      <c r="BC510">
        <f>1/(1.6/F510+1.37/N510)</f>
        <v>1.4396491050292887E-2</v>
      </c>
      <c r="BD510">
        <f>G510*AA510*0.001</f>
        <v>77.027335581244287</v>
      </c>
      <c r="BE510">
        <f>G510/S510</f>
        <v>1.8272643070066794</v>
      </c>
      <c r="BF510">
        <f>(1-AP510*AA510/AU510/F510)*100</f>
        <v>17.893211712559463</v>
      </c>
      <c r="BG510">
        <f>(S510-E510/(N510/1.35))</f>
        <v>414.98990741677841</v>
      </c>
      <c r="BH510">
        <f>E510*BF510/100/BG510</f>
        <v>-2.4310732349532424E-3</v>
      </c>
    </row>
    <row r="511" spans="1:60" x14ac:dyDescent="0.25">
      <c r="A511" s="1">
        <v>181</v>
      </c>
      <c r="B511" s="1" t="s">
        <v>571</v>
      </c>
      <c r="C511" s="1">
        <v>15615.500009756535</v>
      </c>
      <c r="D511" s="1">
        <v>1</v>
      </c>
      <c r="E511">
        <f>(R511-S511*(1000-T511)/(1000-U511))*AO511</f>
        <v>-5.7507592881349101</v>
      </c>
      <c r="F511">
        <f>IF(AZ511&lt;&gt;0,1/(1/AZ511-1/N511),0)</f>
        <v>2.3196252156258812E-2</v>
      </c>
      <c r="G511">
        <f>((BC511-AP511/2)*S511-E511)/(BC511+AP511/2)</f>
        <v>761.33852663017262</v>
      </c>
      <c r="H511">
        <f>AP511*1000</f>
        <v>1.2370372972831574</v>
      </c>
      <c r="I511">
        <f>(AU511-BA511)</f>
        <v>5.265369959193821</v>
      </c>
      <c r="J511">
        <f>(P511+AT511*D511)</f>
        <v>37.929247332885041</v>
      </c>
      <c r="K511" s="3">
        <v>3.4200000762939453</v>
      </c>
      <c r="L511">
        <f>(K511*AI511+AJ511)</f>
        <v>2</v>
      </c>
      <c r="M511" s="1">
        <v>0.5</v>
      </c>
      <c r="N511">
        <f>L511*(M511+1)*(M511+1)/(M511*M511+1)</f>
        <v>3.6</v>
      </c>
      <c r="O511" s="1">
        <v>39.718635559082031</v>
      </c>
      <c r="P511" s="1">
        <v>38.217868804931641</v>
      </c>
      <c r="Q511" s="1">
        <v>40.074314117431641</v>
      </c>
      <c r="R511" s="1">
        <v>409.86407470703125</v>
      </c>
      <c r="S511" s="1">
        <v>412.85321044921875</v>
      </c>
      <c r="T511" s="1">
        <v>12.686944961547852</v>
      </c>
      <c r="U511" s="1">
        <v>13.383157730102539</v>
      </c>
      <c r="V511" s="1">
        <v>17.737592697143555</v>
      </c>
      <c r="W511" s="1">
        <v>18.710546493530273</v>
      </c>
      <c r="X511" s="1">
        <v>599.5362548828125</v>
      </c>
      <c r="Y511" s="1">
        <v>7.3304995894432068E-2</v>
      </c>
      <c r="Z511" s="1">
        <v>7.7163152396678925E-2</v>
      </c>
      <c r="AA511" s="1">
        <v>102.10036468505859</v>
      </c>
      <c r="AB511" s="1">
        <v>8.6350364685058594</v>
      </c>
      <c r="AC511" s="1">
        <v>-3.3448729664087296E-2</v>
      </c>
      <c r="AD511" s="1">
        <v>2.3576650768518448E-2</v>
      </c>
      <c r="AE511" s="1">
        <v>8.2977837882936001E-4</v>
      </c>
      <c r="AF511" s="1">
        <v>2.3349903523921967E-2</v>
      </c>
      <c r="AG511" s="1">
        <v>8.7735720444470644E-4</v>
      </c>
      <c r="AH511" s="1">
        <v>1</v>
      </c>
      <c r="AI511" s="1">
        <v>0</v>
      </c>
      <c r="AJ511" s="1">
        <v>2</v>
      </c>
      <c r="AK511" s="1">
        <v>0</v>
      </c>
      <c r="AL511" s="1">
        <v>1</v>
      </c>
      <c r="AM511" s="1">
        <v>0.18999999761581421</v>
      </c>
      <c r="AN511" s="1">
        <v>111115</v>
      </c>
      <c r="AO511">
        <f>X511*0.000001/(K511*0.0001)</f>
        <v>1.7530299459305714</v>
      </c>
      <c r="AP511">
        <f>(U511-T511)/(1000-U511)*AO511</f>
        <v>1.2370372972831574E-3</v>
      </c>
      <c r="AQ511">
        <f>(P511+273.15)</f>
        <v>311.36786880493162</v>
      </c>
      <c r="AR511">
        <f>(O511+273.15)</f>
        <v>312.86863555908201</v>
      </c>
      <c r="AS511">
        <f>(Y511*AK511+Z511*AL511)*AM511</f>
        <v>1.4660998771397704E-2</v>
      </c>
      <c r="AT511">
        <f>((AS511+0.00000010773*(AR511^4-AQ511^4))-AP511*44100)/(L511*0.92*2*29.3+0.00000043092*AQ511^3)</f>
        <v>-0.28862147204660205</v>
      </c>
      <c r="AU511">
        <f>0.61365*EXP(17.502*J511/(240.97+J511))</f>
        <v>6.6317952440749508</v>
      </c>
      <c r="AV511">
        <f>AU511*1000/AA511</f>
        <v>64.953688113960766</v>
      </c>
      <c r="AW511">
        <f>(AV511-U511)</f>
        <v>51.570530383858227</v>
      </c>
      <c r="AX511">
        <f>IF(D511,P511,(O511+P511)/2)</f>
        <v>38.217868804931641</v>
      </c>
      <c r="AY511">
        <f>0.61365*EXP(17.502*AX511/(240.97+AX511))</f>
        <v>6.736283035307931</v>
      </c>
      <c r="AZ511">
        <f>IF(AW511&lt;&gt;0,(1000-(AV511+U511)/2)/AW511*AP511,0)</f>
        <v>2.304774623037182E-2</v>
      </c>
      <c r="BA511">
        <f>U511*AA511/1000</f>
        <v>1.3664252848811302</v>
      </c>
      <c r="BB511">
        <f>(AY511-BA511)</f>
        <v>5.3698577504268012</v>
      </c>
      <c r="BC511">
        <f>1/(1.6/F511+1.37/N511)</f>
        <v>1.4418110515340751E-2</v>
      </c>
      <c r="BD511">
        <f>G511*AA511*0.001</f>
        <v>77.732941217725823</v>
      </c>
      <c r="BE511">
        <f>G511/S511</f>
        <v>1.8440901205582796</v>
      </c>
      <c r="BF511">
        <f>(1-AP511*AA511/AU511/F511)*100</f>
        <v>17.89659714424916</v>
      </c>
      <c r="BG511">
        <f>(S511-E511/(N511/1.35))</f>
        <v>415.00974518226934</v>
      </c>
      <c r="BH511">
        <f>E511*BF511/100/BG511</f>
        <v>-2.4799182054893254E-3</v>
      </c>
    </row>
    <row r="512" spans="1:60" x14ac:dyDescent="0.25">
      <c r="A512" s="1">
        <v>182</v>
      </c>
      <c r="B512" s="1" t="s">
        <v>572</v>
      </c>
      <c r="C512" s="1">
        <v>15621.000009633601</v>
      </c>
      <c r="D512" s="1">
        <v>1</v>
      </c>
      <c r="E512">
        <f>(R512-S512*(1000-T512)/(1000-U512))*AO512</f>
        <v>-5.6786631256959401</v>
      </c>
      <c r="F512">
        <f>IF(AZ512&lt;&gt;0,1/(1/AZ512-1/N512),0)</f>
        <v>2.3250693378960859E-2</v>
      </c>
      <c r="G512">
        <f>((BC512-AP512/2)*S512-E512)/(BC512+AP512/2)</f>
        <v>755.64668459563802</v>
      </c>
      <c r="H512">
        <f>AP512*1000</f>
        <v>1.2396584354975149</v>
      </c>
      <c r="I512">
        <f>(AU512-BA512)</f>
        <v>5.2643090586707437</v>
      </c>
      <c r="J512">
        <f>(P512+AT512*D512)</f>
        <v>37.925836661682744</v>
      </c>
      <c r="K512" s="3">
        <v>3.4200000762939453</v>
      </c>
      <c r="L512">
        <f>(K512*AI512+AJ512)</f>
        <v>2</v>
      </c>
      <c r="M512" s="1">
        <v>0.5</v>
      </c>
      <c r="N512">
        <f>L512*(M512+1)*(M512+1)/(M512*M512+1)</f>
        <v>3.6</v>
      </c>
      <c r="O512" s="1">
        <v>39.721408843994141</v>
      </c>
      <c r="P512" s="1">
        <v>38.2147216796875</v>
      </c>
      <c r="Q512" s="1">
        <v>40.083515167236328</v>
      </c>
      <c r="R512" s="1">
        <v>409.87515258789062</v>
      </c>
      <c r="S512" s="1">
        <v>412.82266235351562</v>
      </c>
      <c r="T512" s="1">
        <v>12.683774948120117</v>
      </c>
      <c r="U512" s="1">
        <v>13.381486892700195</v>
      </c>
      <c r="V512" s="1">
        <v>17.73150634765625</v>
      </c>
      <c r="W512" s="1">
        <v>18.706243515014648</v>
      </c>
      <c r="X512" s="1">
        <v>599.51666259765625</v>
      </c>
      <c r="Y512" s="1">
        <v>0.10492121428251266</v>
      </c>
      <c r="Z512" s="1">
        <v>0.11044338345527649</v>
      </c>
      <c r="AA512" s="1">
        <v>102.10075378417969</v>
      </c>
      <c r="AB512" s="1">
        <v>8.6350364685058594</v>
      </c>
      <c r="AC512" s="1">
        <v>-3.3448729664087296E-2</v>
      </c>
      <c r="AD512" s="1">
        <v>2.3576650768518448E-2</v>
      </c>
      <c r="AE512" s="1">
        <v>8.2977837882936001E-4</v>
      </c>
      <c r="AF512" s="1">
        <v>2.3349903523921967E-2</v>
      </c>
      <c r="AG512" s="1">
        <v>8.7735720444470644E-4</v>
      </c>
      <c r="AH512" s="1">
        <v>1</v>
      </c>
      <c r="AI512" s="1">
        <v>0</v>
      </c>
      <c r="AJ512" s="1">
        <v>2</v>
      </c>
      <c r="AK512" s="1">
        <v>0</v>
      </c>
      <c r="AL512" s="1">
        <v>1</v>
      </c>
      <c r="AM512" s="1">
        <v>0.18999999761581421</v>
      </c>
      <c r="AN512" s="1">
        <v>111115</v>
      </c>
      <c r="AO512">
        <f>X512*0.000001/(K512*0.0001)</f>
        <v>1.7529726585483516</v>
      </c>
      <c r="AP512">
        <f>(U512-T512)/(1000-U512)*AO512</f>
        <v>1.2396584354975148E-3</v>
      </c>
      <c r="AQ512">
        <f>(P512+273.15)</f>
        <v>311.36472167968748</v>
      </c>
      <c r="AR512">
        <f>(O512+273.15)</f>
        <v>312.87140884399412</v>
      </c>
      <c r="AS512">
        <f>(Y512*AK512+Z512*AL512)*AM512</f>
        <v>2.0984242593184987E-2</v>
      </c>
      <c r="AT512">
        <f>((AS512+0.00000010773*(AR512^4-AQ512^4))-AP512*44100)/(L512*0.92*2*29.3+0.00000043092*AQ512^3)</f>
        <v>-0.28888501800475763</v>
      </c>
      <c r="AU512">
        <f>0.61365*EXP(17.502*J512/(240.97+J512))</f>
        <v>6.6305689571685544</v>
      </c>
      <c r="AV512">
        <f>AU512*1000/AA512</f>
        <v>64.941430022977443</v>
      </c>
      <c r="AW512">
        <f>(AV512-U512)</f>
        <v>51.559943130277247</v>
      </c>
      <c r="AX512">
        <f>IF(D512,P512,(O512+P512)/2)</f>
        <v>38.2147216796875</v>
      </c>
      <c r="AY512">
        <f>0.61365*EXP(17.502*AX512/(240.97+AX512))</f>
        <v>6.735136044751199</v>
      </c>
      <c r="AZ512">
        <f>IF(AW512&lt;&gt;0,(1000-(AV512+U512)/2)/AW512*AP512,0)</f>
        <v>2.3101491794982602E-2</v>
      </c>
      <c r="BA512">
        <f>U512*AA512/1000</f>
        <v>1.3662598984978103</v>
      </c>
      <c r="BB512">
        <f>(AY512-BA512)</f>
        <v>5.3688761462533883</v>
      </c>
      <c r="BC512">
        <f>1/(1.6/F512+1.37/N512)</f>
        <v>1.445176347914718E-2</v>
      </c>
      <c r="BD512">
        <f>G512*AA512*0.001</f>
        <v>77.152096091730925</v>
      </c>
      <c r="BE512">
        <f>G512/S512</f>
        <v>1.8304389596435218</v>
      </c>
      <c r="BF512">
        <f>(1-AP512*AA512/AU512/F512)*100</f>
        <v>17.899787074369122</v>
      </c>
      <c r="BG512">
        <f>(S512-E512/(N512/1.35))</f>
        <v>414.95216102565161</v>
      </c>
      <c r="BH512">
        <f>E512*BF512/100/BG512</f>
        <v>-2.4496043246475616E-3</v>
      </c>
    </row>
    <row r="513" spans="1:60" x14ac:dyDescent="0.25">
      <c r="A513" s="1" t="s">
        <v>9</v>
      </c>
      <c r="B513" s="1" t="s">
        <v>573</v>
      </c>
    </row>
    <row r="514" spans="1:60" x14ac:dyDescent="0.25">
      <c r="A514" s="1" t="s">
        <v>9</v>
      </c>
      <c r="B514" s="1" t="s">
        <v>574</v>
      </c>
    </row>
    <row r="515" spans="1:60" x14ac:dyDescent="0.25">
      <c r="A515" s="1" t="s">
        <v>9</v>
      </c>
      <c r="B515" s="1" t="s">
        <v>575</v>
      </c>
    </row>
    <row r="516" spans="1:60" x14ac:dyDescent="0.25">
      <c r="A516" s="1" t="s">
        <v>9</v>
      </c>
      <c r="B516" s="1" t="s">
        <v>576</v>
      </c>
    </row>
    <row r="517" spans="1:60" x14ac:dyDescent="0.25">
      <c r="A517" s="1" t="s">
        <v>9</v>
      </c>
      <c r="B517" s="1" t="s">
        <v>577</v>
      </c>
    </row>
    <row r="518" spans="1:60" x14ac:dyDescent="0.25">
      <c r="A518" s="1" t="s">
        <v>9</v>
      </c>
      <c r="B518" s="1" t="s">
        <v>578</v>
      </c>
    </row>
    <row r="519" spans="1:60" x14ac:dyDescent="0.25">
      <c r="A519" s="1" t="s">
        <v>9</v>
      </c>
      <c r="B519" s="1" t="s">
        <v>579</v>
      </c>
    </row>
    <row r="520" spans="1:60" x14ac:dyDescent="0.25">
      <c r="A520" s="1" t="s">
        <v>9</v>
      </c>
      <c r="B520" s="1" t="s">
        <v>580</v>
      </c>
    </row>
    <row r="521" spans="1:60" x14ac:dyDescent="0.25">
      <c r="A521" s="1" t="s">
        <v>9</v>
      </c>
      <c r="B521" s="1" t="s">
        <v>581</v>
      </c>
    </row>
    <row r="522" spans="1:60" x14ac:dyDescent="0.25">
      <c r="A522" s="1">
        <v>183</v>
      </c>
      <c r="B522" s="1" t="s">
        <v>582</v>
      </c>
      <c r="C522" s="1">
        <v>15961.000010102987</v>
      </c>
      <c r="D522" s="1">
        <v>1</v>
      </c>
      <c r="E522">
        <f>(R522-S522*(1000-T522)/(1000-U522))*AO522</f>
        <v>-2.6798550841146889</v>
      </c>
      <c r="F522">
        <f>IF(AZ522&lt;&gt;0,1/(1/AZ522-1/N522),0)</f>
        <v>8.7162556712320101E-3</v>
      </c>
      <c r="G522">
        <f>((BC522-AP522/2)*S522-E522)/(BC522+AP522/2)</f>
        <v>845.47152235600731</v>
      </c>
      <c r="H522">
        <f>AP522*1000</f>
        <v>0.5296844917204071</v>
      </c>
      <c r="I522">
        <f>(AU522-BA522)</f>
        <v>5.9553258026090141</v>
      </c>
      <c r="J522">
        <f>(P522+AT522*D522)</f>
        <v>39.747948698558773</v>
      </c>
      <c r="K522" s="3">
        <v>9.2100000381469727</v>
      </c>
      <c r="L522">
        <f>(K522*AI522+AJ522)</f>
        <v>2</v>
      </c>
      <c r="M522" s="1">
        <v>0.5</v>
      </c>
      <c r="N522">
        <f>L522*(M522+1)*(M522+1)/(M522*M522+1)</f>
        <v>3.6</v>
      </c>
      <c r="O522" s="1">
        <v>39.723731994628906</v>
      </c>
      <c r="P522" s="1">
        <v>39.96734619140625</v>
      </c>
      <c r="Q522" s="1">
        <v>40.095073699951172</v>
      </c>
      <c r="R522" s="1">
        <v>410.09503173828125</v>
      </c>
      <c r="S522" s="1">
        <v>413.87496948242187</v>
      </c>
      <c r="T522" s="1">
        <v>12.508641242980957</v>
      </c>
      <c r="U522" s="1">
        <v>13.311492919921875</v>
      </c>
      <c r="V522" s="1">
        <v>17.487026214599609</v>
      </c>
      <c r="W522" s="1">
        <v>18.605949401855469</v>
      </c>
      <c r="X522" s="1">
        <v>599.5447998046875</v>
      </c>
      <c r="Y522" s="1">
        <v>9.6839405596256256E-2</v>
      </c>
      <c r="Z522" s="1">
        <v>0.1019362211227417</v>
      </c>
      <c r="AA522" s="1">
        <v>102.09827423095703</v>
      </c>
      <c r="AB522" s="1">
        <v>8.8145914077758789</v>
      </c>
      <c r="AC522" s="1">
        <v>-1.9904457032680511E-2</v>
      </c>
      <c r="AD522" s="1">
        <v>2.3946786299347878E-2</v>
      </c>
      <c r="AE522" s="1">
        <v>2.3932913318276405E-3</v>
      </c>
      <c r="AF522" s="1">
        <v>1.8893705680966377E-2</v>
      </c>
      <c r="AG522" s="1">
        <v>9.5753435743972659E-4</v>
      </c>
      <c r="AH522" s="1">
        <v>0.3333333432674408</v>
      </c>
      <c r="AI522" s="1">
        <v>0</v>
      </c>
      <c r="AJ522" s="1">
        <v>2</v>
      </c>
      <c r="AK522" s="1">
        <v>0</v>
      </c>
      <c r="AL522" s="1">
        <v>1</v>
      </c>
      <c r="AM522" s="1">
        <v>0.18999999761581421</v>
      </c>
      <c r="AN522" s="1">
        <v>111115</v>
      </c>
      <c r="AO522">
        <f>X522*0.000001/(K522*0.0001)</f>
        <v>0.65097154975182203</v>
      </c>
      <c r="AP522">
        <f>(U522-T522)/(1000-U522)*AO522</f>
        <v>5.2968449172040711E-4</v>
      </c>
      <c r="AQ522">
        <f>(P522+273.15)</f>
        <v>313.11734619140623</v>
      </c>
      <c r="AR522">
        <f>(O522+273.15)</f>
        <v>312.87373199462888</v>
      </c>
      <c r="AS522">
        <f>(Y522*AK522+Z522*AL522)*AM522</f>
        <v>1.9367881770286033E-2</v>
      </c>
      <c r="AT522">
        <f>((AS522+0.00000010773*(AR522^4-AQ522^4))-AP522*44100)/(L522*0.92*2*29.3+0.00000043092*AQ522^3)</f>
        <v>-0.21939749284748034</v>
      </c>
      <c r="AU522">
        <f>0.61365*EXP(17.502*J522/(240.97+J522))</f>
        <v>7.3144062571706412</v>
      </c>
      <c r="AV522">
        <f>AU522*1000/AA522</f>
        <v>71.640841260692468</v>
      </c>
      <c r="AW522">
        <f>(AV522-U522)</f>
        <v>58.329348340770593</v>
      </c>
      <c r="AX522">
        <f>IF(D522,P522,(O522+P522)/2)</f>
        <v>39.96734619140625</v>
      </c>
      <c r="AY522">
        <f>0.61365*EXP(17.502*AX522/(240.97+AX522))</f>
        <v>7.4007303415347865</v>
      </c>
      <c r="AZ522">
        <f>IF(AW522&lt;&gt;0,(1000-(AV522+U522)/2)/AW522*AP522,0)</f>
        <v>8.6952030011012166E-3</v>
      </c>
      <c r="BA522">
        <f>U522*AA522/1000</f>
        <v>1.3590804545616266</v>
      </c>
      <c r="BB522">
        <f>(AY522-BA522)</f>
        <v>6.0416498869731594</v>
      </c>
      <c r="BC522">
        <f>1/(1.6/F522+1.37/N522)</f>
        <v>5.4363894133956855E-3</v>
      </c>
      <c r="BD522">
        <f>G522*AA522*0.001</f>
        <v>86.321183343968357</v>
      </c>
      <c r="BE522">
        <f>G522/S522</f>
        <v>2.0428186884877952</v>
      </c>
      <c r="BF522">
        <f>(1-AP522*AA522/AU522/F522)*100</f>
        <v>15.174462568727076</v>
      </c>
      <c r="BG522">
        <f>(S522-E522/(N522/1.35))</f>
        <v>414.87991513896486</v>
      </c>
      <c r="BH522">
        <f>E522*BF522/100/BG522</f>
        <v>-9.8017183236962326E-4</v>
      </c>
    </row>
    <row r="523" spans="1:60" x14ac:dyDescent="0.25">
      <c r="A523" s="1">
        <v>184</v>
      </c>
      <c r="B523" s="1" t="s">
        <v>583</v>
      </c>
      <c r="C523" s="1">
        <v>15966.000009991229</v>
      </c>
      <c r="D523" s="1">
        <v>1</v>
      </c>
      <c r="E523">
        <f>(R523-S523*(1000-T523)/(1000-U523))*AO523</f>
        <v>-2.6444585756059986</v>
      </c>
      <c r="F523">
        <f>IF(AZ523&lt;&gt;0,1/(1/AZ523-1/N523),0)</f>
        <v>8.7380208627780443E-3</v>
      </c>
      <c r="G523">
        <f>((BC523-AP523/2)*S523-E523)/(BC523+AP523/2)</f>
        <v>838.0827051552526</v>
      </c>
      <c r="H523">
        <f>AP523*1000</f>
        <v>0.53151249956554925</v>
      </c>
      <c r="I523">
        <f>(AU523-BA523)</f>
        <v>5.9607791641123669</v>
      </c>
      <c r="J523">
        <f>(P523+AT523*D523)</f>
        <v>39.760671270868549</v>
      </c>
      <c r="K523" s="3">
        <v>9.2100000381469727</v>
      </c>
      <c r="L523">
        <f>(K523*AI523+AJ523)</f>
        <v>2</v>
      </c>
      <c r="M523" s="1">
        <v>0.5</v>
      </c>
      <c r="N523">
        <f>L523*(M523+1)*(M523+1)/(M523*M523+1)</f>
        <v>3.6</v>
      </c>
      <c r="O523" s="1">
        <v>39.728885650634766</v>
      </c>
      <c r="P523" s="1">
        <v>39.981693267822266</v>
      </c>
      <c r="Q523" s="1">
        <v>40.109901428222656</v>
      </c>
      <c r="R523" s="1">
        <v>410.18194580078125</v>
      </c>
      <c r="S523" s="1">
        <v>413.90625</v>
      </c>
      <c r="T523" s="1">
        <v>12.501504898071289</v>
      </c>
      <c r="U523" s="1">
        <v>13.30711555480957</v>
      </c>
      <c r="V523" s="1">
        <v>17.46966552734375</v>
      </c>
      <c r="W523" s="1">
        <v>18.595434188842773</v>
      </c>
      <c r="X523" s="1">
        <v>599.55621337890625</v>
      </c>
      <c r="Y523" s="1">
        <v>0.12359029054641724</v>
      </c>
      <c r="Z523" s="1">
        <v>0.13009504973888397</v>
      </c>
      <c r="AA523" s="1">
        <v>102.09642791748047</v>
      </c>
      <c r="AB523" s="1">
        <v>8.8145914077758789</v>
      </c>
      <c r="AC523" s="1">
        <v>-1.9904457032680511E-2</v>
      </c>
      <c r="AD523" s="1">
        <v>2.3946786299347878E-2</v>
      </c>
      <c r="AE523" s="1">
        <v>2.3932913318276405E-3</v>
      </c>
      <c r="AF523" s="1">
        <v>1.8893705680966377E-2</v>
      </c>
      <c r="AG523" s="1">
        <v>9.5753435743972659E-4</v>
      </c>
      <c r="AH523" s="1">
        <v>0.66666668653488159</v>
      </c>
      <c r="AI523" s="1">
        <v>0</v>
      </c>
      <c r="AJ523" s="1">
        <v>2</v>
      </c>
      <c r="AK523" s="1">
        <v>0</v>
      </c>
      <c r="AL523" s="1">
        <v>1</v>
      </c>
      <c r="AM523" s="1">
        <v>0.18999999761581421</v>
      </c>
      <c r="AN523" s="1">
        <v>111115</v>
      </c>
      <c r="AO523">
        <f>X523*0.000001/(K523*0.0001)</f>
        <v>0.65098394234049894</v>
      </c>
      <c r="AP523">
        <f>(U523-T523)/(1000-U523)*AO523</f>
        <v>5.3151249956554924E-4</v>
      </c>
      <c r="AQ523">
        <f>(P523+273.15)</f>
        <v>313.13169326782224</v>
      </c>
      <c r="AR523">
        <f>(O523+273.15)</f>
        <v>312.87888565063474</v>
      </c>
      <c r="AS523">
        <f>(Y523*AK523+Z523*AL523)*AM523</f>
        <v>2.4718059140217186E-2</v>
      </c>
      <c r="AT523">
        <f>((AS523+0.00000010773*(AR523^4-AQ523^4))-AP523*44100)/(L523*0.92*2*29.3+0.00000043092*AQ523^3)</f>
        <v>-0.22102199695371894</v>
      </c>
      <c r="AU523">
        <f>0.61365*EXP(17.502*J523/(240.97+J523))</f>
        <v>7.3193881281435651</v>
      </c>
      <c r="AV523">
        <f>AU523*1000/AA523</f>
        <v>71.690932557008438</v>
      </c>
      <c r="AW523">
        <f>(AV523-U523)</f>
        <v>58.383817002198867</v>
      </c>
      <c r="AX523">
        <f>IF(D523,P523,(O523+P523)/2)</f>
        <v>39.981693267822266</v>
      </c>
      <c r="AY523">
        <f>0.61365*EXP(17.502*AX523/(240.97+AX523))</f>
        <v>7.4064059705023322</v>
      </c>
      <c r="AZ523">
        <f>IF(AW523&lt;&gt;0,(1000-(AV523+U523)/2)/AW523*AP523,0)</f>
        <v>8.7168630485624024E-3</v>
      </c>
      <c r="BA523">
        <f>U523*AA523/1000</f>
        <v>1.3586089640311985</v>
      </c>
      <c r="BB523">
        <f>(AY523-BA523)</f>
        <v>6.0477970064711339</v>
      </c>
      <c r="BC523">
        <f>1/(1.6/F523+1.37/N523)</f>
        <v>5.4499363602545231E-3</v>
      </c>
      <c r="BD523">
        <f>G523*AA523*0.001</f>
        <v>85.565250495770272</v>
      </c>
      <c r="BE523">
        <f>G523/S523</f>
        <v>2.0248128776872845</v>
      </c>
      <c r="BF523">
        <f>(1-AP523*AA523/AU523/F523)*100</f>
        <v>15.153061735490002</v>
      </c>
      <c r="BG523">
        <f>(S523-E523/(N523/1.35))</f>
        <v>414.89792196585228</v>
      </c>
      <c r="BH523">
        <f>E523*BF523/100/BG523</f>
        <v>-9.6581934812393943E-4</v>
      </c>
    </row>
    <row r="524" spans="1:60" x14ac:dyDescent="0.25">
      <c r="A524" s="1">
        <v>185</v>
      </c>
      <c r="B524" s="1" t="s">
        <v>584</v>
      </c>
      <c r="C524" s="1">
        <v>15971.500009868294</v>
      </c>
      <c r="D524" s="1">
        <v>1</v>
      </c>
      <c r="E524">
        <f>(R524-S524*(1000-T524)/(1000-U524))*AO524</f>
        <v>-2.6187273945990328</v>
      </c>
      <c r="F524">
        <f>IF(AZ524&lt;&gt;0,1/(1/AZ524-1/N524),0)</f>
        <v>8.7582247134376703E-3</v>
      </c>
      <c r="G524">
        <f>((BC524-AP524/2)*S524-E524)/(BC524+AP524/2)</f>
        <v>832.56147941526376</v>
      </c>
      <c r="H524">
        <f>AP524*1000</f>
        <v>0.53252926830384173</v>
      </c>
      <c r="I524">
        <f>(AU524-BA524)</f>
        <v>5.9583826726284803</v>
      </c>
      <c r="J524">
        <f>(P524+AT524*D524)</f>
        <v>39.753343796517541</v>
      </c>
      <c r="K524" s="3">
        <v>9.2100000381469727</v>
      </c>
      <c r="L524">
        <f>(K524*AI524+AJ524)</f>
        <v>2</v>
      </c>
      <c r="M524" s="1">
        <v>0.5</v>
      </c>
      <c r="N524">
        <f>L524*(M524+1)*(M524+1)/(M524*M524+1)</f>
        <v>3.6</v>
      </c>
      <c r="O524" s="1">
        <v>39.733108520507813</v>
      </c>
      <c r="P524" s="1">
        <v>39.973419189453125</v>
      </c>
      <c r="Q524" s="1">
        <v>40.103248596191406</v>
      </c>
      <c r="R524" s="1">
        <v>410.23593139648437</v>
      </c>
      <c r="S524" s="1">
        <v>413.92007446289062</v>
      </c>
      <c r="T524" s="1">
        <v>12.495657920837402</v>
      </c>
      <c r="U524" s="1">
        <v>13.302818298339844</v>
      </c>
      <c r="V524" s="1">
        <v>17.457160949707031</v>
      </c>
      <c r="W524" s="1">
        <v>18.584611892700195</v>
      </c>
      <c r="X524" s="1">
        <v>599.55242919921875</v>
      </c>
      <c r="Y524" s="1">
        <v>9.5880389213562012E-2</v>
      </c>
      <c r="Z524" s="1">
        <v>0.1009267196059227</v>
      </c>
      <c r="AA524" s="1">
        <v>102.09384155273437</v>
      </c>
      <c r="AB524" s="1">
        <v>8.8145914077758789</v>
      </c>
      <c r="AC524" s="1">
        <v>-1.9904457032680511E-2</v>
      </c>
      <c r="AD524" s="1">
        <v>2.3946786299347878E-2</v>
      </c>
      <c r="AE524" s="1">
        <v>2.3932913318276405E-3</v>
      </c>
      <c r="AF524" s="1">
        <v>1.8893705680966377E-2</v>
      </c>
      <c r="AG524" s="1">
        <v>9.5753435743972659E-4</v>
      </c>
      <c r="AH524" s="1">
        <v>1</v>
      </c>
      <c r="AI524" s="1">
        <v>0</v>
      </c>
      <c r="AJ524" s="1">
        <v>2</v>
      </c>
      <c r="AK524" s="1">
        <v>0</v>
      </c>
      <c r="AL524" s="1">
        <v>1</v>
      </c>
      <c r="AM524" s="1">
        <v>0.18999999761581421</v>
      </c>
      <c r="AN524" s="1">
        <v>111115</v>
      </c>
      <c r="AO524">
        <f>X524*0.000001/(K524*0.0001)</f>
        <v>0.65097983356778255</v>
      </c>
      <c r="AP524">
        <f>(U524-T524)/(1000-U524)*AO524</f>
        <v>5.3252926830384172E-4</v>
      </c>
      <c r="AQ524">
        <f>(P524+273.15)</f>
        <v>313.1234191894531</v>
      </c>
      <c r="AR524">
        <f>(O524+273.15)</f>
        <v>312.88310852050779</v>
      </c>
      <c r="AS524">
        <f>(Y524*AK524+Z524*AL524)*AM524</f>
        <v>1.9176076484497262E-2</v>
      </c>
      <c r="AT524">
        <f>((AS524+0.00000010773*(AR524^4-AQ524^4))-AP524*44100)/(L524*0.92*2*29.3+0.00000043092*AQ524^3)</f>
        <v>-0.22007539293558481</v>
      </c>
      <c r="AU524">
        <f>0.61365*EXP(17.502*J524/(240.97+J524))</f>
        <v>7.3165184961840035</v>
      </c>
      <c r="AV524">
        <f>AU524*1000/AA524</f>
        <v>71.664640931400484</v>
      </c>
      <c r="AW524">
        <f>(AV524-U524)</f>
        <v>58.36182263306064</v>
      </c>
      <c r="AX524">
        <f>IF(D524,P524,(O524+P524)/2)</f>
        <v>39.973419189453125</v>
      </c>
      <c r="AY524">
        <f>0.61365*EXP(17.502*AX524/(240.97+AX524))</f>
        <v>7.4031323277321741</v>
      </c>
      <c r="AZ524">
        <f>IF(AW524&lt;&gt;0,(1000-(AV524+U524)/2)/AW524*AP524,0)</f>
        <v>8.7369690638888116E-3</v>
      </c>
      <c r="BA524">
        <f>U524*AA524/1000</f>
        <v>1.3581358235555234</v>
      </c>
      <c r="BB524">
        <f>(AY524-BA524)</f>
        <v>6.0449965041766509</v>
      </c>
      <c r="BC524">
        <f>1/(1.6/F524+1.37/N524)</f>
        <v>5.4625113823576809E-3</v>
      </c>
      <c r="BD524">
        <f>G524*AA524*0.001</f>
        <v>84.999399762332061</v>
      </c>
      <c r="BE524">
        <f>G524/S524</f>
        <v>2.0114063820064998</v>
      </c>
      <c r="BF524">
        <f>(1-AP524*AA524/AU524/F524)*100</f>
        <v>15.155739465601991</v>
      </c>
      <c r="BG524">
        <f>(S524-E524/(N524/1.35))</f>
        <v>414.90209723586526</v>
      </c>
      <c r="BH524">
        <f>E524*BF524/100/BG524</f>
        <v>-9.5658109198265193E-4</v>
      </c>
    </row>
    <row r="525" spans="1:60" x14ac:dyDescent="0.25">
      <c r="A525" s="1">
        <v>186</v>
      </c>
      <c r="B525" s="1" t="s">
        <v>585</v>
      </c>
      <c r="C525" s="1">
        <v>15976.500009756535</v>
      </c>
      <c r="D525" s="1">
        <v>1</v>
      </c>
      <c r="E525">
        <f>(R525-S525*(1000-T525)/(1000-U525))*AO525</f>
        <v>-2.6626834220767934</v>
      </c>
      <c r="F525">
        <f>IF(AZ525&lt;&gt;0,1/(1/AZ525-1/N525),0)</f>
        <v>8.7665769530655396E-3</v>
      </c>
      <c r="G525">
        <f>((BC525-AP525/2)*S525-E525)/(BC525+AP525/2)</f>
        <v>839.90331612157104</v>
      </c>
      <c r="H525">
        <f>AP525*1000</f>
        <v>0.53220862267768132</v>
      </c>
      <c r="I525">
        <f>(AU525-BA525)</f>
        <v>5.9493471976796428</v>
      </c>
      <c r="J525">
        <f>(P525+AT525*D525)</f>
        <v>39.729281819682775</v>
      </c>
      <c r="K525" s="3">
        <v>9.2100000381469727</v>
      </c>
      <c r="L525">
        <f>(K525*AI525+AJ525)</f>
        <v>2</v>
      </c>
      <c r="M525" s="1">
        <v>0.5</v>
      </c>
      <c r="N525">
        <f>L525*(M525+1)*(M525+1)/(M525*M525+1)</f>
        <v>3.6</v>
      </c>
      <c r="O525" s="1">
        <v>39.730907440185547</v>
      </c>
      <c r="P525" s="1">
        <v>39.946514129638672</v>
      </c>
      <c r="Q525" s="1">
        <v>40.077560424804688</v>
      </c>
      <c r="R525" s="1">
        <v>410.1905517578125</v>
      </c>
      <c r="S525" s="1">
        <v>413.94259643554687</v>
      </c>
      <c r="T525" s="1">
        <v>12.492552757263184</v>
      </c>
      <c r="U525" s="1">
        <v>13.299271583557129</v>
      </c>
      <c r="V525" s="1">
        <v>17.453388214111328</v>
      </c>
      <c r="W525" s="1">
        <v>18.58050537109375</v>
      </c>
      <c r="X525" s="1">
        <v>599.52154541015625</v>
      </c>
      <c r="Y525" s="1">
        <v>0.11549430340528488</v>
      </c>
      <c r="Z525" s="1">
        <v>0.12157294899225235</v>
      </c>
      <c r="AA525" s="1">
        <v>102.09242248535156</v>
      </c>
      <c r="AB525" s="1">
        <v>8.8145914077758789</v>
      </c>
      <c r="AC525" s="1">
        <v>-1.9904457032680511E-2</v>
      </c>
      <c r="AD525" s="1">
        <v>2.3946786299347878E-2</v>
      </c>
      <c r="AE525" s="1">
        <v>2.3932913318276405E-3</v>
      </c>
      <c r="AF525" s="1">
        <v>1.8893705680966377E-2</v>
      </c>
      <c r="AG525" s="1">
        <v>9.5753435743972659E-4</v>
      </c>
      <c r="AH525" s="1">
        <v>1</v>
      </c>
      <c r="AI525" s="1">
        <v>0</v>
      </c>
      <c r="AJ525" s="1">
        <v>2</v>
      </c>
      <c r="AK525" s="1">
        <v>0</v>
      </c>
      <c r="AL525" s="1">
        <v>1</v>
      </c>
      <c r="AM525" s="1">
        <v>0.18999999761581421</v>
      </c>
      <c r="AN525" s="1">
        <v>111115</v>
      </c>
      <c r="AO525">
        <f>X525*0.000001/(K525*0.0001)</f>
        <v>0.6509463006807743</v>
      </c>
      <c r="AP525">
        <f>(U525-T525)/(1000-U525)*AO525</f>
        <v>5.3220862267768128E-4</v>
      </c>
      <c r="AQ525">
        <f>(P525+273.15)</f>
        <v>313.09651412963865</v>
      </c>
      <c r="AR525">
        <f>(O525+273.15)</f>
        <v>312.88090744018552</v>
      </c>
      <c r="AS525">
        <f>(Y525*AK525+Z525*AL525)*AM525</f>
        <v>2.3098860018675449E-2</v>
      </c>
      <c r="AT525">
        <f>((AS525+0.00000010773*(AR525^4-AQ525^4))-AP525*44100)/(L525*0.92*2*29.3+0.00000043092*AQ525^3)</f>
        <v>-0.21723230995589915</v>
      </c>
      <c r="AU525">
        <f>0.61365*EXP(17.502*J525/(240.97+J525))</f>
        <v>7.3071020509355877</v>
      </c>
      <c r="AV525">
        <f>AU525*1000/AA525</f>
        <v>71.573402541055643</v>
      </c>
      <c r="AW525">
        <f>(AV525-U525)</f>
        <v>58.274130957498514</v>
      </c>
      <c r="AX525">
        <f>IF(D525,P525,(O525+P525)/2)</f>
        <v>39.946514129638672</v>
      </c>
      <c r="AY525">
        <f>0.61365*EXP(17.502*AX525/(240.97+AX525))</f>
        <v>7.3924959971409514</v>
      </c>
      <c r="AZ525">
        <f>IF(AW525&lt;&gt;0,(1000-(AV525+U525)/2)/AW525*AP525,0)</f>
        <v>8.745280792774977E-3</v>
      </c>
      <c r="BA525">
        <f>U525*AA525/1000</f>
        <v>1.3577548532559449</v>
      </c>
      <c r="BB525">
        <f>(AY525-BA525)</f>
        <v>6.0347411438850065</v>
      </c>
      <c r="BC525">
        <f>1/(1.6/F525+1.37/N525)</f>
        <v>5.4677098411973074E-3</v>
      </c>
      <c r="BD525">
        <f>G525*AA525*0.001</f>
        <v>85.747764196331218</v>
      </c>
      <c r="BE525">
        <f>G525/S525</f>
        <v>2.0290333088548151</v>
      </c>
      <c r="BF525">
        <f>(1-AP525*AA525/AU525/F525)*100</f>
        <v>15.179623969375788</v>
      </c>
      <c r="BG525">
        <f>(S525-E525/(N525/1.35))</f>
        <v>414.94110271882568</v>
      </c>
      <c r="BH525">
        <f>E525*BF525/100/BG525</f>
        <v>-9.7407879893752147E-4</v>
      </c>
    </row>
    <row r="526" spans="1:60" x14ac:dyDescent="0.25">
      <c r="A526" s="1">
        <v>187</v>
      </c>
      <c r="B526" s="1" t="s">
        <v>586</v>
      </c>
      <c r="C526" s="1">
        <v>15981.500009644777</v>
      </c>
      <c r="D526" s="1">
        <v>1</v>
      </c>
      <c r="E526">
        <f>(R526-S526*(1000-T526)/(1000-U526))*AO526</f>
        <v>-2.6964326576121134</v>
      </c>
      <c r="F526">
        <f>IF(AZ526&lt;&gt;0,1/(1/AZ526-1/N526),0)</f>
        <v>8.7652701611132099E-3</v>
      </c>
      <c r="G526">
        <f>((BC526-AP526/2)*S526-E526)/(BC526+AP526/2)</f>
        <v>845.88081454910252</v>
      </c>
      <c r="H526">
        <f>AP526*1000</f>
        <v>0.53180371772643065</v>
      </c>
      <c r="I526">
        <f>(AU526-BA526)</f>
        <v>5.9457863625433038</v>
      </c>
      <c r="J526">
        <f>(P526+AT526*D526)</f>
        <v>39.719008262036795</v>
      </c>
      <c r="K526" s="3">
        <v>9.2100000381469727</v>
      </c>
      <c r="L526">
        <f>(K526*AI526+AJ526)</f>
        <v>2</v>
      </c>
      <c r="M526" s="1">
        <v>0.5</v>
      </c>
      <c r="N526">
        <f>L526*(M526+1)*(M526+1)/(M526*M526+1)</f>
        <v>3.6</v>
      </c>
      <c r="O526" s="1">
        <v>39.724681854248047</v>
      </c>
      <c r="P526" s="1">
        <v>39.935630798339844</v>
      </c>
      <c r="Q526" s="1">
        <v>40.068649291992188</v>
      </c>
      <c r="R526" s="1">
        <v>410.12274169921875</v>
      </c>
      <c r="S526" s="1">
        <v>413.9268798828125</v>
      </c>
      <c r="T526" s="1">
        <v>12.488814353942871</v>
      </c>
      <c r="U526" s="1">
        <v>13.294918060302734</v>
      </c>
      <c r="V526" s="1">
        <v>17.453157424926758</v>
      </c>
      <c r="W526" s="1">
        <v>18.579597473144531</v>
      </c>
      <c r="X526" s="1">
        <v>599.52520751953125</v>
      </c>
      <c r="Y526" s="1">
        <v>8.7928950786590576E-2</v>
      </c>
      <c r="Z526" s="1">
        <v>9.2556789517402649E-2</v>
      </c>
      <c r="AA526" s="1">
        <v>102.09152221679687</v>
      </c>
      <c r="AB526" s="1">
        <v>8.8145914077758789</v>
      </c>
      <c r="AC526" s="1">
        <v>-1.9904457032680511E-2</v>
      </c>
      <c r="AD526" s="1">
        <v>2.3946786299347878E-2</v>
      </c>
      <c r="AE526" s="1">
        <v>2.3932913318276405E-3</v>
      </c>
      <c r="AF526" s="1">
        <v>1.8893705680966377E-2</v>
      </c>
      <c r="AG526" s="1">
        <v>9.5753435743972659E-4</v>
      </c>
      <c r="AH526" s="1">
        <v>1</v>
      </c>
      <c r="AI526" s="1">
        <v>0</v>
      </c>
      <c r="AJ526" s="1">
        <v>2</v>
      </c>
      <c r="AK526" s="1">
        <v>0</v>
      </c>
      <c r="AL526" s="1">
        <v>1</v>
      </c>
      <c r="AM526" s="1">
        <v>0.18999999761581421</v>
      </c>
      <c r="AN526" s="1">
        <v>111115</v>
      </c>
      <c r="AO526">
        <f>X526*0.000001/(K526*0.0001)</f>
        <v>0.65095027691243534</v>
      </c>
      <c r="AP526">
        <f>(U526-T526)/(1000-U526)*AO526</f>
        <v>5.3180371772643066E-4</v>
      </c>
      <c r="AQ526">
        <f>(P526+273.15)</f>
        <v>313.08563079833982</v>
      </c>
      <c r="AR526">
        <f>(O526+273.15)</f>
        <v>312.87468185424802</v>
      </c>
      <c r="AS526">
        <f>(Y526*AK526+Z526*AL526)*AM526</f>
        <v>1.7585789787633921E-2</v>
      </c>
      <c r="AT526">
        <f>((AS526+0.00000010773*(AR526^4-AQ526^4))-AP526*44100)/(L526*0.92*2*29.3+0.00000043092*AQ526^3)</f>
        <v>-0.21662253630304651</v>
      </c>
      <c r="AU526">
        <f>0.61365*EXP(17.502*J526/(240.97+J526))</f>
        <v>7.3030847850671945</v>
      </c>
      <c r="AV526">
        <f>AU526*1000/AA526</f>
        <v>71.534684041234087</v>
      </c>
      <c r="AW526">
        <f>(AV526-U526)</f>
        <v>58.239765980931352</v>
      </c>
      <c r="AX526">
        <f>IF(D526,P526,(O526+P526)/2)</f>
        <v>39.935630798339844</v>
      </c>
      <c r="AY526">
        <f>0.61365*EXP(17.502*AX526/(240.97+AX526))</f>
        <v>7.3881972728835894</v>
      </c>
      <c r="AZ526">
        <f>IF(AW526&lt;&gt;0,(1000-(AV526+U526)/2)/AW526*AP526,0)</f>
        <v>8.7439803416748101E-3</v>
      </c>
      <c r="BA526">
        <f>U526*AA526/1000</f>
        <v>1.3572984225238907</v>
      </c>
      <c r="BB526">
        <f>(AY526-BA526)</f>
        <v>6.0308988503596987</v>
      </c>
      <c r="BC526">
        <f>1/(1.6/F526+1.37/N526)</f>
        <v>5.4668964913511964E-3</v>
      </c>
      <c r="BD526">
        <f>G526*AA526*0.001</f>
        <v>86.357259971301943</v>
      </c>
      <c r="BE526">
        <f>G526/S526</f>
        <v>2.0435513025599623</v>
      </c>
      <c r="BF526">
        <f>(1-AP526*AA526/AU526/F526)*100</f>
        <v>15.185638020248982</v>
      </c>
      <c r="BG526">
        <f>(S526-E526/(N526/1.35))</f>
        <v>414.93804212941706</v>
      </c>
      <c r="BH526">
        <f>E526*BF526/100/BG526</f>
        <v>-9.8682323930434756E-4</v>
      </c>
    </row>
    <row r="527" spans="1:60" x14ac:dyDescent="0.25">
      <c r="A527" s="1" t="s">
        <v>9</v>
      </c>
      <c r="B527" s="1" t="s">
        <v>587</v>
      </c>
    </row>
    <row r="528" spans="1:60" x14ac:dyDescent="0.25">
      <c r="A528" s="1" t="s">
        <v>9</v>
      </c>
      <c r="B528" s="1" t="s">
        <v>588</v>
      </c>
    </row>
    <row r="529" spans="1:60" x14ac:dyDescent="0.25">
      <c r="A529" s="1" t="s">
        <v>9</v>
      </c>
      <c r="B529" s="1" t="s">
        <v>589</v>
      </c>
    </row>
    <row r="530" spans="1:60" x14ac:dyDescent="0.25">
      <c r="A530" s="1" t="s">
        <v>9</v>
      </c>
      <c r="B530" s="1" t="s">
        <v>590</v>
      </c>
    </row>
    <row r="531" spans="1:60" x14ac:dyDescent="0.25">
      <c r="A531" s="1" t="s">
        <v>9</v>
      </c>
      <c r="B531" s="1" t="s">
        <v>591</v>
      </c>
    </row>
    <row r="532" spans="1:60" x14ac:dyDescent="0.25">
      <c r="A532" s="1" t="s">
        <v>9</v>
      </c>
      <c r="B532" s="1" t="s">
        <v>592</v>
      </c>
    </row>
    <row r="533" spans="1:60" x14ac:dyDescent="0.25">
      <c r="A533" s="1" t="s">
        <v>9</v>
      </c>
      <c r="B533" s="1" t="s">
        <v>593</v>
      </c>
    </row>
    <row r="534" spans="1:60" x14ac:dyDescent="0.25">
      <c r="A534" s="1" t="s">
        <v>9</v>
      </c>
      <c r="B534" s="1" t="s">
        <v>594</v>
      </c>
    </row>
    <row r="535" spans="1:60" x14ac:dyDescent="0.25">
      <c r="A535" s="1" t="s">
        <v>9</v>
      </c>
      <c r="B535" s="1" t="s">
        <v>595</v>
      </c>
    </row>
    <row r="536" spans="1:60" x14ac:dyDescent="0.25">
      <c r="A536" s="1">
        <v>188</v>
      </c>
      <c r="B536" s="1" t="s">
        <v>596</v>
      </c>
      <c r="C536" s="1">
        <v>16304.000010102987</v>
      </c>
      <c r="D536" s="1">
        <v>1</v>
      </c>
      <c r="E536">
        <f>(R536-S536*(1000-T536)/(1000-U536))*AO536</f>
        <v>-4.6381315799553047</v>
      </c>
      <c r="F536">
        <f>IF(AZ536&lt;&gt;0,1/(1/AZ536-1/N536),0)</f>
        <v>1.0829311700572998E-2</v>
      </c>
      <c r="G536">
        <f>((BC536-AP536/2)*S536-E536)/(BC536+AP536/2)</f>
        <v>1030.3140034620028</v>
      </c>
      <c r="H536">
        <f>AP536*1000</f>
        <v>0.66083995042330856</v>
      </c>
      <c r="I536">
        <f>(AU536-BA536)</f>
        <v>5.9848576824764317</v>
      </c>
      <c r="J536">
        <f>(P536+AT536*D536)</f>
        <v>39.710721146164325</v>
      </c>
      <c r="K536" s="3">
        <v>5.0199999809265137</v>
      </c>
      <c r="L536">
        <f>(K536*AI536+AJ536)</f>
        <v>2</v>
      </c>
      <c r="M536" s="1">
        <v>0.5</v>
      </c>
      <c r="N536">
        <f>L536*(M536+1)*(M536+1)/(M536*M536+1)</f>
        <v>3.6</v>
      </c>
      <c r="O536" s="1">
        <v>39.699787139892578</v>
      </c>
      <c r="P536" s="1">
        <v>39.981853485107422</v>
      </c>
      <c r="Q536" s="1">
        <v>40.105201721191406</v>
      </c>
      <c r="R536" s="1">
        <v>410.31320190429687</v>
      </c>
      <c r="S536" s="1">
        <v>413.96762084960937</v>
      </c>
      <c r="T536" s="1">
        <v>12.334699630737305</v>
      </c>
      <c r="U536" s="1">
        <v>12.880888938903809</v>
      </c>
      <c r="V536" s="1">
        <v>17.287664413452148</v>
      </c>
      <c r="W536" s="1">
        <v>18.024974822998047</v>
      </c>
      <c r="X536" s="1">
        <v>599.55133056640625</v>
      </c>
      <c r="Y536" s="1">
        <v>0.2404605895280838</v>
      </c>
      <c r="Z536" s="1">
        <v>0.2531164288520813</v>
      </c>
      <c r="AA536" s="1">
        <v>102.08829498291016</v>
      </c>
      <c r="AB536" s="1">
        <v>8.8145914077758789</v>
      </c>
      <c r="AC536" s="1">
        <v>-1.9904457032680511E-2</v>
      </c>
      <c r="AD536" s="1">
        <v>2.3946786299347878E-2</v>
      </c>
      <c r="AE536" s="1">
        <v>2.3932913318276405E-3</v>
      </c>
      <c r="AF536" s="1">
        <v>1.8893705680966377E-2</v>
      </c>
      <c r="AG536" s="1">
        <v>9.5753435743972659E-4</v>
      </c>
      <c r="AH536" s="1">
        <v>0.66666668653488159</v>
      </c>
      <c r="AI536" s="1">
        <v>0</v>
      </c>
      <c r="AJ536" s="1">
        <v>2</v>
      </c>
      <c r="AK536" s="1">
        <v>0</v>
      </c>
      <c r="AL536" s="1">
        <v>1</v>
      </c>
      <c r="AM536" s="1">
        <v>0.18999999761581421</v>
      </c>
      <c r="AN536" s="1">
        <v>111115</v>
      </c>
      <c r="AO536">
        <f>X536*0.000001/(K536*0.0001)</f>
        <v>1.1943253642318745</v>
      </c>
      <c r="AP536">
        <f>(U536-T536)/(1000-U536)*AO536</f>
        <v>6.6083995042330861E-4</v>
      </c>
      <c r="AQ536">
        <f>(P536+273.15)</f>
        <v>313.1318534851074</v>
      </c>
      <c r="AR536">
        <f>(O536+273.15)</f>
        <v>312.84978713989256</v>
      </c>
      <c r="AS536">
        <f>(Y536*AK536+Z536*AL536)*AM536</f>
        <v>4.8092120878418854E-2</v>
      </c>
      <c r="AT536">
        <f>((AS536+0.00000010773*(AR536^4-AQ536^4))-AP536*44100)/(L536*0.92*2*29.3+0.00000043092*AQ536^3)</f>
        <v>-0.27113233894309735</v>
      </c>
      <c r="AU536">
        <f>0.61365*EXP(17.502*J536/(240.97+J536))</f>
        <v>7.2998456721133484</v>
      </c>
      <c r="AV536">
        <f>AU536*1000/AA536</f>
        <v>71.505216864826295</v>
      </c>
      <c r="AW536">
        <f>(AV536-U536)</f>
        <v>58.624327925922486</v>
      </c>
      <c r="AX536">
        <f>IF(D536,P536,(O536+P536)/2)</f>
        <v>39.981853485107422</v>
      </c>
      <c r="AY536">
        <f>0.61365*EXP(17.502*AX536/(240.97+AX536))</f>
        <v>7.4064693729234765</v>
      </c>
      <c r="AZ536">
        <f>IF(AW536&lt;&gt;0,(1000-(AV536+U536)/2)/AW536*AP536,0)</f>
        <v>1.079683329138092E-2</v>
      </c>
      <c r="BA536">
        <f>U536*AA536/1000</f>
        <v>1.3149879896369165</v>
      </c>
      <c r="BB536">
        <f>(AY536-BA536)</f>
        <v>6.0914813832865597</v>
      </c>
      <c r="BC536">
        <f>1/(1.6/F536+1.37/N536)</f>
        <v>6.7509312925883094E-3</v>
      </c>
      <c r="BD536">
        <f>G536*AA536*0.001</f>
        <v>105.18299991045205</v>
      </c>
      <c r="BE536">
        <f>G536/S536</f>
        <v>2.4888758240256341</v>
      </c>
      <c r="BF536">
        <f>(1-AP536*AA536/AU536/F536)*100</f>
        <v>14.65900390732202</v>
      </c>
      <c r="BG536">
        <f>(S536-E536/(N536/1.35))</f>
        <v>415.70692019209264</v>
      </c>
      <c r="BH536">
        <f>E536*BF536/100/BG536</f>
        <v>-1.6355366160808922E-3</v>
      </c>
    </row>
    <row r="537" spans="1:60" x14ac:dyDescent="0.25">
      <c r="A537" s="1">
        <v>189</v>
      </c>
      <c r="B537" s="1" t="s">
        <v>597</v>
      </c>
      <c r="C537" s="1">
        <v>16309.000009991229</v>
      </c>
      <c r="D537" s="1">
        <v>1</v>
      </c>
      <c r="E537">
        <f>(R537-S537*(1000-T537)/(1000-U537))*AO537</f>
        <v>-4.9109287066105072</v>
      </c>
      <c r="F537">
        <f>IF(AZ537&lt;&gt;0,1/(1/AZ537-1/N537),0)</f>
        <v>1.1290456570291287E-2</v>
      </c>
      <c r="G537">
        <f>((BC537-AP537/2)*S537-E537)/(BC537+AP537/2)</f>
        <v>1040.5905681152051</v>
      </c>
      <c r="H537">
        <f>AP537*1000</f>
        <v>0.68882085126087966</v>
      </c>
      <c r="I537">
        <f>(AU537-BA537)</f>
        <v>5.9843018783556818</v>
      </c>
      <c r="J537">
        <f>(P537+AT537*D537)</f>
        <v>39.70842018902102</v>
      </c>
      <c r="K537" s="3">
        <v>5.0199999809265137</v>
      </c>
      <c r="L537">
        <f>(K537*AI537+AJ537)</f>
        <v>2</v>
      </c>
      <c r="M537" s="1">
        <v>0.5</v>
      </c>
      <c r="N537">
        <f>L537*(M537+1)*(M537+1)/(M537*M537+1)</f>
        <v>3.6</v>
      </c>
      <c r="O537" s="1">
        <v>39.702133178710937</v>
      </c>
      <c r="P537" s="1">
        <v>39.990451812744141</v>
      </c>
      <c r="Q537" s="1">
        <v>40.114532470703125</v>
      </c>
      <c r="R537" s="1">
        <v>410.09164428710937</v>
      </c>
      <c r="S537" s="1">
        <v>413.96475219726562</v>
      </c>
      <c r="T537" s="1">
        <v>12.308152198791504</v>
      </c>
      <c r="U537" s="1">
        <v>12.877466201782227</v>
      </c>
      <c r="V537" s="1">
        <v>17.227418899536133</v>
      </c>
      <c r="W537" s="1">
        <v>18.018638610839844</v>
      </c>
      <c r="X537" s="1">
        <v>599.55523681640625</v>
      </c>
      <c r="Y537" s="1">
        <v>0.2257186621427536</v>
      </c>
      <c r="Z537" s="1">
        <v>0.23759858310222626</v>
      </c>
      <c r="AA537" s="1">
        <v>102.08876800537109</v>
      </c>
      <c r="AB537" s="1">
        <v>8.8145914077758789</v>
      </c>
      <c r="AC537" s="1">
        <v>-1.9904457032680511E-2</v>
      </c>
      <c r="AD537" s="1">
        <v>2.3946786299347878E-2</v>
      </c>
      <c r="AE537" s="1">
        <v>2.3932913318276405E-3</v>
      </c>
      <c r="AF537" s="1">
        <v>1.8893705680966377E-2</v>
      </c>
      <c r="AG537" s="1">
        <v>9.5753435743972659E-4</v>
      </c>
      <c r="AH537" s="1">
        <v>1</v>
      </c>
      <c r="AI537" s="1">
        <v>0</v>
      </c>
      <c r="AJ537" s="1">
        <v>2</v>
      </c>
      <c r="AK537" s="1">
        <v>0</v>
      </c>
      <c r="AL537" s="1">
        <v>1</v>
      </c>
      <c r="AM537" s="1">
        <v>0.18999999761581421</v>
      </c>
      <c r="AN537" s="1">
        <v>111115</v>
      </c>
      <c r="AO537">
        <f>X537*0.000001/(K537*0.0001)</f>
        <v>1.1943331456064061</v>
      </c>
      <c r="AP537">
        <f>(U537-T537)/(1000-U537)*AO537</f>
        <v>6.8882085126087964E-4</v>
      </c>
      <c r="AQ537">
        <f>(P537+273.15)</f>
        <v>313.14045181274412</v>
      </c>
      <c r="AR537">
        <f>(O537+273.15)</f>
        <v>312.85213317871091</v>
      </c>
      <c r="AS537">
        <f>(Y537*AK537+Z537*AL537)*AM537</f>
        <v>4.5143730222943823E-2</v>
      </c>
      <c r="AT537">
        <f>((AS537+0.00000010773*(AR537^4-AQ537^4))-AP537*44100)/(L537*0.92*2*29.3+0.00000043092*AQ537^3)</f>
        <v>-0.28203162372311757</v>
      </c>
      <c r="AU537">
        <f>0.61365*EXP(17.502*J537/(240.97+J537))</f>
        <v>7.2989465379264349</v>
      </c>
      <c r="AV537">
        <f>AU537*1000/AA537</f>
        <v>71.496078173285653</v>
      </c>
      <c r="AW537">
        <f>(AV537-U537)</f>
        <v>58.618611971503427</v>
      </c>
      <c r="AX537">
        <f>IF(D537,P537,(O537+P537)/2)</f>
        <v>39.990451812744141</v>
      </c>
      <c r="AY537">
        <f>0.61365*EXP(17.502*AX537/(240.97+AX537))</f>
        <v>7.4098726596861724</v>
      </c>
      <c r="AZ537">
        <f>IF(AW537&lt;&gt;0,(1000-(AV537+U537)/2)/AW537*AP537,0)</f>
        <v>1.1255157717679279E-2</v>
      </c>
      <c r="BA537">
        <f>U537*AA537/1000</f>
        <v>1.314644659570753</v>
      </c>
      <c r="BB537">
        <f>(AY537-BA537)</f>
        <v>6.0952280001154193</v>
      </c>
      <c r="BC537">
        <f>1/(1.6/F537+1.37/N537)</f>
        <v>7.0376364612085816E-3</v>
      </c>
      <c r="BD537">
        <f>G537*AA537*0.001</f>
        <v>106.23260909689047</v>
      </c>
      <c r="BE537">
        <f>G537/S537</f>
        <v>2.513717804696896</v>
      </c>
      <c r="BF537">
        <f>(1-AP537*AA537/AU537/F537)*100</f>
        <v>14.667875008594855</v>
      </c>
      <c r="BG537">
        <f>(S537-E537/(N537/1.35))</f>
        <v>415.80635046224455</v>
      </c>
      <c r="BH537">
        <f>E537*BF537/100/BG537</f>
        <v>-1.7323662412708613E-3</v>
      </c>
    </row>
    <row r="538" spans="1:60" x14ac:dyDescent="0.25">
      <c r="A538" s="1">
        <v>190</v>
      </c>
      <c r="B538" s="1" t="s">
        <v>598</v>
      </c>
      <c r="C538" s="1">
        <v>16314.500009868294</v>
      </c>
      <c r="D538" s="1">
        <v>1</v>
      </c>
      <c r="E538">
        <f>(R538-S538*(1000-T538)/(1000-U538))*AO538</f>
        <v>-5.0540244746245753</v>
      </c>
      <c r="F538">
        <f>IF(AZ538&lt;&gt;0,1/(1/AZ538-1/N538),0)</f>
        <v>1.140315118739345E-2</v>
      </c>
      <c r="G538">
        <f>((BC538-AP538/2)*S538-E538)/(BC538+AP538/2)</f>
        <v>1053.2669642616631</v>
      </c>
      <c r="H538">
        <f>AP538*1000</f>
        <v>0.69503544106383508</v>
      </c>
      <c r="I538">
        <f>(AU538-BA538)</f>
        <v>5.9790288532660156</v>
      </c>
      <c r="J538">
        <f>(P538+AT538*D538)</f>
        <v>39.694140969311853</v>
      </c>
      <c r="K538" s="3">
        <v>5.0199999809265137</v>
      </c>
      <c r="L538">
        <f>(K538*AI538+AJ538)</f>
        <v>2</v>
      </c>
      <c r="M538" s="1">
        <v>0.5</v>
      </c>
      <c r="N538">
        <f>L538*(M538+1)*(M538+1)/(M538*M538+1)</f>
        <v>3.6</v>
      </c>
      <c r="O538" s="1">
        <v>39.703636169433594</v>
      </c>
      <c r="P538" s="1">
        <v>39.976852416992188</v>
      </c>
      <c r="Q538" s="1">
        <v>40.101356506347656</v>
      </c>
      <c r="R538" s="1">
        <v>409.94839477539062</v>
      </c>
      <c r="S538" s="1">
        <v>413.93927001953125</v>
      </c>
      <c r="T538" s="1">
        <v>12.299923896789551</v>
      </c>
      <c r="U538" s="1">
        <v>12.8743896484375</v>
      </c>
      <c r="V538" s="1">
        <v>17.212112426757813</v>
      </c>
      <c r="W538" s="1">
        <v>18.012704849243164</v>
      </c>
      <c r="X538" s="1">
        <v>599.54107666015625</v>
      </c>
      <c r="Y538" s="1">
        <v>0.18817423284053802</v>
      </c>
      <c r="Z538" s="1">
        <v>0.19807814061641693</v>
      </c>
      <c r="AA538" s="1">
        <v>102.08950042724609</v>
      </c>
      <c r="AB538" s="1">
        <v>8.8145914077758789</v>
      </c>
      <c r="AC538" s="1">
        <v>-1.9904457032680511E-2</v>
      </c>
      <c r="AD538" s="1">
        <v>2.3946786299347878E-2</v>
      </c>
      <c r="AE538" s="1">
        <v>2.3932913318276405E-3</v>
      </c>
      <c r="AF538" s="1">
        <v>1.8893705680966377E-2</v>
      </c>
      <c r="AG538" s="1">
        <v>9.5753435743972659E-4</v>
      </c>
      <c r="AH538" s="1">
        <v>1</v>
      </c>
      <c r="AI538" s="1">
        <v>0</v>
      </c>
      <c r="AJ538" s="1">
        <v>2</v>
      </c>
      <c r="AK538" s="1">
        <v>0</v>
      </c>
      <c r="AL538" s="1">
        <v>1</v>
      </c>
      <c r="AM538" s="1">
        <v>0.18999999761581421</v>
      </c>
      <c r="AN538" s="1">
        <v>111115</v>
      </c>
      <c r="AO538">
        <f>X538*0.000001/(K538*0.0001)</f>
        <v>1.1943049381237292</v>
      </c>
      <c r="AP538">
        <f>(U538-T538)/(1000-U538)*AO538</f>
        <v>6.9503544106383507E-4</v>
      </c>
      <c r="AQ538">
        <f>(P538+273.15)</f>
        <v>313.12685241699216</v>
      </c>
      <c r="AR538">
        <f>(O538+273.15)</f>
        <v>312.85363616943357</v>
      </c>
      <c r="AS538">
        <f>(Y538*AK538+Z538*AL538)*AM538</f>
        <v>3.7634846244864129E-2</v>
      </c>
      <c r="AT538">
        <f>((AS538+0.00000010773*(AR538^4-AQ538^4))-AP538*44100)/(L538*0.92*2*29.3+0.00000043092*AQ538^3)</f>
        <v>-0.28271144768033279</v>
      </c>
      <c r="AU538">
        <f>0.61365*EXP(17.502*J538/(240.97+J538))</f>
        <v>7.2933688607807081</v>
      </c>
      <c r="AV538">
        <f>AU538*1000/AA538</f>
        <v>71.440930068791104</v>
      </c>
      <c r="AW538">
        <f>(AV538-U538)</f>
        <v>58.566540420353604</v>
      </c>
      <c r="AX538">
        <f>IF(D538,P538,(O538+P538)/2)</f>
        <v>39.976852416992188</v>
      </c>
      <c r="AY538">
        <f>0.61365*EXP(17.502*AX538/(240.97+AX538))</f>
        <v>7.4044905334611482</v>
      </c>
      <c r="AZ538">
        <f>IF(AW538&lt;&gt;0,(1000-(AV538+U538)/2)/AW538*AP538,0)</f>
        <v>1.1367145277347158E-2</v>
      </c>
      <c r="BA538">
        <f>U538*AA538/1000</f>
        <v>1.3143400075146929</v>
      </c>
      <c r="BB538">
        <f>(AY538-BA538)</f>
        <v>6.0901505259464557</v>
      </c>
      <c r="BC538">
        <f>1/(1.6/F538+1.37/N538)</f>
        <v>7.1076919543171819E-3</v>
      </c>
      <c r="BD538">
        <f>G538*AA538*0.001</f>
        <v>107.52749819799526</v>
      </c>
      <c r="BE538">
        <f>G538/S538</f>
        <v>2.5444963562214475</v>
      </c>
      <c r="BF538">
        <f>(1-AP538*AA538/AU538/F538)*100</f>
        <v>14.683119372528941</v>
      </c>
      <c r="BG538">
        <f>(S538-E538/(N538/1.35))</f>
        <v>415.83452919751545</v>
      </c>
      <c r="BH538">
        <f>E538*BF538/100/BG538</f>
        <v>-1.7845763028819419E-3</v>
      </c>
    </row>
    <row r="539" spans="1:60" x14ac:dyDescent="0.25">
      <c r="A539" s="1">
        <v>191</v>
      </c>
      <c r="B539" s="1" t="s">
        <v>599</v>
      </c>
      <c r="C539" s="1">
        <v>16319.500009756535</v>
      </c>
      <c r="D539" s="1">
        <v>1</v>
      </c>
      <c r="E539">
        <f>(R539-S539*(1000-T539)/(1000-U539))*AO539</f>
        <v>-5.1962790576051852</v>
      </c>
      <c r="F539">
        <f>IF(AZ539&lt;&gt;0,1/(1/AZ539-1/N539),0)</f>
        <v>1.1466995436733579E-2</v>
      </c>
      <c r="G539">
        <f>((BC539-AP539/2)*S539-E539)/(BC539+AP539/2)</f>
        <v>1068.579071468238</v>
      </c>
      <c r="H539">
        <f>AP539*1000</f>
        <v>0.69766492865912355</v>
      </c>
      <c r="I539">
        <f>(AU539-BA539)</f>
        <v>5.9687491602480325</v>
      </c>
      <c r="J539">
        <f>(P539+AT539*D539)</f>
        <v>39.667402192576972</v>
      </c>
      <c r="K539" s="3">
        <v>5.0199999809265137</v>
      </c>
      <c r="L539">
        <f>(K539*AI539+AJ539)</f>
        <v>2</v>
      </c>
      <c r="M539" s="1">
        <v>0.5</v>
      </c>
      <c r="N539">
        <f>L539*(M539+1)*(M539+1)/(M539*M539+1)</f>
        <v>3.6</v>
      </c>
      <c r="O539" s="1">
        <v>39.69927978515625</v>
      </c>
      <c r="P539" s="1">
        <v>39.948619842529297</v>
      </c>
      <c r="Q539" s="1">
        <v>40.073257446289063</v>
      </c>
      <c r="R539" s="1">
        <v>409.80487060546875</v>
      </c>
      <c r="S539" s="1">
        <v>413.91424560546875</v>
      </c>
      <c r="T539" s="1">
        <v>12.296012878417969</v>
      </c>
      <c r="U539" s="1">
        <v>12.872693061828613</v>
      </c>
      <c r="V539" s="1">
        <v>17.207569122314453</v>
      </c>
      <c r="W539" s="1">
        <v>18.013811111450195</v>
      </c>
      <c r="X539" s="1">
        <v>599.4993896484375</v>
      </c>
      <c r="Y539" s="1">
        <v>9.7249120473861694E-2</v>
      </c>
      <c r="Z539" s="1">
        <v>0.10236749798059464</v>
      </c>
      <c r="AA539" s="1">
        <v>102.09091949462891</v>
      </c>
      <c r="AB539" s="1">
        <v>8.8145914077758789</v>
      </c>
      <c r="AC539" s="1">
        <v>-1.9904457032680511E-2</v>
      </c>
      <c r="AD539" s="1">
        <v>2.3946786299347878E-2</v>
      </c>
      <c r="AE539" s="1">
        <v>2.3932913318276405E-3</v>
      </c>
      <c r="AF539" s="1">
        <v>1.8893705680966377E-2</v>
      </c>
      <c r="AG539" s="1">
        <v>9.5753435743972659E-4</v>
      </c>
      <c r="AH539" s="1">
        <v>1</v>
      </c>
      <c r="AI539" s="1">
        <v>0</v>
      </c>
      <c r="AJ539" s="1">
        <v>2</v>
      </c>
      <c r="AK539" s="1">
        <v>0</v>
      </c>
      <c r="AL539" s="1">
        <v>1</v>
      </c>
      <c r="AM539" s="1">
        <v>0.18999999761581421</v>
      </c>
      <c r="AN539" s="1">
        <v>111115</v>
      </c>
      <c r="AO539">
        <f>X539*0.000001/(K539*0.0001)</f>
        <v>1.1942218962674003</v>
      </c>
      <c r="AP539">
        <f>(U539-T539)/(1000-U539)*AO539</f>
        <v>6.9766492865912353E-4</v>
      </c>
      <c r="AQ539">
        <f>(P539+273.15)</f>
        <v>313.09861984252927</v>
      </c>
      <c r="AR539">
        <f>(O539+273.15)</f>
        <v>312.84927978515623</v>
      </c>
      <c r="AS539">
        <f>(Y539*AK539+Z539*AL539)*AM539</f>
        <v>1.9449824372249847E-2</v>
      </c>
      <c r="AT539">
        <f>((AS539+0.00000010773*(AR539^4-AQ539^4))-AP539*44100)/(L539*0.92*2*29.3+0.00000043092*AQ539^3)</f>
        <v>-0.28121764995232623</v>
      </c>
      <c r="AU539">
        <f>0.61365*EXP(17.502*J539/(240.97+J539))</f>
        <v>7.2829342313022458</v>
      </c>
      <c r="AV539">
        <f>AU539*1000/AA539</f>
        <v>71.337727854291757</v>
      </c>
      <c r="AW539">
        <f>(AV539-U539)</f>
        <v>58.465034792463143</v>
      </c>
      <c r="AX539">
        <f>IF(D539,P539,(O539+P539)/2)</f>
        <v>39.948619842529297</v>
      </c>
      <c r="AY539">
        <f>0.61365*EXP(17.502*AX539/(240.97+AX539))</f>
        <v>7.3933279669207641</v>
      </c>
      <c r="AZ539">
        <f>IF(AW539&lt;&gt;0,(1000-(AV539+U539)/2)/AW539*AP539,0)</f>
        <v>1.143058586009555E-2</v>
      </c>
      <c r="BA539">
        <f>U539*AA539/1000</f>
        <v>1.3141850710542131</v>
      </c>
      <c r="BB539">
        <f>(AY539-BA539)</f>
        <v>6.0791428958665508</v>
      </c>
      <c r="BC539">
        <f>1/(1.6/F539+1.37/N539)</f>
        <v>7.1473784379536788E-3</v>
      </c>
      <c r="BD539">
        <f>G539*AA539*0.001</f>
        <v>109.0922199589092</v>
      </c>
      <c r="BE539">
        <f>G539/S539</f>
        <v>2.5816436201782169</v>
      </c>
      <c r="BF539">
        <f>(1-AP539*AA539/AU539/F539)*100</f>
        <v>14.713954186306054</v>
      </c>
      <c r="BG539">
        <f>(S539-E539/(N539/1.35))</f>
        <v>415.8628502520707</v>
      </c>
      <c r="BH539">
        <f>E539*BF539/100/BG539</f>
        <v>-1.8385343135728575E-3</v>
      </c>
    </row>
    <row r="540" spans="1:60" x14ac:dyDescent="0.25">
      <c r="A540" s="1">
        <v>192</v>
      </c>
      <c r="B540" s="1" t="s">
        <v>600</v>
      </c>
      <c r="C540" s="1">
        <v>16324.500009644777</v>
      </c>
      <c r="D540" s="1">
        <v>1</v>
      </c>
      <c r="E540">
        <f>(R540-S540*(1000-T540)/(1000-U540))*AO540</f>
        <v>-5.1281996282573497</v>
      </c>
      <c r="F540">
        <f>IF(AZ540&lt;&gt;0,1/(1/AZ540-1/N540),0)</f>
        <v>1.1514403132485558E-2</v>
      </c>
      <c r="G540">
        <f>((BC540-AP540/2)*S540-E540)/(BC540+AP540/2)</f>
        <v>1056.6785565016764</v>
      </c>
      <c r="H540">
        <f>AP540*1000</f>
        <v>0.70011930231594066</v>
      </c>
      <c r="I540">
        <f>(AU540-BA540)</f>
        <v>5.9652498298819143</v>
      </c>
      <c r="J540">
        <f>(P540+AT540*D540)</f>
        <v>39.657804913586894</v>
      </c>
      <c r="K540" s="3">
        <v>5.0199999809265137</v>
      </c>
      <c r="L540">
        <f>(K540*AI540+AJ540)</f>
        <v>2</v>
      </c>
      <c r="M540" s="1">
        <v>0.5</v>
      </c>
      <c r="N540">
        <f>L540*(M540+1)*(M540+1)/(M540*M540+1)</f>
        <v>3.6</v>
      </c>
      <c r="O540" s="1">
        <v>39.689926147460937</v>
      </c>
      <c r="P540" s="1">
        <v>39.940036773681641</v>
      </c>
      <c r="Q540" s="1">
        <v>40.065933227539063</v>
      </c>
      <c r="R540" s="1">
        <v>409.8062744140625</v>
      </c>
      <c r="S540" s="1">
        <v>413.85809326171875</v>
      </c>
      <c r="T540" s="1">
        <v>12.291640281677246</v>
      </c>
      <c r="U540" s="1">
        <v>12.870388984680176</v>
      </c>
      <c r="V540" s="1">
        <v>17.209020614624023</v>
      </c>
      <c r="W540" s="1">
        <v>18.018600463867188</v>
      </c>
      <c r="X540" s="1">
        <v>599.4595947265625</v>
      </c>
      <c r="Y540" s="1">
        <v>7.5599052011966705E-2</v>
      </c>
      <c r="Z540" s="1">
        <v>7.957795262336731E-2</v>
      </c>
      <c r="AA540" s="1">
        <v>102.09033203125</v>
      </c>
      <c r="AB540" s="1">
        <v>8.8145914077758789</v>
      </c>
      <c r="AC540" s="1">
        <v>-1.9904457032680511E-2</v>
      </c>
      <c r="AD540" s="1">
        <v>2.3946786299347878E-2</v>
      </c>
      <c r="AE540" s="1">
        <v>2.3932913318276405E-3</v>
      </c>
      <c r="AF540" s="1">
        <v>1.8893705680966377E-2</v>
      </c>
      <c r="AG540" s="1">
        <v>9.5753435743972659E-4</v>
      </c>
      <c r="AH540" s="1">
        <v>1</v>
      </c>
      <c r="AI540" s="1">
        <v>0</v>
      </c>
      <c r="AJ540" s="1">
        <v>2</v>
      </c>
      <c r="AK540" s="1">
        <v>0</v>
      </c>
      <c r="AL540" s="1">
        <v>1</v>
      </c>
      <c r="AM540" s="1">
        <v>0.18999999761581421</v>
      </c>
      <c r="AN540" s="1">
        <v>111115</v>
      </c>
      <c r="AO540">
        <f>X540*0.000001/(K540*0.0001)</f>
        <v>1.19414262351436</v>
      </c>
      <c r="AP540">
        <f>(U540-T540)/(1000-U540)*AO540</f>
        <v>7.0011930231594064E-4</v>
      </c>
      <c r="AQ540">
        <f>(P540+273.15)</f>
        <v>313.09003677368162</v>
      </c>
      <c r="AR540">
        <f>(O540+273.15)</f>
        <v>312.83992614746091</v>
      </c>
      <c r="AS540">
        <f>(Y540*AK540+Z540*AL540)*AM540</f>
        <v>1.5119810808711165E-2</v>
      </c>
      <c r="AT540">
        <f>((AS540+0.00000010773*(AR540^4-AQ540^4))-AP540*44100)/(L540*0.92*2*29.3+0.00000043092*AQ540^3)</f>
        <v>-0.28223186009474643</v>
      </c>
      <c r="AU540">
        <f>0.61365*EXP(17.502*J540/(240.97+J540))</f>
        <v>7.2791921146992564</v>
      </c>
      <c r="AV540">
        <f>AU540*1000/AA540</f>
        <v>71.301483400711092</v>
      </c>
      <c r="AW540">
        <f>(AV540-U540)</f>
        <v>58.431094416030916</v>
      </c>
      <c r="AX540">
        <f>IF(D540,P540,(O540+P540)/2)</f>
        <v>39.940036773681641</v>
      </c>
      <c r="AY540">
        <f>0.61365*EXP(17.502*AX540/(240.97+AX540))</f>
        <v>7.3899372944745387</v>
      </c>
      <c r="AZ540">
        <f>IF(AW540&lt;&gt;0,(1000-(AV540+U540)/2)/AW540*AP540,0)</f>
        <v>1.1477692361130918E-2</v>
      </c>
      <c r="BA540">
        <f>U540*AA540/1000</f>
        <v>1.3139422848173417</v>
      </c>
      <c r="BB540">
        <f>(AY540-BA540)</f>
        <v>6.0759950096571966</v>
      </c>
      <c r="BC540">
        <f>1/(1.6/F540+1.37/N540)</f>
        <v>7.1768469509721038E-3</v>
      </c>
      <c r="BD540">
        <f>G540*AA540*0.001</f>
        <v>107.8766646835581</v>
      </c>
      <c r="BE540">
        <f>G540/S540</f>
        <v>2.5532388364662135</v>
      </c>
      <c r="BF540">
        <f>(1-AP540*AA540/AU540/F540)*100</f>
        <v>14.722972152909787</v>
      </c>
      <c r="BG540">
        <f>(S540-E540/(N540/1.35))</f>
        <v>415.78116812231525</v>
      </c>
      <c r="BH540">
        <f>E540*BF540/100/BG540</f>
        <v>-1.8159153446599551E-3</v>
      </c>
    </row>
    <row r="541" spans="1:60" x14ac:dyDescent="0.25">
      <c r="A541" s="1" t="s">
        <v>9</v>
      </c>
      <c r="B541" s="1" t="s">
        <v>601</v>
      </c>
    </row>
    <row r="542" spans="1:60" x14ac:dyDescent="0.25">
      <c r="A542" s="1" t="s">
        <v>9</v>
      </c>
      <c r="B542" s="1" t="s">
        <v>602</v>
      </c>
    </row>
    <row r="543" spans="1:60" x14ac:dyDescent="0.25">
      <c r="A543" s="1" t="s">
        <v>9</v>
      </c>
      <c r="B543" s="1" t="s">
        <v>603</v>
      </c>
    </row>
    <row r="544" spans="1:60" x14ac:dyDescent="0.25">
      <c r="A544" s="1" t="s">
        <v>9</v>
      </c>
      <c r="B544" s="1" t="s">
        <v>604</v>
      </c>
    </row>
    <row r="545" spans="1:2" x14ac:dyDescent="0.25">
      <c r="A545" s="1" t="s">
        <v>9</v>
      </c>
      <c r="B545" s="1" t="s">
        <v>605</v>
      </c>
    </row>
    <row r="546" spans="1:2" x14ac:dyDescent="0.25">
      <c r="A546" s="1" t="s">
        <v>9</v>
      </c>
      <c r="B546" s="1" t="s">
        <v>606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3A52C26A07640A2C0DC499E2373CE" ma:contentTypeVersion="13" ma:contentTypeDescription="Create a new document." ma:contentTypeScope="" ma:versionID="d5a9bcad45b5a926f4eddb84f350e26d">
  <xsd:schema xmlns:xsd="http://www.w3.org/2001/XMLSchema" xmlns:xs="http://www.w3.org/2001/XMLSchema" xmlns:p="http://schemas.microsoft.com/office/2006/metadata/properties" xmlns:ns3="f87c7de8-702b-47c0-ae9c-591d6d57b7d7" xmlns:ns4="1fc08370-02f1-4c13-ae8e-ff82c3d88f8d" targetNamespace="http://schemas.microsoft.com/office/2006/metadata/properties" ma:root="true" ma:fieldsID="d7d857b98bc12b58b7efa3d587fb783e" ns3:_="" ns4:_="">
    <xsd:import namespace="f87c7de8-702b-47c0-ae9c-591d6d57b7d7"/>
    <xsd:import namespace="1fc08370-02f1-4c13-ae8e-ff82c3d88f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c7de8-702b-47c0-ae9c-591d6d57b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08370-02f1-4c13-ae8e-ff82c3d88f8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2291A3-E99B-4A80-AC62-F52F1DE037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707C36-7876-483A-B1F1-FAEDC54EAE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7c7de8-702b-47c0-ae9c-591d6d57b7d7"/>
    <ds:schemaRef ds:uri="1fc08370-02f1-4c13-ae8e-ff82c3d88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D811F6-74A2-4830-95ED-B62B9C02BCBB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f87c7de8-702b-47c0-ae9c-591d6d57b7d7"/>
    <ds:schemaRef ds:uri="http://schemas.microsoft.com/office/infopath/2007/PartnerControls"/>
    <ds:schemaRef ds:uri="http://purl.org/dc/dcmitype/"/>
    <ds:schemaRef ds:uri="1fc08370-02f1-4c13-ae8e-ff82c3d88f8d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RvT April 17 2020_6400.x_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Chieppa, Jeff</dc:creator>
  <cp:lastModifiedBy>Jeff Chieppa</cp:lastModifiedBy>
  <dcterms:created xsi:type="dcterms:W3CDTF">2020-05-18T18:53:48Z</dcterms:created>
  <dcterms:modified xsi:type="dcterms:W3CDTF">2020-05-18T23:32:26Z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0x0101004BE3A52C26A07640A2C0DC499E2373CE</vt:lpwstr>
  </property>
</Properties>
</file>