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orthflorida-my.sharepoint.com/personal/n01456074_unf_edu/Documents/Other Projects/Belize Florida Mangroves Exp/Physiology Data/"/>
    </mc:Choice>
  </mc:AlternateContent>
  <xr:revisionPtr revIDLastSave="0" documentId="8_{87E99796-1E0E-4D63-8D7D-76B768617EA5}" xr6:coauthVersionLast="36" xr6:coauthVersionMax="36" xr10:uidLastSave="{00000000-0000-0000-0000-000000000000}"/>
  <bookViews>
    <workbookView xWindow="0" yWindow="0" windowWidth="25200" windowHeight="11775"/>
  </bookViews>
  <sheets>
    <sheet name="RvT April 18 2020_6400.x_" sheetId="1" r:id="rId1"/>
  </sheets>
  <calcPr calcId="0"/>
</workbook>
</file>

<file path=xl/calcChain.xml><?xml version="1.0" encoding="utf-8"?>
<calcChain xmlns="http://schemas.openxmlformats.org/spreadsheetml/2006/main">
  <c r="L18" i="1" l="1"/>
  <c r="N18" i="1"/>
  <c r="BG18" i="1" s="1"/>
  <c r="AO18" i="1"/>
  <c r="E18" i="1" s="1"/>
  <c r="AQ18" i="1"/>
  <c r="AR18" i="1"/>
  <c r="AS18" i="1"/>
  <c r="AX18" i="1"/>
  <c r="AY18" i="1"/>
  <c r="BB18" i="1" s="1"/>
  <c r="BA18" i="1"/>
  <c r="L19" i="1"/>
  <c r="N19" i="1"/>
  <c r="AO19" i="1"/>
  <c r="E19" i="1" s="1"/>
  <c r="AQ19" i="1"/>
  <c r="AR19" i="1"/>
  <c r="AS19" i="1"/>
  <c r="AX19" i="1"/>
  <c r="AY19" i="1"/>
  <c r="BB19" i="1" s="1"/>
  <c r="BA19" i="1"/>
  <c r="BG19" i="1"/>
  <c r="L20" i="1"/>
  <c r="N20" i="1"/>
  <c r="BG20" i="1" s="1"/>
  <c r="AO20" i="1"/>
  <c r="E20" i="1" s="1"/>
  <c r="AQ20" i="1"/>
  <c r="AR20" i="1"/>
  <c r="AS20" i="1"/>
  <c r="AX20" i="1"/>
  <c r="AY20" i="1"/>
  <c r="BB20" i="1" s="1"/>
  <c r="BA20" i="1"/>
  <c r="L21" i="1"/>
  <c r="N21" i="1"/>
  <c r="AO21" i="1"/>
  <c r="E21" i="1" s="1"/>
  <c r="AQ21" i="1"/>
  <c r="AR21" i="1"/>
  <c r="AS21" i="1"/>
  <c r="AX21" i="1"/>
  <c r="AY21" i="1"/>
  <c r="BB21" i="1" s="1"/>
  <c r="BA21" i="1"/>
  <c r="L22" i="1"/>
  <c r="N22" i="1" s="1"/>
  <c r="BG22" i="1" s="1"/>
  <c r="AO22" i="1"/>
  <c r="E22" i="1" s="1"/>
  <c r="AQ22" i="1"/>
  <c r="AR22" i="1"/>
  <c r="AS22" i="1"/>
  <c r="AX22" i="1"/>
  <c r="AY22" i="1"/>
  <c r="BB22" i="1" s="1"/>
  <c r="BA22" i="1"/>
  <c r="L32" i="1"/>
  <c r="N32" i="1"/>
  <c r="AO32" i="1"/>
  <c r="E32" i="1" s="1"/>
  <c r="AQ32" i="1"/>
  <c r="AR32" i="1"/>
  <c r="AS32" i="1"/>
  <c r="AX32" i="1"/>
  <c r="AY32" i="1"/>
  <c r="BB32" i="1" s="1"/>
  <c r="BA32" i="1"/>
  <c r="BG32" i="1"/>
  <c r="L33" i="1"/>
  <c r="N33" i="1"/>
  <c r="BG33" i="1" s="1"/>
  <c r="AO33" i="1"/>
  <c r="E33" i="1" s="1"/>
  <c r="AQ33" i="1"/>
  <c r="AR33" i="1"/>
  <c r="AS33" i="1"/>
  <c r="AX33" i="1"/>
  <c r="AY33" i="1"/>
  <c r="BB33" i="1" s="1"/>
  <c r="BA33" i="1"/>
  <c r="L34" i="1"/>
  <c r="N34" i="1"/>
  <c r="AO34" i="1"/>
  <c r="E34" i="1" s="1"/>
  <c r="AQ34" i="1"/>
  <c r="AR34" i="1"/>
  <c r="AS34" i="1"/>
  <c r="AX34" i="1"/>
  <c r="AY34" i="1"/>
  <c r="BB34" i="1" s="1"/>
  <c r="BA34" i="1"/>
  <c r="L35" i="1"/>
  <c r="N35" i="1"/>
  <c r="BG35" i="1" s="1"/>
  <c r="AO35" i="1"/>
  <c r="E35" i="1" s="1"/>
  <c r="AQ35" i="1"/>
  <c r="AR35" i="1"/>
  <c r="AS35" i="1"/>
  <c r="AX35" i="1"/>
  <c r="AY35" i="1"/>
  <c r="BB35" i="1" s="1"/>
  <c r="BA35" i="1"/>
  <c r="L36" i="1"/>
  <c r="N36" i="1"/>
  <c r="AO36" i="1"/>
  <c r="E36" i="1" s="1"/>
  <c r="AQ36" i="1"/>
  <c r="AR36" i="1"/>
  <c r="AS36" i="1"/>
  <c r="AX36" i="1"/>
  <c r="AY36" i="1"/>
  <c r="BB36" i="1" s="1"/>
  <c r="BA36" i="1"/>
  <c r="L46" i="1"/>
  <c r="N46" i="1"/>
  <c r="BG46" i="1" s="1"/>
  <c r="AO46" i="1"/>
  <c r="E46" i="1" s="1"/>
  <c r="AQ46" i="1"/>
  <c r="AR46" i="1"/>
  <c r="AS46" i="1"/>
  <c r="AX46" i="1"/>
  <c r="AY46" i="1"/>
  <c r="BB46" i="1" s="1"/>
  <c r="BA46" i="1"/>
  <c r="L47" i="1"/>
  <c r="N47" i="1"/>
  <c r="AO47" i="1"/>
  <c r="E47" i="1" s="1"/>
  <c r="AQ47" i="1"/>
  <c r="AR47" i="1"/>
  <c r="AS47" i="1"/>
  <c r="AX47" i="1"/>
  <c r="AY47" i="1"/>
  <c r="BB47" i="1" s="1"/>
  <c r="BA47" i="1"/>
  <c r="L48" i="1"/>
  <c r="N48" i="1" s="1"/>
  <c r="BG48" i="1" s="1"/>
  <c r="AO48" i="1"/>
  <c r="E48" i="1" s="1"/>
  <c r="AQ48" i="1"/>
  <c r="AR48" i="1"/>
  <c r="AS48" i="1"/>
  <c r="AX48" i="1"/>
  <c r="AY48" i="1"/>
  <c r="BB48" i="1" s="1"/>
  <c r="BA48" i="1"/>
  <c r="L49" i="1"/>
  <c r="N49" i="1"/>
  <c r="AO49" i="1"/>
  <c r="E49" i="1" s="1"/>
  <c r="AQ49" i="1"/>
  <c r="AR49" i="1"/>
  <c r="AS49" i="1"/>
  <c r="AX49" i="1"/>
  <c r="AY49" i="1"/>
  <c r="BB49" i="1" s="1"/>
  <c r="BA49" i="1"/>
  <c r="E50" i="1"/>
  <c r="L50" i="1"/>
  <c r="N50" i="1" s="1"/>
  <c r="AO50" i="1"/>
  <c r="AP50" i="1" s="1"/>
  <c r="AQ50" i="1"/>
  <c r="AR50" i="1"/>
  <c r="AS50" i="1"/>
  <c r="AX50" i="1"/>
  <c r="AY50" i="1" s="1"/>
  <c r="BA50" i="1"/>
  <c r="BB50" i="1"/>
  <c r="L51" i="1"/>
  <c r="N51" i="1" s="1"/>
  <c r="AO51" i="1"/>
  <c r="AP51" i="1" s="1"/>
  <c r="H51" i="1" s="1"/>
  <c r="AQ51" i="1"/>
  <c r="AR51" i="1"/>
  <c r="AS51" i="1"/>
  <c r="AX51" i="1"/>
  <c r="AY51" i="1"/>
  <c r="BB51" i="1" s="1"/>
  <c r="BA51" i="1"/>
  <c r="L63" i="1"/>
  <c r="N63" i="1" s="1"/>
  <c r="AO63" i="1"/>
  <c r="AQ63" i="1"/>
  <c r="AR63" i="1"/>
  <c r="AS63" i="1"/>
  <c r="AX63" i="1"/>
  <c r="AY63" i="1" s="1"/>
  <c r="BB63" i="1" s="1"/>
  <c r="BA63" i="1"/>
  <c r="E64" i="1"/>
  <c r="L64" i="1"/>
  <c r="N64" i="1" s="1"/>
  <c r="AO64" i="1"/>
  <c r="AP64" i="1" s="1"/>
  <c r="AQ64" i="1"/>
  <c r="AR64" i="1"/>
  <c r="AS64" i="1"/>
  <c r="AT64" i="1" s="1"/>
  <c r="J64" i="1" s="1"/>
  <c r="AU64" i="1" s="1"/>
  <c r="AX64" i="1"/>
  <c r="AY64" i="1"/>
  <c r="BA64" i="1"/>
  <c r="E65" i="1"/>
  <c r="L65" i="1"/>
  <c r="N65" i="1" s="1"/>
  <c r="AO65" i="1"/>
  <c r="AP65" i="1" s="1"/>
  <c r="H65" i="1" s="1"/>
  <c r="AQ65" i="1"/>
  <c r="AR65" i="1"/>
  <c r="AS65" i="1"/>
  <c r="AX65" i="1"/>
  <c r="AY65" i="1" s="1"/>
  <c r="BB65" i="1" s="1"/>
  <c r="BA65" i="1"/>
  <c r="BG65" i="1"/>
  <c r="L66" i="1"/>
  <c r="N66" i="1" s="1"/>
  <c r="AO66" i="1"/>
  <c r="E66" i="1" s="1"/>
  <c r="AP66" i="1"/>
  <c r="H66" i="1" s="1"/>
  <c r="AQ66" i="1"/>
  <c r="AT66" i="1" s="1"/>
  <c r="J66" i="1" s="1"/>
  <c r="AU66" i="1" s="1"/>
  <c r="AR66" i="1"/>
  <c r="AS66" i="1"/>
  <c r="AX66" i="1"/>
  <c r="AY66" i="1"/>
  <c r="BA66" i="1"/>
  <c r="L67" i="1"/>
  <c r="N67" i="1" s="1"/>
  <c r="AO67" i="1"/>
  <c r="AP67" i="1" s="1"/>
  <c r="H67" i="1" s="1"/>
  <c r="AQ67" i="1"/>
  <c r="AR67" i="1"/>
  <c r="AS67" i="1"/>
  <c r="AT67" i="1" s="1"/>
  <c r="J67" i="1" s="1"/>
  <c r="AU67" i="1" s="1"/>
  <c r="AX67" i="1"/>
  <c r="AY67" i="1" s="1"/>
  <c r="BA67" i="1"/>
  <c r="BB67" i="1"/>
  <c r="E78" i="1"/>
  <c r="L78" i="1"/>
  <c r="N78" i="1" s="1"/>
  <c r="AO78" i="1"/>
  <c r="AP78" i="1"/>
  <c r="AQ78" i="1"/>
  <c r="AR78" i="1"/>
  <c r="AS78" i="1"/>
  <c r="AT78" i="1"/>
  <c r="J78" i="1" s="1"/>
  <c r="AU78" i="1" s="1"/>
  <c r="AX78" i="1"/>
  <c r="AY78" i="1" s="1"/>
  <c r="BA78" i="1"/>
  <c r="E79" i="1"/>
  <c r="L79" i="1"/>
  <c r="N79" i="1"/>
  <c r="AO79" i="1"/>
  <c r="AP79" i="1"/>
  <c r="H79" i="1" s="1"/>
  <c r="AQ79" i="1"/>
  <c r="AR79" i="1"/>
  <c r="AT79" i="1" s="1"/>
  <c r="J79" i="1" s="1"/>
  <c r="AS79" i="1"/>
  <c r="AU79" i="1"/>
  <c r="AX79" i="1"/>
  <c r="AY79" i="1" s="1"/>
  <c r="BB79" i="1" s="1"/>
  <c r="BA79" i="1"/>
  <c r="BG79" i="1"/>
  <c r="H80" i="1"/>
  <c r="L80" i="1"/>
  <c r="N80" i="1" s="1"/>
  <c r="BG80" i="1" s="1"/>
  <c r="AO80" i="1"/>
  <c r="E80" i="1" s="1"/>
  <c r="AP80" i="1"/>
  <c r="AQ80" i="1"/>
  <c r="AR80" i="1"/>
  <c r="AS80" i="1"/>
  <c r="AX80" i="1"/>
  <c r="AY80" i="1" s="1"/>
  <c r="BA80" i="1"/>
  <c r="BB80" i="1"/>
  <c r="H81" i="1"/>
  <c r="L81" i="1"/>
  <c r="N81" i="1"/>
  <c r="BG81" i="1" s="1"/>
  <c r="AO81" i="1"/>
  <c r="E81" i="1" s="1"/>
  <c r="AP81" i="1"/>
  <c r="AQ81" i="1"/>
  <c r="AR81" i="1"/>
  <c r="AT81" i="1" s="1"/>
  <c r="J81" i="1" s="1"/>
  <c r="AU81" i="1" s="1"/>
  <c r="AS81" i="1"/>
  <c r="AX81" i="1"/>
  <c r="AY81" i="1" s="1"/>
  <c r="BB81" i="1" s="1"/>
  <c r="BA81" i="1"/>
  <c r="H82" i="1"/>
  <c r="L82" i="1"/>
  <c r="N82" i="1"/>
  <c r="AO82" i="1"/>
  <c r="E82" i="1" s="1"/>
  <c r="AP82" i="1"/>
  <c r="AQ82" i="1"/>
  <c r="AR82" i="1"/>
  <c r="AT82" i="1" s="1"/>
  <c r="J82" i="1" s="1"/>
  <c r="AU82" i="1" s="1"/>
  <c r="AS82" i="1"/>
  <c r="AX82" i="1"/>
  <c r="AY82" i="1" s="1"/>
  <c r="BB82" i="1" s="1"/>
  <c r="BA82" i="1"/>
  <c r="H92" i="1"/>
  <c r="L92" i="1"/>
  <c r="N92" i="1"/>
  <c r="AO92" i="1"/>
  <c r="E92" i="1" s="1"/>
  <c r="AP92" i="1"/>
  <c r="AQ92" i="1"/>
  <c r="AR92" i="1"/>
  <c r="AT92" i="1" s="1"/>
  <c r="J92" i="1" s="1"/>
  <c r="AS92" i="1"/>
  <c r="AU92" i="1"/>
  <c r="AX92" i="1"/>
  <c r="AY92" i="1" s="1"/>
  <c r="BB92" i="1" s="1"/>
  <c r="BA92" i="1"/>
  <c r="BG92" i="1"/>
  <c r="H93" i="1"/>
  <c r="L93" i="1"/>
  <c r="N93" i="1" s="1"/>
  <c r="BG93" i="1" s="1"/>
  <c r="AO93" i="1"/>
  <c r="E93" i="1" s="1"/>
  <c r="AP93" i="1"/>
  <c r="AQ93" i="1"/>
  <c r="AR93" i="1"/>
  <c r="AS93" i="1"/>
  <c r="AX93" i="1"/>
  <c r="AY93" i="1" s="1"/>
  <c r="BA93" i="1"/>
  <c r="BB93" i="1"/>
  <c r="H94" i="1"/>
  <c r="L94" i="1"/>
  <c r="N94" i="1"/>
  <c r="BG94" i="1" s="1"/>
  <c r="AO94" i="1"/>
  <c r="E94" i="1" s="1"/>
  <c r="AP94" i="1"/>
  <c r="AQ94" i="1"/>
  <c r="AR94" i="1"/>
  <c r="AT94" i="1" s="1"/>
  <c r="J94" i="1" s="1"/>
  <c r="AU94" i="1" s="1"/>
  <c r="AS94" i="1"/>
  <c r="AX94" i="1"/>
  <c r="AY94" i="1" s="1"/>
  <c r="BB94" i="1" s="1"/>
  <c r="BA94" i="1"/>
  <c r="H95" i="1"/>
  <c r="L95" i="1"/>
  <c r="N95" i="1"/>
  <c r="AO95" i="1"/>
  <c r="E95" i="1" s="1"/>
  <c r="AP95" i="1"/>
  <c r="AQ95" i="1"/>
  <c r="AR95" i="1"/>
  <c r="AT95" i="1" s="1"/>
  <c r="J95" i="1" s="1"/>
  <c r="AU95" i="1" s="1"/>
  <c r="AS95" i="1"/>
  <c r="AX95" i="1"/>
  <c r="AY95" i="1" s="1"/>
  <c r="BB95" i="1" s="1"/>
  <c r="BA95" i="1"/>
  <c r="H96" i="1"/>
  <c r="L96" i="1"/>
  <c r="N96" i="1"/>
  <c r="AO96" i="1"/>
  <c r="E96" i="1" s="1"/>
  <c r="AP96" i="1"/>
  <c r="AQ96" i="1"/>
  <c r="AR96" i="1"/>
  <c r="AT96" i="1" s="1"/>
  <c r="J96" i="1" s="1"/>
  <c r="AS96" i="1"/>
  <c r="AU96" i="1"/>
  <c r="AX96" i="1"/>
  <c r="AY96" i="1" s="1"/>
  <c r="BB96" i="1" s="1"/>
  <c r="BA96" i="1"/>
  <c r="BG96" i="1"/>
  <c r="H106" i="1"/>
  <c r="L106" i="1"/>
  <c r="N106" i="1" s="1"/>
  <c r="BG106" i="1" s="1"/>
  <c r="AO106" i="1"/>
  <c r="E106" i="1" s="1"/>
  <c r="AP106" i="1"/>
  <c r="AQ106" i="1"/>
  <c r="AR106" i="1"/>
  <c r="AS106" i="1"/>
  <c r="AX106" i="1"/>
  <c r="AY106" i="1" s="1"/>
  <c r="BA106" i="1"/>
  <c r="BB106" i="1"/>
  <c r="H107" i="1"/>
  <c r="L107" i="1"/>
  <c r="N107" i="1"/>
  <c r="BG107" i="1" s="1"/>
  <c r="AO107" i="1"/>
  <c r="E107" i="1" s="1"/>
  <c r="AP107" i="1"/>
  <c r="AQ107" i="1"/>
  <c r="AR107" i="1"/>
  <c r="AT107" i="1" s="1"/>
  <c r="J107" i="1" s="1"/>
  <c r="AU107" i="1" s="1"/>
  <c r="AS107" i="1"/>
  <c r="AX107" i="1"/>
  <c r="AY107" i="1" s="1"/>
  <c r="BB107" i="1" s="1"/>
  <c r="BA107" i="1"/>
  <c r="H108" i="1"/>
  <c r="L108" i="1"/>
  <c r="N108" i="1"/>
  <c r="AO108" i="1"/>
  <c r="E108" i="1" s="1"/>
  <c r="AP108" i="1"/>
  <c r="AQ108" i="1"/>
  <c r="AR108" i="1"/>
  <c r="AT108" i="1" s="1"/>
  <c r="J108" i="1" s="1"/>
  <c r="AU108" i="1" s="1"/>
  <c r="AS108" i="1"/>
  <c r="AX108" i="1"/>
  <c r="AY108" i="1" s="1"/>
  <c r="BB108" i="1" s="1"/>
  <c r="BA108" i="1"/>
  <c r="H109" i="1"/>
  <c r="L109" i="1"/>
  <c r="N109" i="1"/>
  <c r="AO109" i="1"/>
  <c r="E109" i="1" s="1"/>
  <c r="AP109" i="1"/>
  <c r="AQ109" i="1"/>
  <c r="AR109" i="1"/>
  <c r="AT109" i="1" s="1"/>
  <c r="J109" i="1" s="1"/>
  <c r="AS109" i="1"/>
  <c r="AU109" i="1"/>
  <c r="AX109" i="1"/>
  <c r="AY109" i="1" s="1"/>
  <c r="BB109" i="1" s="1"/>
  <c r="BA109" i="1"/>
  <c r="BG109" i="1"/>
  <c r="H110" i="1"/>
  <c r="L110" i="1"/>
  <c r="N110" i="1" s="1"/>
  <c r="BG110" i="1" s="1"/>
  <c r="AO110" i="1"/>
  <c r="E110" i="1" s="1"/>
  <c r="AP110" i="1"/>
  <c r="AQ110" i="1"/>
  <c r="AR110" i="1"/>
  <c r="AS110" i="1"/>
  <c r="AX110" i="1"/>
  <c r="AY110" i="1" s="1"/>
  <c r="BA110" i="1"/>
  <c r="BB110" i="1"/>
  <c r="H120" i="1"/>
  <c r="L120" i="1"/>
  <c r="N120" i="1"/>
  <c r="BG120" i="1" s="1"/>
  <c r="AO120" i="1"/>
  <c r="E120" i="1" s="1"/>
  <c r="AP120" i="1"/>
  <c r="AQ120" i="1"/>
  <c r="AR120" i="1"/>
  <c r="AT120" i="1" s="1"/>
  <c r="J120" i="1" s="1"/>
  <c r="AU120" i="1" s="1"/>
  <c r="AS120" i="1"/>
  <c r="AX120" i="1"/>
  <c r="AY120" i="1" s="1"/>
  <c r="BB120" i="1" s="1"/>
  <c r="BA120" i="1"/>
  <c r="H121" i="1"/>
  <c r="L121" i="1"/>
  <c r="N121" i="1"/>
  <c r="AO121" i="1"/>
  <c r="E121" i="1" s="1"/>
  <c r="AP121" i="1"/>
  <c r="AQ121" i="1"/>
  <c r="AR121" i="1"/>
  <c r="AT121" i="1" s="1"/>
  <c r="J121" i="1" s="1"/>
  <c r="AU121" i="1" s="1"/>
  <c r="AS121" i="1"/>
  <c r="AX121" i="1"/>
  <c r="AY121" i="1" s="1"/>
  <c r="BB121" i="1" s="1"/>
  <c r="BA121" i="1"/>
  <c r="H122" i="1"/>
  <c r="L122" i="1"/>
  <c r="N122" i="1"/>
  <c r="AO122" i="1"/>
  <c r="E122" i="1" s="1"/>
  <c r="AP122" i="1"/>
  <c r="AQ122" i="1"/>
  <c r="AR122" i="1"/>
  <c r="AT122" i="1" s="1"/>
  <c r="J122" i="1" s="1"/>
  <c r="AS122" i="1"/>
  <c r="AU122" i="1"/>
  <c r="AX122" i="1"/>
  <c r="AY122" i="1" s="1"/>
  <c r="BB122" i="1" s="1"/>
  <c r="BA122" i="1"/>
  <c r="BG122" i="1"/>
  <c r="H123" i="1"/>
  <c r="L123" i="1"/>
  <c r="N123" i="1" s="1"/>
  <c r="BG123" i="1" s="1"/>
  <c r="AO123" i="1"/>
  <c r="E123" i="1" s="1"/>
  <c r="AP123" i="1"/>
  <c r="AQ123" i="1"/>
  <c r="AR123" i="1"/>
  <c r="AS123" i="1"/>
  <c r="AX123" i="1"/>
  <c r="AY123" i="1" s="1"/>
  <c r="BA123" i="1"/>
  <c r="BB123" i="1"/>
  <c r="H124" i="1"/>
  <c r="L124" i="1"/>
  <c r="N124" i="1"/>
  <c r="BG124" i="1" s="1"/>
  <c r="AO124" i="1"/>
  <c r="E124" i="1" s="1"/>
  <c r="AP124" i="1"/>
  <c r="AQ124" i="1"/>
  <c r="AR124" i="1"/>
  <c r="AT124" i="1" s="1"/>
  <c r="J124" i="1" s="1"/>
  <c r="AU124" i="1" s="1"/>
  <c r="AS124" i="1"/>
  <c r="AX124" i="1"/>
  <c r="AY124" i="1" s="1"/>
  <c r="BB124" i="1" s="1"/>
  <c r="BA124" i="1"/>
  <c r="H125" i="1"/>
  <c r="L125" i="1"/>
  <c r="N125" i="1"/>
  <c r="AO125" i="1"/>
  <c r="E125" i="1" s="1"/>
  <c r="AP125" i="1"/>
  <c r="AQ125" i="1"/>
  <c r="AR125" i="1"/>
  <c r="AT125" i="1" s="1"/>
  <c r="J125" i="1" s="1"/>
  <c r="AU125" i="1" s="1"/>
  <c r="AS125" i="1"/>
  <c r="AX125" i="1"/>
  <c r="AY125" i="1" s="1"/>
  <c r="BB125" i="1" s="1"/>
  <c r="BA125" i="1"/>
  <c r="H135" i="1"/>
  <c r="L135" i="1"/>
  <c r="N135" i="1"/>
  <c r="AO135" i="1"/>
  <c r="E135" i="1" s="1"/>
  <c r="AP135" i="1"/>
  <c r="AQ135" i="1"/>
  <c r="AR135" i="1"/>
  <c r="AT135" i="1" s="1"/>
  <c r="J135" i="1" s="1"/>
  <c r="AS135" i="1"/>
  <c r="AU135" i="1"/>
  <c r="AX135" i="1"/>
  <c r="AY135" i="1" s="1"/>
  <c r="BB135" i="1" s="1"/>
  <c r="BA135" i="1"/>
  <c r="BG135" i="1"/>
  <c r="H136" i="1"/>
  <c r="L136" i="1"/>
  <c r="N136" i="1" s="1"/>
  <c r="BG136" i="1" s="1"/>
  <c r="AO136" i="1"/>
  <c r="E136" i="1" s="1"/>
  <c r="AP136" i="1"/>
  <c r="AQ136" i="1"/>
  <c r="AR136" i="1"/>
  <c r="AS136" i="1"/>
  <c r="AX136" i="1"/>
  <c r="AY136" i="1" s="1"/>
  <c r="BA136" i="1"/>
  <c r="BB136" i="1"/>
  <c r="H137" i="1"/>
  <c r="L137" i="1"/>
  <c r="N137" i="1" s="1"/>
  <c r="BG137" i="1" s="1"/>
  <c r="AO137" i="1"/>
  <c r="E137" i="1" s="1"/>
  <c r="AP137" i="1"/>
  <c r="AQ137" i="1"/>
  <c r="AR137" i="1"/>
  <c r="AS137" i="1"/>
  <c r="AX137" i="1"/>
  <c r="AY137" i="1" s="1"/>
  <c r="BA137" i="1"/>
  <c r="BB137" i="1"/>
  <c r="H138" i="1"/>
  <c r="L138" i="1"/>
  <c r="N138" i="1"/>
  <c r="AO138" i="1"/>
  <c r="E138" i="1" s="1"/>
  <c r="AP138" i="1"/>
  <c r="AQ138" i="1"/>
  <c r="AR138" i="1"/>
  <c r="AT138" i="1" s="1"/>
  <c r="J138" i="1" s="1"/>
  <c r="AU138" i="1" s="1"/>
  <c r="AS138" i="1"/>
  <c r="AX138" i="1"/>
  <c r="AY138" i="1" s="1"/>
  <c r="BB138" i="1" s="1"/>
  <c r="BA138" i="1"/>
  <c r="H139" i="1"/>
  <c r="L139" i="1"/>
  <c r="N139" i="1"/>
  <c r="AO139" i="1"/>
  <c r="E139" i="1" s="1"/>
  <c r="AP139" i="1"/>
  <c r="AQ139" i="1"/>
  <c r="AR139" i="1"/>
  <c r="AT139" i="1" s="1"/>
  <c r="J139" i="1" s="1"/>
  <c r="AS139" i="1"/>
  <c r="AU139" i="1"/>
  <c r="AX139" i="1"/>
  <c r="AY139" i="1" s="1"/>
  <c r="BB139" i="1" s="1"/>
  <c r="BA139" i="1"/>
  <c r="H150" i="1"/>
  <c r="L150" i="1"/>
  <c r="N150" i="1" s="1"/>
  <c r="AO150" i="1"/>
  <c r="E150" i="1" s="1"/>
  <c r="AP150" i="1"/>
  <c r="AQ150" i="1"/>
  <c r="AR150" i="1"/>
  <c r="AS150" i="1"/>
  <c r="AX150" i="1"/>
  <c r="AY150" i="1" s="1"/>
  <c r="BA150" i="1"/>
  <c r="BB150" i="1"/>
  <c r="BG150" i="1"/>
  <c r="L151" i="1"/>
  <c r="N151" i="1" s="1"/>
  <c r="AO151" i="1"/>
  <c r="AQ151" i="1"/>
  <c r="AR151" i="1"/>
  <c r="AS151" i="1"/>
  <c r="AX151" i="1"/>
  <c r="AY151" i="1"/>
  <c r="BA151" i="1"/>
  <c r="L152" i="1"/>
  <c r="N152" i="1"/>
  <c r="AO152" i="1"/>
  <c r="AQ152" i="1"/>
  <c r="AR152" i="1"/>
  <c r="AS152" i="1"/>
  <c r="AX152" i="1"/>
  <c r="AY152" i="1"/>
  <c r="BB152" i="1" s="1"/>
  <c r="BA152" i="1"/>
  <c r="E153" i="1"/>
  <c r="L153" i="1"/>
  <c r="N153" i="1" s="1"/>
  <c r="AO153" i="1"/>
  <c r="AP153" i="1" s="1"/>
  <c r="AQ153" i="1"/>
  <c r="AR153" i="1"/>
  <c r="AS153" i="1"/>
  <c r="AX153" i="1"/>
  <c r="AY153" i="1"/>
  <c r="BA153" i="1"/>
  <c r="BG153" i="1"/>
  <c r="L154" i="1"/>
  <c r="N154" i="1"/>
  <c r="AO154" i="1"/>
  <c r="AQ154" i="1"/>
  <c r="AR154" i="1"/>
  <c r="AS154" i="1"/>
  <c r="AX154" i="1"/>
  <c r="AY154" i="1"/>
  <c r="BB154" i="1" s="1"/>
  <c r="BA154" i="1"/>
  <c r="E164" i="1"/>
  <c r="BG164" i="1" s="1"/>
  <c r="L164" i="1"/>
  <c r="N164" i="1"/>
  <c r="AO164" i="1"/>
  <c r="AP164" i="1" s="1"/>
  <c r="AQ164" i="1"/>
  <c r="AR164" i="1"/>
  <c r="AS164" i="1"/>
  <c r="AT164" i="1" s="1"/>
  <c r="J164" i="1" s="1"/>
  <c r="AU164" i="1" s="1"/>
  <c r="AX164" i="1"/>
  <c r="AY164" i="1"/>
  <c r="BA164" i="1"/>
  <c r="L165" i="1"/>
  <c r="N165" i="1"/>
  <c r="AO165" i="1"/>
  <c r="AQ165" i="1"/>
  <c r="AR165" i="1"/>
  <c r="AS165" i="1"/>
  <c r="AX165" i="1"/>
  <c r="AY165" i="1"/>
  <c r="BB165" i="1" s="1"/>
  <c r="BA165" i="1"/>
  <c r="E166" i="1"/>
  <c r="L166" i="1"/>
  <c r="N166" i="1"/>
  <c r="AO166" i="1"/>
  <c r="AP166" i="1" s="1"/>
  <c r="AQ166" i="1"/>
  <c r="AR166" i="1"/>
  <c r="AS166" i="1"/>
  <c r="AT166" i="1" s="1"/>
  <c r="J166" i="1" s="1"/>
  <c r="AU166" i="1" s="1"/>
  <c r="I166" i="1" s="1"/>
  <c r="AV166" i="1"/>
  <c r="AW166" i="1" s="1"/>
  <c r="AZ166" i="1" s="1"/>
  <c r="F166" i="1" s="1"/>
  <c r="BC166" i="1" s="1"/>
  <c r="G166" i="1" s="1"/>
  <c r="AX166" i="1"/>
  <c r="AY166" i="1"/>
  <c r="BA166" i="1"/>
  <c r="L167" i="1"/>
  <c r="N167" i="1"/>
  <c r="AO167" i="1"/>
  <c r="AQ167" i="1"/>
  <c r="AR167" i="1"/>
  <c r="AS167" i="1"/>
  <c r="AX167" i="1"/>
  <c r="AY167" i="1"/>
  <c r="BB167" i="1" s="1"/>
  <c r="BA167" i="1"/>
  <c r="E168" i="1"/>
  <c r="L168" i="1"/>
  <c r="N168" i="1" s="1"/>
  <c r="AO168" i="1"/>
  <c r="AP168" i="1" s="1"/>
  <c r="AQ168" i="1"/>
  <c r="AR168" i="1"/>
  <c r="AS168" i="1"/>
  <c r="AX168" i="1"/>
  <c r="AY168" i="1"/>
  <c r="BA168" i="1"/>
  <c r="L178" i="1"/>
  <c r="N178" i="1"/>
  <c r="AO178" i="1"/>
  <c r="AQ178" i="1"/>
  <c r="AR178" i="1"/>
  <c r="AS178" i="1"/>
  <c r="AX178" i="1"/>
  <c r="AY178" i="1"/>
  <c r="BB178" i="1" s="1"/>
  <c r="BA178" i="1"/>
  <c r="E179" i="1"/>
  <c r="L179" i="1"/>
  <c r="N179" i="1"/>
  <c r="AO179" i="1"/>
  <c r="AP179" i="1" s="1"/>
  <c r="AQ179" i="1"/>
  <c r="AR179" i="1"/>
  <c r="AS179" i="1"/>
  <c r="AT179" i="1" s="1"/>
  <c r="J179" i="1" s="1"/>
  <c r="AU179" i="1" s="1"/>
  <c r="I179" i="1" s="1"/>
  <c r="AV179" i="1"/>
  <c r="AW179" i="1" s="1"/>
  <c r="AZ179" i="1" s="1"/>
  <c r="F179" i="1" s="1"/>
  <c r="BC179" i="1" s="1"/>
  <c r="G179" i="1" s="1"/>
  <c r="AX179" i="1"/>
  <c r="AY179" i="1"/>
  <c r="BA179" i="1"/>
  <c r="L180" i="1"/>
  <c r="N180" i="1"/>
  <c r="AO180" i="1"/>
  <c r="AQ180" i="1"/>
  <c r="AR180" i="1"/>
  <c r="AS180" i="1"/>
  <c r="AX180" i="1"/>
  <c r="AY180" i="1"/>
  <c r="BB180" i="1" s="1"/>
  <c r="BA180" i="1"/>
  <c r="E181" i="1"/>
  <c r="L181" i="1"/>
  <c r="N181" i="1" s="1"/>
  <c r="AO181" i="1"/>
  <c r="AP181" i="1" s="1"/>
  <c r="AQ181" i="1"/>
  <c r="AR181" i="1"/>
  <c r="AS181" i="1"/>
  <c r="AX181" i="1"/>
  <c r="AY181" i="1"/>
  <c r="BA181" i="1"/>
  <c r="L182" i="1"/>
  <c r="N182" i="1"/>
  <c r="AO182" i="1"/>
  <c r="AQ182" i="1"/>
  <c r="AR182" i="1"/>
  <c r="AS182" i="1"/>
  <c r="AX182" i="1"/>
  <c r="AY182" i="1"/>
  <c r="BB182" i="1" s="1"/>
  <c r="BA182" i="1"/>
  <c r="E192" i="1"/>
  <c r="L192" i="1"/>
  <c r="N192" i="1"/>
  <c r="AO192" i="1"/>
  <c r="AP192" i="1" s="1"/>
  <c r="AQ192" i="1"/>
  <c r="AR192" i="1"/>
  <c r="AS192" i="1"/>
  <c r="AT192" i="1" s="1"/>
  <c r="J192" i="1" s="1"/>
  <c r="AU192" i="1" s="1"/>
  <c r="I192" i="1" s="1"/>
  <c r="AV192" i="1"/>
  <c r="AW192" i="1" s="1"/>
  <c r="AZ192" i="1" s="1"/>
  <c r="F192" i="1" s="1"/>
  <c r="BC192" i="1" s="1"/>
  <c r="G192" i="1" s="1"/>
  <c r="AX192" i="1"/>
  <c r="AY192" i="1"/>
  <c r="BA192" i="1"/>
  <c r="L193" i="1"/>
  <c r="N193" i="1"/>
  <c r="AO193" i="1"/>
  <c r="AQ193" i="1"/>
  <c r="AR193" i="1"/>
  <c r="AS193" i="1"/>
  <c r="AX193" i="1"/>
  <c r="AY193" i="1"/>
  <c r="BB193" i="1" s="1"/>
  <c r="BA193" i="1"/>
  <c r="E194" i="1"/>
  <c r="L194" i="1"/>
  <c r="N194" i="1" s="1"/>
  <c r="AO194" i="1"/>
  <c r="AP194" i="1" s="1"/>
  <c r="AQ194" i="1"/>
  <c r="AR194" i="1"/>
  <c r="AS194" i="1"/>
  <c r="AX194" i="1"/>
  <c r="AY194" i="1"/>
  <c r="BA194" i="1"/>
  <c r="L195" i="1"/>
  <c r="N195" i="1"/>
  <c r="AO195" i="1"/>
  <c r="AQ195" i="1"/>
  <c r="AR195" i="1"/>
  <c r="AS195" i="1"/>
  <c r="AX195" i="1"/>
  <c r="AY195" i="1"/>
  <c r="BB195" i="1" s="1"/>
  <c r="BA195" i="1"/>
  <c r="E196" i="1"/>
  <c r="BG196" i="1" s="1"/>
  <c r="L196" i="1"/>
  <c r="N196" i="1" s="1"/>
  <c r="AO196" i="1"/>
  <c r="AP196" i="1" s="1"/>
  <c r="AQ196" i="1"/>
  <c r="AR196" i="1"/>
  <c r="AS196" i="1"/>
  <c r="AX196" i="1"/>
  <c r="AY196" i="1"/>
  <c r="BA196" i="1"/>
  <c r="L197" i="1"/>
  <c r="N197" i="1"/>
  <c r="AO197" i="1"/>
  <c r="AQ197" i="1"/>
  <c r="AR197" i="1"/>
  <c r="AS197" i="1"/>
  <c r="AX197" i="1"/>
  <c r="AY197" i="1"/>
  <c r="BB197" i="1" s="1"/>
  <c r="BA197" i="1"/>
  <c r="E208" i="1"/>
  <c r="L208" i="1"/>
  <c r="N208" i="1" s="1"/>
  <c r="BG208" i="1" s="1"/>
  <c r="AO208" i="1"/>
  <c r="AP208" i="1" s="1"/>
  <c r="AQ208" i="1"/>
  <c r="AR208" i="1"/>
  <c r="AS208" i="1"/>
  <c r="AX208" i="1"/>
  <c r="AY208" i="1"/>
  <c r="BA208" i="1"/>
  <c r="L209" i="1"/>
  <c r="N209" i="1"/>
  <c r="AO209" i="1"/>
  <c r="AQ209" i="1"/>
  <c r="AR209" i="1"/>
  <c r="AS209" i="1"/>
  <c r="AX209" i="1"/>
  <c r="AY209" i="1"/>
  <c r="BB209" i="1" s="1"/>
  <c r="BA209" i="1"/>
  <c r="E210" i="1"/>
  <c r="BG210" i="1" s="1"/>
  <c r="L210" i="1"/>
  <c r="N210" i="1" s="1"/>
  <c r="AO210" i="1"/>
  <c r="AP210" i="1" s="1"/>
  <c r="AQ210" i="1"/>
  <c r="AR210" i="1"/>
  <c r="AS210" i="1"/>
  <c r="AX210" i="1"/>
  <c r="AY210" i="1"/>
  <c r="BA210" i="1"/>
  <c r="L211" i="1"/>
  <c r="N211" i="1"/>
  <c r="AO211" i="1"/>
  <c r="AQ211" i="1"/>
  <c r="AR211" i="1"/>
  <c r="AS211" i="1"/>
  <c r="AX211" i="1"/>
  <c r="AY211" i="1"/>
  <c r="BB211" i="1" s="1"/>
  <c r="BA211" i="1"/>
  <c r="E212" i="1"/>
  <c r="L212" i="1"/>
  <c r="N212" i="1" s="1"/>
  <c r="BG212" i="1" s="1"/>
  <c r="AO212" i="1"/>
  <c r="AP212" i="1" s="1"/>
  <c r="AQ212" i="1"/>
  <c r="AR212" i="1"/>
  <c r="AS212" i="1"/>
  <c r="AX212" i="1"/>
  <c r="AY212" i="1"/>
  <c r="BA212" i="1"/>
  <c r="L222" i="1"/>
  <c r="N222" i="1"/>
  <c r="AO222" i="1"/>
  <c r="AQ222" i="1"/>
  <c r="AR222" i="1"/>
  <c r="AS222" i="1"/>
  <c r="AX222" i="1"/>
  <c r="AY222" i="1"/>
  <c r="BB222" i="1" s="1"/>
  <c r="BA222" i="1"/>
  <c r="E223" i="1"/>
  <c r="L223" i="1"/>
  <c r="N223" i="1" s="1"/>
  <c r="AO223" i="1"/>
  <c r="AP223" i="1" s="1"/>
  <c r="AQ223" i="1"/>
  <c r="AR223" i="1"/>
  <c r="AS223" i="1"/>
  <c r="AX223" i="1"/>
  <c r="AY223" i="1"/>
  <c r="BA223" i="1"/>
  <c r="L224" i="1"/>
  <c r="N224" i="1"/>
  <c r="AO224" i="1"/>
  <c r="AQ224" i="1"/>
  <c r="AR224" i="1"/>
  <c r="AS224" i="1"/>
  <c r="AX224" i="1"/>
  <c r="AY224" i="1"/>
  <c r="BB224" i="1" s="1"/>
  <c r="BA224" i="1"/>
  <c r="E225" i="1"/>
  <c r="L225" i="1"/>
  <c r="N225" i="1" s="1"/>
  <c r="AO225" i="1"/>
  <c r="AP225" i="1" s="1"/>
  <c r="H225" i="1" s="1"/>
  <c r="AQ225" i="1"/>
  <c r="AR225" i="1"/>
  <c r="AS225" i="1"/>
  <c r="AX225" i="1"/>
  <c r="AY225" i="1"/>
  <c r="BA225" i="1"/>
  <c r="L226" i="1"/>
  <c r="N226" i="1" s="1"/>
  <c r="AO226" i="1"/>
  <c r="E226" i="1" s="1"/>
  <c r="AP226" i="1"/>
  <c r="H226" i="1" s="1"/>
  <c r="AQ226" i="1"/>
  <c r="AR226" i="1"/>
  <c r="AS226" i="1"/>
  <c r="AX226" i="1"/>
  <c r="AY226" i="1" s="1"/>
  <c r="BA226" i="1"/>
  <c r="BB226" i="1"/>
  <c r="L227" i="1"/>
  <c r="N227" i="1" s="1"/>
  <c r="AO227" i="1"/>
  <c r="E227" i="1" s="1"/>
  <c r="AP227" i="1"/>
  <c r="H227" i="1" s="1"/>
  <c r="AQ227" i="1"/>
  <c r="AR227" i="1"/>
  <c r="AS227" i="1"/>
  <c r="AX227" i="1"/>
  <c r="AY227" i="1" s="1"/>
  <c r="BA227" i="1"/>
  <c r="BB227" i="1"/>
  <c r="L237" i="1"/>
  <c r="N237" i="1" s="1"/>
  <c r="AO237" i="1"/>
  <c r="AP237" i="1" s="1"/>
  <c r="AQ237" i="1"/>
  <c r="AR237" i="1"/>
  <c r="AS237" i="1"/>
  <c r="AT237" i="1" s="1"/>
  <c r="J237" i="1" s="1"/>
  <c r="AU237" i="1" s="1"/>
  <c r="AX237" i="1"/>
  <c r="AY237" i="1" s="1"/>
  <c r="BB237" i="1" s="1"/>
  <c r="BA237" i="1"/>
  <c r="E238" i="1"/>
  <c r="J238" i="1"/>
  <c r="AU238" i="1" s="1"/>
  <c r="AV238" i="1" s="1"/>
  <c r="AW238" i="1" s="1"/>
  <c r="AZ238" i="1" s="1"/>
  <c r="F238" i="1" s="1"/>
  <c r="L238" i="1"/>
  <c r="N238" i="1" s="1"/>
  <c r="AO238" i="1"/>
  <c r="AP238" i="1"/>
  <c r="H238" i="1" s="1"/>
  <c r="AQ238" i="1"/>
  <c r="AR238" i="1"/>
  <c r="AS238" i="1"/>
  <c r="AT238" i="1"/>
  <c r="AX238" i="1"/>
  <c r="AY238" i="1" s="1"/>
  <c r="BB238" i="1" s="1"/>
  <c r="BA238" i="1"/>
  <c r="J239" i="1"/>
  <c r="AU239" i="1" s="1"/>
  <c r="AV239" i="1" s="1"/>
  <c r="L239" i="1"/>
  <c r="N239" i="1" s="1"/>
  <c r="AO239" i="1"/>
  <c r="E239" i="1" s="1"/>
  <c r="AP239" i="1"/>
  <c r="H239" i="1" s="1"/>
  <c r="AQ239" i="1"/>
  <c r="AR239" i="1"/>
  <c r="AS239" i="1"/>
  <c r="AT239" i="1"/>
  <c r="AW239" i="1"/>
  <c r="AZ239" i="1" s="1"/>
  <c r="F239" i="1" s="1"/>
  <c r="BC239" i="1" s="1"/>
  <c r="AX239" i="1"/>
  <c r="AY239" i="1" s="1"/>
  <c r="BA239" i="1"/>
  <c r="BB239" i="1"/>
  <c r="L240" i="1"/>
  <c r="N240" i="1" s="1"/>
  <c r="AO240" i="1"/>
  <c r="E240" i="1" s="1"/>
  <c r="AP240" i="1"/>
  <c r="H240" i="1" s="1"/>
  <c r="AQ240" i="1"/>
  <c r="AR240" i="1"/>
  <c r="AS240" i="1"/>
  <c r="AT240" i="1"/>
  <c r="J240" i="1" s="1"/>
  <c r="AU240" i="1" s="1"/>
  <c r="AX240" i="1"/>
  <c r="AY240" i="1" s="1"/>
  <c r="BA240" i="1"/>
  <c r="BB240" i="1"/>
  <c r="L241" i="1"/>
  <c r="N241" i="1" s="1"/>
  <c r="AO241" i="1"/>
  <c r="AP241" i="1" s="1"/>
  <c r="AQ241" i="1"/>
  <c r="AR241" i="1"/>
  <c r="AS241" i="1"/>
  <c r="AT241" i="1" s="1"/>
  <c r="J241" i="1" s="1"/>
  <c r="AU241" i="1" s="1"/>
  <c r="AX241" i="1"/>
  <c r="AY241" i="1" s="1"/>
  <c r="BB241" i="1" s="1"/>
  <c r="BA241" i="1"/>
  <c r="E251" i="1"/>
  <c r="J251" i="1"/>
  <c r="AU251" i="1" s="1"/>
  <c r="AV251" i="1" s="1"/>
  <c r="AW251" i="1" s="1"/>
  <c r="AZ251" i="1" s="1"/>
  <c r="F251" i="1" s="1"/>
  <c r="L251" i="1"/>
  <c r="N251" i="1" s="1"/>
  <c r="AO251" i="1"/>
  <c r="AP251" i="1"/>
  <c r="H251" i="1" s="1"/>
  <c r="AQ251" i="1"/>
  <c r="AR251" i="1"/>
  <c r="AS251" i="1"/>
  <c r="AT251" i="1"/>
  <c r="AX251" i="1"/>
  <c r="AY251" i="1" s="1"/>
  <c r="BB251" i="1" s="1"/>
  <c r="BA251" i="1"/>
  <c r="J252" i="1"/>
  <c r="AU252" i="1" s="1"/>
  <c r="AV252" i="1" s="1"/>
  <c r="AW252" i="1" s="1"/>
  <c r="AZ252" i="1" s="1"/>
  <c r="F252" i="1" s="1"/>
  <c r="BC252" i="1" s="1"/>
  <c r="L252" i="1"/>
  <c r="N252" i="1" s="1"/>
  <c r="AO252" i="1"/>
  <c r="E252" i="1" s="1"/>
  <c r="AP252" i="1"/>
  <c r="H252" i="1" s="1"/>
  <c r="AQ252" i="1"/>
  <c r="AR252" i="1"/>
  <c r="AS252" i="1"/>
  <c r="AT252" i="1"/>
  <c r="AX252" i="1"/>
  <c r="AY252" i="1" s="1"/>
  <c r="BA252" i="1"/>
  <c r="BB252" i="1"/>
  <c r="L253" i="1"/>
  <c r="N253" i="1" s="1"/>
  <c r="AO253" i="1"/>
  <c r="E253" i="1" s="1"/>
  <c r="AP253" i="1"/>
  <c r="H253" i="1" s="1"/>
  <c r="AQ253" i="1"/>
  <c r="AR253" i="1"/>
  <c r="AS253" i="1"/>
  <c r="AT253" i="1"/>
  <c r="J253" i="1" s="1"/>
  <c r="AU253" i="1" s="1"/>
  <c r="AX253" i="1"/>
  <c r="AY253" i="1"/>
  <c r="BB253" i="1" s="1"/>
  <c r="BA253" i="1"/>
  <c r="E254" i="1"/>
  <c r="L254" i="1"/>
  <c r="N254" i="1"/>
  <c r="BG254" i="1" s="1"/>
  <c r="AO254" i="1"/>
  <c r="AP254" i="1"/>
  <c r="H254" i="1" s="1"/>
  <c r="AQ254" i="1"/>
  <c r="AR254" i="1"/>
  <c r="AT254" i="1" s="1"/>
  <c r="J254" i="1" s="1"/>
  <c r="AU254" i="1" s="1"/>
  <c r="AS254" i="1"/>
  <c r="AX254" i="1"/>
  <c r="AY254" i="1"/>
  <c r="BB254" i="1" s="1"/>
  <c r="BA254" i="1"/>
  <c r="H255" i="1"/>
  <c r="L255" i="1"/>
  <c r="N255" i="1"/>
  <c r="AO255" i="1"/>
  <c r="E255" i="1" s="1"/>
  <c r="AP255" i="1"/>
  <c r="AQ255" i="1"/>
  <c r="AR255" i="1"/>
  <c r="AT255" i="1" s="1"/>
  <c r="J255" i="1" s="1"/>
  <c r="AU255" i="1" s="1"/>
  <c r="AS255" i="1"/>
  <c r="AX255" i="1"/>
  <c r="AY255" i="1"/>
  <c r="BB255" i="1" s="1"/>
  <c r="BA255" i="1"/>
  <c r="H256" i="1"/>
  <c r="L256" i="1"/>
  <c r="N256" i="1"/>
  <c r="AO256" i="1"/>
  <c r="E256" i="1" s="1"/>
  <c r="AP256" i="1"/>
  <c r="AQ256" i="1"/>
  <c r="AR256" i="1"/>
  <c r="AT256" i="1" s="1"/>
  <c r="J256" i="1" s="1"/>
  <c r="AU256" i="1" s="1"/>
  <c r="AS256" i="1"/>
  <c r="AX256" i="1"/>
  <c r="AY256" i="1"/>
  <c r="BB256" i="1" s="1"/>
  <c r="BA256" i="1"/>
  <c r="H267" i="1"/>
  <c r="L267" i="1"/>
  <c r="N267" i="1"/>
  <c r="AO267" i="1"/>
  <c r="E267" i="1" s="1"/>
  <c r="BG267" i="1" s="1"/>
  <c r="AP267" i="1"/>
  <c r="AQ267" i="1"/>
  <c r="AR267" i="1"/>
  <c r="AT267" i="1" s="1"/>
  <c r="J267" i="1" s="1"/>
  <c r="AU267" i="1" s="1"/>
  <c r="AS267" i="1"/>
  <c r="AX267" i="1"/>
  <c r="AY267" i="1"/>
  <c r="BB267" i="1" s="1"/>
  <c r="BA267" i="1"/>
  <c r="H268" i="1"/>
  <c r="L268" i="1"/>
  <c r="N268" i="1"/>
  <c r="AO268" i="1"/>
  <c r="E268" i="1" s="1"/>
  <c r="BG268" i="1" s="1"/>
  <c r="AP268" i="1"/>
  <c r="AQ268" i="1"/>
  <c r="AR268" i="1"/>
  <c r="AT268" i="1" s="1"/>
  <c r="J268" i="1" s="1"/>
  <c r="AU268" i="1" s="1"/>
  <c r="AS268" i="1"/>
  <c r="AV268" i="1"/>
  <c r="AW268" i="1" s="1"/>
  <c r="AZ268" i="1" s="1"/>
  <c r="F268" i="1" s="1"/>
  <c r="BC268" i="1" s="1"/>
  <c r="G268" i="1" s="1"/>
  <c r="AX268" i="1"/>
  <c r="AY268" i="1"/>
  <c r="BB268" i="1" s="1"/>
  <c r="BA268" i="1"/>
  <c r="H269" i="1"/>
  <c r="L269" i="1"/>
  <c r="N269" i="1"/>
  <c r="AO269" i="1"/>
  <c r="E269" i="1" s="1"/>
  <c r="BG269" i="1" s="1"/>
  <c r="AP269" i="1"/>
  <c r="AQ269" i="1"/>
  <c r="AR269" i="1"/>
  <c r="AT269" i="1" s="1"/>
  <c r="J269" i="1" s="1"/>
  <c r="AU269" i="1" s="1"/>
  <c r="AS269" i="1"/>
  <c r="AV269" i="1"/>
  <c r="AW269" i="1" s="1"/>
  <c r="AZ269" i="1" s="1"/>
  <c r="F269" i="1" s="1"/>
  <c r="BC269" i="1" s="1"/>
  <c r="G269" i="1" s="1"/>
  <c r="AX269" i="1"/>
  <c r="AY269" i="1"/>
  <c r="BB269" i="1" s="1"/>
  <c r="BA269" i="1"/>
  <c r="H270" i="1"/>
  <c r="L270" i="1"/>
  <c r="N270" i="1"/>
  <c r="AO270" i="1"/>
  <c r="E270" i="1" s="1"/>
  <c r="AP270" i="1"/>
  <c r="AQ270" i="1"/>
  <c r="AR270" i="1"/>
  <c r="AT270" i="1" s="1"/>
  <c r="J270" i="1" s="1"/>
  <c r="AU270" i="1" s="1"/>
  <c r="AS270" i="1"/>
  <c r="AX270" i="1"/>
  <c r="AY270" i="1"/>
  <c r="BB270" i="1" s="1"/>
  <c r="BA270" i="1"/>
  <c r="H271" i="1"/>
  <c r="L271" i="1"/>
  <c r="N271" i="1"/>
  <c r="AO271" i="1"/>
  <c r="E271" i="1" s="1"/>
  <c r="BG271" i="1" s="1"/>
  <c r="AP271" i="1"/>
  <c r="AQ271" i="1"/>
  <c r="AR271" i="1"/>
  <c r="AT271" i="1" s="1"/>
  <c r="J271" i="1" s="1"/>
  <c r="AU271" i="1" s="1"/>
  <c r="AS271" i="1"/>
  <c r="AX271" i="1"/>
  <c r="AY271" i="1"/>
  <c r="BB271" i="1" s="1"/>
  <c r="BA271" i="1"/>
  <c r="H281" i="1"/>
  <c r="L281" i="1"/>
  <c r="N281" i="1"/>
  <c r="AO281" i="1"/>
  <c r="E281" i="1" s="1"/>
  <c r="BG281" i="1" s="1"/>
  <c r="AP281" i="1"/>
  <c r="AQ281" i="1"/>
  <c r="AR281" i="1"/>
  <c r="AT281" i="1" s="1"/>
  <c r="J281" i="1" s="1"/>
  <c r="AU281" i="1" s="1"/>
  <c r="AS281" i="1"/>
  <c r="AV281" i="1"/>
  <c r="AW281" i="1" s="1"/>
  <c r="AZ281" i="1" s="1"/>
  <c r="F281" i="1" s="1"/>
  <c r="BC281" i="1" s="1"/>
  <c r="G281" i="1" s="1"/>
  <c r="AX281" i="1"/>
  <c r="AY281" i="1"/>
  <c r="BB281" i="1" s="1"/>
  <c r="BA281" i="1"/>
  <c r="H282" i="1"/>
  <c r="L282" i="1"/>
  <c r="N282" i="1"/>
  <c r="AO282" i="1"/>
  <c r="E282" i="1" s="1"/>
  <c r="BG282" i="1" s="1"/>
  <c r="AP282" i="1"/>
  <c r="AQ282" i="1"/>
  <c r="AR282" i="1"/>
  <c r="AT282" i="1" s="1"/>
  <c r="J282" i="1" s="1"/>
  <c r="AU282" i="1" s="1"/>
  <c r="AS282" i="1"/>
  <c r="AV282" i="1"/>
  <c r="AW282" i="1" s="1"/>
  <c r="AZ282" i="1" s="1"/>
  <c r="F282" i="1" s="1"/>
  <c r="BC282" i="1" s="1"/>
  <c r="G282" i="1" s="1"/>
  <c r="AX282" i="1"/>
  <c r="AY282" i="1"/>
  <c r="BB282" i="1" s="1"/>
  <c r="BA282" i="1"/>
  <c r="H283" i="1"/>
  <c r="L283" i="1"/>
  <c r="N283" i="1"/>
  <c r="AO283" i="1"/>
  <c r="E283" i="1" s="1"/>
  <c r="AP283" i="1"/>
  <c r="AQ283" i="1"/>
  <c r="AR283" i="1"/>
  <c r="AT283" i="1" s="1"/>
  <c r="J283" i="1" s="1"/>
  <c r="AU283" i="1" s="1"/>
  <c r="AS283" i="1"/>
  <c r="AX283" i="1"/>
  <c r="AY283" i="1"/>
  <c r="BB283" i="1" s="1"/>
  <c r="BA283" i="1"/>
  <c r="H284" i="1"/>
  <c r="L284" i="1"/>
  <c r="N284" i="1"/>
  <c r="AO284" i="1"/>
  <c r="E284" i="1" s="1"/>
  <c r="BG284" i="1" s="1"/>
  <c r="AP284" i="1"/>
  <c r="AQ284" i="1"/>
  <c r="AR284" i="1"/>
  <c r="AT284" i="1" s="1"/>
  <c r="J284" i="1" s="1"/>
  <c r="AU284" i="1" s="1"/>
  <c r="AS284" i="1"/>
  <c r="AX284" i="1"/>
  <c r="AY284" i="1"/>
  <c r="BB284" i="1" s="1"/>
  <c r="BA284" i="1"/>
  <c r="H285" i="1"/>
  <c r="L285" i="1"/>
  <c r="N285" i="1"/>
  <c r="AO285" i="1"/>
  <c r="E285" i="1" s="1"/>
  <c r="BG285" i="1" s="1"/>
  <c r="AP285" i="1"/>
  <c r="AQ285" i="1"/>
  <c r="AR285" i="1"/>
  <c r="AT285" i="1" s="1"/>
  <c r="J285" i="1" s="1"/>
  <c r="AU285" i="1" s="1"/>
  <c r="AS285" i="1"/>
  <c r="AV285" i="1"/>
  <c r="AW285" i="1" s="1"/>
  <c r="AZ285" i="1" s="1"/>
  <c r="F285" i="1" s="1"/>
  <c r="BC285" i="1" s="1"/>
  <c r="G285" i="1" s="1"/>
  <c r="AX285" i="1"/>
  <c r="AY285" i="1"/>
  <c r="BB285" i="1" s="1"/>
  <c r="BA285" i="1"/>
  <c r="H295" i="1"/>
  <c r="L295" i="1"/>
  <c r="N295" i="1"/>
  <c r="AO295" i="1"/>
  <c r="E295" i="1" s="1"/>
  <c r="BG295" i="1" s="1"/>
  <c r="AP295" i="1"/>
  <c r="AQ295" i="1"/>
  <c r="AR295" i="1"/>
  <c r="AT295" i="1" s="1"/>
  <c r="J295" i="1" s="1"/>
  <c r="AU295" i="1" s="1"/>
  <c r="AS295" i="1"/>
  <c r="AV295" i="1"/>
  <c r="AW295" i="1" s="1"/>
  <c r="AZ295" i="1" s="1"/>
  <c r="F295" i="1" s="1"/>
  <c r="BC295" i="1" s="1"/>
  <c r="G295" i="1" s="1"/>
  <c r="AX295" i="1"/>
  <c r="AY295" i="1"/>
  <c r="BB295" i="1" s="1"/>
  <c r="BA295" i="1"/>
  <c r="H296" i="1"/>
  <c r="L296" i="1"/>
  <c r="N296" i="1"/>
  <c r="AO296" i="1"/>
  <c r="E296" i="1" s="1"/>
  <c r="AP296" i="1"/>
  <c r="AQ296" i="1"/>
  <c r="AR296" i="1"/>
  <c r="AT296" i="1" s="1"/>
  <c r="J296" i="1" s="1"/>
  <c r="AU296" i="1" s="1"/>
  <c r="AS296" i="1"/>
  <c r="AX296" i="1"/>
  <c r="AY296" i="1"/>
  <c r="BB296" i="1" s="1"/>
  <c r="BA296" i="1"/>
  <c r="H297" i="1"/>
  <c r="L297" i="1"/>
  <c r="N297" i="1"/>
  <c r="AO297" i="1"/>
  <c r="E297" i="1" s="1"/>
  <c r="BG297" i="1" s="1"/>
  <c r="AP297" i="1"/>
  <c r="AQ297" i="1"/>
  <c r="AR297" i="1"/>
  <c r="AT297" i="1" s="1"/>
  <c r="J297" i="1" s="1"/>
  <c r="AU297" i="1" s="1"/>
  <c r="AS297" i="1"/>
  <c r="AX297" i="1"/>
  <c r="AY297" i="1"/>
  <c r="BB297" i="1" s="1"/>
  <c r="BA297" i="1"/>
  <c r="H298" i="1"/>
  <c r="L298" i="1"/>
  <c r="N298" i="1"/>
  <c r="AO298" i="1"/>
  <c r="E298" i="1" s="1"/>
  <c r="BG298" i="1" s="1"/>
  <c r="AP298" i="1"/>
  <c r="AQ298" i="1"/>
  <c r="AR298" i="1"/>
  <c r="AT298" i="1" s="1"/>
  <c r="J298" i="1" s="1"/>
  <c r="AU298" i="1" s="1"/>
  <c r="AS298" i="1"/>
  <c r="AV298" i="1"/>
  <c r="AW298" i="1" s="1"/>
  <c r="AZ298" i="1" s="1"/>
  <c r="F298" i="1" s="1"/>
  <c r="BC298" i="1" s="1"/>
  <c r="G298" i="1" s="1"/>
  <c r="AX298" i="1"/>
  <c r="AY298" i="1"/>
  <c r="BB298" i="1" s="1"/>
  <c r="BA298" i="1"/>
  <c r="H299" i="1"/>
  <c r="L299" i="1"/>
  <c r="N299" i="1"/>
  <c r="AO299" i="1"/>
  <c r="E299" i="1" s="1"/>
  <c r="BG299" i="1" s="1"/>
  <c r="AP299" i="1"/>
  <c r="AQ299" i="1"/>
  <c r="AR299" i="1"/>
  <c r="AT299" i="1" s="1"/>
  <c r="J299" i="1" s="1"/>
  <c r="AU299" i="1" s="1"/>
  <c r="AS299" i="1"/>
  <c r="AV299" i="1"/>
  <c r="AW299" i="1" s="1"/>
  <c r="AZ299" i="1" s="1"/>
  <c r="F299" i="1" s="1"/>
  <c r="BC299" i="1" s="1"/>
  <c r="G299" i="1" s="1"/>
  <c r="AX299" i="1"/>
  <c r="AY299" i="1"/>
  <c r="BB299" i="1" s="1"/>
  <c r="BA299" i="1"/>
  <c r="H300" i="1"/>
  <c r="L300" i="1"/>
  <c r="N300" i="1"/>
  <c r="AO300" i="1"/>
  <c r="E300" i="1" s="1"/>
  <c r="AP300" i="1"/>
  <c r="AQ300" i="1"/>
  <c r="AR300" i="1"/>
  <c r="AT300" i="1" s="1"/>
  <c r="J300" i="1" s="1"/>
  <c r="AU300" i="1" s="1"/>
  <c r="AS300" i="1"/>
  <c r="AX300" i="1"/>
  <c r="AY300" i="1"/>
  <c r="BB300" i="1" s="1"/>
  <c r="BA300" i="1"/>
  <c r="H310" i="1"/>
  <c r="L310" i="1"/>
  <c r="N310" i="1"/>
  <c r="AO310" i="1"/>
  <c r="E310" i="1" s="1"/>
  <c r="BG310" i="1" s="1"/>
  <c r="AP310" i="1"/>
  <c r="AQ310" i="1"/>
  <c r="AR310" i="1"/>
  <c r="AT310" i="1" s="1"/>
  <c r="J310" i="1" s="1"/>
  <c r="AU310" i="1" s="1"/>
  <c r="AS310" i="1"/>
  <c r="AX310" i="1"/>
  <c r="AY310" i="1"/>
  <c r="BB310" i="1" s="1"/>
  <c r="BA310" i="1"/>
  <c r="H311" i="1"/>
  <c r="L311" i="1"/>
  <c r="N311" i="1"/>
  <c r="AO311" i="1"/>
  <c r="E311" i="1" s="1"/>
  <c r="BG311" i="1" s="1"/>
  <c r="AP311" i="1"/>
  <c r="AQ311" i="1"/>
  <c r="AR311" i="1"/>
  <c r="AT311" i="1" s="1"/>
  <c r="J311" i="1" s="1"/>
  <c r="AU311" i="1" s="1"/>
  <c r="AS311" i="1"/>
  <c r="AV311" i="1"/>
  <c r="AW311" i="1" s="1"/>
  <c r="AZ311" i="1" s="1"/>
  <c r="F311" i="1" s="1"/>
  <c r="BC311" i="1" s="1"/>
  <c r="G311" i="1" s="1"/>
  <c r="AX311" i="1"/>
  <c r="AY311" i="1"/>
  <c r="BB311" i="1" s="1"/>
  <c r="BA311" i="1"/>
  <c r="H312" i="1"/>
  <c r="L312" i="1"/>
  <c r="N312" i="1"/>
  <c r="AO312" i="1"/>
  <c r="E312" i="1" s="1"/>
  <c r="BG312" i="1" s="1"/>
  <c r="AP312" i="1"/>
  <c r="AQ312" i="1"/>
  <c r="AR312" i="1"/>
  <c r="AT312" i="1" s="1"/>
  <c r="J312" i="1" s="1"/>
  <c r="AU312" i="1" s="1"/>
  <c r="AS312" i="1"/>
  <c r="AV312" i="1"/>
  <c r="AW312" i="1" s="1"/>
  <c r="AZ312" i="1" s="1"/>
  <c r="F312" i="1" s="1"/>
  <c r="BC312" i="1" s="1"/>
  <c r="G312" i="1" s="1"/>
  <c r="AX312" i="1"/>
  <c r="AY312" i="1"/>
  <c r="BB312" i="1" s="1"/>
  <c r="BA312" i="1"/>
  <c r="H313" i="1"/>
  <c r="L313" i="1"/>
  <c r="N313" i="1"/>
  <c r="AO313" i="1"/>
  <c r="E313" i="1" s="1"/>
  <c r="AP313" i="1"/>
  <c r="AQ313" i="1"/>
  <c r="AR313" i="1"/>
  <c r="AT313" i="1" s="1"/>
  <c r="J313" i="1" s="1"/>
  <c r="AU313" i="1" s="1"/>
  <c r="AV313" i="1" s="1"/>
  <c r="AW313" i="1" s="1"/>
  <c r="AZ313" i="1" s="1"/>
  <c r="F313" i="1" s="1"/>
  <c r="BC313" i="1" s="1"/>
  <c r="G313" i="1" s="1"/>
  <c r="AS313" i="1"/>
  <c r="AX313" i="1"/>
  <c r="AY313" i="1"/>
  <c r="BB313" i="1" s="1"/>
  <c r="BA313" i="1"/>
  <c r="H314" i="1"/>
  <c r="L314" i="1"/>
  <c r="N314" i="1"/>
  <c r="AO314" i="1"/>
  <c r="E314" i="1" s="1"/>
  <c r="BG314" i="1" s="1"/>
  <c r="AP314" i="1"/>
  <c r="AQ314" i="1"/>
  <c r="AR314" i="1"/>
  <c r="AT314" i="1" s="1"/>
  <c r="J314" i="1" s="1"/>
  <c r="AU314" i="1" s="1"/>
  <c r="AS314" i="1"/>
  <c r="AX314" i="1"/>
  <c r="AY314" i="1"/>
  <c r="BB314" i="1" s="1"/>
  <c r="BA314" i="1"/>
  <c r="H324" i="1"/>
  <c r="L324" i="1"/>
  <c r="N324" i="1"/>
  <c r="AO324" i="1"/>
  <c r="E324" i="1" s="1"/>
  <c r="BG324" i="1" s="1"/>
  <c r="AP324" i="1"/>
  <c r="AQ324" i="1"/>
  <c r="AR324" i="1"/>
  <c r="AT324" i="1" s="1"/>
  <c r="J324" i="1" s="1"/>
  <c r="AU324" i="1" s="1"/>
  <c r="AS324" i="1"/>
  <c r="AV324" i="1"/>
  <c r="AW324" i="1" s="1"/>
  <c r="AZ324" i="1" s="1"/>
  <c r="F324" i="1" s="1"/>
  <c r="BC324" i="1" s="1"/>
  <c r="G324" i="1" s="1"/>
  <c r="AX324" i="1"/>
  <c r="AY324" i="1"/>
  <c r="BB324" i="1" s="1"/>
  <c r="BA324" i="1"/>
  <c r="H325" i="1"/>
  <c r="L325" i="1"/>
  <c r="N325" i="1"/>
  <c r="AO325" i="1"/>
  <c r="E325" i="1" s="1"/>
  <c r="BG325" i="1" s="1"/>
  <c r="AP325" i="1"/>
  <c r="AQ325" i="1"/>
  <c r="AR325" i="1"/>
  <c r="AT325" i="1" s="1"/>
  <c r="J325" i="1" s="1"/>
  <c r="AU325" i="1" s="1"/>
  <c r="AS325" i="1"/>
  <c r="AV325" i="1"/>
  <c r="AW325" i="1" s="1"/>
  <c r="AZ325" i="1" s="1"/>
  <c r="F325" i="1" s="1"/>
  <c r="BC325" i="1" s="1"/>
  <c r="G325" i="1" s="1"/>
  <c r="AX325" i="1"/>
  <c r="AY325" i="1"/>
  <c r="BB325" i="1" s="1"/>
  <c r="BA325" i="1"/>
  <c r="H326" i="1"/>
  <c r="L326" i="1"/>
  <c r="N326" i="1"/>
  <c r="AO326" i="1"/>
  <c r="E326" i="1" s="1"/>
  <c r="AP326" i="1"/>
  <c r="AQ326" i="1"/>
  <c r="AR326" i="1"/>
  <c r="AT326" i="1" s="1"/>
  <c r="J326" i="1" s="1"/>
  <c r="AU326" i="1" s="1"/>
  <c r="AS326" i="1"/>
  <c r="AX326" i="1"/>
  <c r="AY326" i="1"/>
  <c r="BB326" i="1" s="1"/>
  <c r="BA326" i="1"/>
  <c r="H327" i="1"/>
  <c r="L327" i="1"/>
  <c r="N327" i="1"/>
  <c r="AO327" i="1"/>
  <c r="E327" i="1" s="1"/>
  <c r="BG327" i="1" s="1"/>
  <c r="AP327" i="1"/>
  <c r="AQ327" i="1"/>
  <c r="AR327" i="1"/>
  <c r="AT327" i="1" s="1"/>
  <c r="J327" i="1" s="1"/>
  <c r="AU327" i="1" s="1"/>
  <c r="AS327" i="1"/>
  <c r="AX327" i="1"/>
  <c r="AY327" i="1"/>
  <c r="BB327" i="1" s="1"/>
  <c r="BA327" i="1"/>
  <c r="H328" i="1"/>
  <c r="L328" i="1"/>
  <c r="N328" i="1"/>
  <c r="AO328" i="1"/>
  <c r="E328" i="1" s="1"/>
  <c r="BG328" i="1" s="1"/>
  <c r="AP328" i="1"/>
  <c r="AQ328" i="1"/>
  <c r="AR328" i="1"/>
  <c r="AT328" i="1" s="1"/>
  <c r="J328" i="1" s="1"/>
  <c r="AU328" i="1" s="1"/>
  <c r="AS328" i="1"/>
  <c r="AV328" i="1"/>
  <c r="AW328" i="1" s="1"/>
  <c r="AZ328" i="1" s="1"/>
  <c r="F328" i="1" s="1"/>
  <c r="BC328" i="1" s="1"/>
  <c r="G328" i="1" s="1"/>
  <c r="AX328" i="1"/>
  <c r="AY328" i="1"/>
  <c r="BB328" i="1" s="1"/>
  <c r="BA328" i="1"/>
  <c r="BE328" i="1" l="1"/>
  <c r="BD328" i="1"/>
  <c r="BE312" i="1"/>
  <c r="BD312" i="1"/>
  <c r="BE311" i="1"/>
  <c r="BD311" i="1"/>
  <c r="BE295" i="1"/>
  <c r="BD295" i="1"/>
  <c r="BE285" i="1"/>
  <c r="BD285" i="1"/>
  <c r="BE269" i="1"/>
  <c r="BD269" i="1"/>
  <c r="BE268" i="1"/>
  <c r="BD268" i="1"/>
  <c r="BE325" i="1"/>
  <c r="BD325" i="1"/>
  <c r="BE324" i="1"/>
  <c r="BD324" i="1"/>
  <c r="BE313" i="1"/>
  <c r="BD313" i="1"/>
  <c r="BE299" i="1"/>
  <c r="BD299" i="1"/>
  <c r="BE298" i="1"/>
  <c r="BD298" i="1"/>
  <c r="BE282" i="1"/>
  <c r="BD282" i="1"/>
  <c r="BE281" i="1"/>
  <c r="BD281" i="1"/>
  <c r="I326" i="1"/>
  <c r="I300" i="1"/>
  <c r="BF300" i="1"/>
  <c r="I296" i="1"/>
  <c r="I283" i="1"/>
  <c r="BF283" i="1"/>
  <c r="BH283" i="1" s="1"/>
  <c r="I270" i="1"/>
  <c r="I255" i="1"/>
  <c r="BF255" i="1"/>
  <c r="AV255" i="1"/>
  <c r="AW255" i="1" s="1"/>
  <c r="AZ255" i="1" s="1"/>
  <c r="F255" i="1" s="1"/>
  <c r="BC255" i="1" s="1"/>
  <c r="G255" i="1" s="1"/>
  <c r="BC251" i="1"/>
  <c r="G251" i="1" s="1"/>
  <c r="BF251" i="1"/>
  <c r="BH251" i="1" s="1"/>
  <c r="AV240" i="1"/>
  <c r="AW240" i="1" s="1"/>
  <c r="AZ240" i="1" s="1"/>
  <c r="F240" i="1" s="1"/>
  <c r="BC240" i="1" s="1"/>
  <c r="G240" i="1" s="1"/>
  <c r="I240" i="1"/>
  <c r="BC238" i="1"/>
  <c r="G238" i="1" s="1"/>
  <c r="BF238" i="1"/>
  <c r="BH238" i="1" s="1"/>
  <c r="BG227" i="1"/>
  <c r="BD192" i="1"/>
  <c r="BE192" i="1"/>
  <c r="I327" i="1"/>
  <c r="I271" i="1"/>
  <c r="BF271" i="1"/>
  <c r="AV253" i="1"/>
  <c r="AW253" i="1" s="1"/>
  <c r="AZ253" i="1" s="1"/>
  <c r="F253" i="1" s="1"/>
  <c r="BC253" i="1" s="1"/>
  <c r="G253" i="1" s="1"/>
  <c r="I253" i="1"/>
  <c r="BG240" i="1"/>
  <c r="I328" i="1"/>
  <c r="BF328" i="1"/>
  <c r="BH328" i="1" s="1"/>
  <c r="AV326" i="1"/>
  <c r="AW326" i="1" s="1"/>
  <c r="AZ326" i="1" s="1"/>
  <c r="F326" i="1" s="1"/>
  <c r="BC326" i="1" s="1"/>
  <c r="G326" i="1" s="1"/>
  <c r="I324" i="1"/>
  <c r="BF324" i="1"/>
  <c r="BH324" i="1" s="1"/>
  <c r="BH311" i="1"/>
  <c r="I311" i="1"/>
  <c r="BF311" i="1"/>
  <c r="AV300" i="1"/>
  <c r="AW300" i="1" s="1"/>
  <c r="AZ300" i="1" s="1"/>
  <c r="F300" i="1" s="1"/>
  <c r="BC300" i="1" s="1"/>
  <c r="G300" i="1" s="1"/>
  <c r="BH298" i="1"/>
  <c r="I298" i="1"/>
  <c r="BF298" i="1"/>
  <c r="AV296" i="1"/>
  <c r="AW296" i="1" s="1"/>
  <c r="AZ296" i="1" s="1"/>
  <c r="F296" i="1" s="1"/>
  <c r="BC296" i="1" s="1"/>
  <c r="G296" i="1" s="1"/>
  <c r="BH285" i="1"/>
  <c r="I285" i="1"/>
  <c r="BF285" i="1"/>
  <c r="AV283" i="1"/>
  <c r="AW283" i="1" s="1"/>
  <c r="AZ283" i="1" s="1"/>
  <c r="F283" i="1" s="1"/>
  <c r="BC283" i="1" s="1"/>
  <c r="G283" i="1" s="1"/>
  <c r="BH281" i="1"/>
  <c r="I281" i="1"/>
  <c r="BF281" i="1"/>
  <c r="AV270" i="1"/>
  <c r="AW270" i="1" s="1"/>
  <c r="AZ270" i="1" s="1"/>
  <c r="F270" i="1" s="1"/>
  <c r="BC270" i="1" s="1"/>
  <c r="G270" i="1" s="1"/>
  <c r="BH268" i="1"/>
  <c r="I268" i="1"/>
  <c r="BF268" i="1"/>
  <c r="I267" i="1"/>
  <c r="AV267" i="1"/>
  <c r="AW267" i="1" s="1"/>
  <c r="AZ267" i="1" s="1"/>
  <c r="F267" i="1" s="1"/>
  <c r="BC267" i="1" s="1"/>
  <c r="G267" i="1" s="1"/>
  <c r="BG253" i="1"/>
  <c r="G252" i="1"/>
  <c r="G239" i="1"/>
  <c r="BD179" i="1"/>
  <c r="BE179" i="1"/>
  <c r="I313" i="1"/>
  <c r="BF313" i="1"/>
  <c r="BG256" i="1"/>
  <c r="BH256" i="1"/>
  <c r="BG252" i="1"/>
  <c r="AV241" i="1"/>
  <c r="AW241" i="1" s="1"/>
  <c r="AZ241" i="1" s="1"/>
  <c r="F241" i="1" s="1"/>
  <c r="BC241" i="1" s="1"/>
  <c r="I241" i="1"/>
  <c r="BG239" i="1"/>
  <c r="AV237" i="1"/>
  <c r="AW237" i="1" s="1"/>
  <c r="AZ237" i="1" s="1"/>
  <c r="F237" i="1" s="1"/>
  <c r="BC237" i="1" s="1"/>
  <c r="I237" i="1"/>
  <c r="BD166" i="1"/>
  <c r="BE166" i="1"/>
  <c r="I314" i="1"/>
  <c r="BF314" i="1"/>
  <c r="BH314" i="1" s="1"/>
  <c r="I310" i="1"/>
  <c r="I297" i="1"/>
  <c r="I284" i="1"/>
  <c r="BH271" i="1"/>
  <c r="I256" i="1"/>
  <c r="BF256" i="1"/>
  <c r="AV256" i="1"/>
  <c r="AW256" i="1" s="1"/>
  <c r="AZ256" i="1" s="1"/>
  <c r="F256" i="1" s="1"/>
  <c r="BC256" i="1" s="1"/>
  <c r="G256" i="1" s="1"/>
  <c r="BG226" i="1"/>
  <c r="AV327" i="1"/>
  <c r="AW327" i="1" s="1"/>
  <c r="AZ327" i="1" s="1"/>
  <c r="F327" i="1" s="1"/>
  <c r="BC327" i="1" s="1"/>
  <c r="G327" i="1" s="1"/>
  <c r="BG326" i="1"/>
  <c r="BH325" i="1"/>
  <c r="I325" i="1"/>
  <c r="BF325" i="1"/>
  <c r="AV314" i="1"/>
  <c r="AW314" i="1" s="1"/>
  <c r="AZ314" i="1" s="1"/>
  <c r="F314" i="1" s="1"/>
  <c r="BC314" i="1" s="1"/>
  <c r="G314" i="1" s="1"/>
  <c r="BG313" i="1"/>
  <c r="BH312" i="1"/>
  <c r="I312" i="1"/>
  <c r="BF312" i="1"/>
  <c r="AV310" i="1"/>
  <c r="AW310" i="1" s="1"/>
  <c r="AZ310" i="1" s="1"/>
  <c r="F310" i="1" s="1"/>
  <c r="BC310" i="1" s="1"/>
  <c r="G310" i="1" s="1"/>
  <c r="BG300" i="1"/>
  <c r="I299" i="1"/>
  <c r="BF299" i="1"/>
  <c r="BH299" i="1" s="1"/>
  <c r="AV297" i="1"/>
  <c r="AW297" i="1" s="1"/>
  <c r="AZ297" i="1" s="1"/>
  <c r="F297" i="1" s="1"/>
  <c r="BC297" i="1" s="1"/>
  <c r="G297" i="1" s="1"/>
  <c r="BG296" i="1"/>
  <c r="I295" i="1"/>
  <c r="BF295" i="1"/>
  <c r="BH295" i="1" s="1"/>
  <c r="AV284" i="1"/>
  <c r="AW284" i="1" s="1"/>
  <c r="AZ284" i="1" s="1"/>
  <c r="F284" i="1" s="1"/>
  <c r="BC284" i="1" s="1"/>
  <c r="G284" i="1" s="1"/>
  <c r="BG283" i="1"/>
  <c r="BH282" i="1"/>
  <c r="I282" i="1"/>
  <c r="BF282" i="1"/>
  <c r="AV271" i="1"/>
  <c r="AW271" i="1" s="1"/>
  <c r="AZ271" i="1" s="1"/>
  <c r="F271" i="1" s="1"/>
  <c r="BC271" i="1" s="1"/>
  <c r="G271" i="1" s="1"/>
  <c r="BG270" i="1"/>
  <c r="BH269" i="1"/>
  <c r="I269" i="1"/>
  <c r="BF269" i="1"/>
  <c r="BG255" i="1"/>
  <c r="BH255" i="1"/>
  <c r="I254" i="1"/>
  <c r="AV254" i="1"/>
  <c r="AW254" i="1" s="1"/>
  <c r="AZ254" i="1" s="1"/>
  <c r="F254" i="1" s="1"/>
  <c r="BC254" i="1" s="1"/>
  <c r="G254" i="1" s="1"/>
  <c r="H241" i="1"/>
  <c r="BF241" i="1"/>
  <c r="H237" i="1"/>
  <c r="BF237" i="1"/>
  <c r="BG251" i="1"/>
  <c r="AT227" i="1"/>
  <c r="J227" i="1" s="1"/>
  <c r="AU227" i="1" s="1"/>
  <c r="BG139" i="1"/>
  <c r="BG125" i="1"/>
  <c r="I120" i="1"/>
  <c r="AV120" i="1"/>
  <c r="AW120" i="1" s="1"/>
  <c r="AZ120" i="1" s="1"/>
  <c r="F120" i="1" s="1"/>
  <c r="BC120" i="1" s="1"/>
  <c r="G120" i="1" s="1"/>
  <c r="I252" i="1"/>
  <c r="AT226" i="1"/>
  <c r="J226" i="1" s="1"/>
  <c r="AU226" i="1" s="1"/>
  <c r="AP224" i="1"/>
  <c r="E224" i="1"/>
  <c r="AP211" i="1"/>
  <c r="E211" i="1"/>
  <c r="I124" i="1"/>
  <c r="BF124" i="1"/>
  <c r="BH124" i="1" s="1"/>
  <c r="AV124" i="1"/>
  <c r="AW124" i="1" s="1"/>
  <c r="AZ124" i="1" s="1"/>
  <c r="F124" i="1" s="1"/>
  <c r="BC124" i="1" s="1"/>
  <c r="G124" i="1" s="1"/>
  <c r="BG95" i="1"/>
  <c r="I251" i="1"/>
  <c r="I238" i="1"/>
  <c r="BG225" i="1"/>
  <c r="BG223" i="1"/>
  <c r="AT211" i="1"/>
  <c r="J211" i="1" s="1"/>
  <c r="AU211" i="1" s="1"/>
  <c r="AT197" i="1"/>
  <c r="J197" i="1" s="1"/>
  <c r="AU197" i="1" s="1"/>
  <c r="BG194" i="1"/>
  <c r="AP193" i="1"/>
  <c r="E193" i="1"/>
  <c r="BG181" i="1"/>
  <c r="AP180" i="1"/>
  <c r="E180" i="1"/>
  <c r="BG168" i="1"/>
  <c r="AP167" i="1"/>
  <c r="E167" i="1"/>
  <c r="AP165" i="1"/>
  <c r="E165" i="1"/>
  <c r="I164" i="1"/>
  <c r="AV164" i="1"/>
  <c r="AW164" i="1" s="1"/>
  <c r="AZ164" i="1" s="1"/>
  <c r="F164" i="1" s="1"/>
  <c r="BC164" i="1" s="1"/>
  <c r="G164" i="1" s="1"/>
  <c r="BG108" i="1"/>
  <c r="I95" i="1"/>
  <c r="AV95" i="1"/>
  <c r="AW95" i="1" s="1"/>
  <c r="AZ95" i="1" s="1"/>
  <c r="F95" i="1" s="1"/>
  <c r="I94" i="1"/>
  <c r="AV94" i="1"/>
  <c r="AW94" i="1" s="1"/>
  <c r="AZ94" i="1" s="1"/>
  <c r="F94" i="1" s="1"/>
  <c r="BC94" i="1" s="1"/>
  <c r="G94" i="1" s="1"/>
  <c r="AV67" i="1"/>
  <c r="AW67" i="1" s="1"/>
  <c r="AZ67" i="1" s="1"/>
  <c r="F67" i="1" s="1"/>
  <c r="BC67" i="1" s="1"/>
  <c r="G67" i="1" s="1"/>
  <c r="I67" i="1"/>
  <c r="BG64" i="1"/>
  <c r="BG238" i="1"/>
  <c r="AT222" i="1"/>
  <c r="J222" i="1" s="1"/>
  <c r="AU222" i="1" s="1"/>
  <c r="I121" i="1"/>
  <c r="AV121" i="1"/>
  <c r="AW121" i="1" s="1"/>
  <c r="AZ121" i="1" s="1"/>
  <c r="F121" i="1" s="1"/>
  <c r="BG82" i="1"/>
  <c r="E241" i="1"/>
  <c r="I239" i="1"/>
  <c r="E237" i="1"/>
  <c r="AP197" i="1"/>
  <c r="E197" i="1"/>
  <c r="BH179" i="1"/>
  <c r="I125" i="1"/>
  <c r="AV125" i="1"/>
  <c r="AW125" i="1" s="1"/>
  <c r="AZ125" i="1" s="1"/>
  <c r="F125" i="1" s="1"/>
  <c r="I82" i="1"/>
  <c r="AV82" i="1"/>
  <c r="AW82" i="1" s="1"/>
  <c r="AZ82" i="1" s="1"/>
  <c r="F82" i="1" s="1"/>
  <c r="I81" i="1"/>
  <c r="AV81" i="1"/>
  <c r="AW81" i="1" s="1"/>
  <c r="AZ81" i="1" s="1"/>
  <c r="F81" i="1" s="1"/>
  <c r="BC81" i="1" s="1"/>
  <c r="G81" i="1" s="1"/>
  <c r="AV64" i="1"/>
  <c r="AW64" i="1" s="1"/>
  <c r="AZ64" i="1" s="1"/>
  <c r="F64" i="1" s="1"/>
  <c r="BC64" i="1" s="1"/>
  <c r="G64" i="1" s="1"/>
  <c r="I64" i="1"/>
  <c r="BF252" i="1"/>
  <c r="BH252" i="1" s="1"/>
  <c r="BF239" i="1"/>
  <c r="BH239" i="1" s="1"/>
  <c r="AP222" i="1"/>
  <c r="E222" i="1"/>
  <c r="AP209" i="1"/>
  <c r="E209" i="1"/>
  <c r="BG192" i="1"/>
  <c r="BH192" i="1" s="1"/>
  <c r="AT182" i="1"/>
  <c r="J182" i="1" s="1"/>
  <c r="AU182" i="1" s="1"/>
  <c r="BG179" i="1"/>
  <c r="BG166" i="1"/>
  <c r="BG121" i="1"/>
  <c r="I108" i="1"/>
  <c r="AV108" i="1"/>
  <c r="AW108" i="1" s="1"/>
  <c r="AZ108" i="1" s="1"/>
  <c r="F108" i="1" s="1"/>
  <c r="I107" i="1"/>
  <c r="BF107" i="1"/>
  <c r="AV107" i="1"/>
  <c r="AW107" i="1" s="1"/>
  <c r="AZ107" i="1" s="1"/>
  <c r="F107" i="1" s="1"/>
  <c r="BC107" i="1" s="1"/>
  <c r="G107" i="1" s="1"/>
  <c r="AV78" i="1"/>
  <c r="AW78" i="1" s="1"/>
  <c r="AZ78" i="1" s="1"/>
  <c r="F78" i="1" s="1"/>
  <c r="BC78" i="1" s="1"/>
  <c r="G78" i="1" s="1"/>
  <c r="I78" i="1"/>
  <c r="H78" i="1"/>
  <c r="BG50" i="1"/>
  <c r="BB225" i="1"/>
  <c r="BB223" i="1"/>
  <c r="H223" i="1"/>
  <c r="BB212" i="1"/>
  <c r="H212" i="1"/>
  <c r="BB210" i="1"/>
  <c r="H210" i="1"/>
  <c r="BB208" i="1"/>
  <c r="H208" i="1"/>
  <c r="BB196" i="1"/>
  <c r="H196" i="1"/>
  <c r="AT193" i="1"/>
  <c r="J193" i="1" s="1"/>
  <c r="AU193" i="1" s="1"/>
  <c r="AT167" i="1"/>
  <c r="J167" i="1" s="1"/>
  <c r="AU167" i="1" s="1"/>
  <c r="AP152" i="1"/>
  <c r="E152" i="1"/>
  <c r="BG138" i="1"/>
  <c r="AT137" i="1"/>
  <c r="J137" i="1" s="1"/>
  <c r="AU137" i="1" s="1"/>
  <c r="BG47" i="1"/>
  <c r="BG34" i="1"/>
  <c r="AT225" i="1"/>
  <c r="J225" i="1" s="1"/>
  <c r="AU225" i="1" s="1"/>
  <c r="AT223" i="1"/>
  <c r="J223" i="1" s="1"/>
  <c r="AU223" i="1" s="1"/>
  <c r="AT212" i="1"/>
  <c r="J212" i="1" s="1"/>
  <c r="AU212" i="1" s="1"/>
  <c r="AT210" i="1"/>
  <c r="J210" i="1" s="1"/>
  <c r="AU210" i="1" s="1"/>
  <c r="AT208" i="1"/>
  <c r="J208" i="1" s="1"/>
  <c r="AU208" i="1" s="1"/>
  <c r="AT196" i="1"/>
  <c r="J196" i="1" s="1"/>
  <c r="AU196" i="1" s="1"/>
  <c r="AP195" i="1"/>
  <c r="AT195" i="1" s="1"/>
  <c r="J195" i="1" s="1"/>
  <c r="AU195" i="1" s="1"/>
  <c r="E195" i="1"/>
  <c r="AT194" i="1"/>
  <c r="J194" i="1" s="1"/>
  <c r="AU194" i="1" s="1"/>
  <c r="AP182" i="1"/>
  <c r="E182" i="1"/>
  <c r="AT181" i="1"/>
  <c r="J181" i="1" s="1"/>
  <c r="AU181" i="1" s="1"/>
  <c r="AP178" i="1"/>
  <c r="E178" i="1"/>
  <c r="AT168" i="1"/>
  <c r="J168" i="1" s="1"/>
  <c r="AU168" i="1" s="1"/>
  <c r="AP154" i="1"/>
  <c r="AT154" i="1" s="1"/>
  <c r="J154" i="1" s="1"/>
  <c r="AU154" i="1" s="1"/>
  <c r="E154" i="1"/>
  <c r="AT153" i="1"/>
  <c r="J153" i="1" s="1"/>
  <c r="AU153" i="1" s="1"/>
  <c r="I139" i="1"/>
  <c r="AV139" i="1"/>
  <c r="AW139" i="1" s="1"/>
  <c r="AZ139" i="1" s="1"/>
  <c r="F139" i="1" s="1"/>
  <c r="I138" i="1"/>
  <c r="AV138" i="1"/>
  <c r="AW138" i="1" s="1"/>
  <c r="AZ138" i="1" s="1"/>
  <c r="F138" i="1" s="1"/>
  <c r="I135" i="1"/>
  <c r="AV135" i="1"/>
  <c r="AW135" i="1" s="1"/>
  <c r="AZ135" i="1" s="1"/>
  <c r="F135" i="1" s="1"/>
  <c r="I122" i="1"/>
  <c r="AV122" i="1"/>
  <c r="AW122" i="1" s="1"/>
  <c r="AZ122" i="1" s="1"/>
  <c r="F122" i="1" s="1"/>
  <c r="BC122" i="1" s="1"/>
  <c r="G122" i="1" s="1"/>
  <c r="BF122" i="1"/>
  <c r="BH122" i="1" s="1"/>
  <c r="I109" i="1"/>
  <c r="AV109" i="1"/>
  <c r="AW109" i="1" s="1"/>
  <c r="AZ109" i="1" s="1"/>
  <c r="F109" i="1" s="1"/>
  <c r="BC109" i="1" s="1"/>
  <c r="G109" i="1" s="1"/>
  <c r="BF109" i="1"/>
  <c r="I96" i="1"/>
  <c r="AV96" i="1"/>
  <c r="AW96" i="1" s="1"/>
  <c r="AZ96" i="1" s="1"/>
  <c r="F96" i="1" s="1"/>
  <c r="BC96" i="1" s="1"/>
  <c r="G96" i="1" s="1"/>
  <c r="I92" i="1"/>
  <c r="AV92" i="1"/>
  <c r="AW92" i="1" s="1"/>
  <c r="AZ92" i="1" s="1"/>
  <c r="F92" i="1" s="1"/>
  <c r="BC92" i="1" s="1"/>
  <c r="G92" i="1" s="1"/>
  <c r="I79" i="1"/>
  <c r="AV79" i="1"/>
  <c r="AW79" i="1" s="1"/>
  <c r="AZ79" i="1" s="1"/>
  <c r="F79" i="1" s="1"/>
  <c r="BC79" i="1" s="1"/>
  <c r="G79" i="1" s="1"/>
  <c r="BF79" i="1"/>
  <c r="BH79" i="1" s="1"/>
  <c r="AV66" i="1"/>
  <c r="AW66" i="1" s="1"/>
  <c r="AZ66" i="1" s="1"/>
  <c r="F66" i="1" s="1"/>
  <c r="I66" i="1"/>
  <c r="H64" i="1"/>
  <c r="BF64" i="1"/>
  <c r="BH64" i="1" s="1"/>
  <c r="BH109" i="1"/>
  <c r="BG78" i="1"/>
  <c r="BB64" i="1"/>
  <c r="H50" i="1"/>
  <c r="AT34" i="1"/>
  <c r="J34" i="1" s="1"/>
  <c r="AU34" i="1" s="1"/>
  <c r="AT165" i="1"/>
  <c r="J165" i="1" s="1"/>
  <c r="AU165" i="1" s="1"/>
  <c r="BB78" i="1"/>
  <c r="AT65" i="1"/>
  <c r="J65" i="1" s="1"/>
  <c r="AU65" i="1" s="1"/>
  <c r="E51" i="1"/>
  <c r="AT50" i="1"/>
  <c r="J50" i="1" s="1"/>
  <c r="AU50" i="1" s="1"/>
  <c r="AT18" i="1"/>
  <c r="J18" i="1" s="1"/>
  <c r="AU18" i="1" s="1"/>
  <c r="BB194" i="1"/>
  <c r="H194" i="1"/>
  <c r="BB192" i="1"/>
  <c r="BF192" i="1"/>
  <c r="H192" i="1"/>
  <c r="BB181" i="1"/>
  <c r="H181" i="1"/>
  <c r="BB179" i="1"/>
  <c r="BF179" i="1"/>
  <c r="H179" i="1"/>
  <c r="BB168" i="1"/>
  <c r="H168" i="1"/>
  <c r="BB166" i="1"/>
  <c r="BF166" i="1"/>
  <c r="BH166" i="1" s="1"/>
  <c r="H166" i="1"/>
  <c r="BB164" i="1"/>
  <c r="BF164" i="1"/>
  <c r="BH164" i="1" s="1"/>
  <c r="H164" i="1"/>
  <c r="BB153" i="1"/>
  <c r="H153" i="1"/>
  <c r="BB151" i="1"/>
  <c r="E151" i="1"/>
  <c r="AP151" i="1"/>
  <c r="AT150" i="1"/>
  <c r="J150" i="1" s="1"/>
  <c r="AU150" i="1" s="1"/>
  <c r="AT136" i="1"/>
  <c r="J136" i="1" s="1"/>
  <c r="AU136" i="1" s="1"/>
  <c r="AT123" i="1"/>
  <c r="J123" i="1" s="1"/>
  <c r="AU123" i="1" s="1"/>
  <c r="AT110" i="1"/>
  <c r="J110" i="1" s="1"/>
  <c r="AU110" i="1" s="1"/>
  <c r="BH107" i="1"/>
  <c r="AT106" i="1"/>
  <c r="J106" i="1" s="1"/>
  <c r="AU106" i="1" s="1"/>
  <c r="AT93" i="1"/>
  <c r="J93" i="1" s="1"/>
  <c r="AU93" i="1" s="1"/>
  <c r="AT80" i="1"/>
  <c r="J80" i="1" s="1"/>
  <c r="AU80" i="1" s="1"/>
  <c r="E67" i="1"/>
  <c r="BB66" i="1"/>
  <c r="BG66" i="1"/>
  <c r="AP63" i="1"/>
  <c r="E63" i="1"/>
  <c r="AT51" i="1"/>
  <c r="J51" i="1" s="1"/>
  <c r="AU51" i="1" s="1"/>
  <c r="BG36" i="1"/>
  <c r="BG21" i="1"/>
  <c r="AT63" i="1"/>
  <c r="J63" i="1" s="1"/>
  <c r="AU63" i="1" s="1"/>
  <c r="BG49" i="1"/>
  <c r="AT48" i="1"/>
  <c r="J48" i="1" s="1"/>
  <c r="AU48" i="1" s="1"/>
  <c r="AT47" i="1"/>
  <c r="J47" i="1" s="1"/>
  <c r="AU47" i="1" s="1"/>
  <c r="AT21" i="1"/>
  <c r="J21" i="1" s="1"/>
  <c r="AU21" i="1" s="1"/>
  <c r="AP49" i="1"/>
  <c r="AP48" i="1"/>
  <c r="AP47" i="1"/>
  <c r="AP46" i="1"/>
  <c r="AP36" i="1"/>
  <c r="AP35" i="1"/>
  <c r="AT35" i="1" s="1"/>
  <c r="J35" i="1" s="1"/>
  <c r="AU35" i="1" s="1"/>
  <c r="AP34" i="1"/>
  <c r="AP33" i="1"/>
  <c r="AP32" i="1"/>
  <c r="AT32" i="1" s="1"/>
  <c r="J32" i="1" s="1"/>
  <c r="AU32" i="1" s="1"/>
  <c r="AP22" i="1"/>
  <c r="AT22" i="1" s="1"/>
  <c r="J22" i="1" s="1"/>
  <c r="AU22" i="1" s="1"/>
  <c r="AP21" i="1"/>
  <c r="AP20" i="1"/>
  <c r="AP19" i="1"/>
  <c r="AP18" i="1"/>
  <c r="I32" i="1" l="1"/>
  <c r="AV32" i="1"/>
  <c r="AW32" i="1" s="1"/>
  <c r="AZ32" i="1" s="1"/>
  <c r="F32" i="1" s="1"/>
  <c r="BC32" i="1" s="1"/>
  <c r="G32" i="1" s="1"/>
  <c r="I154" i="1"/>
  <c r="AV154" i="1"/>
  <c r="AW154" i="1" s="1"/>
  <c r="AZ154" i="1" s="1"/>
  <c r="F154" i="1" s="1"/>
  <c r="BC154" i="1" s="1"/>
  <c r="G154" i="1" s="1"/>
  <c r="I195" i="1"/>
  <c r="AV195" i="1"/>
  <c r="AW195" i="1" s="1"/>
  <c r="AZ195" i="1" s="1"/>
  <c r="F195" i="1" s="1"/>
  <c r="BC195" i="1" s="1"/>
  <c r="G195" i="1" s="1"/>
  <c r="I22" i="1"/>
  <c r="AV22" i="1"/>
  <c r="AW22" i="1" s="1"/>
  <c r="AZ22" i="1" s="1"/>
  <c r="F22" i="1" s="1"/>
  <c r="BC22" i="1" s="1"/>
  <c r="G22" i="1" s="1"/>
  <c r="I35" i="1"/>
  <c r="AV35" i="1"/>
  <c r="AW35" i="1" s="1"/>
  <c r="AZ35" i="1" s="1"/>
  <c r="F35" i="1" s="1"/>
  <c r="BC35" i="1" s="1"/>
  <c r="G35" i="1" s="1"/>
  <c r="H19" i="1"/>
  <c r="H36" i="1"/>
  <c r="I48" i="1"/>
  <c r="AV48" i="1"/>
  <c r="AW48" i="1" s="1"/>
  <c r="AZ48" i="1" s="1"/>
  <c r="F48" i="1" s="1"/>
  <c r="BC48" i="1" s="1"/>
  <c r="G48" i="1" s="1"/>
  <c r="I106" i="1"/>
  <c r="AV106" i="1"/>
  <c r="AW106" i="1" s="1"/>
  <c r="AZ106" i="1" s="1"/>
  <c r="F106" i="1" s="1"/>
  <c r="BC106" i="1" s="1"/>
  <c r="G106" i="1" s="1"/>
  <c r="I123" i="1"/>
  <c r="AV123" i="1"/>
  <c r="AW123" i="1" s="1"/>
  <c r="AZ123" i="1" s="1"/>
  <c r="F123" i="1" s="1"/>
  <c r="BC123" i="1" s="1"/>
  <c r="G123" i="1" s="1"/>
  <c r="I18" i="1"/>
  <c r="AV18" i="1"/>
  <c r="AW18" i="1" s="1"/>
  <c r="AZ18" i="1" s="1"/>
  <c r="F18" i="1" s="1"/>
  <c r="BC18" i="1" s="1"/>
  <c r="G18" i="1" s="1"/>
  <c r="BE92" i="1"/>
  <c r="BD92" i="1"/>
  <c r="AV212" i="1"/>
  <c r="AW212" i="1" s="1"/>
  <c r="AZ212" i="1" s="1"/>
  <c r="F212" i="1" s="1"/>
  <c r="BC212" i="1" s="1"/>
  <c r="G212" i="1" s="1"/>
  <c r="I212" i="1"/>
  <c r="H152" i="1"/>
  <c r="I182" i="1"/>
  <c r="AV182" i="1"/>
  <c r="AW182" i="1" s="1"/>
  <c r="AZ182" i="1" s="1"/>
  <c r="F182" i="1" s="1"/>
  <c r="BC182" i="1" s="1"/>
  <c r="G182" i="1" s="1"/>
  <c r="BD64" i="1"/>
  <c r="BE64" i="1"/>
  <c r="BG237" i="1"/>
  <c r="BH237" i="1" s="1"/>
  <c r="BD164" i="1"/>
  <c r="BE164" i="1"/>
  <c r="H180" i="1"/>
  <c r="BG224" i="1"/>
  <c r="BF297" i="1"/>
  <c r="BH297" i="1" s="1"/>
  <c r="BE267" i="1"/>
  <c r="BD267" i="1"/>
  <c r="BE326" i="1"/>
  <c r="BD326" i="1"/>
  <c r="BD240" i="1"/>
  <c r="BE240" i="1"/>
  <c r="H20" i="1"/>
  <c r="H33" i="1"/>
  <c r="H46" i="1"/>
  <c r="I21" i="1"/>
  <c r="AV21" i="1"/>
  <c r="AW21" i="1" s="1"/>
  <c r="AZ21" i="1" s="1"/>
  <c r="F21" i="1" s="1"/>
  <c r="BC21" i="1" s="1"/>
  <c r="G21" i="1" s="1"/>
  <c r="AV51" i="1"/>
  <c r="AW51" i="1" s="1"/>
  <c r="AZ51" i="1" s="1"/>
  <c r="F51" i="1" s="1"/>
  <c r="BC51" i="1" s="1"/>
  <c r="G51" i="1" s="1"/>
  <c r="I51" i="1"/>
  <c r="H151" i="1"/>
  <c r="AV50" i="1"/>
  <c r="AW50" i="1" s="1"/>
  <c r="AZ50" i="1" s="1"/>
  <c r="F50" i="1" s="1"/>
  <c r="I50" i="1"/>
  <c r="AT152" i="1"/>
  <c r="J152" i="1" s="1"/>
  <c r="AU152" i="1" s="1"/>
  <c r="AT20" i="1"/>
  <c r="J20" i="1" s="1"/>
  <c r="AU20" i="1" s="1"/>
  <c r="BE79" i="1"/>
  <c r="BD79" i="1"/>
  <c r="BE122" i="1"/>
  <c r="BD122" i="1"/>
  <c r="BC138" i="1"/>
  <c r="G138" i="1" s="1"/>
  <c r="BF138" i="1"/>
  <c r="BH138" i="1" s="1"/>
  <c r="I153" i="1"/>
  <c r="AV153" i="1"/>
  <c r="AW153" i="1" s="1"/>
  <c r="AZ153" i="1" s="1"/>
  <c r="F153" i="1" s="1"/>
  <c r="BG178" i="1"/>
  <c r="BF182" i="1"/>
  <c r="H182" i="1"/>
  <c r="I196" i="1"/>
  <c r="AV196" i="1"/>
  <c r="AW196" i="1" s="1"/>
  <c r="AZ196" i="1" s="1"/>
  <c r="F196" i="1" s="1"/>
  <c r="BC196" i="1" s="1"/>
  <c r="G196" i="1" s="1"/>
  <c r="I223" i="1"/>
  <c r="AV223" i="1"/>
  <c r="AW223" i="1" s="1"/>
  <c r="AZ223" i="1" s="1"/>
  <c r="F223" i="1" s="1"/>
  <c r="BC223" i="1" s="1"/>
  <c r="G223" i="1" s="1"/>
  <c r="I167" i="1"/>
  <c r="AV167" i="1"/>
  <c r="AW167" i="1" s="1"/>
  <c r="AZ167" i="1" s="1"/>
  <c r="F167" i="1" s="1"/>
  <c r="BC167" i="1" s="1"/>
  <c r="G167" i="1" s="1"/>
  <c r="BF196" i="1"/>
  <c r="BH196" i="1" s="1"/>
  <c r="BF223" i="1"/>
  <c r="BH223" i="1" s="1"/>
  <c r="BD78" i="1"/>
  <c r="BE78" i="1"/>
  <c r="BC108" i="1"/>
  <c r="G108" i="1" s="1"/>
  <c r="BF108" i="1"/>
  <c r="BH108" i="1" s="1"/>
  <c r="BG222" i="1"/>
  <c r="BE81" i="1"/>
  <c r="BD81" i="1"/>
  <c r="BC121" i="1"/>
  <c r="G121" i="1" s="1"/>
  <c r="BF121" i="1"/>
  <c r="BH121" i="1" s="1"/>
  <c r="I222" i="1"/>
  <c r="AV222" i="1"/>
  <c r="AW222" i="1" s="1"/>
  <c r="AZ222" i="1" s="1"/>
  <c r="F222" i="1" s="1"/>
  <c r="BC222" i="1" s="1"/>
  <c r="G222" i="1" s="1"/>
  <c r="BE94" i="1"/>
  <c r="BD94" i="1"/>
  <c r="BF167" i="1"/>
  <c r="H167" i="1"/>
  <c r="I197" i="1"/>
  <c r="AV197" i="1"/>
  <c r="AW197" i="1" s="1"/>
  <c r="AZ197" i="1" s="1"/>
  <c r="F197" i="1" s="1"/>
  <c r="BC197" i="1" s="1"/>
  <c r="G197" i="1" s="1"/>
  <c r="H224" i="1"/>
  <c r="BF120" i="1"/>
  <c r="BH120" i="1" s="1"/>
  <c r="BE254" i="1"/>
  <c r="BD254" i="1"/>
  <c r="BE310" i="1"/>
  <c r="BD310" i="1"/>
  <c r="BE270" i="1"/>
  <c r="BD270" i="1"/>
  <c r="BE283" i="1"/>
  <c r="BD283" i="1"/>
  <c r="BE296" i="1"/>
  <c r="BD296" i="1"/>
  <c r="BE300" i="1"/>
  <c r="BD300" i="1"/>
  <c r="H21" i="1"/>
  <c r="BF34" i="1"/>
  <c r="BH34" i="1" s="1"/>
  <c r="H34" i="1"/>
  <c r="H47" i="1"/>
  <c r="BG63" i="1"/>
  <c r="BH63" i="1" s="1"/>
  <c r="I93" i="1"/>
  <c r="AV93" i="1"/>
  <c r="AW93" i="1" s="1"/>
  <c r="AZ93" i="1" s="1"/>
  <c r="F93" i="1" s="1"/>
  <c r="BC93" i="1" s="1"/>
  <c r="G93" i="1" s="1"/>
  <c r="I110" i="1"/>
  <c r="AV110" i="1"/>
  <c r="AW110" i="1" s="1"/>
  <c r="AZ110" i="1" s="1"/>
  <c r="F110" i="1" s="1"/>
  <c r="BC110" i="1" s="1"/>
  <c r="G110" i="1" s="1"/>
  <c r="I136" i="1"/>
  <c r="BF136" i="1"/>
  <c r="BH136" i="1" s="1"/>
  <c r="AV136" i="1"/>
  <c r="AW136" i="1" s="1"/>
  <c r="AZ136" i="1" s="1"/>
  <c r="F136" i="1" s="1"/>
  <c r="BC136" i="1" s="1"/>
  <c r="G136" i="1" s="1"/>
  <c r="BG151" i="1"/>
  <c r="BG51" i="1"/>
  <c r="AT33" i="1"/>
  <c r="J33" i="1" s="1"/>
  <c r="AU33" i="1" s="1"/>
  <c r="BF96" i="1"/>
  <c r="BH96" i="1" s="1"/>
  <c r="BE109" i="1"/>
  <c r="BD109" i="1"/>
  <c r="BG154" i="1"/>
  <c r="H178" i="1"/>
  <c r="AV194" i="1"/>
  <c r="AW194" i="1" s="1"/>
  <c r="AZ194" i="1" s="1"/>
  <c r="F194" i="1" s="1"/>
  <c r="I194" i="1"/>
  <c r="AV208" i="1"/>
  <c r="AW208" i="1" s="1"/>
  <c r="AZ208" i="1" s="1"/>
  <c r="F208" i="1" s="1"/>
  <c r="I208" i="1"/>
  <c r="AV225" i="1"/>
  <c r="AW225" i="1" s="1"/>
  <c r="AZ225" i="1" s="1"/>
  <c r="F225" i="1" s="1"/>
  <c r="BC225" i="1" s="1"/>
  <c r="G225" i="1" s="1"/>
  <c r="I225" i="1"/>
  <c r="BF225" i="1"/>
  <c r="BH225" i="1" s="1"/>
  <c r="AT151" i="1"/>
  <c r="J151" i="1" s="1"/>
  <c r="AU151" i="1" s="1"/>
  <c r="AT180" i="1"/>
  <c r="J180" i="1" s="1"/>
  <c r="AU180" i="1" s="1"/>
  <c r="BF78" i="1"/>
  <c r="BH78" i="1" s="1"/>
  <c r="BE107" i="1"/>
  <c r="BD107" i="1"/>
  <c r="AT178" i="1"/>
  <c r="J178" i="1" s="1"/>
  <c r="AU178" i="1" s="1"/>
  <c r="BF222" i="1"/>
  <c r="BH222" i="1" s="1"/>
  <c r="H222" i="1"/>
  <c r="BF81" i="1"/>
  <c r="BH81" i="1" s="1"/>
  <c r="BC125" i="1"/>
  <c r="G125" i="1" s="1"/>
  <c r="BF125" i="1"/>
  <c r="BH125" i="1" s="1"/>
  <c r="BG197" i="1"/>
  <c r="BG241" i="1"/>
  <c r="BH241" i="1"/>
  <c r="BF67" i="1"/>
  <c r="BF94" i="1"/>
  <c r="BH94" i="1" s="1"/>
  <c r="BG165" i="1"/>
  <c r="BG193" i="1"/>
  <c r="AT224" i="1"/>
  <c r="J224" i="1" s="1"/>
  <c r="AU224" i="1" s="1"/>
  <c r="BG211" i="1"/>
  <c r="AV226" i="1"/>
  <c r="AW226" i="1" s="1"/>
  <c r="AZ226" i="1" s="1"/>
  <c r="F226" i="1" s="1"/>
  <c r="I226" i="1"/>
  <c r="AV227" i="1"/>
  <c r="AW227" i="1" s="1"/>
  <c r="AZ227" i="1" s="1"/>
  <c r="F227" i="1" s="1"/>
  <c r="I227" i="1"/>
  <c r="BF254" i="1"/>
  <c r="BH254" i="1" s="1"/>
  <c r="BE271" i="1"/>
  <c r="BD271" i="1"/>
  <c r="BE314" i="1"/>
  <c r="BD314" i="1"/>
  <c r="BE256" i="1"/>
  <c r="BD256" i="1"/>
  <c r="BF284" i="1"/>
  <c r="BH284" i="1" s="1"/>
  <c r="BF310" i="1"/>
  <c r="BH310" i="1" s="1"/>
  <c r="G237" i="1"/>
  <c r="G241" i="1"/>
  <c r="BF253" i="1"/>
  <c r="BH253" i="1" s="1"/>
  <c r="BD238" i="1"/>
  <c r="BE238" i="1"/>
  <c r="BD251" i="1"/>
  <c r="BE251" i="1"/>
  <c r="BF270" i="1"/>
  <c r="BH270" i="1" s="1"/>
  <c r="BF296" i="1"/>
  <c r="BH296" i="1" s="1"/>
  <c r="BF326" i="1"/>
  <c r="BH326" i="1" s="1"/>
  <c r="H32" i="1"/>
  <c r="H49" i="1"/>
  <c r="AV63" i="1"/>
  <c r="AW63" i="1" s="1"/>
  <c r="AZ63" i="1" s="1"/>
  <c r="F63" i="1" s="1"/>
  <c r="BC63" i="1" s="1"/>
  <c r="G63" i="1" s="1"/>
  <c r="I63" i="1"/>
  <c r="AT49" i="1"/>
  <c r="J49" i="1" s="1"/>
  <c r="AU49" i="1" s="1"/>
  <c r="I80" i="1"/>
  <c r="AV80" i="1"/>
  <c r="AW80" i="1" s="1"/>
  <c r="AZ80" i="1" s="1"/>
  <c r="F80" i="1" s="1"/>
  <c r="BC80" i="1" s="1"/>
  <c r="G80" i="1" s="1"/>
  <c r="I150" i="1"/>
  <c r="BF150" i="1"/>
  <c r="BH150" i="1" s="1"/>
  <c r="AV150" i="1"/>
  <c r="AW150" i="1" s="1"/>
  <c r="AZ150" i="1" s="1"/>
  <c r="F150" i="1" s="1"/>
  <c r="BC150" i="1" s="1"/>
  <c r="G150" i="1" s="1"/>
  <c r="AT19" i="1"/>
  <c r="J19" i="1" s="1"/>
  <c r="AU19" i="1" s="1"/>
  <c r="AV168" i="1"/>
  <c r="AW168" i="1" s="1"/>
  <c r="AZ168" i="1" s="1"/>
  <c r="F168" i="1" s="1"/>
  <c r="BC168" i="1" s="1"/>
  <c r="G168" i="1" s="1"/>
  <c r="I168" i="1"/>
  <c r="BG182" i="1"/>
  <c r="BH182" i="1"/>
  <c r="BF195" i="1"/>
  <c r="BH195" i="1" s="1"/>
  <c r="H195" i="1"/>
  <c r="H209" i="1"/>
  <c r="BC82" i="1"/>
  <c r="G82" i="1" s="1"/>
  <c r="BF82" i="1"/>
  <c r="BH82" i="1" s="1"/>
  <c r="BD67" i="1"/>
  <c r="BE67" i="1"/>
  <c r="BC95" i="1"/>
  <c r="G95" i="1" s="1"/>
  <c r="BF95" i="1"/>
  <c r="BH95" i="1" s="1"/>
  <c r="BG167" i="1"/>
  <c r="BH167" i="1"/>
  <c r="BE120" i="1"/>
  <c r="BD120" i="1"/>
  <c r="AT209" i="1"/>
  <c r="J209" i="1" s="1"/>
  <c r="AU209" i="1" s="1"/>
  <c r="BE297" i="1"/>
  <c r="BD297" i="1"/>
  <c r="BD252" i="1"/>
  <c r="BE252" i="1"/>
  <c r="BD253" i="1"/>
  <c r="BE253" i="1"/>
  <c r="BH300" i="1"/>
  <c r="BF18" i="1"/>
  <c r="BH18" i="1" s="1"/>
  <c r="H18" i="1"/>
  <c r="BF22" i="1"/>
  <c r="BH22" i="1" s="1"/>
  <c r="H22" i="1"/>
  <c r="H35" i="1"/>
  <c r="BF48" i="1"/>
  <c r="BH48" i="1" s="1"/>
  <c r="H48" i="1"/>
  <c r="I47" i="1"/>
  <c r="AV47" i="1"/>
  <c r="AW47" i="1" s="1"/>
  <c r="AZ47" i="1" s="1"/>
  <c r="F47" i="1" s="1"/>
  <c r="BC47" i="1" s="1"/>
  <c r="G47" i="1" s="1"/>
  <c r="AT46" i="1"/>
  <c r="J46" i="1" s="1"/>
  <c r="AU46" i="1" s="1"/>
  <c r="H63" i="1"/>
  <c r="BF63" i="1"/>
  <c r="BG67" i="1"/>
  <c r="BH67" i="1" s="1"/>
  <c r="AV65" i="1"/>
  <c r="AW65" i="1" s="1"/>
  <c r="AZ65" i="1" s="1"/>
  <c r="F65" i="1" s="1"/>
  <c r="BC65" i="1" s="1"/>
  <c r="G65" i="1" s="1"/>
  <c r="I65" i="1"/>
  <c r="I165" i="1"/>
  <c r="AV165" i="1"/>
  <c r="AW165" i="1" s="1"/>
  <c r="AZ165" i="1" s="1"/>
  <c r="F165" i="1" s="1"/>
  <c r="BC165" i="1" s="1"/>
  <c r="G165" i="1" s="1"/>
  <c r="I34" i="1"/>
  <c r="AV34" i="1"/>
  <c r="AW34" i="1" s="1"/>
  <c r="AZ34" i="1" s="1"/>
  <c r="F34" i="1" s="1"/>
  <c r="BC34" i="1" s="1"/>
  <c r="G34" i="1" s="1"/>
  <c r="AT36" i="1"/>
  <c r="J36" i="1" s="1"/>
  <c r="AU36" i="1" s="1"/>
  <c r="BC66" i="1"/>
  <c r="G66" i="1" s="1"/>
  <c r="BF66" i="1"/>
  <c r="BH66" i="1" s="1"/>
  <c r="BF92" i="1"/>
  <c r="BH92" i="1" s="1"/>
  <c r="BE96" i="1"/>
  <c r="BD96" i="1"/>
  <c r="BC135" i="1"/>
  <c r="G135" i="1" s="1"/>
  <c r="BF135" i="1"/>
  <c r="BH135" i="1" s="1"/>
  <c r="BC139" i="1"/>
  <c r="G139" i="1" s="1"/>
  <c r="BF139" i="1"/>
  <c r="BH139" i="1" s="1"/>
  <c r="H154" i="1"/>
  <c r="AV181" i="1"/>
  <c r="AW181" i="1" s="1"/>
  <c r="AZ181" i="1" s="1"/>
  <c r="F181" i="1" s="1"/>
  <c r="I181" i="1"/>
  <c r="BG195" i="1"/>
  <c r="I210" i="1"/>
  <c r="AV210" i="1"/>
  <c r="AW210" i="1" s="1"/>
  <c r="AZ210" i="1" s="1"/>
  <c r="F210" i="1" s="1"/>
  <c r="BC210" i="1" s="1"/>
  <c r="G210" i="1" s="1"/>
  <c r="I137" i="1"/>
  <c r="AV137" i="1"/>
  <c r="AW137" i="1" s="1"/>
  <c r="AZ137" i="1" s="1"/>
  <c r="F137" i="1" s="1"/>
  <c r="BC137" i="1" s="1"/>
  <c r="G137" i="1" s="1"/>
  <c r="BG152" i="1"/>
  <c r="I193" i="1"/>
  <c r="AV193" i="1"/>
  <c r="AW193" i="1" s="1"/>
  <c r="AZ193" i="1" s="1"/>
  <c r="F193" i="1" s="1"/>
  <c r="BC193" i="1" s="1"/>
  <c r="G193" i="1" s="1"/>
  <c r="BF210" i="1"/>
  <c r="BH210" i="1" s="1"/>
  <c r="BG209" i="1"/>
  <c r="BF197" i="1"/>
  <c r="BH197" i="1" s="1"/>
  <c r="H197" i="1"/>
  <c r="H165" i="1"/>
  <c r="BG180" i="1"/>
  <c r="H193" i="1"/>
  <c r="I211" i="1"/>
  <c r="AV211" i="1"/>
  <c r="AW211" i="1" s="1"/>
  <c r="AZ211" i="1" s="1"/>
  <c r="F211" i="1" s="1"/>
  <c r="BC211" i="1" s="1"/>
  <c r="G211" i="1" s="1"/>
  <c r="BF240" i="1"/>
  <c r="BH240" i="1" s="1"/>
  <c r="BE124" i="1"/>
  <c r="BD124" i="1"/>
  <c r="BF211" i="1"/>
  <c r="BH211" i="1" s="1"/>
  <c r="H211" i="1"/>
  <c r="BE284" i="1"/>
  <c r="BD284" i="1"/>
  <c r="BE327" i="1"/>
  <c r="BD327" i="1"/>
  <c r="BH313" i="1"/>
  <c r="BD239" i="1"/>
  <c r="BE239" i="1"/>
  <c r="BF267" i="1"/>
  <c r="BH267" i="1" s="1"/>
  <c r="BF327" i="1"/>
  <c r="BH327" i="1" s="1"/>
  <c r="BE255" i="1"/>
  <c r="BD255" i="1"/>
  <c r="BE211" i="1" l="1"/>
  <c r="BD211" i="1"/>
  <c r="BD210" i="1"/>
  <c r="BE210" i="1"/>
  <c r="BD66" i="1"/>
  <c r="BE66" i="1"/>
  <c r="BD165" i="1"/>
  <c r="BE165" i="1"/>
  <c r="BD65" i="1"/>
  <c r="BE65" i="1"/>
  <c r="BD241" i="1"/>
  <c r="BE241" i="1"/>
  <c r="BC227" i="1"/>
  <c r="G227" i="1" s="1"/>
  <c r="BF227" i="1"/>
  <c r="BH227" i="1" s="1"/>
  <c r="BC208" i="1"/>
  <c r="G208" i="1" s="1"/>
  <c r="BF208" i="1"/>
  <c r="BH208" i="1" s="1"/>
  <c r="BE121" i="1"/>
  <c r="BD121" i="1"/>
  <c r="BE138" i="1"/>
  <c r="BD138" i="1"/>
  <c r="BC50" i="1"/>
  <c r="G50" i="1" s="1"/>
  <c r="BF50" i="1"/>
  <c r="BH50" i="1" s="1"/>
  <c r="BD212" i="1"/>
  <c r="BE212" i="1"/>
  <c r="BE106" i="1"/>
  <c r="BD106" i="1"/>
  <c r="BD154" i="1"/>
  <c r="BE154" i="1"/>
  <c r="BD193" i="1"/>
  <c r="BE193" i="1"/>
  <c r="BE137" i="1"/>
  <c r="BD137" i="1"/>
  <c r="BC181" i="1"/>
  <c r="G181" i="1" s="1"/>
  <c r="BF181" i="1"/>
  <c r="BH181" i="1" s="1"/>
  <c r="BE139" i="1"/>
  <c r="BD139" i="1"/>
  <c r="I36" i="1"/>
  <c r="AV36" i="1"/>
  <c r="AW36" i="1" s="1"/>
  <c r="AZ36" i="1" s="1"/>
  <c r="F36" i="1" s="1"/>
  <c r="BC36" i="1" s="1"/>
  <c r="G36" i="1" s="1"/>
  <c r="I46" i="1"/>
  <c r="AV46" i="1"/>
  <c r="AW46" i="1" s="1"/>
  <c r="AZ46" i="1" s="1"/>
  <c r="F46" i="1" s="1"/>
  <c r="BC46" i="1" s="1"/>
  <c r="G46" i="1" s="1"/>
  <c r="BE95" i="1"/>
  <c r="BD95" i="1"/>
  <c r="BE82" i="1"/>
  <c r="BD82" i="1"/>
  <c r="BD168" i="1"/>
  <c r="BE168" i="1"/>
  <c r="I49" i="1"/>
  <c r="AV49" i="1"/>
  <c r="AW49" i="1" s="1"/>
  <c r="AZ49" i="1" s="1"/>
  <c r="F49" i="1" s="1"/>
  <c r="BC49" i="1" s="1"/>
  <c r="G49" i="1" s="1"/>
  <c r="BD237" i="1"/>
  <c r="BE237" i="1"/>
  <c r="I224" i="1"/>
  <c r="AV224" i="1"/>
  <c r="AW224" i="1" s="1"/>
  <c r="AZ224" i="1" s="1"/>
  <c r="F224" i="1" s="1"/>
  <c r="BC224" i="1" s="1"/>
  <c r="G224" i="1" s="1"/>
  <c r="BE125" i="1"/>
  <c r="BD125" i="1"/>
  <c r="I178" i="1"/>
  <c r="AV178" i="1"/>
  <c r="AW178" i="1" s="1"/>
  <c r="AZ178" i="1" s="1"/>
  <c r="F178" i="1" s="1"/>
  <c r="BF212" i="1"/>
  <c r="BH212" i="1" s="1"/>
  <c r="BE93" i="1"/>
  <c r="BD93" i="1"/>
  <c r="BE222" i="1"/>
  <c r="BD222" i="1"/>
  <c r="BD223" i="1"/>
  <c r="BE223" i="1"/>
  <c r="BC153" i="1"/>
  <c r="G153" i="1" s="1"/>
  <c r="BF153" i="1"/>
  <c r="BH153" i="1" s="1"/>
  <c r="I20" i="1"/>
  <c r="AV20" i="1"/>
  <c r="AW20" i="1" s="1"/>
  <c r="AZ20" i="1" s="1"/>
  <c r="F20" i="1" s="1"/>
  <c r="BC20" i="1" s="1"/>
  <c r="G20" i="1" s="1"/>
  <c r="BD51" i="1"/>
  <c r="BE51" i="1"/>
  <c r="BE123" i="1"/>
  <c r="BD123" i="1"/>
  <c r="BF106" i="1"/>
  <c r="BH106" i="1" s="1"/>
  <c r="BE35" i="1"/>
  <c r="BD35" i="1"/>
  <c r="BE195" i="1"/>
  <c r="BD195" i="1"/>
  <c r="BF137" i="1"/>
  <c r="BH137" i="1" s="1"/>
  <c r="BE34" i="1"/>
  <c r="BD34" i="1"/>
  <c r="BF65" i="1"/>
  <c r="BH65" i="1" s="1"/>
  <c r="BE47" i="1"/>
  <c r="BD47" i="1"/>
  <c r="I19" i="1"/>
  <c r="AV19" i="1"/>
  <c r="AW19" i="1" s="1"/>
  <c r="AZ19" i="1" s="1"/>
  <c r="F19" i="1" s="1"/>
  <c r="BE80" i="1"/>
  <c r="BD80" i="1"/>
  <c r="BC226" i="1"/>
  <c r="G226" i="1" s="1"/>
  <c r="BF226" i="1"/>
  <c r="BH226" i="1" s="1"/>
  <c r="I180" i="1"/>
  <c r="AV180" i="1"/>
  <c r="AW180" i="1" s="1"/>
  <c r="AZ180" i="1" s="1"/>
  <c r="F180" i="1" s="1"/>
  <c r="BD225" i="1"/>
  <c r="BE225" i="1"/>
  <c r="BC194" i="1"/>
  <c r="G194" i="1" s="1"/>
  <c r="BF194" i="1"/>
  <c r="BH194" i="1" s="1"/>
  <c r="I33" i="1"/>
  <c r="AV33" i="1"/>
  <c r="AW33" i="1" s="1"/>
  <c r="AZ33" i="1" s="1"/>
  <c r="F33" i="1" s="1"/>
  <c r="BC33" i="1" s="1"/>
  <c r="G33" i="1" s="1"/>
  <c r="BE110" i="1"/>
  <c r="BD110" i="1"/>
  <c r="BF93" i="1"/>
  <c r="BH93" i="1" s="1"/>
  <c r="BF224" i="1"/>
  <c r="BH224" i="1" s="1"/>
  <c r="BE108" i="1"/>
  <c r="BD108" i="1"/>
  <c r="I152" i="1"/>
  <c r="AV152" i="1"/>
  <c r="AW152" i="1" s="1"/>
  <c r="AZ152" i="1" s="1"/>
  <c r="F152" i="1" s="1"/>
  <c r="BC152" i="1" s="1"/>
  <c r="G152" i="1" s="1"/>
  <c r="BE21" i="1"/>
  <c r="BD21" i="1"/>
  <c r="BF123" i="1"/>
  <c r="BH123" i="1" s="1"/>
  <c r="BF36" i="1"/>
  <c r="BH36" i="1" s="1"/>
  <c r="BE32" i="1"/>
  <c r="BD32" i="1"/>
  <c r="BF193" i="1"/>
  <c r="BH193" i="1" s="1"/>
  <c r="BF165" i="1"/>
  <c r="BH165" i="1" s="1"/>
  <c r="BF154" i="1"/>
  <c r="BH154" i="1" s="1"/>
  <c r="BE135" i="1"/>
  <c r="BD135" i="1"/>
  <c r="BF35" i="1"/>
  <c r="BH35" i="1" s="1"/>
  <c r="I209" i="1"/>
  <c r="AV209" i="1"/>
  <c r="AW209" i="1" s="1"/>
  <c r="AZ209" i="1" s="1"/>
  <c r="F209" i="1" s="1"/>
  <c r="BC209" i="1" s="1"/>
  <c r="G209" i="1" s="1"/>
  <c r="BF209" i="1"/>
  <c r="BH209" i="1" s="1"/>
  <c r="BE150" i="1"/>
  <c r="BD150" i="1"/>
  <c r="BF80" i="1"/>
  <c r="BH80" i="1" s="1"/>
  <c r="BD63" i="1"/>
  <c r="BE63" i="1"/>
  <c r="BF32" i="1"/>
  <c r="BH32" i="1" s="1"/>
  <c r="I151" i="1"/>
  <c r="AV151" i="1"/>
  <c r="AW151" i="1" s="1"/>
  <c r="AZ151" i="1" s="1"/>
  <c r="F151" i="1" s="1"/>
  <c r="BE136" i="1"/>
  <c r="BD136" i="1"/>
  <c r="BF110" i="1"/>
  <c r="BH110" i="1" s="1"/>
  <c r="BF47" i="1"/>
  <c r="BH47" i="1" s="1"/>
  <c r="BF21" i="1"/>
  <c r="BH21" i="1" s="1"/>
  <c r="BE197" i="1"/>
  <c r="BD197" i="1"/>
  <c r="BD167" i="1"/>
  <c r="BE167" i="1"/>
  <c r="BD196" i="1"/>
  <c r="BE196" i="1"/>
  <c r="BF51" i="1"/>
  <c r="BH51" i="1" s="1"/>
  <c r="BF33" i="1"/>
  <c r="BH33" i="1" s="1"/>
  <c r="BE182" i="1"/>
  <c r="BD182" i="1"/>
  <c r="BE18" i="1"/>
  <c r="BD18" i="1"/>
  <c r="BE48" i="1"/>
  <c r="BD48" i="1"/>
  <c r="BE22" i="1"/>
  <c r="BD22" i="1"/>
  <c r="BF168" i="1"/>
  <c r="BH168" i="1" s="1"/>
  <c r="BD194" i="1" l="1"/>
  <c r="BE194" i="1"/>
  <c r="BF20" i="1"/>
  <c r="BH20" i="1" s="1"/>
  <c r="BE46" i="1"/>
  <c r="BD46" i="1"/>
  <c r="BE152" i="1"/>
  <c r="BD152" i="1"/>
  <c r="BC19" i="1"/>
  <c r="G19" i="1" s="1"/>
  <c r="BF19" i="1"/>
  <c r="BH19" i="1" s="1"/>
  <c r="BF46" i="1"/>
  <c r="BH46" i="1" s="1"/>
  <c r="BE209" i="1"/>
  <c r="BD209" i="1"/>
  <c r="BF152" i="1"/>
  <c r="BH152" i="1" s="1"/>
  <c r="BD226" i="1"/>
  <c r="BE226" i="1"/>
  <c r="BE36" i="1"/>
  <c r="BD36" i="1"/>
  <c r="BE20" i="1"/>
  <c r="BD20" i="1"/>
  <c r="BE49" i="1"/>
  <c r="BD49" i="1"/>
  <c r="BC151" i="1"/>
  <c r="G151" i="1" s="1"/>
  <c r="BF151" i="1"/>
  <c r="BH151" i="1" s="1"/>
  <c r="BE33" i="1"/>
  <c r="BD33" i="1"/>
  <c r="BD208" i="1"/>
  <c r="BE208" i="1"/>
  <c r="BC180" i="1"/>
  <c r="G180" i="1" s="1"/>
  <c r="BF180" i="1"/>
  <c r="BH180" i="1" s="1"/>
  <c r="BD153" i="1"/>
  <c r="BE153" i="1"/>
  <c r="BC178" i="1"/>
  <c r="G178" i="1" s="1"/>
  <c r="BF178" i="1"/>
  <c r="BH178" i="1" s="1"/>
  <c r="BE224" i="1"/>
  <c r="BD224" i="1"/>
  <c r="BF49" i="1"/>
  <c r="BH49" i="1" s="1"/>
  <c r="BD181" i="1"/>
  <c r="BE181" i="1"/>
  <c r="BD50" i="1"/>
  <c r="BE50" i="1"/>
  <c r="BD227" i="1"/>
  <c r="BE227" i="1"/>
  <c r="BD180" i="1" l="1"/>
  <c r="BE180" i="1"/>
  <c r="BD151" i="1"/>
  <c r="BE151" i="1"/>
  <c r="BE178" i="1"/>
  <c r="BD178" i="1"/>
  <c r="BE19" i="1"/>
  <c r="BD19" i="1"/>
</calcChain>
</file>

<file path=xl/sharedStrings.xml><?xml version="1.0" encoding="utf-8"?>
<sst xmlns="http://schemas.openxmlformats.org/spreadsheetml/2006/main" count="657" uniqueCount="394">
  <si>
    <t>OPEN 6.3.4</t>
  </si>
  <si>
    <t>Sat Apr 18 2020 06:48:48</t>
  </si>
  <si>
    <t>Unit=</t>
  </si>
  <si>
    <t>PSC-4903</t>
  </si>
  <si>
    <t>LightSource=</t>
  </si>
  <si>
    <t>Sun+Sky</t>
  </si>
  <si>
    <t>A/D AvgTime=</t>
  </si>
  <si>
    <t>Config=</t>
  </si>
  <si>
    <t>/User/Configs/UserPrefs/OpaqueConifer EB.xml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</si>
  <si>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</si>
  <si>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</si>
  <si>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</si>
  <si>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</si>
  <si>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</si>
  <si>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</si>
  <si>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</si>
  <si>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</si>
  <si>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</si>
  <si>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</si>
  <si>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</si>
  <si>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</si>
  <si>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</si>
  <si>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</si>
  <si>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</si>
  <si>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</si>
  <si>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</si>
  <si>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</si>
  <si>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</si>
  <si>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</si>
  <si>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</si>
  <si>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</si>
  <si>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</si>
  <si>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</si>
  <si>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</si>
  <si>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</si>
  <si>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</si>
  <si>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</si>
  <si>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</si>
  <si>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</si>
  <si>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</si>
  <si>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</si>
  <si>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</si>
  <si>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</si>
  <si>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</si>
  <si>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</si>
  <si>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</si>
  <si>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</si>
  <si>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</si>
  <si>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</si>
  <si>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</si>
  <si>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</si>
  <si>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</si>
  <si>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</si>
  <si>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</si>
  <si>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</si>
  <si>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</si>
  <si>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</si>
  <si>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</si>
  <si>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</si>
  <si>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</si>
  <si>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</si>
  <si>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</si>
  <si>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</si>
  <si>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</si>
  <si>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</si>
  <si>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</si>
  <si>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</si>
  <si>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</si>
  <si>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</si>
  <si>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</si>
  <si>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</si>
  <si>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</si>
  <si>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</si>
  <si>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"07:17:57 ag bz 8"
</t>
  </si>
  <si>
    <t xml:space="preserve">"07:20:54 Flow: Fixed -&gt; 600 umol/s"
</t>
  </si>
  <si>
    <t xml:space="preserve">"07:21:05 Launched AutoProg /User/Configs/AutoProgs/AutoLog2"
</t>
  </si>
  <si>
    <t xml:space="preserve">"07:21:10 Log Option: Logged values are 15 s averages"
</t>
  </si>
  <si>
    <t xml:space="preserve">"07:21:10 CO2 Mixer: CO2R -&gt; 410 uml"
</t>
  </si>
  <si>
    <t xml:space="preserve">"07:21:10 Coolers: Tblock -&gt; 15.00 C"
</t>
  </si>
  <si>
    <t xml:space="preserve">"07:21:10 Flow: Fixed -&gt; 600 umol/s"
</t>
  </si>
  <si>
    <t>07:21:15</t>
  </si>
  <si>
    <t>07:21:20</t>
  </si>
  <si>
    <t>07:21:26</t>
  </si>
  <si>
    <t>07:21:31</t>
  </si>
  <si>
    <t>07:21:36</t>
  </si>
  <si>
    <t xml:space="preserve">"07:21:41 CO2 Mixer: CO2R -&gt; 410 uml"
</t>
  </si>
  <si>
    <t xml:space="preserve">"07:21:41 Coolers: Tblock -&gt; 15.00 C"
</t>
  </si>
  <si>
    <t xml:space="preserve">"07:21:41 Flow: Fixed -&gt; 600 umol/s"
</t>
  </si>
  <si>
    <t xml:space="preserve">"07:23:31 ag fl 7"
</t>
  </si>
  <si>
    <t xml:space="preserve">"07:26:16 Flow: Fixed -&gt; 600 umol/s"
</t>
  </si>
  <si>
    <t xml:space="preserve">"07:26:30 Launched AutoProg /User/Configs/AutoProgs/AutoLog2"
</t>
  </si>
  <si>
    <t xml:space="preserve">"07:26:32 CO2 Mixer: CO2R -&gt; 410 uml"
</t>
  </si>
  <si>
    <t xml:space="preserve">"07:26:32 Coolers: Tblock -&gt; 15.00 C"
</t>
  </si>
  <si>
    <t xml:space="preserve">"07:26:32 Flow: Fixed -&gt; 600 umol/s"
</t>
  </si>
  <si>
    <t>07:26:37</t>
  </si>
  <si>
    <t>07:26:42</t>
  </si>
  <si>
    <t>07:26:48</t>
  </si>
  <si>
    <t>07:26:53</t>
  </si>
  <si>
    <t>07:26:58</t>
  </si>
  <si>
    <t xml:space="preserve">"07:27:03 CO2 Mixer: CO2R -&gt; 410 uml"
</t>
  </si>
  <si>
    <t xml:space="preserve">"07:27:03 Coolers: Tblock -&gt; 15.00 C"
</t>
  </si>
  <si>
    <t xml:space="preserve">"07:27:03 Flow: Fixed -&gt; 600 umol/s"
</t>
  </si>
  <si>
    <t xml:space="preserve">"07:29:02 rm bz 12"
</t>
  </si>
  <si>
    <t xml:space="preserve">"07:32:18 Flow: Fixed -&gt; 600 umol/s"
</t>
  </si>
  <si>
    <t xml:space="preserve">"07:32:31 Launched AutoProg /User/Configs/AutoProgs/AutoLog2"
</t>
  </si>
  <si>
    <t xml:space="preserve">"07:32:33 CO2 Mixer: CO2R -&gt; 410 uml"
</t>
  </si>
  <si>
    <t xml:space="preserve">"07:32:33 Coolers: Tblock -&gt; 15.00 C"
</t>
  </si>
  <si>
    <t xml:space="preserve">"07:32:33 Flow: Fixed -&gt; 600 umol/s"
</t>
  </si>
  <si>
    <t>07:32:38</t>
  </si>
  <si>
    <t>07:32:43</t>
  </si>
  <si>
    <t>07:32:48</t>
  </si>
  <si>
    <t>07:32:53</t>
  </si>
  <si>
    <t>07:32:58</t>
  </si>
  <si>
    <t>07:33:03</t>
  </si>
  <si>
    <t xml:space="preserve">"07:33:04 CO2 Mixer: CO2R -&gt; 410 uml"
</t>
  </si>
  <si>
    <t xml:space="preserve">"07:33:04 Coolers: Tblock -&gt; 15.00 C"
</t>
  </si>
  <si>
    <t xml:space="preserve">"07:33:04 Flow: Fixed -&gt; 600 umol/s"
</t>
  </si>
  <si>
    <t xml:space="preserve">"07:34:44 ag fl 8"
</t>
  </si>
  <si>
    <t xml:space="preserve">"07:35:28 ag fl 8"
</t>
  </si>
  <si>
    <t xml:space="preserve">"07:39:19 Flow: Fixed -&gt; 600 umol/s"
</t>
  </si>
  <si>
    <t xml:space="preserve">"07:39:47 Flow: Fixed -&gt; 600 umol/s"
</t>
  </si>
  <si>
    <t xml:space="preserve">"07:39:57 Launched AutoProg /User/Configs/AutoProgs/AutoLog2"
</t>
  </si>
  <si>
    <t xml:space="preserve">"07:39:58 CO2 Mixer: CO2R -&gt; 410 uml"
</t>
  </si>
  <si>
    <t xml:space="preserve">"07:39:58 Coolers: Tblock -&gt; 15.00 C"
</t>
  </si>
  <si>
    <t xml:space="preserve">"07:39:58 Flow: Fixed -&gt; 600 umol/s"
</t>
  </si>
  <si>
    <t>07:40:03</t>
  </si>
  <si>
    <t>07:40:08</t>
  </si>
  <si>
    <t>07:40:14</t>
  </si>
  <si>
    <t>07:40:19</t>
  </si>
  <si>
    <t>07:40:24</t>
  </si>
  <si>
    <t xml:space="preserve">"07:40:29 CO2 Mixer: CO2R -&gt; 410 uml"
</t>
  </si>
  <si>
    <t xml:space="preserve">"07:40:29 Coolers: Tblock -&gt; 15.00 C"
</t>
  </si>
  <si>
    <t xml:space="preserve">"07:40:29 Flow: Fixed -&gt; 600 umol/s"
</t>
  </si>
  <si>
    <t xml:space="preserve">"07:42:07 Coolers: Tblock -&gt; 20.00 C"
</t>
  </si>
  <si>
    <t xml:space="preserve">"07:55:18 ag fl 12"
</t>
  </si>
  <si>
    <t xml:space="preserve">"07:59:05 Flow: Fixed -&gt; 600 umol/s"
</t>
  </si>
  <si>
    <t xml:space="preserve">"07:59:30 Launched AutoProg /User/Configs/AutoProgs/AutoLog2"
</t>
  </si>
  <si>
    <t xml:space="preserve">"07:59:31 CO2 Mixer: CO2R -&gt; 410 uml"
</t>
  </si>
  <si>
    <t xml:space="preserve">"07:59:31 Coolers: Tblock -&gt; 20.00 C"
</t>
  </si>
  <si>
    <t xml:space="preserve">"07:59:31 Flow: Fixed -&gt; 600 umol/s"
</t>
  </si>
  <si>
    <t>07:59:36</t>
  </si>
  <si>
    <t>07:59:41</t>
  </si>
  <si>
    <t>07:59:46</t>
  </si>
  <si>
    <t>07:59:52</t>
  </si>
  <si>
    <t>07:59:57</t>
  </si>
  <si>
    <t xml:space="preserve">"08:00:02 CO2 Mixer: CO2R -&gt; 410 uml"
</t>
  </si>
  <si>
    <t xml:space="preserve">"08:00:02 Coolers: Tblock -&gt; 20.00 C"
</t>
  </si>
  <si>
    <t xml:space="preserve">"08:00:02 Flow: Fixed -&gt; 600 umol/s"
</t>
  </si>
  <si>
    <t xml:space="preserve">"08:01:18 ag fl 8"
</t>
  </si>
  <si>
    <t xml:space="preserve">"08:06:31 Flow: Fixed -&gt; 600 umol/s"
</t>
  </si>
  <si>
    <t xml:space="preserve">"08:06:51 Launched AutoProg /User/Configs/AutoProgs/AutoLog2"
</t>
  </si>
  <si>
    <t xml:space="preserve">"08:06:53 CO2 Mixer: CO2R -&gt; 410 uml"
</t>
  </si>
  <si>
    <t xml:space="preserve">"08:06:53 Coolers: Tblock -&gt; 20.00 C"
</t>
  </si>
  <si>
    <t xml:space="preserve">"08:06:53 Flow: Fixed -&gt; 600 umol/s"
</t>
  </si>
  <si>
    <t>08:06:58</t>
  </si>
  <si>
    <t>08:07:03</t>
  </si>
  <si>
    <t>08:07:08</t>
  </si>
  <si>
    <t>08:07:13</t>
  </si>
  <si>
    <t>08:07:19</t>
  </si>
  <si>
    <t xml:space="preserve">"08:07:24 CO2 Mixer: CO2R -&gt; 410 uml"
</t>
  </si>
  <si>
    <t xml:space="preserve">"08:07:24 Coolers: Tblock -&gt; 20.00 C"
</t>
  </si>
  <si>
    <t xml:space="preserve">"08:07:24 Flow: Fixed -&gt; 600 umol/s"
</t>
  </si>
  <si>
    <t xml:space="preserve">"08:09:08 ag fl 10"
</t>
  </si>
  <si>
    <t xml:space="preserve">"08:13:00 Flow: Fixed -&gt; 600 umol/s"
</t>
  </si>
  <si>
    <t xml:space="preserve">"08:13:28 Launched AutoProg /User/Configs/AutoProgs/AutoLog2"
</t>
  </si>
  <si>
    <t xml:space="preserve">"08:13:29 CO2 Mixer: CO2R -&gt; 410 uml"
</t>
  </si>
  <si>
    <t xml:space="preserve">"08:13:30 Coolers: Tblock -&gt; 20.00 C"
</t>
  </si>
  <si>
    <t xml:space="preserve">"08:13:30 Flow: Fixed -&gt; 600 umol/s"
</t>
  </si>
  <si>
    <t>08:13:35</t>
  </si>
  <si>
    <t>08:13:40</t>
  </si>
  <si>
    <t>08:13:45</t>
  </si>
  <si>
    <t>08:13:50</t>
  </si>
  <si>
    <t>08:13:56</t>
  </si>
  <si>
    <t xml:space="preserve">"08:14:01 CO2 Mixer: CO2R -&gt; 410 uml"
</t>
  </si>
  <si>
    <t xml:space="preserve">"08:14:01 Coolers: Tblock -&gt; 20.00 C"
</t>
  </si>
  <si>
    <t xml:space="preserve">"08:14:01 Flow: Fixed -&gt; 600 umol/s"
</t>
  </si>
  <si>
    <t xml:space="preserve">"08:15:55 ag fl 7"
</t>
  </si>
  <si>
    <t xml:space="preserve">"08:18:43 Flow: Fixed -&gt; 600 umol/s"
</t>
  </si>
  <si>
    <t xml:space="preserve">"08:18:51 Launched AutoProg /User/Configs/AutoProgs/AutoLog2"
</t>
  </si>
  <si>
    <t xml:space="preserve">"08:18:53 CO2 Mixer: CO2R -&gt; 410 uml"
</t>
  </si>
  <si>
    <t xml:space="preserve">"08:18:53 Coolers: Tblock -&gt; 20.00 C"
</t>
  </si>
  <si>
    <t xml:space="preserve">"08:18:53 Flow: Fixed -&gt; 600 umol/s"
</t>
  </si>
  <si>
    <t>08:18:58</t>
  </si>
  <si>
    <t>08:19:03</t>
  </si>
  <si>
    <t>08:19:08</t>
  </si>
  <si>
    <t>08:19:13</t>
  </si>
  <si>
    <t>08:19:18</t>
  </si>
  <si>
    <t>08:19:23</t>
  </si>
  <si>
    <t xml:space="preserve">"08:19:24 CO2 Mixer: CO2R -&gt; 410 uml"
</t>
  </si>
  <si>
    <t xml:space="preserve">"08:19:24 Coolers: Tblock -&gt; 20.00 C"
</t>
  </si>
  <si>
    <t xml:space="preserve">"08:19:24 Flow: Fixed -&gt; 600 umol/s"
</t>
  </si>
  <si>
    <t xml:space="preserve">"08:20:28 ag bz 8"
</t>
  </si>
  <si>
    <t xml:space="preserve">"08:22:53 Flow: Fixed -&gt; 600 umol/s"
</t>
  </si>
  <si>
    <t xml:space="preserve">"08:23:10 Launched AutoProg /User/Configs/AutoProgs/AutoLog2"
</t>
  </si>
  <si>
    <t xml:space="preserve">"08:23:12 CO2 Mixer: CO2R -&gt; 410 uml"
</t>
  </si>
  <si>
    <t xml:space="preserve">"08:23:12 Coolers: Tblock -&gt; 20.00 C"
</t>
  </si>
  <si>
    <t xml:space="preserve">"08:23:12 Flow: Fixed -&gt; 600 umol/s"
</t>
  </si>
  <si>
    <t>08:23:17</t>
  </si>
  <si>
    <t>08:23:22</t>
  </si>
  <si>
    <t>08:23:27</t>
  </si>
  <si>
    <t>08:23:32</t>
  </si>
  <si>
    <t>08:23:37</t>
  </si>
  <si>
    <t xml:space="preserve">"08:23:43 CO2 Mixer: CO2R -&gt; 410 uml"
</t>
  </si>
  <si>
    <t xml:space="preserve">"08:23:43 Coolers: Tblock -&gt; 20.00 C"
</t>
  </si>
  <si>
    <t xml:space="preserve">"08:23:43 Flow: Fixed -&gt; 600 umol/s"
</t>
  </si>
  <si>
    <t xml:space="preserve">"08:23:59 Coolers: Tblock -&gt; 27.00 C"
</t>
  </si>
  <si>
    <t xml:space="preserve">"08:39:05 ag fl 10"
</t>
  </si>
  <si>
    <t xml:space="preserve">"08:43:09 Flow: Fixed -&gt; 600 umol/s"
</t>
  </si>
  <si>
    <t xml:space="preserve">"08:43:33 Launched AutoProg /User/Configs/AutoProgs/AutoLog2"
</t>
  </si>
  <si>
    <t xml:space="preserve">"08:43:34 CO2 Mixer: CO2R -&gt; 410 uml"
</t>
  </si>
  <si>
    <t xml:space="preserve">"08:43:34 Coolers: Tblock -&gt; 27.00 C"
</t>
  </si>
  <si>
    <t xml:space="preserve">"08:43:34 Flow: Fixed -&gt; 600 umol/s"
</t>
  </si>
  <si>
    <t>08:43:40</t>
  </si>
  <si>
    <t>08:43:45</t>
  </si>
  <si>
    <t>08:43:50</t>
  </si>
  <si>
    <t>08:43:55</t>
  </si>
  <si>
    <t>08:44:00</t>
  </si>
  <si>
    <t xml:space="preserve">"08:44:06 CO2 Mixer: CO2R -&gt; 410 uml"
</t>
  </si>
  <si>
    <t xml:space="preserve">"08:44:06 Coolers: Tblock -&gt; 27.00 C"
</t>
  </si>
  <si>
    <t xml:space="preserve">"08:44:06 Flow: Fixed -&gt; 600 umol/s"
</t>
  </si>
  <si>
    <t xml:space="preserve">"08:45:53 rm fl 8"
</t>
  </si>
  <si>
    <t xml:space="preserve">"08:48:50 Flow: Fixed -&gt; 600 umol/s"
</t>
  </si>
  <si>
    <t xml:space="preserve">"08:49:06 Launched AutoProg /User/Configs/AutoProgs/AutoLog2"
</t>
  </si>
  <si>
    <t xml:space="preserve">"08:49:07 CO2 Mixer: CO2R -&gt; 410 uml"
</t>
  </si>
  <si>
    <t xml:space="preserve">"08:49:07 Coolers: Tblock -&gt; 27.00 C"
</t>
  </si>
  <si>
    <t xml:space="preserve">"08:49:07 Flow: Fixed -&gt; 600 umol/s"
</t>
  </si>
  <si>
    <t>08:49:13</t>
  </si>
  <si>
    <t>08:49:18</t>
  </si>
  <si>
    <t>08:49:23</t>
  </si>
  <si>
    <t>08:49:28</t>
  </si>
  <si>
    <t>08:49:33</t>
  </si>
  <si>
    <t xml:space="preserve">"08:49:39 CO2 Mixer: CO2R -&gt; 410 uml"
</t>
  </si>
  <si>
    <t xml:space="preserve">"08:49:39 Coolers: Tblock -&gt; 27.00 C"
</t>
  </si>
  <si>
    <t xml:space="preserve">"08:49:39 Flow: Fixed -&gt; 600 umol/s"
</t>
  </si>
  <si>
    <t xml:space="preserve">"08:50:57 ag fl 8"
</t>
  </si>
  <si>
    <t xml:space="preserve">"08:54:55 Flow: Fixed -&gt; 600 umol/s"
</t>
  </si>
  <si>
    <t xml:space="preserve">"08:55:09 Launched AutoProg /User/Configs/AutoProgs/AutoLog2"
</t>
  </si>
  <si>
    <t xml:space="preserve">"08:55:10 CO2 Mixer: CO2R -&gt; 410 uml"
</t>
  </si>
  <si>
    <t xml:space="preserve">"08:55:10 Coolers: Tblock -&gt; 27.00 C"
</t>
  </si>
  <si>
    <t xml:space="preserve">"08:55:10 Flow: Fixed -&gt; 600 umol/s"
</t>
  </si>
  <si>
    <t>08:55:15</t>
  </si>
  <si>
    <t>08:55:21</t>
  </si>
  <si>
    <t>08:55:26</t>
  </si>
  <si>
    <t>08:55:31</t>
  </si>
  <si>
    <t>08:55:36</t>
  </si>
  <si>
    <t xml:space="preserve">"08:55:41 CO2 Mixer: CO2R -&gt; 410 uml"
</t>
  </si>
  <si>
    <t xml:space="preserve">"08:55:41 Coolers: Tblock -&gt; 27.00 C"
</t>
  </si>
  <si>
    <t xml:space="preserve">"08:55:41 Flow: Fixed -&gt; 600 umol/s"
</t>
  </si>
  <si>
    <t xml:space="preserve">"08:56:55 ag fl 7"
</t>
  </si>
  <si>
    <t xml:space="preserve">"09:00:42 Flow: Fixed -&gt; 600 umol/s"
</t>
  </si>
  <si>
    <t xml:space="preserve">"09:01:02 Launched AutoProg /User/Configs/AutoProgs/AutoLog2"
</t>
  </si>
  <si>
    <t xml:space="preserve">"09:01:03 CO2 Mixer: CO2R -&gt; 410 uml"
</t>
  </si>
  <si>
    <t xml:space="preserve">"09:01:03 Coolers: Tblock -&gt; 27.00 C"
</t>
  </si>
  <si>
    <t xml:space="preserve">"09:01:03 Flow: Fixed -&gt; 600 umol/s"
</t>
  </si>
  <si>
    <t>09:01:08</t>
  </si>
  <si>
    <t>09:01:13</t>
  </si>
  <si>
    <t>09:01:18</t>
  </si>
  <si>
    <t>09:01:23</t>
  </si>
  <si>
    <t>09:01:28</t>
  </si>
  <si>
    <t>09:01:33</t>
  </si>
  <si>
    <t xml:space="preserve">"09:01:34 CO2 Mixer: CO2R -&gt; 410 uml"
</t>
  </si>
  <si>
    <t xml:space="preserve">"09:01:34 Coolers: Tblock -&gt; 27.00 C"
</t>
  </si>
  <si>
    <t xml:space="preserve">"09:01:34 Flow: Fixed -&gt; 600 umol/s"
</t>
  </si>
  <si>
    <t xml:space="preserve">"09:01:51 Coolers: Tblock -&gt; 35.00 C"
</t>
  </si>
  <si>
    <t xml:space="preserve">"09:20:53 ag fl 12"
</t>
  </si>
  <si>
    <t xml:space="preserve">"09:24:39 Flow: Fixed -&gt; 600 umol/s"
</t>
  </si>
  <si>
    <t xml:space="preserve">"09:24:55 Launched AutoProg /User/Configs/AutoProgs/AutoLog2"
</t>
  </si>
  <si>
    <t xml:space="preserve">"09:24:56 CO2 Mixer: CO2R -&gt; 410 uml"
</t>
  </si>
  <si>
    <t xml:space="preserve">"09:24:56 Coolers: Tblock -&gt; 35.00 C"
</t>
  </si>
  <si>
    <t xml:space="preserve">"09:24:56 Flow: Fixed -&gt; 600 umol/s"
</t>
  </si>
  <si>
    <t>09:25:02</t>
  </si>
  <si>
    <t>09:25:07</t>
  </si>
  <si>
    <t>09:25:12</t>
  </si>
  <si>
    <t>09:25:17</t>
  </si>
  <si>
    <t>09:25:22</t>
  </si>
  <si>
    <t xml:space="preserve">"09:25:28 CO2 Mixer: CO2R -&gt; 410 uml"
</t>
  </si>
  <si>
    <t xml:space="preserve">"09:25:28 Coolers: Tblock -&gt; 35.00 C"
</t>
  </si>
  <si>
    <t xml:space="preserve">"09:25:28 Flow: Fixed -&gt; 600 umol/s"
</t>
  </si>
  <si>
    <t xml:space="preserve">"09:26:37 ag fl 7"
</t>
  </si>
  <si>
    <t xml:space="preserve">"09:30:16 Flow: Fixed -&gt; 600 umol/s"
</t>
  </si>
  <si>
    <t xml:space="preserve">"09:30:28 Launched AutoProg /User/Configs/AutoProgs/AutoLog2"
</t>
  </si>
  <si>
    <t xml:space="preserve">"09:30:29 CO2 Mixer: CO2R -&gt; 410 uml"
</t>
  </si>
  <si>
    <t xml:space="preserve">"09:30:29 Coolers: Tblock -&gt; 35.00 C"
</t>
  </si>
  <si>
    <t xml:space="preserve">"09:30:29 Flow: Fixed -&gt; 600 umol/s"
</t>
  </si>
  <si>
    <t>09:30:34</t>
  </si>
  <si>
    <t>09:30:39</t>
  </si>
  <si>
    <t>09:30:44</t>
  </si>
  <si>
    <t>09:30:50</t>
  </si>
  <si>
    <t>09:30:55</t>
  </si>
  <si>
    <t>09:31:00</t>
  </si>
  <si>
    <t xml:space="preserve">"09:31:00 CO2 Mixer: CO2R -&gt; 410 uml"
</t>
  </si>
  <si>
    <t xml:space="preserve">"09:31:00 Coolers: Tblock -&gt; 35.00 C"
</t>
  </si>
  <si>
    <t xml:space="preserve">"09:31:00 Flow: Fixed -&gt; 600 umol/s"
</t>
  </si>
  <si>
    <t xml:space="preserve">"09:32:05 ag bz 11"
</t>
  </si>
  <si>
    <t xml:space="preserve">"09:36:17 Flow: Fixed -&gt; 600 umol/s"
</t>
  </si>
  <si>
    <t xml:space="preserve">"09:36:34 Launched AutoProg /User/Configs/AutoProgs/AutoLog2"
</t>
  </si>
  <si>
    <t xml:space="preserve">"09:36:35 CO2 Mixer: CO2R -&gt; 410 uml"
</t>
  </si>
  <si>
    <t xml:space="preserve">"09:36:35 Coolers: Tblock -&gt; 35.00 C"
</t>
  </si>
  <si>
    <t xml:space="preserve">"09:36:35 Flow: Fixed -&gt; 600 umol/s"
</t>
  </si>
  <si>
    <t>09:36:40</t>
  </si>
  <si>
    <t>09:36:45</t>
  </si>
  <si>
    <t>09:36:50</t>
  </si>
  <si>
    <t>09:36:56</t>
  </si>
  <si>
    <t>09:37:01</t>
  </si>
  <si>
    <t xml:space="preserve">"09:37:06 CO2 Mixer: CO2R -&gt; 410 uml"
</t>
  </si>
  <si>
    <t xml:space="preserve">"09:37:06 Coolers: Tblock -&gt; 35.00 C"
</t>
  </si>
  <si>
    <t xml:space="preserve">"09:37:06 Flow: Fixed -&gt; 600 umol/s"
</t>
  </si>
  <si>
    <t xml:space="preserve">"09:38:25 ag fl 10"
</t>
  </si>
  <si>
    <t xml:space="preserve">"09:42:20 Flow: Fixed -&gt; 600 umol/s"
</t>
  </si>
  <si>
    <t xml:space="preserve">"09:42:44 Launched AutoProg /User/Configs/AutoProgs/AutoLog2"
</t>
  </si>
  <si>
    <t xml:space="preserve">"09:42:46 CO2 Mixer: CO2R -&gt; 410 uml"
</t>
  </si>
  <si>
    <t xml:space="preserve">"09:42:46 Coolers: Tblock -&gt; 35.00 C"
</t>
  </si>
  <si>
    <t xml:space="preserve">"09:42:46 Flow: Fixed -&gt; 600 umol/s"
</t>
  </si>
  <si>
    <t>09:42:51</t>
  </si>
  <si>
    <t>09:42:56</t>
  </si>
  <si>
    <t>09:43:01</t>
  </si>
  <si>
    <t>09:43:06</t>
  </si>
  <si>
    <t>09:43:11</t>
  </si>
  <si>
    <t>09:43:16</t>
  </si>
  <si>
    <t xml:space="preserve">"09:43:17 CO2 Mixer: CO2R -&gt; 410 uml"
</t>
  </si>
  <si>
    <t xml:space="preserve">"09:43:17 Coolers: Tblock -&gt; 35.00 C"
</t>
  </si>
  <si>
    <t xml:space="preserve">"09:43:17 Flow: Fixed -&gt; 600 umol/s"
</t>
  </si>
  <si>
    <t xml:space="preserve">"09:44:47 Coolers: Tblock -&gt; 40.00 C"
</t>
  </si>
  <si>
    <t xml:space="preserve">"09:59:14 ag bz 10"
</t>
  </si>
  <si>
    <t xml:space="preserve">"10:01:38 Flow: Fixed -&gt; 600 umol/s"
</t>
  </si>
  <si>
    <t xml:space="preserve">"10:01:58 Launched AutoProg /User/Configs/AutoProgs/AutoLog2"
</t>
  </si>
  <si>
    <t xml:space="preserve">"10:02:00 CO2 Mixer: CO2R -&gt; 410 uml"
</t>
  </si>
  <si>
    <t xml:space="preserve">"10:02:00 Coolers: Tblock -&gt; 40.00 C"
</t>
  </si>
  <si>
    <t xml:space="preserve">"10:02:00 Flow: Fixed -&gt; 600 umol/s"
</t>
  </si>
  <si>
    <t>10:02:05</t>
  </si>
  <si>
    <t>10:02:10</t>
  </si>
  <si>
    <t>10:02:15</t>
  </si>
  <si>
    <t>10:02:20</t>
  </si>
  <si>
    <t>10:02:25</t>
  </si>
  <si>
    <t xml:space="preserve">"10:02:31 CO2 Mixer: CO2R -&gt; 410 uml"
</t>
  </si>
  <si>
    <t xml:space="preserve">"10:02:31 Coolers: Tblock -&gt; 40.00 C"
</t>
  </si>
  <si>
    <t xml:space="preserve">"10:02:31 Flow: Fixed -&gt; 600 umol/s"
</t>
  </si>
  <si>
    <t xml:space="preserve">"10:04:05 ag fl 10"
</t>
  </si>
  <si>
    <t xml:space="preserve">"10:06:37 Flow: Fixed -&gt; 600 umol/s"
</t>
  </si>
  <si>
    <t xml:space="preserve">"10:06:53 Launched AutoProg /User/Configs/AutoProgs/AutoLog2"
</t>
  </si>
  <si>
    <t xml:space="preserve">"10:06:54 CO2 Mixer: CO2R -&gt; 410 uml"
</t>
  </si>
  <si>
    <t xml:space="preserve">"10:06:54 Coolers: Tblock -&gt; 40.00 C"
</t>
  </si>
  <si>
    <t xml:space="preserve">"10:06:54 Flow: Fixed -&gt; 600 umol/s"
</t>
  </si>
  <si>
    <t>10:06:59</t>
  </si>
  <si>
    <t>10:07:04</t>
  </si>
  <si>
    <t>10:07:10</t>
  </si>
  <si>
    <t>10:07:15</t>
  </si>
  <si>
    <t>10:07:20</t>
  </si>
  <si>
    <t xml:space="preserve">"10:07:25 CO2 Mixer: CO2R -&gt; 410 uml"
</t>
  </si>
  <si>
    <t xml:space="preserve">"10:07:25 Coolers: Tblock -&gt; 40.00 C"
</t>
  </si>
  <si>
    <t xml:space="preserve">"10:07:25 Flow: Fixed -&gt; 600 umol/s"
</t>
  </si>
  <si>
    <t xml:space="preserve">"10:08:32 ag fl 8"
</t>
  </si>
  <si>
    <t xml:space="preserve">"10:11:04 Flow: Fixed -&gt; 600 umol/s"
</t>
  </si>
  <si>
    <t xml:space="preserve">"10:11:38 Launched AutoProg /User/Configs/AutoProgs/AutoLog2"
</t>
  </si>
  <si>
    <t xml:space="preserve">"10:11:39 CO2 Mixer: CO2R -&gt; 410 uml"
</t>
  </si>
  <si>
    <t xml:space="preserve">"10:11:39 Coolers: Tblock -&gt; 40.00 C"
</t>
  </si>
  <si>
    <t xml:space="preserve">"10:11:39 Flow: Fixed -&gt; 600 umol/s"
</t>
  </si>
  <si>
    <t>10:11:45</t>
  </si>
  <si>
    <t>10:11:50</t>
  </si>
  <si>
    <t>10:11:55</t>
  </si>
  <si>
    <t>10:12:00</t>
  </si>
  <si>
    <t>10:12:05</t>
  </si>
  <si>
    <t>10:12:10</t>
  </si>
  <si>
    <t xml:space="preserve">"10:12:10 CO2 Mixer: CO2R -&gt; 410 uml"
</t>
  </si>
  <si>
    <t xml:space="preserve">"10:12:10 Coolers: Tblock -&gt; 40.00 C"
</t>
  </si>
  <si>
    <t xml:space="preserve">"10:12:10 Flow: Fixed -&gt; 600 umol/s"
</t>
  </si>
  <si>
    <t xml:space="preserve">"10:13:38 ag fl 7"
</t>
  </si>
  <si>
    <t xml:space="preserve">"10:16:57 Flow: Fixed -&gt; 600 umol/s"
</t>
  </si>
  <si>
    <t xml:space="preserve">"10:17:14 Launched AutoProg /User/Configs/AutoProgs/AutoLog2"
</t>
  </si>
  <si>
    <t xml:space="preserve">"10:17:16 CO2 Mixer: CO2R -&gt; 410 uml"
</t>
  </si>
  <si>
    <t xml:space="preserve">"10:17:16 Coolers: Tblock -&gt; 40.00 C"
</t>
  </si>
  <si>
    <t xml:space="preserve">"10:17:16 Flow: Fixed -&gt; 600 umol/s"
</t>
  </si>
  <si>
    <t>10:17:21</t>
  </si>
  <si>
    <t>10:17:26</t>
  </si>
  <si>
    <t>10:17:31</t>
  </si>
  <si>
    <t>10:17:36</t>
  </si>
  <si>
    <t>10:17:42</t>
  </si>
  <si>
    <t xml:space="preserve">"10:17:47 CO2 Mixer: CO2R -&gt; 410 uml"
</t>
  </si>
  <si>
    <t xml:space="preserve">"10:17:47 Coolers: Tblock -&gt; 40.00 C"
</t>
  </si>
  <si>
    <t xml:space="preserve">"10:17:47 Flow: Fixed -&gt; 600 umol/s"
</t>
  </si>
  <si>
    <t xml:space="preserve">"10:18:34 ag fl 12"
</t>
  </si>
  <si>
    <t xml:space="preserve">"10:20:15 Flow: Fixed -&gt; 600 umol/s"
</t>
  </si>
  <si>
    <t xml:space="preserve">"10:21:00 Launched AutoProg /User/Configs/AutoProgs/AutoLog2"
</t>
  </si>
  <si>
    <t xml:space="preserve">"10:21:01 CO2 Mixer: CO2R -&gt; 410 uml"
</t>
  </si>
  <si>
    <t xml:space="preserve">"10:21:01 Coolers: Tblock -&gt; 40.00 C"
</t>
  </si>
  <si>
    <t xml:space="preserve">"10:21:01 Flow: Fixed -&gt; 600 umol/s"
</t>
  </si>
  <si>
    <t>10:21:06</t>
  </si>
  <si>
    <t>10:21:12</t>
  </si>
  <si>
    <t>10:21:17</t>
  </si>
  <si>
    <t>10:21:22</t>
  </si>
  <si>
    <t>10:21:27</t>
  </si>
  <si>
    <t xml:space="preserve">"10:21:32 CO2 Mixer: CO2R -&gt; 410 uml"
</t>
  </si>
  <si>
    <t xml:space="preserve">"10:21:32 Coolers: Tblock -&gt; 40.00 C"
</t>
  </si>
  <si>
    <t xml:space="preserve">"10:21:32 Flow: Fixed -&gt; 600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</si>
</sst>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1"/>
  <sheetViews>
    <sheetView tabSelected="1" workbookViewId="0"/>
  </sheetViews>
  <sheetFormatPr defaultRowHeight="15" x14ac:dyDescent="0.25"/>
  <sheetData>
    <row r="1" spans="1:60" x14ac:dyDescent="0.25">
      <c r="A1" s="1" t="s">
        <v>0</v>
      </c>
    </row>
    <row r="2" spans="1:60" x14ac:dyDescent="0.25">
      <c r="A2" s="1" t="s">
        <v>1</v>
      </c>
    </row>
    <row r="3" spans="1:60" x14ac:dyDescent="0.25">
      <c r="A3" s="1" t="s">
        <v>2</v>
      </c>
      <c r="B3" s="1" t="s">
        <v>3</v>
      </c>
    </row>
    <row r="4" spans="1:60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60" x14ac:dyDescent="0.25">
      <c r="A5" s="1" t="s">
        <v>6</v>
      </c>
      <c r="B5" s="1">
        <v>4</v>
      </c>
    </row>
    <row r="6" spans="1:60" x14ac:dyDescent="0.25">
      <c r="A6" s="1" t="s">
        <v>7</v>
      </c>
      <c r="B6" s="1" t="s">
        <v>8</v>
      </c>
    </row>
    <row r="7" spans="1:60" x14ac:dyDescent="0.25">
      <c r="A7" s="1" t="s">
        <v>9</v>
      </c>
      <c r="B7" s="1" t="s">
        <v>10</v>
      </c>
    </row>
    <row r="9" spans="1:60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5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5">
      <c r="A11" s="1" t="s">
        <v>9</v>
      </c>
      <c r="B11" s="1" t="s">
        <v>73</v>
      </c>
    </row>
    <row r="12" spans="1:60" x14ac:dyDescent="0.25">
      <c r="A12" s="1" t="s">
        <v>9</v>
      </c>
      <c r="B12" s="1" t="s">
        <v>74</v>
      </c>
    </row>
    <row r="13" spans="1:60" x14ac:dyDescent="0.25">
      <c r="A13" s="1" t="s">
        <v>9</v>
      </c>
      <c r="B13" s="1" t="s">
        <v>75</v>
      </c>
    </row>
    <row r="14" spans="1:60" x14ac:dyDescent="0.25">
      <c r="A14" s="1" t="s">
        <v>9</v>
      </c>
      <c r="B14" s="1" t="s">
        <v>76</v>
      </c>
    </row>
    <row r="15" spans="1:60" x14ac:dyDescent="0.25">
      <c r="A15" s="1" t="s">
        <v>9</v>
      </c>
      <c r="B15" s="1" t="s">
        <v>77</v>
      </c>
    </row>
    <row r="16" spans="1:60" x14ac:dyDescent="0.25">
      <c r="A16" s="1" t="s">
        <v>9</v>
      </c>
      <c r="B16" s="1" t="s">
        <v>78</v>
      </c>
    </row>
    <row r="17" spans="1:60" x14ac:dyDescent="0.25">
      <c r="A17" s="1" t="s">
        <v>9</v>
      </c>
      <c r="B17" s="1" t="s">
        <v>79</v>
      </c>
    </row>
    <row r="18" spans="1:60" x14ac:dyDescent="0.25">
      <c r="A18" s="1">
        <v>1</v>
      </c>
      <c r="B18" s="1" t="s">
        <v>80</v>
      </c>
      <c r="C18" s="1">
        <v>1976.5000014416873</v>
      </c>
      <c r="D18" s="1">
        <v>1</v>
      </c>
      <c r="E18">
        <f>(R18-S18*(1000-T18)/(1000-U18))*AO18</f>
        <v>-0.49619804074534274</v>
      </c>
      <c r="F18">
        <f>IF(AZ18&lt;&gt;0,1/(1/AZ18-1/N18),0)</f>
        <v>3.0382972820805675E-2</v>
      </c>
      <c r="G18">
        <f>((BC18-AP18/2)*S18-E18)/(BC18+AP18/2)</f>
        <v>429.68197906142336</v>
      </c>
      <c r="H18">
        <f>AP18*1000</f>
        <v>0.34269817263062885</v>
      </c>
      <c r="I18">
        <f>(AU18-BA18)</f>
        <v>1.1384196578983168</v>
      </c>
      <c r="J18">
        <f>(P18+AT18*D18)</f>
        <v>15.15244943012981</v>
      </c>
      <c r="K18" s="1">
        <v>14.020000457763672</v>
      </c>
      <c r="L18">
        <f>(K18*AI18+AJ18)</f>
        <v>2</v>
      </c>
      <c r="M18" s="1">
        <v>0.5</v>
      </c>
      <c r="N18">
        <f>L18*(M18+1)*(M18+1)/(M18*M18+1)</f>
        <v>3.6</v>
      </c>
      <c r="O18" s="1">
        <v>15.396010398864746</v>
      </c>
      <c r="P18" s="1">
        <v>15.269131660461426</v>
      </c>
      <c r="Q18" s="1">
        <v>15.028403282165527</v>
      </c>
      <c r="R18" s="1">
        <v>410.17279052734375</v>
      </c>
      <c r="S18" s="1">
        <v>411.00350952148438</v>
      </c>
      <c r="T18" s="1">
        <v>5.0292410850524902</v>
      </c>
      <c r="U18" s="1">
        <v>5.8257207870483398</v>
      </c>
      <c r="V18" s="1">
        <v>29.005743026733398</v>
      </c>
      <c r="W18" s="1">
        <v>33.604938507080078</v>
      </c>
      <c r="X18" s="1">
        <v>599.71875</v>
      </c>
      <c r="Y18" s="1">
        <v>6.4290441572666168E-2</v>
      </c>
      <c r="Z18" s="1">
        <v>6.7674145102500916E-2</v>
      </c>
      <c r="AA18" s="1">
        <v>101.24447631835938</v>
      </c>
      <c r="AB18" s="1">
        <v>4.9793548583984375</v>
      </c>
      <c r="AC18" s="1">
        <v>8.6165443062782288E-2</v>
      </c>
      <c r="AD18" s="1">
        <v>1.8363144248723984E-2</v>
      </c>
      <c r="AE18" s="1">
        <v>3.8133817724883556E-3</v>
      </c>
      <c r="AF18" s="1">
        <v>2.0345523953437805E-2</v>
      </c>
      <c r="AG18" s="1">
        <v>3.6412454210221767E-3</v>
      </c>
      <c r="AH18" s="1">
        <v>0.66666668653488159</v>
      </c>
      <c r="AI18" s="1">
        <v>0</v>
      </c>
      <c r="AJ18" s="1">
        <v>2</v>
      </c>
      <c r="AK18" s="1">
        <v>0</v>
      </c>
      <c r="AL18" s="1">
        <v>1</v>
      </c>
      <c r="AM18" s="1">
        <v>0.18999999761581421</v>
      </c>
      <c r="AN18" s="1">
        <v>111115</v>
      </c>
      <c r="AO18">
        <f>X18*0.000001/(K18*0.0001)</f>
        <v>0.42775943681792217</v>
      </c>
      <c r="AP18">
        <f>(U18-T18)/(1000-U18)*AO18</f>
        <v>3.4269817263062887E-4</v>
      </c>
      <c r="AQ18">
        <f>(P18+273.15)</f>
        <v>288.4191316604614</v>
      </c>
      <c r="AR18">
        <f>(O18+273.15)</f>
        <v>288.54601039886472</v>
      </c>
      <c r="AS18">
        <f>(Y18*AK18+Z18*AL18)*AM18</f>
        <v>1.2858087408127439E-2</v>
      </c>
      <c r="AT18">
        <f>((AS18+0.00000010773*(AR18^4-AQ18^4))-AP18*44100)/(L18*0.92*2*29.3+0.00000043092*AQ18^3)</f>
        <v>-0.11668223033161623</v>
      </c>
      <c r="AU18">
        <f>0.61365*EXP(17.502*J18/(240.97+J18))</f>
        <v>1.7282417081600063</v>
      </c>
      <c r="AV18">
        <f>AU18*1000/AA18</f>
        <v>17.069985158751933</v>
      </c>
      <c r="AW18">
        <f>(AV18-U18)</f>
        <v>11.244264371703593</v>
      </c>
      <c r="AX18">
        <f>IF(D18,P18,(O18+P18)/2)</f>
        <v>15.269131660461426</v>
      </c>
      <c r="AY18">
        <f>0.61365*EXP(17.502*AX18/(240.97+AX18))</f>
        <v>1.7412492733467193</v>
      </c>
      <c r="AZ18">
        <f>IF(AW18&lt;&gt;0,(1000-(AV18+U18)/2)/AW18*AP18,0)</f>
        <v>3.0128695229614637E-2</v>
      </c>
      <c r="BA18">
        <f>U18*AA18/1000</f>
        <v>0.58982205026168955</v>
      </c>
      <c r="BB18">
        <f>(AY18-BA18)</f>
        <v>1.1514272230850298</v>
      </c>
      <c r="BC18">
        <f>1/(1.6/F18+1.37/N18)</f>
        <v>1.8853115863970725E-2</v>
      </c>
      <c r="BD18">
        <f>G18*AA18*0.001</f>
        <v>43.50292695351007</v>
      </c>
      <c r="BE18">
        <f>G18/S18</f>
        <v>1.0454460098447471</v>
      </c>
      <c r="BF18">
        <f>(1-AP18*AA18/AU18/F18)*100</f>
        <v>33.923294727270715</v>
      </c>
      <c r="BG18">
        <f>(S18-E18/(N18/1.35))</f>
        <v>411.18958378676388</v>
      </c>
      <c r="BH18">
        <f>E18*BF18/100/BG18</f>
        <v>-4.0936524277394366E-4</v>
      </c>
    </row>
    <row r="19" spans="1:60" x14ac:dyDescent="0.25">
      <c r="A19" s="1">
        <v>2</v>
      </c>
      <c r="B19" s="1" t="s">
        <v>81</v>
      </c>
      <c r="C19" s="1">
        <v>1981.5000013299286</v>
      </c>
      <c r="D19" s="1">
        <v>1</v>
      </c>
      <c r="E19">
        <f>(R19-S19*(1000-T19)/(1000-U19))*AO19</f>
        <v>-0.51876532200110403</v>
      </c>
      <c r="F19">
        <f>IF(AZ19&lt;&gt;0,1/(1/AZ19-1/N19),0)</f>
        <v>3.0355122245400341E-2</v>
      </c>
      <c r="G19">
        <f>((BC19-AP19/2)*S19-E19)/(BC19+AP19/2)</f>
        <v>430.89734947795637</v>
      </c>
      <c r="H19">
        <f>AP19*1000</f>
        <v>0.34239612968398031</v>
      </c>
      <c r="I19">
        <f>(AU19-BA19)</f>
        <v>1.1384521962601895</v>
      </c>
      <c r="J19">
        <f>(P19+AT19*D19)</f>
        <v>15.152025653639946</v>
      </c>
      <c r="K19" s="1">
        <v>14.020000457763672</v>
      </c>
      <c r="L19">
        <f>(K19*AI19+AJ19)</f>
        <v>2</v>
      </c>
      <c r="M19" s="1">
        <v>0.5</v>
      </c>
      <c r="N19">
        <f>L19*(M19+1)*(M19+1)/(M19*M19+1)</f>
        <v>3.6</v>
      </c>
      <c r="O19" s="1">
        <v>15.396158218383789</v>
      </c>
      <c r="P19" s="1">
        <v>15.268484115600586</v>
      </c>
      <c r="Q19" s="1">
        <v>15.027778625488281</v>
      </c>
      <c r="R19" s="1">
        <v>410.12429809570313</v>
      </c>
      <c r="S19" s="1">
        <v>411.00811767578125</v>
      </c>
      <c r="T19" s="1">
        <v>5.0291028022766113</v>
      </c>
      <c r="U19" s="1">
        <v>5.8249325752258301</v>
      </c>
      <c r="V19" s="1">
        <v>29.004430770874023</v>
      </c>
      <c r="W19" s="1">
        <v>33.598251342773438</v>
      </c>
      <c r="X19" s="1">
        <v>599.67999267578125</v>
      </c>
      <c r="Y19" s="1">
        <v>8.8810540735721588E-2</v>
      </c>
      <c r="Z19" s="1">
        <v>9.3484781682491302E-2</v>
      </c>
      <c r="AA19" s="1">
        <v>101.2445068359375</v>
      </c>
      <c r="AB19" s="1">
        <v>4.9793548583984375</v>
      </c>
      <c r="AC19" s="1">
        <v>8.6165443062782288E-2</v>
      </c>
      <c r="AD19" s="1">
        <v>1.8363144248723984E-2</v>
      </c>
      <c r="AE19" s="1">
        <v>3.8133817724883556E-3</v>
      </c>
      <c r="AF19" s="1">
        <v>2.0345523953437805E-2</v>
      </c>
      <c r="AG19" s="1">
        <v>3.6412454210221767E-3</v>
      </c>
      <c r="AH19" s="1">
        <v>1</v>
      </c>
      <c r="AI19" s="1">
        <v>0</v>
      </c>
      <c r="AJ19" s="1">
        <v>2</v>
      </c>
      <c r="AK19" s="1">
        <v>0</v>
      </c>
      <c r="AL19" s="1">
        <v>1</v>
      </c>
      <c r="AM19" s="1">
        <v>0.18999999761581421</v>
      </c>
      <c r="AN19" s="1">
        <v>111115</v>
      </c>
      <c r="AO19">
        <f>X19*0.000001/(K19*0.0001)</f>
        <v>0.42773179250768439</v>
      </c>
      <c r="AP19">
        <f>(U19-T19)/(1000-U19)*AO19</f>
        <v>3.4239612968398032E-4</v>
      </c>
      <c r="AQ19">
        <f>(P19+273.15)</f>
        <v>288.41848411560056</v>
      </c>
      <c r="AR19">
        <f>(O19+273.15)</f>
        <v>288.54615821838377</v>
      </c>
      <c r="AS19">
        <f>(Y19*AK19+Z19*AL19)*AM19</f>
        <v>1.7762108296788259E-2</v>
      </c>
      <c r="AT19">
        <f>((AS19+0.00000010773*(AR19^4-AQ19^4))-AP19*44100)/(L19*0.92*2*29.3+0.00000043092*AQ19^3)</f>
        <v>-0.1164584619606404</v>
      </c>
      <c r="AU19">
        <f>0.61365*EXP(17.502*J19/(240.97+J19))</f>
        <v>1.7281946221915159</v>
      </c>
      <c r="AV19">
        <f>AU19*1000/AA19</f>
        <v>17.069514941605505</v>
      </c>
      <c r="AW19">
        <f>(AV19-U19)</f>
        <v>11.244582366379674</v>
      </c>
      <c r="AX19">
        <f>IF(D19,P19,(O19+P19)/2)</f>
        <v>15.268484115600586</v>
      </c>
      <c r="AY19">
        <f>0.61365*EXP(17.502*AX19/(240.97+AX19))</f>
        <v>1.7411768493272646</v>
      </c>
      <c r="AZ19">
        <f>IF(AW19&lt;&gt;0,(1000-(AV19+U19)/2)/AW19*AP19,0)</f>
        <v>3.0101308660914618E-2</v>
      </c>
      <c r="BA19">
        <f>U19*AA19/1000</f>
        <v>0.58974242593132653</v>
      </c>
      <c r="BB19">
        <f>(AY19-BA19)</f>
        <v>1.1514344233959379</v>
      </c>
      <c r="BC19">
        <f>1/(1.6/F19+1.37/N19)</f>
        <v>1.8835958018424838E-2</v>
      </c>
      <c r="BD19">
        <f>G19*AA19*0.001</f>
        <v>43.6259896448083</v>
      </c>
      <c r="BE19">
        <f>G19/S19</f>
        <v>1.0483913357104653</v>
      </c>
      <c r="BF19">
        <f>(1-AP19*AA19/AU19/F19)*100</f>
        <v>33.919140877902585</v>
      </c>
      <c r="BG19">
        <f>(S19-E19/(N19/1.35))</f>
        <v>411.20265467153166</v>
      </c>
      <c r="BH19">
        <f>E19*BF19/100/BG19</f>
        <v>-4.2791732591273451E-4</v>
      </c>
    </row>
    <row r="20" spans="1:60" x14ac:dyDescent="0.25">
      <c r="A20" s="1">
        <v>3</v>
      </c>
      <c r="B20" s="1" t="s">
        <v>82</v>
      </c>
      <c r="C20" s="1">
        <v>1987.0000012069941</v>
      </c>
      <c r="D20" s="1">
        <v>1</v>
      </c>
      <c r="E20">
        <f>(R20-S20*(1000-T20)/(1000-U20))*AO20</f>
        <v>-0.51675298964123628</v>
      </c>
      <c r="F20">
        <f>IF(AZ20&lt;&gt;0,1/(1/AZ20-1/N20),0)</f>
        <v>3.0273026661738492E-2</v>
      </c>
      <c r="G20">
        <f>((BC20-AP20/2)*S20-E20)/(BC20+AP20/2)</f>
        <v>430.8513959617336</v>
      </c>
      <c r="H20">
        <f>AP20*1000</f>
        <v>0.34155251599379027</v>
      </c>
      <c r="I20">
        <f>(AU20-BA20)</f>
        <v>1.138703064945616</v>
      </c>
      <c r="J20">
        <f>(P20+AT20*D20)</f>
        <v>15.153020563897094</v>
      </c>
      <c r="K20" s="1">
        <v>14.020000457763672</v>
      </c>
      <c r="L20">
        <f>(K20*AI20+AJ20)</f>
        <v>2</v>
      </c>
      <c r="M20" s="1">
        <v>0.5</v>
      </c>
      <c r="N20">
        <f>L20*(M20+1)*(M20+1)/(M20*M20+1)</f>
        <v>3.6</v>
      </c>
      <c r="O20" s="1">
        <v>15.396773338317871</v>
      </c>
      <c r="P20" s="1">
        <v>15.269209861755371</v>
      </c>
      <c r="Q20" s="1">
        <v>15.02741813659668</v>
      </c>
      <c r="R20" s="1">
        <v>410.11636352539063</v>
      </c>
      <c r="S20" s="1">
        <v>410.99630737304688</v>
      </c>
      <c r="T20" s="1">
        <v>5.0296597480773926</v>
      </c>
      <c r="U20" s="1">
        <v>5.8235378265380859</v>
      </c>
      <c r="V20" s="1">
        <v>29.006120681762695</v>
      </c>
      <c r="W20" s="1">
        <v>33.587024688720703</v>
      </c>
      <c r="X20" s="1">
        <v>599.6739501953125</v>
      </c>
      <c r="Y20" s="1">
        <v>6.7450612783432007E-2</v>
      </c>
      <c r="Z20" s="1">
        <v>7.1000650525093079E-2</v>
      </c>
      <c r="AA20" s="1">
        <v>101.24465942382813</v>
      </c>
      <c r="AB20" s="1">
        <v>4.9793548583984375</v>
      </c>
      <c r="AC20" s="1">
        <v>8.6165443062782288E-2</v>
      </c>
      <c r="AD20" s="1">
        <v>1.8363144248723984E-2</v>
      </c>
      <c r="AE20" s="1">
        <v>3.8133817724883556E-3</v>
      </c>
      <c r="AF20" s="1">
        <v>2.0345523953437805E-2</v>
      </c>
      <c r="AG20" s="1">
        <v>3.6412454210221767E-3</v>
      </c>
      <c r="AH20" s="1">
        <v>1</v>
      </c>
      <c r="AI20" s="1">
        <v>0</v>
      </c>
      <c r="AJ20" s="1">
        <v>2</v>
      </c>
      <c r="AK20" s="1">
        <v>0</v>
      </c>
      <c r="AL20" s="1">
        <v>1</v>
      </c>
      <c r="AM20" s="1">
        <v>0.18999999761581421</v>
      </c>
      <c r="AN20" s="1">
        <v>111115</v>
      </c>
      <c r="AO20">
        <f>X20*0.000001/(K20*0.0001)</f>
        <v>0.42772748260734816</v>
      </c>
      <c r="AP20">
        <f>(U20-T20)/(1000-U20)*AO20</f>
        <v>3.415525159937903E-4</v>
      </c>
      <c r="AQ20">
        <f>(P20+273.15)</f>
        <v>288.41920986175535</v>
      </c>
      <c r="AR20">
        <f>(O20+273.15)</f>
        <v>288.54677333831785</v>
      </c>
      <c r="AS20">
        <f>(Y20*AK20+Z20*AL20)*AM20</f>
        <v>1.3490123430488943E-2</v>
      </c>
      <c r="AT20">
        <f>((AS20+0.00000010773*(AR20^4-AQ20^4))-AP20*44100)/(L20*0.92*2*29.3+0.00000043092*AQ20^3)</f>
        <v>-0.11618929785827616</v>
      </c>
      <c r="AU20">
        <f>0.61365*EXP(17.502*J20/(240.97+J20))</f>
        <v>1.7283051688352447</v>
      </c>
      <c r="AV20">
        <f>AU20*1000/AA20</f>
        <v>17.070581092087554</v>
      </c>
      <c r="AW20">
        <f>(AV20-U20)</f>
        <v>11.247043265549468</v>
      </c>
      <c r="AX20">
        <f>IF(D20,P20,(O20+P20)/2)</f>
        <v>15.269209861755371</v>
      </c>
      <c r="AY20">
        <f>0.61365*EXP(17.502*AX20/(240.97+AX20))</f>
        <v>1.7412580198727865</v>
      </c>
      <c r="AZ20">
        <f>IF(AW20&lt;&gt;0,(1000-(AV20+U20)/2)/AW20*AP20,0)</f>
        <v>3.0020578392274563E-2</v>
      </c>
      <c r="BA20">
        <f>U20*AA20/1000</f>
        <v>0.58960210388962875</v>
      </c>
      <c r="BB20">
        <f>(AY20-BA20)</f>
        <v>1.1516559159831576</v>
      </c>
      <c r="BC20">
        <f>1/(1.6/F20+1.37/N20)</f>
        <v>1.878538025133596E-2</v>
      </c>
      <c r="BD20">
        <f>G20*AA20*0.001</f>
        <v>43.621402846426641</v>
      </c>
      <c r="BE20">
        <f>G20/S20</f>
        <v>1.0483096520151092</v>
      </c>
      <c r="BF20">
        <f>(1-AP20*AA20/AU20/F20)*100</f>
        <v>33.907323350159622</v>
      </c>
      <c r="BG20">
        <f>(S20-E20/(N20/1.35))</f>
        <v>411.19008974416232</v>
      </c>
      <c r="BH20">
        <f>E20*BF20/100/BG20</f>
        <v>-4.2612191171311766E-4</v>
      </c>
    </row>
    <row r="21" spans="1:60" x14ac:dyDescent="0.25">
      <c r="A21" s="1">
        <v>4</v>
      </c>
      <c r="B21" s="1" t="s">
        <v>83</v>
      </c>
      <c r="C21" s="1">
        <v>1992.0000010952353</v>
      </c>
      <c r="D21" s="1">
        <v>1</v>
      </c>
      <c r="E21">
        <f>(R21-S21*(1000-T21)/(1000-U21))*AO21</f>
        <v>-0.52751755769852338</v>
      </c>
      <c r="F21">
        <f>IF(AZ21&lt;&gt;0,1/(1/AZ21-1/N21),0)</f>
        <v>3.0125147843559127E-2</v>
      </c>
      <c r="G21">
        <f>((BC21-AP21/2)*S21-E21)/(BC21+AP21/2)</f>
        <v>431.54615404867002</v>
      </c>
      <c r="H21">
        <f>AP21*1000</f>
        <v>0.33995703133693816</v>
      </c>
      <c r="I21">
        <f>(AU21-BA21)</f>
        <v>1.1389014364112096</v>
      </c>
      <c r="J21">
        <f>(P21+AT21*D21)</f>
        <v>15.152235709047888</v>
      </c>
      <c r="K21" s="1">
        <v>14.020000457763672</v>
      </c>
      <c r="L21">
        <f>(K21*AI21+AJ21)</f>
        <v>2</v>
      </c>
      <c r="M21" s="1">
        <v>0.5</v>
      </c>
      <c r="N21">
        <f>L21*(M21+1)*(M21+1)/(M21*M21+1)</f>
        <v>3.6</v>
      </c>
      <c r="O21" s="1">
        <v>15.397848129272461</v>
      </c>
      <c r="P21" s="1">
        <v>15.267596244812012</v>
      </c>
      <c r="Q21" s="1">
        <v>15.026663780212402</v>
      </c>
      <c r="R21" s="1">
        <v>410.0821533203125</v>
      </c>
      <c r="S21" s="1">
        <v>410.98880004882813</v>
      </c>
      <c r="T21" s="1">
        <v>5.0305566787719727</v>
      </c>
      <c r="U21" s="1">
        <v>5.8207259178161621</v>
      </c>
      <c r="V21" s="1">
        <v>29.008609771728516</v>
      </c>
      <c r="W21" s="1">
        <v>33.569473266601563</v>
      </c>
      <c r="X21" s="1">
        <v>599.67596435546875</v>
      </c>
      <c r="Y21" s="1">
        <v>6.6342867910861969E-2</v>
      </c>
      <c r="Z21" s="1">
        <v>6.9834604859352112E-2</v>
      </c>
      <c r="AA21" s="1">
        <v>101.2445068359375</v>
      </c>
      <c r="AB21" s="1">
        <v>4.9793548583984375</v>
      </c>
      <c r="AC21" s="1">
        <v>8.6165443062782288E-2</v>
      </c>
      <c r="AD21" s="1">
        <v>1.8363144248723984E-2</v>
      </c>
      <c r="AE21" s="1">
        <v>3.8133817724883556E-3</v>
      </c>
      <c r="AF21" s="1">
        <v>2.0345523953437805E-2</v>
      </c>
      <c r="AG21" s="1">
        <v>3.6412454210221767E-3</v>
      </c>
      <c r="AH21" s="1">
        <v>1</v>
      </c>
      <c r="AI21" s="1">
        <v>0</v>
      </c>
      <c r="AJ21" s="1">
        <v>2</v>
      </c>
      <c r="AK21" s="1">
        <v>0</v>
      </c>
      <c r="AL21" s="1">
        <v>1</v>
      </c>
      <c r="AM21" s="1">
        <v>0.18999999761581421</v>
      </c>
      <c r="AN21" s="1">
        <v>111115</v>
      </c>
      <c r="AO21">
        <f>X21*0.000001/(K21*0.0001)</f>
        <v>0.42772891924079354</v>
      </c>
      <c r="AP21">
        <f>(U21-T21)/(1000-U21)*AO21</f>
        <v>3.3995703133693814E-4</v>
      </c>
      <c r="AQ21">
        <f>(P21+273.15)</f>
        <v>288.41759624481199</v>
      </c>
      <c r="AR21">
        <f>(O21+273.15)</f>
        <v>288.54784812927244</v>
      </c>
      <c r="AS21">
        <f>(Y21*AK21+Z21*AL21)*AM21</f>
        <v>1.3268574756778229E-2</v>
      </c>
      <c r="AT21">
        <f>((AS21+0.00000010773*(AR21^4-AQ21^4))-AP21*44100)/(L21*0.92*2*29.3+0.00000043092*AQ21^3)</f>
        <v>-0.11536053576412394</v>
      </c>
      <c r="AU21">
        <f>0.61365*EXP(17.502*J21/(240.97+J21))</f>
        <v>1.7282179613876667</v>
      </c>
      <c r="AV21">
        <f>AU21*1000/AA21</f>
        <v>17.069745464691451</v>
      </c>
      <c r="AW21">
        <f>(AV21-U21)</f>
        <v>11.249019546875289</v>
      </c>
      <c r="AX21">
        <f>IF(D21,P21,(O21+P21)/2)</f>
        <v>15.267596244812012</v>
      </c>
      <c r="AY21">
        <f>0.61365*EXP(17.502*AX21/(240.97+AX21))</f>
        <v>1.7410775505920393</v>
      </c>
      <c r="AZ21">
        <f>IF(AW21&lt;&gt;0,(1000-(AV21+U21)/2)/AW21*AP21,0)</f>
        <v>2.9875149704201479E-2</v>
      </c>
      <c r="BA21">
        <f>U21*AA21/1000</f>
        <v>0.58931652497645703</v>
      </c>
      <c r="BB21">
        <f>(AY21-BA21)</f>
        <v>1.1517610256155821</v>
      </c>
      <c r="BC21">
        <f>1/(1.6/F21+1.37/N21)</f>
        <v>1.8694269544863876E-2</v>
      </c>
      <c r="BD21">
        <f>G21*AA21*0.001</f>
        <v>43.691677543603113</v>
      </c>
      <c r="BE21">
        <f>G21/S21</f>
        <v>1.0500192559928629</v>
      </c>
      <c r="BF21">
        <f>(1-AP21*AA21/AU21/F21)*100</f>
        <v>33.889902755587229</v>
      </c>
      <c r="BG21">
        <f>(S21-E21/(N21/1.35))</f>
        <v>411.18661913296506</v>
      </c>
      <c r="BH21">
        <f>E21*BF21/100/BG21</f>
        <v>-4.34778708751872E-4</v>
      </c>
    </row>
    <row r="22" spans="1:60" x14ac:dyDescent="0.25">
      <c r="A22" s="1">
        <v>5</v>
      </c>
      <c r="B22" s="1" t="s">
        <v>84</v>
      </c>
      <c r="C22" s="1">
        <v>1997.0000009834766</v>
      </c>
      <c r="D22" s="1">
        <v>1</v>
      </c>
      <c r="E22">
        <f>(R22-S22*(1000-T22)/(1000-U22))*AO22</f>
        <v>-0.51643508774212832</v>
      </c>
      <c r="F22">
        <f>IF(AZ22&lt;&gt;0,1/(1/AZ22-1/N22),0)</f>
        <v>2.9985260849356449E-2</v>
      </c>
      <c r="G22">
        <f>((BC22-AP22/2)*S22-E22)/(BC22+AP22/2)</f>
        <v>431.06733058190201</v>
      </c>
      <c r="H22">
        <f>AP22*1000</f>
        <v>0.33841835552627186</v>
      </c>
      <c r="I22">
        <f>(AU22-BA22)</f>
        <v>1.1389885595336875</v>
      </c>
      <c r="J22">
        <f>(P22+AT22*D22)</f>
        <v>15.1503413946529</v>
      </c>
      <c r="K22" s="1">
        <v>14.020000457763672</v>
      </c>
      <c r="L22">
        <f>(K22*AI22+AJ22)</f>
        <v>2</v>
      </c>
      <c r="M22" s="1">
        <v>0.5</v>
      </c>
      <c r="N22">
        <f>L22*(M22+1)*(M22+1)/(M22*M22+1)</f>
        <v>3.6</v>
      </c>
      <c r="O22" s="1">
        <v>15.398321151733398</v>
      </c>
      <c r="P22" s="1">
        <v>15.264756202697754</v>
      </c>
      <c r="Q22" s="1">
        <v>15.025975227355957</v>
      </c>
      <c r="R22" s="1">
        <v>410.0887451171875</v>
      </c>
      <c r="S22" s="1">
        <v>410.97097778320313</v>
      </c>
      <c r="T22" s="1">
        <v>5.0312199592590332</v>
      </c>
      <c r="U22" s="1">
        <v>5.8178181648254395</v>
      </c>
      <c r="V22" s="1">
        <v>29.011314392089844</v>
      </c>
      <c r="W22" s="1">
        <v>33.551475524902344</v>
      </c>
      <c r="X22" s="1">
        <v>599.67364501953125</v>
      </c>
      <c r="Y22" s="1">
        <v>0.11469446867704391</v>
      </c>
      <c r="Z22" s="1">
        <v>0.12073102593421936</v>
      </c>
      <c r="AA22" s="1">
        <v>101.24395751953125</v>
      </c>
      <c r="AB22" s="1">
        <v>4.9793548583984375</v>
      </c>
      <c r="AC22" s="1">
        <v>8.6165443062782288E-2</v>
      </c>
      <c r="AD22" s="1">
        <v>1.8363144248723984E-2</v>
      </c>
      <c r="AE22" s="1">
        <v>3.8133817724883556E-3</v>
      </c>
      <c r="AF22" s="1">
        <v>2.0345523953437805E-2</v>
      </c>
      <c r="AG22" s="1">
        <v>3.6412454210221767E-3</v>
      </c>
      <c r="AH22" s="1">
        <v>1</v>
      </c>
      <c r="AI22" s="1">
        <v>0</v>
      </c>
      <c r="AJ22" s="1">
        <v>2</v>
      </c>
      <c r="AK22" s="1">
        <v>0</v>
      </c>
      <c r="AL22" s="1">
        <v>1</v>
      </c>
      <c r="AM22" s="1">
        <v>0.18999999761581421</v>
      </c>
      <c r="AN22" s="1">
        <v>111115</v>
      </c>
      <c r="AO22">
        <f>X22*0.000001/(K22*0.0001)</f>
        <v>0.42772726493561397</v>
      </c>
      <c r="AP22">
        <f>(U22-T22)/(1000-U22)*AO22</f>
        <v>3.3841835552627189E-4</v>
      </c>
      <c r="AQ22">
        <f>(P22+273.15)</f>
        <v>288.41475620269773</v>
      </c>
      <c r="AR22">
        <f>(O22+273.15)</f>
        <v>288.54832115173338</v>
      </c>
      <c r="AS22">
        <f>(Y22*AK22+Z22*AL22)*AM22</f>
        <v>2.2938894639656482E-2</v>
      </c>
      <c r="AT22">
        <f>((AS22+0.00000010773*(AR22^4-AQ22^4))-AP22*44100)/(L22*0.92*2*29.3+0.00000043092*AQ22^3)</f>
        <v>-0.1144148080448541</v>
      </c>
      <c r="AU22">
        <f>0.61365*EXP(17.502*J22/(240.97+J22))</f>
        <v>1.7280074946696315</v>
      </c>
      <c r="AV22">
        <f>AU22*1000/AA22</f>
        <v>17.067759271819032</v>
      </c>
      <c r="AW22">
        <f>(AV22-U22)</f>
        <v>11.249941106993592</v>
      </c>
      <c r="AX22">
        <f>IF(D22,P22,(O22+P22)/2)</f>
        <v>15.264756202697754</v>
      </c>
      <c r="AY22">
        <f>0.61365*EXP(17.502*AX22/(240.97+AX22))</f>
        <v>1.7407599560355511</v>
      </c>
      <c r="AZ22">
        <f>IF(AW22&lt;&gt;0,(1000-(AV22+U22)/2)/AW22*AP22,0)</f>
        <v>2.9737569521818229E-2</v>
      </c>
      <c r="BA22">
        <f>U22*AA22/1000</f>
        <v>0.58901893513594406</v>
      </c>
      <c r="BB22">
        <f>(AY22-BA22)</f>
        <v>1.1517410208996071</v>
      </c>
      <c r="BC22">
        <f>1/(1.6/F22+1.37/N22)</f>
        <v>1.8608076882628031E-2</v>
      </c>
      <c r="BD22">
        <f>G22*AA22*0.001</f>
        <v>43.642962505491823</v>
      </c>
      <c r="BE22">
        <f>G22/S22</f>
        <v>1.0488996885062287</v>
      </c>
      <c r="BF22">
        <f>(1-AP22*AA22/AU22/F22)*100</f>
        <v>33.874408370538035</v>
      </c>
      <c r="BG22">
        <f>(S22-E22/(N22/1.35))</f>
        <v>411.16464094110643</v>
      </c>
      <c r="BH22">
        <f>E22*BF22/100/BG22</f>
        <v>-4.2547270161680218E-4</v>
      </c>
    </row>
    <row r="23" spans="1:60" x14ac:dyDescent="0.25">
      <c r="A23" s="1" t="s">
        <v>9</v>
      </c>
      <c r="B23" s="1" t="s">
        <v>85</v>
      </c>
    </row>
    <row r="24" spans="1:60" x14ac:dyDescent="0.25">
      <c r="A24" s="1" t="s">
        <v>9</v>
      </c>
      <c r="B24" s="1" t="s">
        <v>86</v>
      </c>
    </row>
    <row r="25" spans="1:60" x14ac:dyDescent="0.25">
      <c r="A25" s="1" t="s">
        <v>9</v>
      </c>
      <c r="B25" s="1" t="s">
        <v>87</v>
      </c>
    </row>
    <row r="26" spans="1:60" x14ac:dyDescent="0.25">
      <c r="A26" s="1" t="s">
        <v>9</v>
      </c>
      <c r="B26" s="1" t="s">
        <v>88</v>
      </c>
    </row>
    <row r="27" spans="1:60" x14ac:dyDescent="0.25">
      <c r="A27" s="1" t="s">
        <v>9</v>
      </c>
      <c r="B27" s="1" t="s">
        <v>89</v>
      </c>
    </row>
    <row r="28" spans="1:60" x14ac:dyDescent="0.25">
      <c r="A28" s="1" t="s">
        <v>9</v>
      </c>
      <c r="B28" s="1" t="s">
        <v>90</v>
      </c>
    </row>
    <row r="29" spans="1:60" x14ac:dyDescent="0.25">
      <c r="A29" s="1" t="s">
        <v>9</v>
      </c>
      <c r="B29" s="1" t="s">
        <v>91</v>
      </c>
    </row>
    <row r="30" spans="1:60" x14ac:dyDescent="0.25">
      <c r="A30" s="1" t="s">
        <v>9</v>
      </c>
      <c r="B30" s="1" t="s">
        <v>92</v>
      </c>
    </row>
    <row r="31" spans="1:60" x14ac:dyDescent="0.25">
      <c r="A31" s="1" t="s">
        <v>9</v>
      </c>
      <c r="B31" s="1" t="s">
        <v>93</v>
      </c>
    </row>
    <row r="32" spans="1:60" x14ac:dyDescent="0.25">
      <c r="A32" s="1">
        <v>6</v>
      </c>
      <c r="B32" s="1" t="s">
        <v>94</v>
      </c>
      <c r="C32" s="1">
        <v>2298.5000014416873</v>
      </c>
      <c r="D32" s="1">
        <v>1</v>
      </c>
      <c r="E32">
        <f>(R32-S32*(1000-T32)/(1000-U32))*AO32</f>
        <v>-0.83272785674852501</v>
      </c>
      <c r="F32">
        <f>IF(AZ32&lt;&gt;0,1/(1/AZ32-1/N32),0)</f>
        <v>4.279993991275944E-2</v>
      </c>
      <c r="G32">
        <f>((BC32-AP32/2)*S32-E32)/(BC32+AP32/2)</f>
        <v>433.97327937734957</v>
      </c>
      <c r="H32">
        <f>AP32*1000</f>
        <v>0.50045448587147889</v>
      </c>
      <c r="I32">
        <f>(AU32-BA32)</f>
        <v>1.1844735953169112</v>
      </c>
      <c r="J32">
        <f>(P32+AT32*D32)</f>
        <v>15.241402354351729</v>
      </c>
      <c r="K32" s="1">
        <v>5.2199997901916504</v>
      </c>
      <c r="L32">
        <f>(K32*AI32+AJ32)</f>
        <v>2</v>
      </c>
      <c r="M32" s="1">
        <v>0.5</v>
      </c>
      <c r="N32">
        <f>L32*(M32+1)*(M32+1)/(M32*M32+1)</f>
        <v>3.6</v>
      </c>
      <c r="O32" s="1">
        <v>15.414552688598633</v>
      </c>
      <c r="P32" s="1">
        <v>15.429381370544434</v>
      </c>
      <c r="Q32" s="1">
        <v>15.027485847473145</v>
      </c>
      <c r="R32" s="1">
        <v>409.96023559570313</v>
      </c>
      <c r="S32" s="1">
        <v>410.50625610351563</v>
      </c>
      <c r="T32" s="1">
        <v>5.0349345207214355</v>
      </c>
      <c r="U32" s="1">
        <v>5.4681711196899414</v>
      </c>
      <c r="V32" s="1">
        <v>29.013965606689453</v>
      </c>
      <c r="W32" s="1">
        <v>31.506557464599609</v>
      </c>
      <c r="X32" s="1">
        <v>599.6925048828125</v>
      </c>
      <c r="Y32" s="1">
        <v>4.1173037141561508E-2</v>
      </c>
      <c r="Z32" s="1">
        <v>4.3340042233467102E-2</v>
      </c>
      <c r="AA32" s="1">
        <v>101.25445556640625</v>
      </c>
      <c r="AB32" s="1">
        <v>5.026885986328125</v>
      </c>
      <c r="AC32" s="1">
        <v>7.8345596790313721E-2</v>
      </c>
      <c r="AD32" s="1">
        <v>2.3190800100564957E-2</v>
      </c>
      <c r="AE32" s="1">
        <v>6.0520772822201252E-3</v>
      </c>
      <c r="AF32" s="1">
        <v>3.5155367106199265E-2</v>
      </c>
      <c r="AG32" s="1">
        <v>5.0976350903511047E-3</v>
      </c>
      <c r="AH32" s="1">
        <v>0.66666668653488159</v>
      </c>
      <c r="AI32" s="1">
        <v>0</v>
      </c>
      <c r="AJ32" s="1">
        <v>2</v>
      </c>
      <c r="AK32" s="1">
        <v>0</v>
      </c>
      <c r="AL32" s="1">
        <v>1</v>
      </c>
      <c r="AM32" s="1">
        <v>0.18999999761581421</v>
      </c>
      <c r="AN32" s="1">
        <v>111115</v>
      </c>
      <c r="AO32">
        <f>X32*0.000001/(K32*0.0001)</f>
        <v>1.1488362624259703</v>
      </c>
      <c r="AP32">
        <f>(U32-T32)/(1000-U32)*AO32</f>
        <v>5.004544858714789E-4</v>
      </c>
      <c r="AQ32">
        <f>(P32+273.15)</f>
        <v>288.57938137054441</v>
      </c>
      <c r="AR32">
        <f>(O32+273.15)</f>
        <v>288.56455268859861</v>
      </c>
      <c r="AS32">
        <f>(Y32*AK32+Z32*AL32)*AM32</f>
        <v>8.2346079210280365E-3</v>
      </c>
      <c r="AT32">
        <f>((AS32+0.00000010773*(AR32^4-AQ32^4))-AP32*44100)/(L32*0.92*2*29.3+0.00000043092*AQ32^3)</f>
        <v>-0.18797901619270521</v>
      </c>
      <c r="AU32">
        <f>0.61365*EXP(17.502*J32/(240.97+J32))</f>
        <v>1.7381502849850623</v>
      </c>
      <c r="AV32">
        <f>AU32*1000/AA32</f>
        <v>17.166160987800897</v>
      </c>
      <c r="AW32">
        <f>(AV32-U32)</f>
        <v>11.697989868110955</v>
      </c>
      <c r="AX32">
        <f>IF(D32,P32,(O32+P32)/2)</f>
        <v>15.429381370544434</v>
      </c>
      <c r="AY32">
        <f>0.61365*EXP(17.502*AX32/(240.97+AX32))</f>
        <v>1.759253817189953</v>
      </c>
      <c r="AZ32">
        <f>IF(AW32&lt;&gt;0,(1000-(AV32+U32)/2)/AW32*AP32,0)</f>
        <v>4.2297075389109623E-2</v>
      </c>
      <c r="BA32">
        <f>U32*AA32/1000</f>
        <v>0.55367668966815109</v>
      </c>
      <c r="BB32">
        <f>(AY32-BA32)</f>
        <v>1.2055771275218019</v>
      </c>
      <c r="BC32">
        <f>1/(1.6/F32+1.37/N32)</f>
        <v>2.6480396069764024E-2</v>
      </c>
      <c r="BD32">
        <f>G32*AA32*0.001</f>
        <v>43.941728133721448</v>
      </c>
      <c r="BE32">
        <f>G32/S32</f>
        <v>1.0571660551451287</v>
      </c>
      <c r="BF32">
        <f>(1-AP32*AA32/AU32/F32)*100</f>
        <v>31.884139712682803</v>
      </c>
      <c r="BG32">
        <f>(S32-E32/(N32/1.35))</f>
        <v>410.81852904979633</v>
      </c>
      <c r="BH32">
        <f>E32*BF32/100/BG32</f>
        <v>-6.4629050176056191E-4</v>
      </c>
    </row>
    <row r="33" spans="1:60" x14ac:dyDescent="0.25">
      <c r="A33" s="1">
        <v>7</v>
      </c>
      <c r="B33" s="1" t="s">
        <v>95</v>
      </c>
      <c r="C33" s="1">
        <v>2303.5000013299286</v>
      </c>
      <c r="D33" s="1">
        <v>1</v>
      </c>
      <c r="E33">
        <f>(R33-S33*(1000-T33)/(1000-U33))*AO33</f>
        <v>-0.87019215763658719</v>
      </c>
      <c r="F33">
        <f>IF(AZ33&lt;&gt;0,1/(1/AZ33-1/N33),0)</f>
        <v>4.2384431623545132E-2</v>
      </c>
      <c r="G33">
        <f>((BC33-AP33/2)*S33-E33)/(BC33+AP33/2)</f>
        <v>435.68203951145392</v>
      </c>
      <c r="H33">
        <f>AP33*1000</f>
        <v>0.49581862375005192</v>
      </c>
      <c r="I33">
        <f>(AU33-BA33)</f>
        <v>1.1848849796245577</v>
      </c>
      <c r="J33">
        <f>(P33+AT33*D33)</f>
        <v>15.238100049249248</v>
      </c>
      <c r="K33" s="1">
        <v>5.2199997901916504</v>
      </c>
      <c r="L33">
        <f>(K33*AI33+AJ33)</f>
        <v>2</v>
      </c>
      <c r="M33" s="1">
        <v>0.5</v>
      </c>
      <c r="N33">
        <f>L33*(M33+1)*(M33+1)/(M33*M33+1)</f>
        <v>3.6</v>
      </c>
      <c r="O33" s="1">
        <v>15.414106369018555</v>
      </c>
      <c r="P33" s="1">
        <v>15.423907279968262</v>
      </c>
      <c r="Q33" s="1">
        <v>15.026679992675781</v>
      </c>
      <c r="R33" s="1">
        <v>409.919921875</v>
      </c>
      <c r="S33" s="1">
        <v>410.50021362304688</v>
      </c>
      <c r="T33" s="1">
        <v>5.0312037467956543</v>
      </c>
      <c r="U33" s="1">
        <v>5.4604315757751465</v>
      </c>
      <c r="V33" s="1">
        <v>28.986915588378906</v>
      </c>
      <c r="W33" s="1">
        <v>31.465482711791992</v>
      </c>
      <c r="X33" s="1">
        <v>599.69097900390625</v>
      </c>
      <c r="Y33" s="1">
        <v>4.248727485537529E-2</v>
      </c>
      <c r="Z33" s="1">
        <v>4.4723447412252426E-2</v>
      </c>
      <c r="AA33" s="1">
        <v>101.25510406494141</v>
      </c>
      <c r="AB33" s="1">
        <v>5.026885986328125</v>
      </c>
      <c r="AC33" s="1">
        <v>7.8345596790313721E-2</v>
      </c>
      <c r="AD33" s="1">
        <v>2.3190800100564957E-2</v>
      </c>
      <c r="AE33" s="1">
        <v>6.0520772822201252E-3</v>
      </c>
      <c r="AF33" s="1">
        <v>3.5155367106199265E-2</v>
      </c>
      <c r="AG33" s="1">
        <v>5.0976350903511047E-3</v>
      </c>
      <c r="AH33" s="1">
        <v>0.66666668653488159</v>
      </c>
      <c r="AI33" s="1">
        <v>0</v>
      </c>
      <c r="AJ33" s="1">
        <v>2</v>
      </c>
      <c r="AK33" s="1">
        <v>0</v>
      </c>
      <c r="AL33" s="1">
        <v>1</v>
      </c>
      <c r="AM33" s="1">
        <v>0.18999999761581421</v>
      </c>
      <c r="AN33" s="1">
        <v>111115</v>
      </c>
      <c r="AO33">
        <f>X33*0.000001/(K33*0.0001)</f>
        <v>1.1488333392861856</v>
      </c>
      <c r="AP33">
        <f>(U33-T33)/(1000-U33)*AO33</f>
        <v>4.9581862375005191E-4</v>
      </c>
      <c r="AQ33">
        <f>(P33+273.15)</f>
        <v>288.57390727996824</v>
      </c>
      <c r="AR33">
        <f>(O33+273.15)</f>
        <v>288.56410636901853</v>
      </c>
      <c r="AS33">
        <f>(Y33*AK33+Z33*AL33)*AM33</f>
        <v>8.4974549016989531E-3</v>
      </c>
      <c r="AT33">
        <f>((AS33+0.00000010773*(AR33^4-AQ33^4))-AP33*44100)/(L33*0.92*2*29.3+0.00000043092*AQ33^3)</f>
        <v>-0.18580723071901356</v>
      </c>
      <c r="AU33">
        <f>0.61365*EXP(17.502*J33/(240.97+J33))</f>
        <v>1.7377815470691622</v>
      </c>
      <c r="AV33">
        <f>AU33*1000/AA33</f>
        <v>17.162409373009098</v>
      </c>
      <c r="AW33">
        <f>(AV33-U33)</f>
        <v>11.701977797233951</v>
      </c>
      <c r="AX33">
        <f>IF(D33,P33,(O33+P33)/2)</f>
        <v>15.423907279968262</v>
      </c>
      <c r="AY33">
        <f>0.61365*EXP(17.502*AX33/(240.97+AX33))</f>
        <v>1.7586360992597889</v>
      </c>
      <c r="AZ33">
        <f>IF(AW33&lt;&gt;0,(1000-(AV33+U33)/2)/AW33*AP33,0)</f>
        <v>4.1891227219184597E-2</v>
      </c>
      <c r="BA33">
        <f>U33*AA33/1000</f>
        <v>0.55289656744460447</v>
      </c>
      <c r="BB33">
        <f>(AY33-BA33)</f>
        <v>1.2057395318151845</v>
      </c>
      <c r="BC33">
        <f>1/(1.6/F33+1.37/N33)</f>
        <v>2.6225886100069849E-2</v>
      </c>
      <c r="BD33">
        <f>G33*AA33*0.001</f>
        <v>44.115030249958181</v>
      </c>
      <c r="BE33">
        <f>G33/S33</f>
        <v>1.0613442455148903</v>
      </c>
      <c r="BF33">
        <f>(1-AP33*AA33/AU33/F33)*100</f>
        <v>31.838645053346703</v>
      </c>
      <c r="BG33">
        <f>(S33-E33/(N33/1.35))</f>
        <v>410.82653568216057</v>
      </c>
      <c r="BH33">
        <f>E33*BF33/100/BG33</f>
        <v>-6.7439020678625292E-4</v>
      </c>
    </row>
    <row r="34" spans="1:60" x14ac:dyDescent="0.25">
      <c r="A34" s="1">
        <v>8</v>
      </c>
      <c r="B34" s="1" t="s">
        <v>96</v>
      </c>
      <c r="C34" s="1">
        <v>2309.0000012069941</v>
      </c>
      <c r="D34" s="1">
        <v>1</v>
      </c>
      <c r="E34">
        <f>(R34-S34*(1000-T34)/(1000-U34))*AO34</f>
        <v>-0.82038290115289714</v>
      </c>
      <c r="F34">
        <f>IF(AZ34&lt;&gt;0,1/(1/AZ34-1/N34),0)</f>
        <v>4.1600940390611747E-2</v>
      </c>
      <c r="G34">
        <f>((BC34-AP34/2)*S34-E34)/(BC34+AP34/2)</f>
        <v>434.3659995372679</v>
      </c>
      <c r="H34">
        <f>AP34*1000</f>
        <v>0.48691893169895389</v>
      </c>
      <c r="I34">
        <f>(AU34-BA34)</f>
        <v>1.1852898809469941</v>
      </c>
      <c r="J34">
        <f>(P34+AT34*D34)</f>
        <v>15.234437016873743</v>
      </c>
      <c r="K34" s="1">
        <v>5.2199997901916504</v>
      </c>
      <c r="L34">
        <f>(K34*AI34+AJ34)</f>
        <v>2</v>
      </c>
      <c r="M34" s="1">
        <v>0.5</v>
      </c>
      <c r="N34">
        <f>L34*(M34+1)*(M34+1)/(M34*M34+1)</f>
        <v>3.6</v>
      </c>
      <c r="O34" s="1">
        <v>15.412471771240234</v>
      </c>
      <c r="P34" s="1">
        <v>15.416401863098145</v>
      </c>
      <c r="Q34" s="1">
        <v>15.025843620300293</v>
      </c>
      <c r="R34" s="1">
        <v>409.95037841796875</v>
      </c>
      <c r="S34" s="1">
        <v>410.49050903320313</v>
      </c>
      <c r="T34" s="1">
        <v>5.0308322906494141</v>
      </c>
      <c r="U34" s="1">
        <v>5.4523677825927734</v>
      </c>
      <c r="V34" s="1">
        <v>28.987842559814453</v>
      </c>
      <c r="W34" s="1">
        <v>31.423097610473633</v>
      </c>
      <c r="X34" s="1">
        <v>599.67864990234375</v>
      </c>
      <c r="Y34" s="1">
        <v>4.7325946390628815E-2</v>
      </c>
      <c r="Z34" s="1">
        <v>4.9816787242889404E-2</v>
      </c>
      <c r="AA34" s="1">
        <v>101.25559234619141</v>
      </c>
      <c r="AB34" s="1">
        <v>5.026885986328125</v>
      </c>
      <c r="AC34" s="1">
        <v>7.8345596790313721E-2</v>
      </c>
      <c r="AD34" s="1">
        <v>2.3190800100564957E-2</v>
      </c>
      <c r="AE34" s="1">
        <v>6.0520772822201252E-3</v>
      </c>
      <c r="AF34" s="1">
        <v>3.5155367106199265E-2</v>
      </c>
      <c r="AG34" s="1">
        <v>5.0976350903511047E-3</v>
      </c>
      <c r="AH34" s="1">
        <v>1</v>
      </c>
      <c r="AI34" s="1">
        <v>0</v>
      </c>
      <c r="AJ34" s="1">
        <v>2</v>
      </c>
      <c r="AK34" s="1">
        <v>0</v>
      </c>
      <c r="AL34" s="1">
        <v>1</v>
      </c>
      <c r="AM34" s="1">
        <v>0.18999999761581421</v>
      </c>
      <c r="AN34" s="1">
        <v>111115</v>
      </c>
      <c r="AO34">
        <f>X34*0.000001/(K34*0.0001)</f>
        <v>1.1488097203167256</v>
      </c>
      <c r="AP34">
        <f>(U34-T34)/(1000-U34)*AO34</f>
        <v>4.8691893169895391E-4</v>
      </c>
      <c r="AQ34">
        <f>(P34+273.15)</f>
        <v>288.56640186309812</v>
      </c>
      <c r="AR34">
        <f>(O34+273.15)</f>
        <v>288.56247177124021</v>
      </c>
      <c r="AS34">
        <f>(Y34*AK34+Z34*AL34)*AM34</f>
        <v>9.4651894573765105E-3</v>
      </c>
      <c r="AT34">
        <f>((AS34+0.00000010773*(AR34^4-AQ34^4))-AP34*44100)/(L34*0.92*2*29.3+0.00000043092*AQ34^3)</f>
        <v>-0.18196484622440168</v>
      </c>
      <c r="AU34">
        <f>0.61365*EXP(17.502*J34/(240.97+J34))</f>
        <v>1.7373726104627156</v>
      </c>
      <c r="AV34">
        <f>AU34*1000/AA34</f>
        <v>17.158287954335044</v>
      </c>
      <c r="AW34">
        <f>(AV34-U34)</f>
        <v>11.705920171742271</v>
      </c>
      <c r="AX34">
        <f>IF(D34,P34,(O34+P34)/2)</f>
        <v>15.416401863098145</v>
      </c>
      <c r="AY34">
        <f>0.61365*EXP(17.502*AX34/(240.97+AX34))</f>
        <v>1.7577894681689981</v>
      </c>
      <c r="AZ34">
        <f>IF(AW34&lt;&gt;0,(1000-(AV34+U34)/2)/AW34*AP34,0)</f>
        <v>4.1125699344238993E-2</v>
      </c>
      <c r="BA34">
        <f>U34*AA34/1000</f>
        <v>0.55208272951572146</v>
      </c>
      <c r="BB34">
        <f>(AY34-BA34)</f>
        <v>1.2057067386532765</v>
      </c>
      <c r="BC34">
        <f>1/(1.6/F34+1.37/N34)</f>
        <v>2.5745841190245821E-2</v>
      </c>
      <c r="BD34">
        <f>G34*AA34*0.001</f>
        <v>43.981986578191567</v>
      </c>
      <c r="BE34">
        <f>G34/S34</f>
        <v>1.05816331919658</v>
      </c>
      <c r="BF34">
        <f>(1-AP34*AA34/AU34/F34)*100</f>
        <v>31.785050722041685</v>
      </c>
      <c r="BG34">
        <f>(S34-E34/(N34/1.35))</f>
        <v>410.79815262113544</v>
      </c>
      <c r="BH34">
        <f>E34*BF34/100/BG34</f>
        <v>-6.3476215650583594E-4</v>
      </c>
    </row>
    <row r="35" spans="1:60" x14ac:dyDescent="0.25">
      <c r="A35" s="1">
        <v>9</v>
      </c>
      <c r="B35" s="1" t="s">
        <v>97</v>
      </c>
      <c r="C35" s="1">
        <v>2314.0000010952353</v>
      </c>
      <c r="D35" s="1">
        <v>1</v>
      </c>
      <c r="E35">
        <f>(R35-S35*(1000-T35)/(1000-U35))*AO35</f>
        <v>-0.66712174701175309</v>
      </c>
      <c r="F35">
        <f>IF(AZ35&lt;&gt;0,1/(1/AZ35-1/N35),0)</f>
        <v>4.1087853715465306E-2</v>
      </c>
      <c r="G35">
        <f>((BC35-AP35/2)*S35-E35)/(BC35+AP35/2)</f>
        <v>428.79552368234465</v>
      </c>
      <c r="H35">
        <f>AP35*1000</f>
        <v>0.48098726465425579</v>
      </c>
      <c r="I35">
        <f>(AU35-BA35)</f>
        <v>1.1853079333065399</v>
      </c>
      <c r="J35">
        <f>(P35+AT35*D35)</f>
        <v>15.229237041979122</v>
      </c>
      <c r="K35" s="1">
        <v>5.2199997901916504</v>
      </c>
      <c r="L35">
        <f>(K35*AI35+AJ35)</f>
        <v>2</v>
      </c>
      <c r="M35" s="1">
        <v>0.5</v>
      </c>
      <c r="N35">
        <f>L35*(M35+1)*(M35+1)/(M35*M35+1)</f>
        <v>3.6</v>
      </c>
      <c r="O35" s="1">
        <v>15.410804748535156</v>
      </c>
      <c r="P35" s="1">
        <v>15.40843391418457</v>
      </c>
      <c r="Q35" s="1">
        <v>15.025674819946289</v>
      </c>
      <c r="R35" s="1">
        <v>410.09130859375</v>
      </c>
      <c r="S35" s="1">
        <v>410.50015258789063</v>
      </c>
      <c r="T35" s="1">
        <v>5.0300650596618652</v>
      </c>
      <c r="U35" s="1">
        <v>5.446474552154541</v>
      </c>
      <c r="V35" s="1">
        <v>28.985628128051758</v>
      </c>
      <c r="W35" s="1">
        <v>31.392345428466797</v>
      </c>
      <c r="X35" s="1">
        <v>599.66900634765625</v>
      </c>
      <c r="Y35" s="1">
        <v>4.9533035606145859E-2</v>
      </c>
      <c r="Z35" s="1">
        <v>5.2140038460493088E-2</v>
      </c>
      <c r="AA35" s="1">
        <v>101.25527954101563</v>
      </c>
      <c r="AB35" s="1">
        <v>5.026885986328125</v>
      </c>
      <c r="AC35" s="1">
        <v>7.8345596790313721E-2</v>
      </c>
      <c r="AD35" s="1">
        <v>2.3190800100564957E-2</v>
      </c>
      <c r="AE35" s="1">
        <v>6.0520772822201252E-3</v>
      </c>
      <c r="AF35" s="1">
        <v>3.5155367106199265E-2</v>
      </c>
      <c r="AG35" s="1">
        <v>5.0976350903511047E-3</v>
      </c>
      <c r="AH35" s="1">
        <v>1</v>
      </c>
      <c r="AI35" s="1">
        <v>0</v>
      </c>
      <c r="AJ35" s="1">
        <v>2</v>
      </c>
      <c r="AK35" s="1">
        <v>0</v>
      </c>
      <c r="AL35" s="1">
        <v>1</v>
      </c>
      <c r="AM35" s="1">
        <v>0.18999999761581421</v>
      </c>
      <c r="AN35" s="1">
        <v>111115</v>
      </c>
      <c r="AO35">
        <f>X35*0.000001/(K35*0.0001)</f>
        <v>1.1487912460732868</v>
      </c>
      <c r="AP35">
        <f>(U35-T35)/(1000-U35)*AO35</f>
        <v>4.8098726465425581E-4</v>
      </c>
      <c r="AQ35">
        <f>(P35+273.15)</f>
        <v>288.55843391418455</v>
      </c>
      <c r="AR35">
        <f>(O35+273.15)</f>
        <v>288.56080474853513</v>
      </c>
      <c r="AS35">
        <f>(Y35*AK35+Z35*AL35)*AM35</f>
        <v>9.9066071831821478E-3</v>
      </c>
      <c r="AT35">
        <f>((AS35+0.00000010773*(AR35^4-AQ35^4))-AP35*44100)/(L35*0.92*2*29.3+0.00000043092*AQ35^3)</f>
        <v>-0.17919687220544908</v>
      </c>
      <c r="AU35">
        <f>0.61365*EXP(17.502*J35/(240.97+J35))</f>
        <v>1.736792236597976</v>
      </c>
      <c r="AV35">
        <f>AU35*1000/AA35</f>
        <v>17.152609172289637</v>
      </c>
      <c r="AW35">
        <f>(AV35-U35)</f>
        <v>11.706134620135096</v>
      </c>
      <c r="AX35">
        <f>IF(D35,P35,(O35+P35)/2)</f>
        <v>15.40843391418457</v>
      </c>
      <c r="AY35">
        <f>0.61365*EXP(17.502*AX35/(240.97+AX35))</f>
        <v>1.756891054047246</v>
      </c>
      <c r="AZ35">
        <f>IF(AW35&lt;&gt;0,(1000-(AV35+U35)/2)/AW35*AP35,0)</f>
        <v>4.0624197854698098E-2</v>
      </c>
      <c r="BA35">
        <f>U35*AA35/1000</f>
        <v>0.55148430329143594</v>
      </c>
      <c r="BB35">
        <f>(AY35-BA35)</f>
        <v>1.2054067507558099</v>
      </c>
      <c r="BC35">
        <f>1/(1.6/F35+1.37/N35)</f>
        <v>2.5431377085874576E-2</v>
      </c>
      <c r="BD35">
        <f>G35*AA35*0.001</f>
        <v>43.417810616391996</v>
      </c>
      <c r="BE35">
        <f>G35/S35</f>
        <v>1.0445684879265347</v>
      </c>
      <c r="BF35">
        <f>(1-AP35*AA35/AU35/F35)*100</f>
        <v>31.75199991991726</v>
      </c>
      <c r="BG35">
        <f>(S35-E35/(N35/1.35))</f>
        <v>410.75032324302003</v>
      </c>
      <c r="BH35">
        <f>E35*BF35/100/BG35</f>
        <v>-5.1570135089485172E-4</v>
      </c>
    </row>
    <row r="36" spans="1:60" x14ac:dyDescent="0.25">
      <c r="A36" s="1">
        <v>10</v>
      </c>
      <c r="B36" s="1" t="s">
        <v>98</v>
      </c>
      <c r="C36" s="1">
        <v>2319.0000009834766</v>
      </c>
      <c r="D36" s="1">
        <v>1</v>
      </c>
      <c r="E36">
        <f>(R36-S36*(1000-T36)/(1000-U36))*AO36</f>
        <v>-0.59432069916248598</v>
      </c>
      <c r="F36">
        <f>IF(AZ36&lt;&gt;0,1/(1/AZ36-1/N36),0)</f>
        <v>4.0502516241243271E-2</v>
      </c>
      <c r="G36">
        <f>((BC36-AP36/2)*S36-E36)/(BC36+AP36/2)</f>
        <v>426.29547005677733</v>
      </c>
      <c r="H36">
        <f>AP36*1000</f>
        <v>0.47417626488150372</v>
      </c>
      <c r="I36">
        <f>(AU36-BA36)</f>
        <v>1.1852245450293786</v>
      </c>
      <c r="J36">
        <f>(P36+AT36*D36)</f>
        <v>15.222789113017614</v>
      </c>
      <c r="K36" s="1">
        <v>5.2199997901916504</v>
      </c>
      <c r="L36">
        <f>(K36*AI36+AJ36)</f>
        <v>2</v>
      </c>
      <c r="M36" s="1">
        <v>0.5</v>
      </c>
      <c r="N36">
        <f>L36*(M36+1)*(M36+1)/(M36*M36+1)</f>
        <v>3.6</v>
      </c>
      <c r="O36" s="1">
        <v>15.40886402130127</v>
      </c>
      <c r="P36" s="1">
        <v>15.398733139038086</v>
      </c>
      <c r="Q36" s="1">
        <v>15.025176048278809</v>
      </c>
      <c r="R36" s="1">
        <v>410.1563720703125</v>
      </c>
      <c r="S36" s="1">
        <v>410.5042724609375</v>
      </c>
      <c r="T36" s="1">
        <v>5.0296988487243652</v>
      </c>
      <c r="U36" s="1">
        <v>5.4402098655700684</v>
      </c>
      <c r="V36" s="1">
        <v>28.986507415771484</v>
      </c>
      <c r="W36" s="1">
        <v>31.359621047973633</v>
      </c>
      <c r="X36" s="1">
        <v>599.67559814453125</v>
      </c>
      <c r="Y36" s="1">
        <v>6.8995043635368347E-2</v>
      </c>
      <c r="Z36" s="1">
        <v>7.2626359760761261E-2</v>
      </c>
      <c r="AA36" s="1">
        <v>101.25496673583984</v>
      </c>
      <c r="AB36" s="1">
        <v>5.026885986328125</v>
      </c>
      <c r="AC36" s="1">
        <v>7.8345596790313721E-2</v>
      </c>
      <c r="AD36" s="1">
        <v>2.3190800100564957E-2</v>
      </c>
      <c r="AE36" s="1">
        <v>6.0520772822201252E-3</v>
      </c>
      <c r="AF36" s="1">
        <v>3.5155367106199265E-2</v>
      </c>
      <c r="AG36" s="1">
        <v>5.0976350903511047E-3</v>
      </c>
      <c r="AH36" s="1">
        <v>1</v>
      </c>
      <c r="AI36" s="1">
        <v>0</v>
      </c>
      <c r="AJ36" s="1">
        <v>2</v>
      </c>
      <c r="AK36" s="1">
        <v>0</v>
      </c>
      <c r="AL36" s="1">
        <v>1</v>
      </c>
      <c r="AM36" s="1">
        <v>0.18999999761581421</v>
      </c>
      <c r="AN36" s="1">
        <v>111115</v>
      </c>
      <c r="AO36">
        <f>X36*0.000001/(K36*0.0001)</f>
        <v>1.1488038740371564</v>
      </c>
      <c r="AP36">
        <f>(U36-T36)/(1000-U36)*AO36</f>
        <v>4.741762648815037E-4</v>
      </c>
      <c r="AQ36">
        <f>(P36+273.15)</f>
        <v>288.54873313903806</v>
      </c>
      <c r="AR36">
        <f>(O36+273.15)</f>
        <v>288.55886402130125</v>
      </c>
      <c r="AS36">
        <f>(Y36*AK36+Z36*AL36)*AM36</f>
        <v>1.3799008181389905E-2</v>
      </c>
      <c r="AT36">
        <f>((AS36+0.00000010773*(AR36^4-AQ36^4))-AP36*44100)/(L36*0.92*2*29.3+0.00000043092*AQ36^3)</f>
        <v>-0.17594402602047188</v>
      </c>
      <c r="AU36">
        <f>0.61365*EXP(17.502*J36/(240.97+J36))</f>
        <v>1.7360728140036636</v>
      </c>
      <c r="AV36">
        <f>AU36*1000/AA36</f>
        <v>17.145557101735431</v>
      </c>
      <c r="AW36">
        <f>(AV36-U36)</f>
        <v>11.705347236165363</v>
      </c>
      <c r="AX36">
        <f>IF(D36,P36,(O36+P36)/2)</f>
        <v>15.398733139038086</v>
      </c>
      <c r="AY36">
        <f>0.61365*EXP(17.502*AX36/(240.97+AX36))</f>
        <v>1.7557978021969987</v>
      </c>
      <c r="AZ36">
        <f>IF(AW36&lt;&gt;0,(1000-(AV36+U36)/2)/AW36*AP36,0)</f>
        <v>4.00519043230936E-2</v>
      </c>
      <c r="BA36">
        <f>U36*AA36/1000</f>
        <v>0.55084826897428507</v>
      </c>
      <c r="BB36">
        <f>(AY36-BA36)</f>
        <v>1.2049495332227136</v>
      </c>
      <c r="BC36">
        <f>1/(1.6/F36+1.37/N36)</f>
        <v>2.5072538582277235E-2</v>
      </c>
      <c r="BD36">
        <f>G36*AA36*0.001</f>
        <v>43.164533640238204</v>
      </c>
      <c r="BE36">
        <f>G36/S36</f>
        <v>1.0384678032732106</v>
      </c>
      <c r="BF36">
        <f>(1-AP36*AA36/AU36/F36)*100</f>
        <v>31.718004354845796</v>
      </c>
      <c r="BG36">
        <f>(S36-E36/(N36/1.35))</f>
        <v>410.72714272312345</v>
      </c>
      <c r="BH36">
        <f>E36*BF36/100/BG36</f>
        <v>-4.5895838291160144E-4</v>
      </c>
    </row>
    <row r="37" spans="1:60" x14ac:dyDescent="0.25">
      <c r="A37" s="1" t="s">
        <v>9</v>
      </c>
      <c r="B37" s="1" t="s">
        <v>99</v>
      </c>
    </row>
    <row r="38" spans="1:60" x14ac:dyDescent="0.25">
      <c r="A38" s="1" t="s">
        <v>9</v>
      </c>
      <c r="B38" s="1" t="s">
        <v>100</v>
      </c>
    </row>
    <row r="39" spans="1:60" x14ac:dyDescent="0.25">
      <c r="A39" s="1" t="s">
        <v>9</v>
      </c>
      <c r="B39" s="1" t="s">
        <v>101</v>
      </c>
    </row>
    <row r="40" spans="1:60" x14ac:dyDescent="0.25">
      <c r="A40" s="1" t="s">
        <v>9</v>
      </c>
      <c r="B40" s="1" t="s">
        <v>102</v>
      </c>
    </row>
    <row r="41" spans="1:60" x14ac:dyDescent="0.25">
      <c r="A41" s="1" t="s">
        <v>9</v>
      </c>
      <c r="B41" s="1" t="s">
        <v>103</v>
      </c>
    </row>
    <row r="42" spans="1:60" x14ac:dyDescent="0.25">
      <c r="A42" s="1" t="s">
        <v>9</v>
      </c>
      <c r="B42" s="1" t="s">
        <v>104</v>
      </c>
    </row>
    <row r="43" spans="1:60" x14ac:dyDescent="0.25">
      <c r="A43" s="1" t="s">
        <v>9</v>
      </c>
      <c r="B43" s="1" t="s">
        <v>105</v>
      </c>
    </row>
    <row r="44" spans="1:60" x14ac:dyDescent="0.25">
      <c r="A44" s="1" t="s">
        <v>9</v>
      </c>
      <c r="B44" s="1" t="s">
        <v>106</v>
      </c>
    </row>
    <row r="45" spans="1:60" x14ac:dyDescent="0.25">
      <c r="A45" s="1" t="s">
        <v>9</v>
      </c>
      <c r="B45" s="1" t="s">
        <v>107</v>
      </c>
    </row>
    <row r="46" spans="1:60" x14ac:dyDescent="0.25">
      <c r="A46" s="1">
        <v>11</v>
      </c>
      <c r="B46" s="1" t="s">
        <v>108</v>
      </c>
      <c r="C46" s="1">
        <v>2659.5000014416873</v>
      </c>
      <c r="D46" s="1">
        <v>1</v>
      </c>
      <c r="E46">
        <f t="shared" ref="E46:E51" si="0">(R46-S46*(1000-T46)/(1000-U46))*AO46</f>
        <v>-0.75634520653653381</v>
      </c>
      <c r="F46">
        <f t="shared" ref="F46:F51" si="1">IF(AZ46&lt;&gt;0,1/(1/AZ46-1/N46),0)</f>
        <v>1.446258527658457E-2</v>
      </c>
      <c r="G46">
        <f t="shared" ref="G46:G51" si="2">((BC46-AP46/2)*S46-E46)/(BC46+AP46/2)</f>
        <v>486.76002612457489</v>
      </c>
      <c r="H46">
        <f t="shared" ref="H46:H51" si="3">AP46*1000</f>
        <v>0.17268951226900933</v>
      </c>
      <c r="I46">
        <f t="shared" ref="I46:I51" si="4">(AU46-BA46)</f>
        <v>1.2001894105510471</v>
      </c>
      <c r="J46">
        <f t="shared" ref="J46:J51" si="5">(P46+AT46*D46)</f>
        <v>15.267515787030238</v>
      </c>
      <c r="K46" s="1">
        <v>12.140000343322754</v>
      </c>
      <c r="L46">
        <f t="shared" ref="L46:L51" si="6">(K46*AI46+AJ46)</f>
        <v>2</v>
      </c>
      <c r="M46" s="1">
        <v>0.5</v>
      </c>
      <c r="N46">
        <f t="shared" ref="N46:N51" si="7">L46*(M46+1)*(M46+1)/(M46*M46+1)</f>
        <v>3.6</v>
      </c>
      <c r="O46" s="1">
        <v>15.389959335327148</v>
      </c>
      <c r="P46" s="1">
        <v>15.326265335083008</v>
      </c>
      <c r="Q46" s="1">
        <v>15.028829574584961</v>
      </c>
      <c r="R46" s="1">
        <v>410.01934814453125</v>
      </c>
      <c r="S46" s="1">
        <v>411.4066162109375</v>
      </c>
      <c r="T46" s="1">
        <v>4.9941182136535645</v>
      </c>
      <c r="U46" s="1">
        <v>5.3418302536010742</v>
      </c>
      <c r="V46" s="1">
        <v>28.83171272277832</v>
      </c>
      <c r="W46" s="1">
        <v>30.824525833129883</v>
      </c>
      <c r="X46" s="1">
        <v>599.70654296875</v>
      </c>
      <c r="Y46" s="1">
        <v>7.0549540221691132E-2</v>
      </c>
      <c r="Z46" s="1">
        <v>7.4262671172618866E-2</v>
      </c>
      <c r="AA46" s="1">
        <v>101.25352478027344</v>
      </c>
      <c r="AB46" s="1">
        <v>5.0623960494995117</v>
      </c>
      <c r="AC46" s="1">
        <v>7.5748458504676819E-2</v>
      </c>
      <c r="AD46" s="1">
        <v>2.2357095032930374E-2</v>
      </c>
      <c r="AE46" s="1">
        <v>2.5704368017613888E-3</v>
      </c>
      <c r="AF46" s="1">
        <v>9.5281079411506653E-3</v>
      </c>
      <c r="AG46" s="1">
        <v>2.1275235339999199E-3</v>
      </c>
      <c r="AH46" s="1">
        <v>0.66666668653488159</v>
      </c>
      <c r="AI46" s="1">
        <v>0</v>
      </c>
      <c r="AJ46" s="1">
        <v>2</v>
      </c>
      <c r="AK46" s="1">
        <v>0</v>
      </c>
      <c r="AL46" s="1">
        <v>1</v>
      </c>
      <c r="AM46" s="1">
        <v>0.18999999761581421</v>
      </c>
      <c r="AN46" s="1">
        <v>111115</v>
      </c>
      <c r="AO46">
        <f t="shared" ref="AO46:AO51" si="8">X46*0.000001/(K46*0.0001)</f>
        <v>0.49399219605343808</v>
      </c>
      <c r="AP46">
        <f t="shared" ref="AP46:AP51" si="9">(U46-T46)/(1000-U46)*AO46</f>
        <v>1.7268951226900934E-4</v>
      </c>
      <c r="AQ46">
        <f t="shared" ref="AQ46:AQ51" si="10">(P46+273.15)</f>
        <v>288.47626533508299</v>
      </c>
      <c r="AR46">
        <f t="shared" ref="AR46:AR51" si="11">(O46+273.15)</f>
        <v>288.53995933532713</v>
      </c>
      <c r="AS46">
        <f t="shared" ref="AS46:AS51" si="12">(Y46*AK46+Z46*AL46)*AM46</f>
        <v>1.4109907345741579E-2</v>
      </c>
      <c r="AT46">
        <f t="shared" ref="AT46:AT51" si="13">((AS46+0.00000010773*(AR46^4-AQ46^4))-AP46*44100)/(L46*0.92*2*29.3+0.00000043092*AQ46^3)</f>
        <v>-5.874954805277053E-2</v>
      </c>
      <c r="AU46">
        <f t="shared" ref="AU46:AU51" si="14">0.61365*EXP(17.502*J46/(240.97+J46))</f>
        <v>1.7410685525060579</v>
      </c>
      <c r="AV46">
        <f t="shared" ref="AV46:AV51" si="15">AU46*1000/AA46</f>
        <v>17.195140181877981</v>
      </c>
      <c r="AW46">
        <f t="shared" ref="AW46:AW51" si="16">(AV46-U46)</f>
        <v>11.853309928276907</v>
      </c>
      <c r="AX46">
        <f t="shared" ref="AX46:AX51" si="17">IF(D46,P46,(O46+P46)/2)</f>
        <v>15.326265335083008</v>
      </c>
      <c r="AY46">
        <f t="shared" ref="AY46:AY51" si="18">0.61365*EXP(17.502*AX46/(240.97+AX46))</f>
        <v>1.7476497600705159</v>
      </c>
      <c r="AZ46">
        <f t="shared" ref="AZ46:AZ51" si="19">IF(AW46&lt;&gt;0,(1000-(AV46+U46)/2)/AW46*AP46,0)</f>
        <v>1.4404715989533568E-2</v>
      </c>
      <c r="BA46">
        <f t="shared" ref="BA46:BA51" si="20">U46*AA46/1000</f>
        <v>0.54087914195501074</v>
      </c>
      <c r="BB46">
        <f t="shared" ref="BB46:BB51" si="21">(AY46-BA46)</f>
        <v>1.2067706181155051</v>
      </c>
      <c r="BC46">
        <f t="shared" ref="BC46:BC51" si="22">1/(1.6/F46+1.37/N46)</f>
        <v>9.0081288638947203E-3</v>
      </c>
      <c r="BD46">
        <f t="shared" ref="BD46:BD51" si="23">G46*AA46*0.001</f>
        <v>49.286168367251186</v>
      </c>
      <c r="BE46">
        <f t="shared" ref="BE46:BE51" si="24">G46/S46</f>
        <v>1.183160423154211</v>
      </c>
      <c r="BF46">
        <f t="shared" ref="BF46:BF51" si="25">(1-AP46*AA46/AU46/F46)*100</f>
        <v>30.559264925945982</v>
      </c>
      <c r="BG46">
        <f t="shared" ref="BG46:BG51" si="26">(S46-E46/(N46/1.35))</f>
        <v>411.69024566338868</v>
      </c>
      <c r="BH46">
        <f t="shared" ref="BH46:BH51" si="27">E46*BF46/100/BG46</f>
        <v>-5.6142582403852963E-4</v>
      </c>
    </row>
    <row r="47" spans="1:60" x14ac:dyDescent="0.25">
      <c r="A47" s="1">
        <v>12</v>
      </c>
      <c r="B47" s="1" t="s">
        <v>109</v>
      </c>
      <c r="C47" s="1">
        <v>2664.5000013299286</v>
      </c>
      <c r="D47" s="1">
        <v>1</v>
      </c>
      <c r="E47">
        <f t="shared" si="0"/>
        <v>-0.78005531573523135</v>
      </c>
      <c r="F47">
        <f t="shared" si="1"/>
        <v>1.4618438856491476E-2</v>
      </c>
      <c r="G47">
        <f t="shared" si="2"/>
        <v>488.45445851133286</v>
      </c>
      <c r="H47">
        <f t="shared" si="3"/>
        <v>0.17463367494338691</v>
      </c>
      <c r="I47">
        <f t="shared" si="4"/>
        <v>1.2008093143724596</v>
      </c>
      <c r="J47">
        <f t="shared" si="5"/>
        <v>15.270655093156003</v>
      </c>
      <c r="K47" s="1">
        <v>12.140000343322754</v>
      </c>
      <c r="L47">
        <f t="shared" si="6"/>
        <v>2</v>
      </c>
      <c r="M47" s="1">
        <v>0.5</v>
      </c>
      <c r="N47">
        <f t="shared" si="7"/>
        <v>3.6</v>
      </c>
      <c r="O47" s="1">
        <v>15.391691207885742</v>
      </c>
      <c r="P47" s="1">
        <v>15.330327033996582</v>
      </c>
      <c r="Q47" s="1">
        <v>15.028841018676758</v>
      </c>
      <c r="R47" s="1">
        <v>409.97601318359375</v>
      </c>
      <c r="S47" s="1">
        <v>411.40972900390625</v>
      </c>
      <c r="T47" s="1">
        <v>4.9875459671020508</v>
      </c>
      <c r="U47" s="1">
        <v>5.3391909599304199</v>
      </c>
      <c r="V47" s="1">
        <v>28.777503967285156</v>
      </c>
      <c r="W47" s="1">
        <v>30.806774139404297</v>
      </c>
      <c r="X47" s="1">
        <v>599.67681884765625</v>
      </c>
      <c r="Y47" s="1">
        <v>7.4569813907146454E-2</v>
      </c>
      <c r="Z47" s="1">
        <v>7.8494541347026825E-2</v>
      </c>
      <c r="AA47" s="1">
        <v>101.25323486328125</v>
      </c>
      <c r="AB47" s="1">
        <v>5.0623960494995117</v>
      </c>
      <c r="AC47" s="1">
        <v>7.5748458504676819E-2</v>
      </c>
      <c r="AD47" s="1">
        <v>2.2357095032930374E-2</v>
      </c>
      <c r="AE47" s="1">
        <v>2.5704368017613888E-3</v>
      </c>
      <c r="AF47" s="1">
        <v>9.5281079411506653E-3</v>
      </c>
      <c r="AG47" s="1">
        <v>2.1275235339999199E-3</v>
      </c>
      <c r="AH47" s="1">
        <v>1</v>
      </c>
      <c r="AI47" s="1">
        <v>0</v>
      </c>
      <c r="AJ47" s="1">
        <v>2</v>
      </c>
      <c r="AK47" s="1">
        <v>0</v>
      </c>
      <c r="AL47" s="1">
        <v>1</v>
      </c>
      <c r="AM47" s="1">
        <v>0.18999999761581421</v>
      </c>
      <c r="AN47" s="1">
        <v>111115</v>
      </c>
      <c r="AO47">
        <f t="shared" si="8"/>
        <v>0.49396771160512404</v>
      </c>
      <c r="AP47">
        <f t="shared" si="9"/>
        <v>1.7463367494338693E-4</v>
      </c>
      <c r="AQ47">
        <f t="shared" si="10"/>
        <v>288.48032703399656</v>
      </c>
      <c r="AR47">
        <f t="shared" si="11"/>
        <v>288.54169120788572</v>
      </c>
      <c r="AS47">
        <f t="shared" si="12"/>
        <v>1.4913962668789527E-2</v>
      </c>
      <c r="AT47">
        <f t="shared" si="13"/>
        <v>-5.9671940840577857E-2</v>
      </c>
      <c r="AU47">
        <f t="shared" si="14"/>
        <v>1.7414196706182024</v>
      </c>
      <c r="AV47">
        <f t="shared" si="15"/>
        <v>17.198657138901105</v>
      </c>
      <c r="AW47">
        <f t="shared" si="16"/>
        <v>11.859466178970685</v>
      </c>
      <c r="AX47">
        <f t="shared" si="17"/>
        <v>15.330327033996582</v>
      </c>
      <c r="AY47">
        <f t="shared" si="18"/>
        <v>1.7481055639060645</v>
      </c>
      <c r="AZ47">
        <f t="shared" si="19"/>
        <v>1.4559318161398532E-2</v>
      </c>
      <c r="BA47">
        <f t="shared" si="20"/>
        <v>0.54061035624574283</v>
      </c>
      <c r="BB47">
        <f t="shared" si="21"/>
        <v>1.2074952076603216</v>
      </c>
      <c r="BC47">
        <f t="shared" si="22"/>
        <v>9.1048670715333999E-3</v>
      </c>
      <c r="BD47">
        <f t="shared" si="23"/>
        <v>49.457594007664859</v>
      </c>
      <c r="BE47">
        <f t="shared" si="24"/>
        <v>1.1872700718428928</v>
      </c>
      <c r="BF47">
        <f t="shared" si="25"/>
        <v>30.540371063901318</v>
      </c>
      <c r="BG47">
        <f t="shared" si="26"/>
        <v>411.70224974730695</v>
      </c>
      <c r="BH47">
        <f t="shared" si="27"/>
        <v>-5.7865068280643997E-4</v>
      </c>
    </row>
    <row r="48" spans="1:60" x14ac:dyDescent="0.25">
      <c r="A48" s="1">
        <v>13</v>
      </c>
      <c r="B48" s="1" t="s">
        <v>110</v>
      </c>
      <c r="C48" s="1">
        <v>2669.5000012181699</v>
      </c>
      <c r="D48" s="1">
        <v>1</v>
      </c>
      <c r="E48">
        <f t="shared" si="0"/>
        <v>-0.78163531900748118</v>
      </c>
      <c r="F48">
        <f t="shared" si="1"/>
        <v>1.4520802578768945E-2</v>
      </c>
      <c r="G48">
        <f t="shared" si="2"/>
        <v>489.18877768551664</v>
      </c>
      <c r="H48">
        <f t="shared" si="3"/>
        <v>0.17356481070796714</v>
      </c>
      <c r="I48">
        <f t="shared" si="4"/>
        <v>1.2014474133357169</v>
      </c>
      <c r="J48">
        <f t="shared" si="5"/>
        <v>15.274029629609313</v>
      </c>
      <c r="K48" s="1">
        <v>12.140000343322754</v>
      </c>
      <c r="L48">
        <f t="shared" si="6"/>
        <v>2</v>
      </c>
      <c r="M48" s="1">
        <v>0.5</v>
      </c>
      <c r="N48">
        <f t="shared" si="7"/>
        <v>3.6</v>
      </c>
      <c r="O48" s="1">
        <v>15.392923355102539</v>
      </c>
      <c r="P48" s="1">
        <v>15.333394050598145</v>
      </c>
      <c r="Q48" s="1">
        <v>15.028512954711914</v>
      </c>
      <c r="R48" s="1">
        <v>409.96914672851563</v>
      </c>
      <c r="S48" s="1">
        <v>411.40695190429688</v>
      </c>
      <c r="T48" s="1">
        <v>4.9871401786804199</v>
      </c>
      <c r="U48" s="1">
        <v>5.3366336822509766</v>
      </c>
      <c r="V48" s="1">
        <v>28.773000717163086</v>
      </c>
      <c r="W48" s="1">
        <v>30.790159225463867</v>
      </c>
      <c r="X48" s="1">
        <v>599.677001953125</v>
      </c>
      <c r="Y48" s="1">
        <v>0.11535770446062088</v>
      </c>
      <c r="Z48" s="1">
        <v>0.12142916023731232</v>
      </c>
      <c r="AA48" s="1">
        <v>101.25292205810547</v>
      </c>
      <c r="AB48" s="1">
        <v>5.0623960494995117</v>
      </c>
      <c r="AC48" s="1">
        <v>7.5748458504676819E-2</v>
      </c>
      <c r="AD48" s="1">
        <v>2.2357095032930374E-2</v>
      </c>
      <c r="AE48" s="1">
        <v>2.5704368017613888E-3</v>
      </c>
      <c r="AF48" s="1">
        <v>9.5281079411506653E-3</v>
      </c>
      <c r="AG48" s="1">
        <v>2.1275235339999199E-3</v>
      </c>
      <c r="AH48" s="1">
        <v>1</v>
      </c>
      <c r="AI48" s="1">
        <v>0</v>
      </c>
      <c r="AJ48" s="1">
        <v>2</v>
      </c>
      <c r="AK48" s="1">
        <v>0</v>
      </c>
      <c r="AL48" s="1">
        <v>1</v>
      </c>
      <c r="AM48" s="1">
        <v>0.18999999761581421</v>
      </c>
      <c r="AN48" s="1">
        <v>111115</v>
      </c>
      <c r="AO48">
        <f t="shared" si="8"/>
        <v>0.49396786243334784</v>
      </c>
      <c r="AP48">
        <f t="shared" si="9"/>
        <v>1.7356481070796714E-4</v>
      </c>
      <c r="AQ48">
        <f t="shared" si="10"/>
        <v>288.48339405059812</v>
      </c>
      <c r="AR48">
        <f t="shared" si="11"/>
        <v>288.54292335510252</v>
      </c>
      <c r="AS48">
        <f t="shared" si="12"/>
        <v>2.3071540155579662E-2</v>
      </c>
      <c r="AT48">
        <f t="shared" si="13"/>
        <v>-5.9364420988831386E-2</v>
      </c>
      <c r="AU48">
        <f t="shared" si="14"/>
        <v>1.7417971676173354</v>
      </c>
      <c r="AV48">
        <f t="shared" si="15"/>
        <v>17.202438529307624</v>
      </c>
      <c r="AW48">
        <f t="shared" si="16"/>
        <v>11.865804847056648</v>
      </c>
      <c r="AX48">
        <f t="shared" si="17"/>
        <v>15.333394050598145</v>
      </c>
      <c r="AY48">
        <f t="shared" si="18"/>
        <v>1.7484498136930129</v>
      </c>
      <c r="AZ48">
        <f t="shared" si="19"/>
        <v>1.4462467402670043E-2</v>
      </c>
      <c r="BA48">
        <f t="shared" si="20"/>
        <v>0.54034975428161847</v>
      </c>
      <c r="BB48">
        <f t="shared" si="21"/>
        <v>1.2081000594113944</v>
      </c>
      <c r="BC48">
        <f t="shared" si="22"/>
        <v>9.0442651387595031E-3</v>
      </c>
      <c r="BD48">
        <f t="shared" si="23"/>
        <v>49.531793178691501</v>
      </c>
      <c r="BE48">
        <f t="shared" si="24"/>
        <v>1.1890629835523869</v>
      </c>
      <c r="BF48">
        <f t="shared" si="25"/>
        <v>30.516602874377842</v>
      </c>
      <c r="BG48">
        <f t="shared" si="26"/>
        <v>411.70006514892469</v>
      </c>
      <c r="BH48">
        <f t="shared" si="27"/>
        <v>-5.7937456517308597E-4</v>
      </c>
    </row>
    <row r="49" spans="1:60" x14ac:dyDescent="0.25">
      <c r="A49" s="1">
        <v>14</v>
      </c>
      <c r="B49" s="1" t="s">
        <v>111</v>
      </c>
      <c r="C49" s="1">
        <v>2675.0000010952353</v>
      </c>
      <c r="D49" s="1">
        <v>1</v>
      </c>
      <c r="E49">
        <f t="shared" si="0"/>
        <v>-0.7303658331605819</v>
      </c>
      <c r="F49">
        <f t="shared" si="1"/>
        <v>1.4437228230320632E-2</v>
      </c>
      <c r="G49">
        <f t="shared" si="2"/>
        <v>484.04318713816656</v>
      </c>
      <c r="H49">
        <f t="shared" si="3"/>
        <v>0.17262245240165031</v>
      </c>
      <c r="I49">
        <f t="shared" si="4"/>
        <v>1.2018064579808714</v>
      </c>
      <c r="J49">
        <f t="shared" si="5"/>
        <v>15.275659015225704</v>
      </c>
      <c r="K49" s="1">
        <v>12.140000343322754</v>
      </c>
      <c r="L49">
        <f t="shared" si="6"/>
        <v>2</v>
      </c>
      <c r="M49" s="1">
        <v>0.5</v>
      </c>
      <c r="N49">
        <f t="shared" si="7"/>
        <v>3.6</v>
      </c>
      <c r="O49" s="1">
        <v>15.393634796142578</v>
      </c>
      <c r="P49" s="1">
        <v>15.334781646728516</v>
      </c>
      <c r="Q49" s="1">
        <v>15.027993202209473</v>
      </c>
      <c r="R49" s="1">
        <v>410.08279418945313</v>
      </c>
      <c r="S49" s="1">
        <v>411.4176025390625</v>
      </c>
      <c r="T49" s="1">
        <v>4.9873194694519043</v>
      </c>
      <c r="U49" s="1">
        <v>5.3349194526672363</v>
      </c>
      <c r="V49" s="1">
        <v>28.770572662353516</v>
      </c>
      <c r="W49" s="1">
        <v>30.777608871459961</v>
      </c>
      <c r="X49" s="1">
        <v>599.67108154296875</v>
      </c>
      <c r="Y49" s="1">
        <v>8.5338518023490906E-2</v>
      </c>
      <c r="Z49" s="1">
        <v>8.9830018579959869E-2</v>
      </c>
      <c r="AA49" s="1">
        <v>101.25232696533203</v>
      </c>
      <c r="AB49" s="1">
        <v>5.0623960494995117</v>
      </c>
      <c r="AC49" s="1">
        <v>7.5748458504676819E-2</v>
      </c>
      <c r="AD49" s="1">
        <v>2.2357095032930374E-2</v>
      </c>
      <c r="AE49" s="1">
        <v>2.5704368017613888E-3</v>
      </c>
      <c r="AF49" s="1">
        <v>9.5281079411506653E-3</v>
      </c>
      <c r="AG49" s="1">
        <v>2.1275235339999199E-3</v>
      </c>
      <c r="AH49" s="1">
        <v>1</v>
      </c>
      <c r="AI49" s="1">
        <v>0</v>
      </c>
      <c r="AJ49" s="1">
        <v>2</v>
      </c>
      <c r="AK49" s="1">
        <v>0</v>
      </c>
      <c r="AL49" s="1">
        <v>1</v>
      </c>
      <c r="AM49" s="1">
        <v>0.18999999761581421</v>
      </c>
      <c r="AN49" s="1">
        <v>111115</v>
      </c>
      <c r="AO49">
        <f t="shared" si="8"/>
        <v>0.49396298565411484</v>
      </c>
      <c r="AP49">
        <f t="shared" si="9"/>
        <v>1.7262245240165031E-4</v>
      </c>
      <c r="AQ49">
        <f t="shared" si="10"/>
        <v>288.48478164672849</v>
      </c>
      <c r="AR49">
        <f t="shared" si="11"/>
        <v>288.54363479614256</v>
      </c>
      <c r="AS49">
        <f t="shared" si="12"/>
        <v>1.7067703316020921E-2</v>
      </c>
      <c r="AT49">
        <f t="shared" si="13"/>
        <v>-5.9122631502810677E-2</v>
      </c>
      <c r="AU49">
        <f t="shared" si="14"/>
        <v>1.7419794667360446</v>
      </c>
      <c r="AV49">
        <f t="shared" si="15"/>
        <v>17.20434007736419</v>
      </c>
      <c r="AW49">
        <f t="shared" si="16"/>
        <v>11.869420624696954</v>
      </c>
      <c r="AX49">
        <f t="shared" si="17"/>
        <v>15.334781646728516</v>
      </c>
      <c r="AY49">
        <f t="shared" si="18"/>
        <v>1.7486055805967098</v>
      </c>
      <c r="AZ49">
        <f t="shared" si="19"/>
        <v>1.4379561283625194E-2</v>
      </c>
      <c r="BA49">
        <f t="shared" si="20"/>
        <v>0.54017300875517327</v>
      </c>
      <c r="BB49">
        <f t="shared" si="21"/>
        <v>1.2084325718415365</v>
      </c>
      <c r="BC49">
        <f t="shared" si="22"/>
        <v>8.9923890870385829E-3</v>
      </c>
      <c r="BD49">
        <f t="shared" si="23"/>
        <v>49.010499049455042</v>
      </c>
      <c r="BE49">
        <f t="shared" si="24"/>
        <v>1.1765252243727431</v>
      </c>
      <c r="BF49">
        <f t="shared" si="25"/>
        <v>30.501498351985489</v>
      </c>
      <c r="BG49">
        <f t="shared" si="26"/>
        <v>411.69148972649771</v>
      </c>
      <c r="BH49">
        <f t="shared" si="27"/>
        <v>-5.411151994250263E-4</v>
      </c>
    </row>
    <row r="50" spans="1:60" x14ac:dyDescent="0.25">
      <c r="A50" s="1">
        <v>15</v>
      </c>
      <c r="B50" s="1" t="s">
        <v>112</v>
      </c>
      <c r="C50" s="1">
        <v>2680.0000009834766</v>
      </c>
      <c r="D50" s="1">
        <v>1</v>
      </c>
      <c r="E50">
        <f t="shared" si="0"/>
        <v>-0.70349979191318979</v>
      </c>
      <c r="F50">
        <f t="shared" si="1"/>
        <v>1.4348975235881226E-2</v>
      </c>
      <c r="G50">
        <f t="shared" si="2"/>
        <v>481.56156114269163</v>
      </c>
      <c r="H50">
        <f t="shared" si="3"/>
        <v>0.17164312368536261</v>
      </c>
      <c r="I50">
        <f t="shared" si="4"/>
        <v>1.2023033276087689</v>
      </c>
      <c r="J50">
        <f t="shared" si="5"/>
        <v>15.278473595255443</v>
      </c>
      <c r="K50" s="1">
        <v>12.140000343322754</v>
      </c>
      <c r="L50">
        <f t="shared" si="6"/>
        <v>2</v>
      </c>
      <c r="M50" s="1">
        <v>0.5</v>
      </c>
      <c r="N50">
        <f t="shared" si="7"/>
        <v>3.6</v>
      </c>
      <c r="O50" s="1">
        <v>15.39460563659668</v>
      </c>
      <c r="P50" s="1">
        <v>15.337375640869141</v>
      </c>
      <c r="Q50" s="1">
        <v>15.027552604675293</v>
      </c>
      <c r="R50" s="1">
        <v>410.14273071289063</v>
      </c>
      <c r="S50" s="1">
        <v>411.4239501953125</v>
      </c>
      <c r="T50" s="1">
        <v>4.9875178337097168</v>
      </c>
      <c r="U50" s="1">
        <v>5.3331427574157715</v>
      </c>
      <c r="V50" s="1">
        <v>28.769527435302734</v>
      </c>
      <c r="W50" s="1">
        <v>30.765222549438477</v>
      </c>
      <c r="X50" s="1">
        <v>599.67742919921875</v>
      </c>
      <c r="Y50" s="1">
        <v>8.3582505583763123E-2</v>
      </c>
      <c r="Z50" s="1">
        <v>8.7981589138507843E-2</v>
      </c>
      <c r="AA50" s="1">
        <v>101.25194549560547</v>
      </c>
      <c r="AB50" s="1">
        <v>5.0623960494995117</v>
      </c>
      <c r="AC50" s="1">
        <v>7.5748458504676819E-2</v>
      </c>
      <c r="AD50" s="1">
        <v>2.2357095032930374E-2</v>
      </c>
      <c r="AE50" s="1">
        <v>2.5704368017613888E-3</v>
      </c>
      <c r="AF50" s="1">
        <v>9.5281079411506653E-3</v>
      </c>
      <c r="AG50" s="1">
        <v>2.1275235339999199E-3</v>
      </c>
      <c r="AH50" s="1">
        <v>1</v>
      </c>
      <c r="AI50" s="1">
        <v>0</v>
      </c>
      <c r="AJ50" s="1">
        <v>2</v>
      </c>
      <c r="AK50" s="1">
        <v>0</v>
      </c>
      <c r="AL50" s="1">
        <v>1</v>
      </c>
      <c r="AM50" s="1">
        <v>0.18999999761581421</v>
      </c>
      <c r="AN50" s="1">
        <v>111115</v>
      </c>
      <c r="AO50">
        <f t="shared" si="8"/>
        <v>0.4939682143658698</v>
      </c>
      <c r="AP50">
        <f t="shared" si="9"/>
        <v>1.7164312368536262E-4</v>
      </c>
      <c r="AQ50">
        <f t="shared" si="10"/>
        <v>288.48737564086912</v>
      </c>
      <c r="AR50">
        <f t="shared" si="11"/>
        <v>288.54460563659666</v>
      </c>
      <c r="AS50">
        <f t="shared" si="12"/>
        <v>1.6716501726552035E-2</v>
      </c>
      <c r="AT50">
        <f t="shared" si="13"/>
        <v>-5.8902045613697794E-2</v>
      </c>
      <c r="AU50">
        <f t="shared" si="14"/>
        <v>1.7422944074029136</v>
      </c>
      <c r="AV50">
        <f t="shared" si="15"/>
        <v>17.207515360566902</v>
      </c>
      <c r="AW50">
        <f t="shared" si="16"/>
        <v>11.87437260315113</v>
      </c>
      <c r="AX50">
        <f t="shared" si="17"/>
        <v>15.337375640869141</v>
      </c>
      <c r="AY50">
        <f t="shared" si="18"/>
        <v>1.7488968064044235</v>
      </c>
      <c r="AZ50">
        <f t="shared" si="19"/>
        <v>1.4292009765272099E-2</v>
      </c>
      <c r="BA50">
        <f t="shared" si="20"/>
        <v>0.53999107979414473</v>
      </c>
      <c r="BB50">
        <f t="shared" si="21"/>
        <v>1.2089057266102787</v>
      </c>
      <c r="BC50">
        <f t="shared" si="22"/>
        <v>8.9376066871964255E-3</v>
      </c>
      <c r="BD50">
        <f t="shared" si="23"/>
        <v>48.759044941598489</v>
      </c>
      <c r="BE50">
        <f t="shared" si="24"/>
        <v>1.1704752747478195</v>
      </c>
      <c r="BF50">
        <f t="shared" si="25"/>
        <v>30.483586544235898</v>
      </c>
      <c r="BG50">
        <f t="shared" si="26"/>
        <v>411.68776261727993</v>
      </c>
      <c r="BH50">
        <f t="shared" si="27"/>
        <v>-5.2090926031663246E-4</v>
      </c>
    </row>
    <row r="51" spans="1:60" x14ac:dyDescent="0.25">
      <c r="A51" s="1">
        <v>16</v>
      </c>
      <c r="B51" s="1" t="s">
        <v>113</v>
      </c>
      <c r="C51" s="1">
        <v>2685.0000008717179</v>
      </c>
      <c r="D51" s="1">
        <v>1</v>
      </c>
      <c r="E51">
        <f t="shared" si="0"/>
        <v>-0.69687072711056086</v>
      </c>
      <c r="F51">
        <f t="shared" si="1"/>
        <v>1.4269232242257507E-2</v>
      </c>
      <c r="G51">
        <f t="shared" si="2"/>
        <v>481.25505241600166</v>
      </c>
      <c r="H51">
        <f t="shared" si="3"/>
        <v>0.17075517116370825</v>
      </c>
      <c r="I51">
        <f t="shared" si="4"/>
        <v>1.2027307583699598</v>
      </c>
      <c r="J51">
        <f t="shared" si="5"/>
        <v>15.281088127462793</v>
      </c>
      <c r="K51" s="1">
        <v>12.140000343322754</v>
      </c>
      <c r="L51">
        <f t="shared" si="6"/>
        <v>2</v>
      </c>
      <c r="M51" s="1">
        <v>0.5</v>
      </c>
      <c r="N51">
        <f t="shared" si="7"/>
        <v>3.6</v>
      </c>
      <c r="O51" s="1">
        <v>15.395235061645508</v>
      </c>
      <c r="P51" s="1">
        <v>15.33983325958252</v>
      </c>
      <c r="Q51" s="1">
        <v>15.027254104614258</v>
      </c>
      <c r="R51" s="1">
        <v>410.15658569335938</v>
      </c>
      <c r="S51" s="1">
        <v>411.42510986328125</v>
      </c>
      <c r="T51" s="1">
        <v>4.9880194664001465</v>
      </c>
      <c r="U51" s="1">
        <v>5.331852912902832</v>
      </c>
      <c r="V51" s="1">
        <v>28.770601272583008</v>
      </c>
      <c r="W51" s="1">
        <v>30.756370544433594</v>
      </c>
      <c r="X51" s="1">
        <v>599.68426513671875</v>
      </c>
      <c r="Y51" s="1">
        <v>7.4979335069656372E-2</v>
      </c>
      <c r="Z51" s="1">
        <v>7.8925617039203644E-2</v>
      </c>
      <c r="AA51" s="1">
        <v>101.25115203857422</v>
      </c>
      <c r="AB51" s="1">
        <v>5.0623960494995117</v>
      </c>
      <c r="AC51" s="1">
        <v>7.5748458504676819E-2</v>
      </c>
      <c r="AD51" s="1">
        <v>2.2357095032930374E-2</v>
      </c>
      <c r="AE51" s="1">
        <v>2.5704368017613888E-3</v>
      </c>
      <c r="AF51" s="1">
        <v>9.5281079411506653E-3</v>
      </c>
      <c r="AG51" s="1">
        <v>2.1275235339999199E-3</v>
      </c>
      <c r="AH51" s="1">
        <v>1</v>
      </c>
      <c r="AI51" s="1">
        <v>0</v>
      </c>
      <c r="AJ51" s="1">
        <v>2</v>
      </c>
      <c r="AK51" s="1">
        <v>0</v>
      </c>
      <c r="AL51" s="1">
        <v>1</v>
      </c>
      <c r="AM51" s="1">
        <v>0.18999999761581421</v>
      </c>
      <c r="AN51" s="1">
        <v>111115</v>
      </c>
      <c r="AO51">
        <f t="shared" si="8"/>
        <v>0.49397384528622124</v>
      </c>
      <c r="AP51">
        <f t="shared" si="9"/>
        <v>1.7075517116370826E-4</v>
      </c>
      <c r="AQ51">
        <f t="shared" si="10"/>
        <v>288.4898332595825</v>
      </c>
      <c r="AR51">
        <f t="shared" si="11"/>
        <v>288.54523506164549</v>
      </c>
      <c r="AS51">
        <f t="shared" si="12"/>
        <v>1.4995867049275358E-2</v>
      </c>
      <c r="AT51">
        <f t="shared" si="13"/>
        <v>-5.8745132119726151E-2</v>
      </c>
      <c r="AU51">
        <f t="shared" si="14"/>
        <v>1.7425870083015993</v>
      </c>
      <c r="AV51">
        <f t="shared" si="15"/>
        <v>17.21054006020313</v>
      </c>
      <c r="AW51">
        <f t="shared" si="16"/>
        <v>11.878687147300298</v>
      </c>
      <c r="AX51">
        <f t="shared" si="17"/>
        <v>15.33983325958252</v>
      </c>
      <c r="AY51">
        <f t="shared" si="18"/>
        <v>1.7491727607491094</v>
      </c>
      <c r="AZ51">
        <f t="shared" si="19"/>
        <v>1.4212896929169291E-2</v>
      </c>
      <c r="BA51">
        <f t="shared" si="20"/>
        <v>0.5398562499316395</v>
      </c>
      <c r="BB51">
        <f t="shared" si="21"/>
        <v>1.2093165108174699</v>
      </c>
      <c r="BC51">
        <f t="shared" si="22"/>
        <v>8.8881048368291641E-3</v>
      </c>
      <c r="BD51">
        <f t="shared" si="23"/>
        <v>48.727628481504588</v>
      </c>
      <c r="BE51">
        <f t="shared" si="24"/>
        <v>1.1697269828181496</v>
      </c>
      <c r="BF51">
        <f t="shared" si="25"/>
        <v>30.468954489224732</v>
      </c>
      <c r="BG51">
        <f t="shared" si="26"/>
        <v>411.68643638594773</v>
      </c>
      <c r="BH51">
        <f t="shared" si="27"/>
        <v>-5.1575472477551315E-4</v>
      </c>
    </row>
    <row r="52" spans="1:60" x14ac:dyDescent="0.25">
      <c r="A52" s="1" t="s">
        <v>9</v>
      </c>
      <c r="B52" s="1" t="s">
        <v>114</v>
      </c>
    </row>
    <row r="53" spans="1:60" x14ac:dyDescent="0.25">
      <c r="A53" s="1" t="s">
        <v>9</v>
      </c>
      <c r="B53" s="1" t="s">
        <v>115</v>
      </c>
    </row>
    <row r="54" spans="1:60" x14ac:dyDescent="0.25">
      <c r="A54" s="1" t="s">
        <v>9</v>
      </c>
      <c r="B54" s="1" t="s">
        <v>116</v>
      </c>
    </row>
    <row r="55" spans="1:60" x14ac:dyDescent="0.25">
      <c r="A55" s="1" t="s">
        <v>9</v>
      </c>
      <c r="B55" s="1" t="s">
        <v>117</v>
      </c>
    </row>
    <row r="56" spans="1:60" x14ac:dyDescent="0.25">
      <c r="A56" s="1" t="s">
        <v>9</v>
      </c>
      <c r="B56" s="1" t="s">
        <v>118</v>
      </c>
    </row>
    <row r="57" spans="1:60" x14ac:dyDescent="0.25">
      <c r="A57" s="1" t="s">
        <v>9</v>
      </c>
      <c r="B57" s="1" t="s">
        <v>119</v>
      </c>
    </row>
    <row r="58" spans="1:60" x14ac:dyDescent="0.25">
      <c r="A58" s="1" t="s">
        <v>9</v>
      </c>
      <c r="B58" s="1" t="s">
        <v>120</v>
      </c>
    </row>
    <row r="59" spans="1:60" x14ac:dyDescent="0.25">
      <c r="A59" s="1" t="s">
        <v>9</v>
      </c>
      <c r="B59" s="1" t="s">
        <v>121</v>
      </c>
    </row>
    <row r="60" spans="1:60" x14ac:dyDescent="0.25">
      <c r="A60" s="1" t="s">
        <v>9</v>
      </c>
      <c r="B60" s="1" t="s">
        <v>122</v>
      </c>
    </row>
    <row r="61" spans="1:60" x14ac:dyDescent="0.25">
      <c r="A61" s="1" t="s">
        <v>9</v>
      </c>
      <c r="B61" s="1" t="s">
        <v>123</v>
      </c>
    </row>
    <row r="62" spans="1:60" x14ac:dyDescent="0.25">
      <c r="A62" s="1" t="s">
        <v>9</v>
      </c>
      <c r="B62" s="1" t="s">
        <v>124</v>
      </c>
    </row>
    <row r="63" spans="1:60" x14ac:dyDescent="0.25">
      <c r="A63" s="1">
        <v>17</v>
      </c>
      <c r="B63" s="1" t="s">
        <v>125</v>
      </c>
      <c r="C63" s="1">
        <v>3104.5000014416873</v>
      </c>
      <c r="D63" s="1">
        <v>1</v>
      </c>
      <c r="E63">
        <f>(R63-S63*(1000-T63)/(1000-U63))*AO63</f>
        <v>-1.2315245559063295</v>
      </c>
      <c r="F63">
        <f>IF(AZ63&lt;&gt;0,1/(1/AZ63-1/N63),0)</f>
        <v>7.6342813274757809E-2</v>
      </c>
      <c r="G63">
        <f>((BC63-AP63/2)*S63-E63)/(BC63+AP63/2)</f>
        <v>429.65168874218864</v>
      </c>
      <c r="H63">
        <f>AP63*1000</f>
        <v>0.84291982206699767</v>
      </c>
      <c r="I63">
        <f>(AU63-BA63)</f>
        <v>1.1287079881884738</v>
      </c>
      <c r="J63">
        <f>(P63+AT63*D63)</f>
        <v>15.082200929481152</v>
      </c>
      <c r="K63" s="1">
        <v>5.559999942779541</v>
      </c>
      <c r="L63">
        <f>(K63*AI63+AJ63)</f>
        <v>2</v>
      </c>
      <c r="M63" s="1">
        <v>0.5</v>
      </c>
      <c r="N63">
        <f>L63*(M63+1)*(M63+1)/(M63*M63+1)</f>
        <v>3.6</v>
      </c>
      <c r="O63" s="1">
        <v>15.42131519317627</v>
      </c>
      <c r="P63" s="1">
        <v>15.394190788269043</v>
      </c>
      <c r="Q63" s="1">
        <v>15.028022766113281</v>
      </c>
      <c r="R63" s="1">
        <v>410.1116943359375</v>
      </c>
      <c r="S63" s="1">
        <v>410.93231201171875</v>
      </c>
      <c r="T63" s="1">
        <v>5.0669121742248535</v>
      </c>
      <c r="U63" s="1">
        <v>5.8438191413879395</v>
      </c>
      <c r="V63" s="1">
        <v>29.38995361328125</v>
      </c>
      <c r="W63" s="1">
        <v>33.655902862548828</v>
      </c>
      <c r="X63" s="1">
        <v>599.7174072265625</v>
      </c>
      <c r="Y63" s="1">
        <v>0.11071617901325226</v>
      </c>
      <c r="Z63" s="1">
        <v>0.11654334515333176</v>
      </c>
      <c r="AA63" s="1">
        <v>101.259765625</v>
      </c>
      <c r="AB63" s="1">
        <v>4.9452424049377441</v>
      </c>
      <c r="AC63" s="1">
        <v>7.4213661253452301E-2</v>
      </c>
      <c r="AD63" s="1">
        <v>2.1145321428775787E-2</v>
      </c>
      <c r="AE63" s="1">
        <v>2.425026148557663E-3</v>
      </c>
      <c r="AF63" s="1">
        <v>1.3092342764139175E-2</v>
      </c>
      <c r="AG63" s="1">
        <v>2.6514644268900156E-3</v>
      </c>
      <c r="AH63" s="1">
        <v>0.66666668653488159</v>
      </c>
      <c r="AI63" s="1">
        <v>0</v>
      </c>
      <c r="AJ63" s="1">
        <v>2</v>
      </c>
      <c r="AK63" s="1">
        <v>0</v>
      </c>
      <c r="AL63" s="1">
        <v>1</v>
      </c>
      <c r="AM63" s="1">
        <v>0.18999999761581421</v>
      </c>
      <c r="AN63" s="1">
        <v>111115</v>
      </c>
      <c r="AO63">
        <f>X63*0.000001/(K63*0.0001)</f>
        <v>1.0786284413642517</v>
      </c>
      <c r="AP63">
        <f>(U63-T63)/(1000-U63)*AO63</f>
        <v>8.4291982206699772E-4</v>
      </c>
      <c r="AQ63">
        <f>(P63+273.15)</f>
        <v>288.54419078826902</v>
      </c>
      <c r="AR63">
        <f>(O63+273.15)</f>
        <v>288.57131519317625</v>
      </c>
      <c r="AS63">
        <f>(Y63*AK63+Z63*AL63)*AM63</f>
        <v>2.2143235301272046E-2</v>
      </c>
      <c r="AT63">
        <f>((AS63+0.00000010773*(AR63^4-AQ63^4))-AP63*44100)/(L63*0.92*2*29.3+0.00000043092*AQ63^3)</f>
        <v>-0.31198985878789148</v>
      </c>
      <c r="AU63">
        <f>0.61365*EXP(17.502*J63/(240.97+J63))</f>
        <v>1.7204517448003054</v>
      </c>
      <c r="AV63">
        <f>AU63*1000/AA63</f>
        <v>16.990477256008415</v>
      </c>
      <c r="AW63">
        <f>(AV63-U63)</f>
        <v>11.146658114620475</v>
      </c>
      <c r="AX63">
        <f>IF(D63,P63,(O63+P63)/2)</f>
        <v>15.394190788269043</v>
      </c>
      <c r="AY63">
        <f>0.61365*EXP(17.502*AX63/(240.97+AX63))</f>
        <v>1.7552860966625299</v>
      </c>
      <c r="AZ63">
        <f>IF(AW63&lt;&gt;0,(1000-(AV63+U63)/2)/AW63*AP63,0)</f>
        <v>7.4757480939138934E-2</v>
      </c>
      <c r="BA63">
        <f>U63*AA63/1000</f>
        <v>0.59174375661183154</v>
      </c>
      <c r="BB63">
        <f>(AY63-BA63)</f>
        <v>1.1635423400506983</v>
      </c>
      <c r="BC63">
        <f>1/(1.6/F63+1.37/N63)</f>
        <v>4.6863317639442792E-2</v>
      </c>
      <c r="BD63">
        <f>G63*AA63*0.001</f>
        <v>43.50642930241947</v>
      </c>
      <c r="BE63">
        <f>G63/S63</f>
        <v>1.0455534310232972</v>
      </c>
      <c r="BF63">
        <f>(1-AP63*AA63/AU63/F63)*100</f>
        <v>35.015088967718476</v>
      </c>
      <c r="BG63">
        <f>(S63-E63/(N63/1.35))</f>
        <v>411.39413372018362</v>
      </c>
      <c r="BH63">
        <f>E63*BF63/100/BG63</f>
        <v>-1.0481904907355874E-3</v>
      </c>
    </row>
    <row r="64" spans="1:60" x14ac:dyDescent="0.25">
      <c r="A64" s="1">
        <v>18</v>
      </c>
      <c r="B64" s="1" t="s">
        <v>126</v>
      </c>
      <c r="C64" s="1">
        <v>3109.5000013299286</v>
      </c>
      <c r="D64" s="1">
        <v>1</v>
      </c>
      <c r="E64">
        <f>(R64-S64*(1000-T64)/(1000-U64))*AO64</f>
        <v>-1.3162673462857586</v>
      </c>
      <c r="F64">
        <f>IF(AZ64&lt;&gt;0,1/(1/AZ64-1/N64),0)</f>
        <v>8.001026568263217E-2</v>
      </c>
      <c r="G64">
        <f>((BC64-AP64/2)*S64-E64)/(BC64+AP64/2)</f>
        <v>430.17568450379588</v>
      </c>
      <c r="H64">
        <f>AP64*1000</f>
        <v>0.88185686114174999</v>
      </c>
      <c r="I64">
        <f>(AU64-BA64)</f>
        <v>1.1278635043525744</v>
      </c>
      <c r="J64">
        <f>(P64+AT64*D64)</f>
        <v>15.067986707968899</v>
      </c>
      <c r="K64" s="1">
        <v>5.559999942779541</v>
      </c>
      <c r="L64">
        <f>(K64*AI64+AJ64)</f>
        <v>2</v>
      </c>
      <c r="M64" s="1">
        <v>0.5</v>
      </c>
      <c r="N64">
        <f>L64*(M64+1)*(M64+1)/(M64*M64+1)</f>
        <v>3.6</v>
      </c>
      <c r="O64" s="1">
        <v>15.422398567199707</v>
      </c>
      <c r="P64" s="1">
        <v>15.394445419311523</v>
      </c>
      <c r="Q64" s="1">
        <v>15.027972221374512</v>
      </c>
      <c r="R64" s="1">
        <v>410.02578735351563</v>
      </c>
      <c r="S64" s="1">
        <v>410.91015625</v>
      </c>
      <c r="T64" s="1">
        <v>5.0237922668457031</v>
      </c>
      <c r="U64" s="1">
        <v>5.8365945816040039</v>
      </c>
      <c r="V64" s="1">
        <v>28.959476470947266</v>
      </c>
      <c r="W64" s="1">
        <v>33.613735198974609</v>
      </c>
      <c r="X64" s="1">
        <v>599.71612548828125</v>
      </c>
      <c r="Y64" s="1">
        <v>0.10400398075580597</v>
      </c>
      <c r="Z64" s="1">
        <v>0.10947787761688232</v>
      </c>
      <c r="AA64" s="1">
        <v>101.2603759765625</v>
      </c>
      <c r="AB64" s="1">
        <v>4.9452424049377441</v>
      </c>
      <c r="AC64" s="1">
        <v>7.4213661253452301E-2</v>
      </c>
      <c r="AD64" s="1">
        <v>2.1145321428775787E-2</v>
      </c>
      <c r="AE64" s="1">
        <v>2.425026148557663E-3</v>
      </c>
      <c r="AF64" s="1">
        <v>1.3092342764139175E-2</v>
      </c>
      <c r="AG64" s="1">
        <v>2.6514644268900156E-3</v>
      </c>
      <c r="AH64" s="1">
        <v>1</v>
      </c>
      <c r="AI64" s="1">
        <v>0</v>
      </c>
      <c r="AJ64" s="1">
        <v>2</v>
      </c>
      <c r="AK64" s="1">
        <v>0</v>
      </c>
      <c r="AL64" s="1">
        <v>1</v>
      </c>
      <c r="AM64" s="1">
        <v>0.18999999761581421</v>
      </c>
      <c r="AN64" s="1">
        <v>111115</v>
      </c>
      <c r="AO64">
        <f>X64*0.000001/(K64*0.0001)</f>
        <v>1.0786261360795495</v>
      </c>
      <c r="AP64">
        <f>(U64-T64)/(1000-U64)*AO64</f>
        <v>8.8185686114175001E-4</v>
      </c>
      <c r="AQ64">
        <f>(P64+273.15)</f>
        <v>288.5444454193115</v>
      </c>
      <c r="AR64">
        <f>(O64+273.15)</f>
        <v>288.57239856719968</v>
      </c>
      <c r="AS64">
        <f>(Y64*AK64+Z64*AL64)*AM64</f>
        <v>2.0800796486192041E-2</v>
      </c>
      <c r="AT64">
        <f>((AS64+0.00000010773*(AR64^4-AQ64^4))-AP64*44100)/(L64*0.92*2*29.3+0.00000043092*AQ64^3)</f>
        <v>-0.32645871134262539</v>
      </c>
      <c r="AU64">
        <f>0.61365*EXP(17.502*J64/(240.97+J64))</f>
        <v>1.7188792661085632</v>
      </c>
      <c r="AV64">
        <f>AU64*1000/AA64</f>
        <v>16.974845782780928</v>
      </c>
      <c r="AW64">
        <f>(AV64-U64)</f>
        <v>11.138251201176924</v>
      </c>
      <c r="AX64">
        <f>IF(D64,P64,(O64+P64)/2)</f>
        <v>15.394445419311523</v>
      </c>
      <c r="AY64">
        <f>0.61365*EXP(17.502*AX64/(240.97+AX64))</f>
        <v>1.7553147779280551</v>
      </c>
      <c r="AZ64">
        <f>IF(AW64&lt;&gt;0,(1000-(AV64+U64)/2)/AW64*AP64,0)</f>
        <v>7.8270693737873501E-2</v>
      </c>
      <c r="BA64">
        <f>U64*AA64/1000</f>
        <v>0.59101576175598891</v>
      </c>
      <c r="BB64">
        <f>(AY64-BA64)</f>
        <v>1.1642990161720661</v>
      </c>
      <c r="BC64">
        <f>1/(1.6/F64+1.37/N64)</f>
        <v>4.9072554569611952E-2</v>
      </c>
      <c r="BD64">
        <f>G64*AA64*0.001</f>
        <v>43.559751548829503</v>
      </c>
      <c r="BE64">
        <f>G64/S64</f>
        <v>1.0468850135747791</v>
      </c>
      <c r="BF64">
        <f>(1-AP64*AA64/AU64/F64)*100</f>
        <v>35.069828751262378</v>
      </c>
      <c r="BG64">
        <f>(S64-E64/(N64/1.35))</f>
        <v>411.40375650485714</v>
      </c>
      <c r="BH64">
        <f>E64*BF64/100/BG64</f>
        <v>-1.122042997791031E-3</v>
      </c>
    </row>
    <row r="65" spans="1:60" x14ac:dyDescent="0.25">
      <c r="A65" s="1">
        <v>19</v>
      </c>
      <c r="B65" s="1" t="s">
        <v>127</v>
      </c>
      <c r="C65" s="1">
        <v>3115.0000012069941</v>
      </c>
      <c r="D65" s="1">
        <v>1</v>
      </c>
      <c r="E65">
        <f>(R65-S65*(1000-T65)/(1000-U65))*AO65</f>
        <v>-1.3473554403171364</v>
      </c>
      <c r="F65">
        <f>IF(AZ65&lt;&gt;0,1/(1/AZ65-1/N65),0)</f>
        <v>8.0024500285232059E-2</v>
      </c>
      <c r="G65">
        <f>((BC65-AP65/2)*S65-E65)/(BC65+AP65/2)</f>
        <v>430.75292382027823</v>
      </c>
      <c r="H65">
        <f>AP65*1000</f>
        <v>0.88232378606150752</v>
      </c>
      <c r="I65">
        <f>(AU65-BA65)</f>
        <v>1.128274693032294</v>
      </c>
      <c r="J65">
        <f>(P65+AT65*D65)</f>
        <v>15.067801912797355</v>
      </c>
      <c r="K65" s="1">
        <v>5.559999942779541</v>
      </c>
      <c r="L65">
        <f>(K65*AI65+AJ65)</f>
        <v>2</v>
      </c>
      <c r="M65" s="1">
        <v>0.5</v>
      </c>
      <c r="N65">
        <f>L65*(M65+1)*(M65+1)/(M65*M65+1)</f>
        <v>3.6</v>
      </c>
      <c r="O65" s="1">
        <v>15.423338890075684</v>
      </c>
      <c r="P65" s="1">
        <v>15.394326210021973</v>
      </c>
      <c r="Q65" s="1">
        <v>15.027793884277344</v>
      </c>
      <c r="R65" s="1">
        <v>409.95306396484375</v>
      </c>
      <c r="S65" s="1">
        <v>410.86614990234375</v>
      </c>
      <c r="T65" s="1">
        <v>5.0190229415893555</v>
      </c>
      <c r="U65" s="1">
        <v>5.8322920799255371</v>
      </c>
      <c r="V65" s="1">
        <v>28.918277740478516</v>
      </c>
      <c r="W65" s="1">
        <v>33.58782958984375</v>
      </c>
      <c r="X65" s="1">
        <v>599.69183349609375</v>
      </c>
      <c r="Y65" s="1">
        <v>0.11337130516767502</v>
      </c>
      <c r="Z65" s="1">
        <v>0.11933822184801102</v>
      </c>
      <c r="AA65" s="1">
        <v>101.26107025146484</v>
      </c>
      <c r="AB65" s="1">
        <v>4.9452424049377441</v>
      </c>
      <c r="AC65" s="1">
        <v>7.4213661253452301E-2</v>
      </c>
      <c r="AD65" s="1">
        <v>2.1145321428775787E-2</v>
      </c>
      <c r="AE65" s="1">
        <v>2.425026148557663E-3</v>
      </c>
      <c r="AF65" s="1">
        <v>1.3092342764139175E-2</v>
      </c>
      <c r="AG65" s="1">
        <v>2.6514644268900156E-3</v>
      </c>
      <c r="AH65" s="1">
        <v>1</v>
      </c>
      <c r="AI65" s="1">
        <v>0</v>
      </c>
      <c r="AJ65" s="1">
        <v>2</v>
      </c>
      <c r="AK65" s="1">
        <v>0</v>
      </c>
      <c r="AL65" s="1">
        <v>1</v>
      </c>
      <c r="AM65" s="1">
        <v>0.18999999761581421</v>
      </c>
      <c r="AN65" s="1">
        <v>111115</v>
      </c>
      <c r="AO65">
        <f>X65*0.000001/(K65*0.0001)</f>
        <v>1.0785824454456692</v>
      </c>
      <c r="AP65">
        <f>(U65-T65)/(1000-U65)*AO65</f>
        <v>8.8232378606150751E-4</v>
      </c>
      <c r="AQ65">
        <f>(P65+273.15)</f>
        <v>288.54432621002195</v>
      </c>
      <c r="AR65">
        <f>(O65+273.15)</f>
        <v>288.57333889007566</v>
      </c>
      <c r="AS65">
        <f>(Y65*AK65+Z65*AL65)*AM65</f>
        <v>2.26742618665976E-2</v>
      </c>
      <c r="AT65">
        <f>((AS65+0.00000010773*(AR65^4-AQ65^4))-AP65*44100)/(L65*0.92*2*29.3+0.00000043092*AQ65^3)</f>
        <v>-0.32652429722461696</v>
      </c>
      <c r="AU65">
        <f>0.61365*EXP(17.502*J65/(240.97+J65))</f>
        <v>1.7188588310646959</v>
      </c>
      <c r="AV65">
        <f>AU65*1000/AA65</f>
        <v>16.974527592846876</v>
      </c>
      <c r="AW65">
        <f>(AV65-U65)</f>
        <v>11.142235512921339</v>
      </c>
      <c r="AX65">
        <f>IF(D65,P65,(O65+P65)/2)</f>
        <v>15.394326210021973</v>
      </c>
      <c r="AY65">
        <f>0.61365*EXP(17.502*AX65/(240.97+AX65))</f>
        <v>1.7553013503180381</v>
      </c>
      <c r="AZ65">
        <f>IF(AW65&lt;&gt;0,(1000-(AV65+U65)/2)/AW65*AP65,0)</f>
        <v>7.8284316043142163E-2</v>
      </c>
      <c r="BA65">
        <f>U65*AA65/1000</f>
        <v>0.59058413803240184</v>
      </c>
      <c r="BB65">
        <f>(AY65-BA65)</f>
        <v>1.1647172122856362</v>
      </c>
      <c r="BC65">
        <f>1/(1.6/F65+1.37/N65)</f>
        <v>4.9081121984427663E-2</v>
      </c>
      <c r="BD65">
        <f>G65*AA65*0.001</f>
        <v>43.618502079989078</v>
      </c>
      <c r="BE65">
        <f>G65/S65</f>
        <v>1.048402074307317</v>
      </c>
      <c r="BF65">
        <f>(1-AP65*AA65/AU65/F65)*100</f>
        <v>35.045787786989699</v>
      </c>
      <c r="BG65">
        <f>(S65-E65/(N65/1.35))</f>
        <v>411.3714081924627</v>
      </c>
      <c r="BH65">
        <f>E65*BF65/100/BG65</f>
        <v>-1.1478467364194806E-3</v>
      </c>
    </row>
    <row r="66" spans="1:60" x14ac:dyDescent="0.25">
      <c r="A66" s="1">
        <v>20</v>
      </c>
      <c r="B66" s="1" t="s">
        <v>128</v>
      </c>
      <c r="C66" s="1">
        <v>3120.0000010952353</v>
      </c>
      <c r="D66" s="1">
        <v>1</v>
      </c>
      <c r="E66">
        <f>(R66-S66*(1000-T66)/(1000-U66))*AO66</f>
        <v>-1.2644204151766729</v>
      </c>
      <c r="F66">
        <f>IF(AZ66&lt;&gt;0,1/(1/AZ66-1/N66),0)</f>
        <v>7.9479285155787366E-2</v>
      </c>
      <c r="G66">
        <f>((BC66-AP66/2)*S66-E66)/(BC66+AP66/2)</f>
        <v>429.21424260834311</v>
      </c>
      <c r="H66">
        <f>AP66*1000</f>
        <v>0.87709183446763295</v>
      </c>
      <c r="I66">
        <f>(AU66-BA66)</f>
        <v>1.129107457113619</v>
      </c>
      <c r="J66">
        <f>(P66+AT66*D66)</f>
        <v>15.072047109510793</v>
      </c>
      <c r="K66" s="1">
        <v>5.559999942779541</v>
      </c>
      <c r="L66">
        <f>(K66*AI66+AJ66)</f>
        <v>2</v>
      </c>
      <c r="M66" s="1">
        <v>0.5</v>
      </c>
      <c r="N66">
        <f>L66*(M66+1)*(M66+1)/(M66*M66+1)</f>
        <v>3.6</v>
      </c>
      <c r="O66" s="1">
        <v>15.423431396484375</v>
      </c>
      <c r="P66" s="1">
        <v>15.396798133850098</v>
      </c>
      <c r="Q66" s="1">
        <v>15.027768135070801</v>
      </c>
      <c r="R66" s="1">
        <v>409.99722290039063</v>
      </c>
      <c r="S66" s="1">
        <v>410.83544921875</v>
      </c>
      <c r="T66" s="1">
        <v>5.0202550888061523</v>
      </c>
      <c r="U66" s="1">
        <v>5.8287191390991211</v>
      </c>
      <c r="V66" s="1">
        <v>28.908718109130859</v>
      </c>
      <c r="W66" s="1">
        <v>33.56744384765625</v>
      </c>
      <c r="X66" s="1">
        <v>599.68109130859375</v>
      </c>
      <c r="Y66" s="1">
        <v>0.13024924695491791</v>
      </c>
      <c r="Z66" s="1">
        <v>0.13710446655750275</v>
      </c>
      <c r="AA66" s="1">
        <v>101.26081848144531</v>
      </c>
      <c r="AB66" s="1">
        <v>4.9452424049377441</v>
      </c>
      <c r="AC66" s="1">
        <v>7.4213661253452301E-2</v>
      </c>
      <c r="AD66" s="1">
        <v>2.1145321428775787E-2</v>
      </c>
      <c r="AE66" s="1">
        <v>2.425026148557663E-3</v>
      </c>
      <c r="AF66" s="1">
        <v>1.3092342764139175E-2</v>
      </c>
      <c r="AG66" s="1">
        <v>2.6514644268900156E-3</v>
      </c>
      <c r="AH66" s="1">
        <v>1</v>
      </c>
      <c r="AI66" s="1">
        <v>0</v>
      </c>
      <c r="AJ66" s="1">
        <v>2</v>
      </c>
      <c r="AK66" s="1">
        <v>0</v>
      </c>
      <c r="AL66" s="1">
        <v>1</v>
      </c>
      <c r="AM66" s="1">
        <v>0.18999999761581421</v>
      </c>
      <c r="AN66" s="1">
        <v>111115</v>
      </c>
      <c r="AO66">
        <f>X66*0.000001/(K66*0.0001)</f>
        <v>1.0785631249643552</v>
      </c>
      <c r="AP66">
        <f>(U66-T66)/(1000-U66)*AO66</f>
        <v>8.77091834467633E-4</v>
      </c>
      <c r="AQ66">
        <f>(P66+273.15)</f>
        <v>288.54679813385007</v>
      </c>
      <c r="AR66">
        <f>(O66+273.15)</f>
        <v>288.57343139648435</v>
      </c>
      <c r="AS66">
        <f>(Y66*AK66+Z66*AL66)*AM66</f>
        <v>2.6049848319043001E-2</v>
      </c>
      <c r="AT66">
        <f>((AS66+0.00000010773*(AR66^4-AQ66^4))-AP66*44100)/(L66*0.92*2*29.3+0.00000043092*AQ66^3)</f>
        <v>-0.32475102433930531</v>
      </c>
      <c r="AU66">
        <f>0.61365*EXP(17.502*J66/(240.97+J66))</f>
        <v>1.7193283278372613</v>
      </c>
      <c r="AV66">
        <f>AU66*1000/AA66</f>
        <v>16.979206307248099</v>
      </c>
      <c r="AW66">
        <f>(AV66-U66)</f>
        <v>11.150487168148977</v>
      </c>
      <c r="AX66">
        <f>IF(D66,P66,(O66+P66)/2)</f>
        <v>15.396798133850098</v>
      </c>
      <c r="AY66">
        <f>0.61365*EXP(17.502*AX66/(240.97+AX66))</f>
        <v>1.7555798037031343</v>
      </c>
      <c r="AZ66">
        <f>IF(AW66&lt;&gt;0,(1000-(AV66+U66)/2)/AW66*AP66,0)</f>
        <v>7.776247789059644E-2</v>
      </c>
      <c r="BA66">
        <f>U66*AA66/1000</f>
        <v>0.59022087072364227</v>
      </c>
      <c r="BB66">
        <f>(AY66-BA66)</f>
        <v>1.165358932979492</v>
      </c>
      <c r="BC66">
        <f>1/(1.6/F66+1.37/N66)</f>
        <v>4.8752931357275119E-2</v>
      </c>
      <c r="BD66">
        <f>G66*AA66*0.001</f>
        <v>43.462585510414463</v>
      </c>
      <c r="BE66">
        <f>G66/S66</f>
        <v>1.0447351693349307</v>
      </c>
      <c r="BF66">
        <f>(1-AP66*AA66/AU66/F66)*100</f>
        <v>35.005930544386452</v>
      </c>
      <c r="BG66">
        <f>(S66-E66/(N66/1.35))</f>
        <v>411.30960687444127</v>
      </c>
      <c r="BH66">
        <f>E66*BF66/100/BG66</f>
        <v>-1.0761288453466789E-3</v>
      </c>
    </row>
    <row r="67" spans="1:60" x14ac:dyDescent="0.25">
      <c r="A67" s="1">
        <v>21</v>
      </c>
      <c r="B67" s="1" t="s">
        <v>129</v>
      </c>
      <c r="C67" s="1">
        <v>3125.0000009834766</v>
      </c>
      <c r="D67" s="1">
        <v>1</v>
      </c>
      <c r="E67">
        <f>(R67-S67*(1000-T67)/(1000-U67))*AO67</f>
        <v>-1.2028300754224082</v>
      </c>
      <c r="F67">
        <f>IF(AZ67&lt;&gt;0,1/(1/AZ67-1/N67),0)</f>
        <v>7.8866427173779993E-2</v>
      </c>
      <c r="G67">
        <f>((BC67-AP67/2)*S67-E67)/(BC67+AP67/2)</f>
        <v>428.1269606889939</v>
      </c>
      <c r="H67">
        <f>AP67*1000</f>
        <v>0.87155727376497105</v>
      </c>
      <c r="I67">
        <f>(AU67-BA67)</f>
        <v>1.1305062623873554</v>
      </c>
      <c r="J67">
        <f>(P67+AT67*D67)</f>
        <v>15.081048469780313</v>
      </c>
      <c r="K67" s="1">
        <v>5.559999942779541</v>
      </c>
      <c r="L67">
        <f>(K67*AI67+AJ67)</f>
        <v>2</v>
      </c>
      <c r="M67" s="1">
        <v>0.5</v>
      </c>
      <c r="N67">
        <f>L67*(M67+1)*(M67+1)/(M67*M67+1)</f>
        <v>3.6</v>
      </c>
      <c r="O67" s="1">
        <v>15.42388916015625</v>
      </c>
      <c r="P67" s="1">
        <v>15.404328346252441</v>
      </c>
      <c r="Q67" s="1">
        <v>15.027803421020508</v>
      </c>
      <c r="R67" s="1">
        <v>410.03973388671875</v>
      </c>
      <c r="S67" s="1">
        <v>410.822998046875</v>
      </c>
      <c r="T67" s="1">
        <v>5.0213675498962402</v>
      </c>
      <c r="U67" s="1">
        <v>5.8247575759887695</v>
      </c>
      <c r="V67" s="1">
        <v>28.912479400634766</v>
      </c>
      <c r="W67" s="1">
        <v>33.543079376220703</v>
      </c>
      <c r="X67" s="1">
        <v>599.6629638671875</v>
      </c>
      <c r="Y67" s="1">
        <v>0.14394044876098633</v>
      </c>
      <c r="Z67" s="1">
        <v>0.15151627361774445</v>
      </c>
      <c r="AA67" s="1">
        <v>101.26051330566406</v>
      </c>
      <c r="AB67" s="1">
        <v>4.9452424049377441</v>
      </c>
      <c r="AC67" s="1">
        <v>7.4213661253452301E-2</v>
      </c>
      <c r="AD67" s="1">
        <v>2.1145321428775787E-2</v>
      </c>
      <c r="AE67" s="1">
        <v>2.425026148557663E-3</v>
      </c>
      <c r="AF67" s="1">
        <v>1.3092342764139175E-2</v>
      </c>
      <c r="AG67" s="1">
        <v>2.6514644268900156E-3</v>
      </c>
      <c r="AH67" s="1">
        <v>1</v>
      </c>
      <c r="AI67" s="1">
        <v>0</v>
      </c>
      <c r="AJ67" s="1">
        <v>2</v>
      </c>
      <c r="AK67" s="1">
        <v>0</v>
      </c>
      <c r="AL67" s="1">
        <v>1</v>
      </c>
      <c r="AM67" s="1">
        <v>0.18999999761581421</v>
      </c>
      <c r="AN67" s="1">
        <v>111115</v>
      </c>
      <c r="AO67">
        <f>X67*0.000001/(K67*0.0001)</f>
        <v>1.0785305216521379</v>
      </c>
      <c r="AP67">
        <f>(U67-T67)/(1000-U67)*AO67</f>
        <v>8.71557273764971E-4</v>
      </c>
      <c r="AQ67">
        <f>(P67+273.15)</f>
        <v>288.55432834625242</v>
      </c>
      <c r="AR67">
        <f>(O67+273.15)</f>
        <v>288.57388916015623</v>
      </c>
      <c r="AS67">
        <f>(Y67*AK67+Z67*AL67)*AM67</f>
        <v>2.8788091626128498E-2</v>
      </c>
      <c r="AT67">
        <f>((AS67+0.00000010773*(AR67^4-AQ67^4))-AP67*44100)/(L67*0.92*2*29.3+0.00000043092*AQ67^3)</f>
        <v>-0.32327987647212858</v>
      </c>
      <c r="AU67">
        <f>0.61365*EXP(17.502*J67/(240.97+J67))</f>
        <v>1.7203242044130338</v>
      </c>
      <c r="AV67">
        <f>AU67*1000/AA67</f>
        <v>16.989092275486289</v>
      </c>
      <c r="AW67">
        <f>(AV67-U67)</f>
        <v>11.16433469949752</v>
      </c>
      <c r="AX67">
        <f>IF(D67,P67,(O67+P67)/2)</f>
        <v>15.404328346252441</v>
      </c>
      <c r="AY67">
        <f>0.61365*EXP(17.502*AX67/(240.97+AX67))</f>
        <v>1.7564282943769274</v>
      </c>
      <c r="AZ67">
        <f>IF(AW67&lt;&gt;0,(1000-(AV67+U67)/2)/AW67*AP67,0)</f>
        <v>7.7175712531570087E-2</v>
      </c>
      <c r="BA67">
        <f>U67*AA67/1000</f>
        <v>0.58981794202567839</v>
      </c>
      <c r="BB67">
        <f>(AY67-BA67)</f>
        <v>1.166610352351249</v>
      </c>
      <c r="BC67">
        <f>1/(1.6/F67+1.37/N67)</f>
        <v>4.838392357332056E-2</v>
      </c>
      <c r="BD67">
        <f>G67*AA67*0.001</f>
        <v>43.352355799361384</v>
      </c>
      <c r="BE67">
        <f>G67/S67</f>
        <v>1.0421202384588619</v>
      </c>
      <c r="BF67">
        <f>(1-AP67*AA67/AU67/F67)*100</f>
        <v>34.952053662695462</v>
      </c>
      <c r="BG67">
        <f>(S67-E67/(N67/1.35))</f>
        <v>411.27405932515842</v>
      </c>
      <c r="BH67">
        <f>E67*BF67/100/BG67</f>
        <v>-1.0222230259854439E-3</v>
      </c>
    </row>
    <row r="68" spans="1:60" x14ac:dyDescent="0.25">
      <c r="A68" s="1" t="s">
        <v>9</v>
      </c>
      <c r="B68" s="1" t="s">
        <v>130</v>
      </c>
    </row>
    <row r="69" spans="1:60" x14ac:dyDescent="0.25">
      <c r="A69" s="1" t="s">
        <v>9</v>
      </c>
      <c r="B69" s="1" t="s">
        <v>131</v>
      </c>
    </row>
    <row r="70" spans="1:60" x14ac:dyDescent="0.25">
      <c r="A70" s="1" t="s">
        <v>9</v>
      </c>
      <c r="B70" s="1" t="s">
        <v>132</v>
      </c>
    </row>
    <row r="71" spans="1:60" x14ac:dyDescent="0.25">
      <c r="A71" s="1" t="s">
        <v>9</v>
      </c>
      <c r="B71" s="1" t="s">
        <v>133</v>
      </c>
    </row>
    <row r="72" spans="1:60" x14ac:dyDescent="0.25">
      <c r="A72" s="1" t="s">
        <v>9</v>
      </c>
      <c r="B72" s="1" t="s">
        <v>134</v>
      </c>
    </row>
    <row r="73" spans="1:60" x14ac:dyDescent="0.25">
      <c r="A73" s="1" t="s">
        <v>9</v>
      </c>
      <c r="B73" s="1" t="s">
        <v>135</v>
      </c>
    </row>
    <row r="74" spans="1:60" x14ac:dyDescent="0.25">
      <c r="A74" s="1" t="s">
        <v>9</v>
      </c>
      <c r="B74" s="1" t="s">
        <v>136</v>
      </c>
    </row>
    <row r="75" spans="1:60" x14ac:dyDescent="0.25">
      <c r="A75" s="1" t="s">
        <v>9</v>
      </c>
      <c r="B75" s="1" t="s">
        <v>137</v>
      </c>
    </row>
    <row r="76" spans="1:60" x14ac:dyDescent="0.25">
      <c r="A76" s="1" t="s">
        <v>9</v>
      </c>
      <c r="B76" s="1" t="s">
        <v>138</v>
      </c>
    </row>
    <row r="77" spans="1:60" x14ac:dyDescent="0.25">
      <c r="A77" s="1" t="s">
        <v>9</v>
      </c>
      <c r="B77" s="1" t="s">
        <v>139</v>
      </c>
    </row>
    <row r="78" spans="1:60" x14ac:dyDescent="0.25">
      <c r="A78" s="1">
        <v>22</v>
      </c>
      <c r="B78" s="1" t="s">
        <v>140</v>
      </c>
      <c r="C78" s="1">
        <v>4277.5000014416873</v>
      </c>
      <c r="D78" s="1">
        <v>1</v>
      </c>
      <c r="E78">
        <f>(R78-S78*(1000-T78)/(1000-U78))*AO78</f>
        <v>-0.77892492223729637</v>
      </c>
      <c r="F78">
        <f>IF(AZ78&lt;&gt;0,1/(1/AZ78-1/N78),0)</f>
        <v>5.2981996000076526E-2</v>
      </c>
      <c r="G78">
        <f>((BC78-AP78/2)*S78-E78)/(BC78+AP78/2)</f>
        <v>423.46754348317705</v>
      </c>
      <c r="H78">
        <f>AP78*1000</f>
        <v>0.83136146687279056</v>
      </c>
      <c r="I78">
        <f>(AU78-BA78)</f>
        <v>1.58984207493521</v>
      </c>
      <c r="J78">
        <f>(P78+AT78*D78)</f>
        <v>19.272404503869666</v>
      </c>
      <c r="K78" s="1">
        <v>3.4900000095367432</v>
      </c>
      <c r="L78">
        <f>(K78*AI78+AJ78)</f>
        <v>2</v>
      </c>
      <c r="M78" s="1">
        <v>0.5</v>
      </c>
      <c r="N78">
        <f>L78*(M78+1)*(M78+1)/(M78*M78+1)</f>
        <v>3.6</v>
      </c>
      <c r="O78" s="1">
        <v>20.106918334960938</v>
      </c>
      <c r="P78" s="1">
        <v>19.528425216674805</v>
      </c>
      <c r="Q78" s="1">
        <v>20.031368255615234</v>
      </c>
      <c r="R78" s="1">
        <v>409.99114990234375</v>
      </c>
      <c r="S78" s="1">
        <v>410.24600219726563</v>
      </c>
      <c r="T78" s="1">
        <v>5.9666013717651367</v>
      </c>
      <c r="U78" s="1">
        <v>6.4473652839660645</v>
      </c>
      <c r="V78" s="1">
        <v>25.582345962524414</v>
      </c>
      <c r="W78" s="1">
        <v>27.645488739013672</v>
      </c>
      <c r="X78" s="1">
        <v>599.6175537109375</v>
      </c>
      <c r="Y78" s="1">
        <v>0.11774910241365433</v>
      </c>
      <c r="Z78" s="1">
        <v>0.1239464208483696</v>
      </c>
      <c r="AA78" s="1">
        <v>101.29786682128906</v>
      </c>
      <c r="AB78" s="1">
        <v>4.5222506523132324</v>
      </c>
      <c r="AC78" s="1">
        <v>6.1049547046422958E-2</v>
      </c>
      <c r="AD78" s="1">
        <v>1.7416961491107941E-2</v>
      </c>
      <c r="AE78" s="1">
        <v>2.3921697866171598E-3</v>
      </c>
      <c r="AF78" s="1">
        <v>2.8654962778091431E-2</v>
      </c>
      <c r="AG78" s="1">
        <v>1.5338124940171838E-3</v>
      </c>
      <c r="AH78" s="1">
        <v>0.3333333432674408</v>
      </c>
      <c r="AI78" s="1">
        <v>0</v>
      </c>
      <c r="AJ78" s="1">
        <v>2</v>
      </c>
      <c r="AK78" s="1">
        <v>0</v>
      </c>
      <c r="AL78" s="1">
        <v>1</v>
      </c>
      <c r="AM78" s="1">
        <v>0.18999999761581421</v>
      </c>
      <c r="AN78" s="1">
        <v>111115</v>
      </c>
      <c r="AO78">
        <f>X78*0.000001/(K78*0.0001)</f>
        <v>1.7181018684023719</v>
      </c>
      <c r="AP78">
        <f>(U78-T78)/(1000-U78)*AO78</f>
        <v>8.3136146687279051E-4</v>
      </c>
      <c r="AQ78">
        <f>(P78+273.15)</f>
        <v>292.67842521667478</v>
      </c>
      <c r="AR78">
        <f>(O78+273.15)</f>
        <v>293.25691833496091</v>
      </c>
      <c r="AS78">
        <f>(Y78*AK78+Z78*AL78)*AM78</f>
        <v>2.3549819665678928E-2</v>
      </c>
      <c r="AT78">
        <f>((AS78+0.00000010773*(AR78^4-AQ78^4))-AP78*44100)/(L78*0.92*2*29.3+0.00000043092*AQ78^3)</f>
        <v>-0.25602071280514016</v>
      </c>
      <c r="AU78">
        <f>0.61365*EXP(17.502*J78/(240.97+J78))</f>
        <v>2.2429464248186068</v>
      </c>
      <c r="AV78">
        <f>AU78*1000/AA78</f>
        <v>22.142089416114164</v>
      </c>
      <c r="AW78">
        <f>(AV78-U78)</f>
        <v>15.694724132148099</v>
      </c>
      <c r="AX78">
        <f>IF(D78,P78,(O78+P78)/2)</f>
        <v>19.528425216674805</v>
      </c>
      <c r="AY78">
        <f>0.61365*EXP(17.502*AX78/(240.97+AX78))</f>
        <v>2.2789565522043613</v>
      </c>
      <c r="AZ78">
        <f>IF(AW78&lt;&gt;0,(1000-(AV78+U78)/2)/AW78*AP78,0)</f>
        <v>5.2213557528924509E-2</v>
      </c>
      <c r="BA78">
        <f>U78*AA78/1000</f>
        <v>0.65310434988339694</v>
      </c>
      <c r="BB78">
        <f>(AY78-BA78)</f>
        <v>1.6258522023209645</v>
      </c>
      <c r="BC78">
        <f>1/(1.6/F78+1.37/N78)</f>
        <v>3.2701653668298851E-2</v>
      </c>
      <c r="BD78">
        <f>G78*AA78*0.001</f>
        <v>42.896358822897305</v>
      </c>
      <c r="BE78">
        <f>G78/S78</f>
        <v>1.0322283245055339</v>
      </c>
      <c r="BF78">
        <f>(1-AP78*AA78/AU78/F78)*100</f>
        <v>29.133175034593428</v>
      </c>
      <c r="BG78">
        <f>(S78-E78/(N78/1.35))</f>
        <v>410.53809904310464</v>
      </c>
      <c r="BH78">
        <f>E78*BF78/100/BG78</f>
        <v>-5.5275152662417372E-4</v>
      </c>
    </row>
    <row r="79" spans="1:60" x14ac:dyDescent="0.25">
      <c r="A79" s="1">
        <v>23</v>
      </c>
      <c r="B79" s="1" t="s">
        <v>141</v>
      </c>
      <c r="C79" s="1">
        <v>4282.5000013299286</v>
      </c>
      <c r="D79" s="1">
        <v>1</v>
      </c>
      <c r="E79">
        <f>(R79-S79*(1000-T79)/(1000-U79))*AO79</f>
        <v>-0.87513966855072833</v>
      </c>
      <c r="F79">
        <f>IF(AZ79&lt;&gt;0,1/(1/AZ79-1/N79),0)</f>
        <v>5.2640478510681286E-2</v>
      </c>
      <c r="G79">
        <f>((BC79-AP79/2)*S79-E79)/(BC79+AP79/2)</f>
        <v>426.55052451763419</v>
      </c>
      <c r="H79">
        <f>AP79*1000</f>
        <v>0.82532356720858246</v>
      </c>
      <c r="I79">
        <f>(AU79-BA79)</f>
        <v>1.5883878956908659</v>
      </c>
      <c r="J79">
        <f>(P79+AT79*D79)</f>
        <v>19.265155905800444</v>
      </c>
      <c r="K79" s="1">
        <v>3.4900000095367432</v>
      </c>
      <c r="L79">
        <f>(K79*AI79+AJ79)</f>
        <v>2</v>
      </c>
      <c r="M79" s="1">
        <v>0.5</v>
      </c>
      <c r="N79">
        <f>L79*(M79+1)*(M79+1)/(M79*M79+1)</f>
        <v>3.6</v>
      </c>
      <c r="O79" s="1">
        <v>20.100130081176758</v>
      </c>
      <c r="P79" s="1">
        <v>19.518669128417969</v>
      </c>
      <c r="Q79" s="1">
        <v>20.015968322753906</v>
      </c>
      <c r="R79" s="1">
        <v>409.9326171875</v>
      </c>
      <c r="S79" s="1">
        <v>410.24490356445313</v>
      </c>
      <c r="T79" s="1">
        <v>5.9744844436645508</v>
      </c>
      <c r="U79" s="1">
        <v>6.4517412185668945</v>
      </c>
      <c r="V79" s="1">
        <v>25.62420654296875</v>
      </c>
      <c r="W79" s="1">
        <v>27.673561096191406</v>
      </c>
      <c r="X79" s="1">
        <v>599.6343994140625</v>
      </c>
      <c r="Y79" s="1">
        <v>0.11692501604557037</v>
      </c>
      <c r="Z79" s="1">
        <v>0.12307896465063095</v>
      </c>
      <c r="AA79" s="1">
        <v>101.29766082763672</v>
      </c>
      <c r="AB79" s="1">
        <v>4.5222506523132324</v>
      </c>
      <c r="AC79" s="1">
        <v>6.1049547046422958E-2</v>
      </c>
      <c r="AD79" s="1">
        <v>1.7416961491107941E-2</v>
      </c>
      <c r="AE79" s="1">
        <v>2.3921697866171598E-3</v>
      </c>
      <c r="AF79" s="1">
        <v>2.8654962778091431E-2</v>
      </c>
      <c r="AG79" s="1">
        <v>1.5338124940171838E-3</v>
      </c>
      <c r="AH79" s="1">
        <v>1</v>
      </c>
      <c r="AI79" s="1">
        <v>0</v>
      </c>
      <c r="AJ79" s="1">
        <v>2</v>
      </c>
      <c r="AK79" s="1">
        <v>0</v>
      </c>
      <c r="AL79" s="1">
        <v>1</v>
      </c>
      <c r="AM79" s="1">
        <v>0.18999999761581421</v>
      </c>
      <c r="AN79" s="1">
        <v>111115</v>
      </c>
      <c r="AO79">
        <f>X79*0.000001/(K79*0.0001)</f>
        <v>1.7181501368925698</v>
      </c>
      <c r="AP79">
        <f>(U79-T79)/(1000-U79)*AO79</f>
        <v>8.253235672085825E-4</v>
      </c>
      <c r="AQ79">
        <f>(P79+273.15)</f>
        <v>292.66866912841795</v>
      </c>
      <c r="AR79">
        <f>(O79+273.15)</f>
        <v>293.25013008117674</v>
      </c>
      <c r="AS79">
        <f>(Y79*AK79+Z79*AL79)*AM79</f>
        <v>2.3385002990176762E-2</v>
      </c>
      <c r="AT79">
        <f>((AS79+0.00000010773*(AR79^4-AQ79^4))-AP79*44100)/(L79*0.92*2*29.3+0.00000043092*AQ79^3)</f>
        <v>-0.25351322261752257</v>
      </c>
      <c r="AU79">
        <f>0.61365*EXP(17.502*J79/(240.97+J79))</f>
        <v>2.2419341893969387</v>
      </c>
      <c r="AV79">
        <f>AU79*1000/AA79</f>
        <v>22.132141760032418</v>
      </c>
      <c r="AW79">
        <f>(AV79-U79)</f>
        <v>15.680400541465524</v>
      </c>
      <c r="AX79">
        <f>IF(D79,P79,(O79+P79)/2)</f>
        <v>19.518669128417969</v>
      </c>
      <c r="AY79">
        <f>0.61365*EXP(17.502*AX79/(240.97+AX79))</f>
        <v>2.2775750969559732</v>
      </c>
      <c r="AZ79">
        <f>IF(AW79&lt;&gt;0,(1000-(AV79+U79)/2)/AW79*AP79,0)</f>
        <v>5.1881843765724578E-2</v>
      </c>
      <c r="BA79">
        <f>U79*AA79/1000</f>
        <v>0.65354629370607287</v>
      </c>
      <c r="BB79">
        <f>(AY79-BA79)</f>
        <v>1.6240288032499004</v>
      </c>
      <c r="BC79">
        <f>1/(1.6/F79+1.37/N79)</f>
        <v>3.2493468124137462E-2</v>
      </c>
      <c r="BD79">
        <f>G79*AA79*0.001</f>
        <v>43.208570358437854</v>
      </c>
      <c r="BE79">
        <f>G79/S79</f>
        <v>1.0397460658536111</v>
      </c>
      <c r="BF79">
        <f>(1-AP79*AA79/AU79/F79)*100</f>
        <v>29.159604871254842</v>
      </c>
      <c r="BG79">
        <f>(S79-E79/(N79/1.35))</f>
        <v>410.57308094015963</v>
      </c>
      <c r="BH79">
        <f>E79*BF79/100/BG79</f>
        <v>-6.2153921254811837E-4</v>
      </c>
    </row>
    <row r="80" spans="1:60" x14ac:dyDescent="0.25">
      <c r="A80" s="1">
        <v>24</v>
      </c>
      <c r="B80" s="1" t="s">
        <v>142</v>
      </c>
      <c r="C80" s="1">
        <v>4287.5000012181699</v>
      </c>
      <c r="D80" s="1">
        <v>1</v>
      </c>
      <c r="E80">
        <f>(R80-S80*(1000-T80)/(1000-U80))*AO80</f>
        <v>-0.95140443396427099</v>
      </c>
      <c r="F80">
        <f>IF(AZ80&lt;&gt;0,1/(1/AZ80-1/N80),0)</f>
        <v>5.2452042368187006E-2</v>
      </c>
      <c r="G80">
        <f>((BC80-AP80/2)*S80-E80)/(BC80+AP80/2)</f>
        <v>429.01449185109459</v>
      </c>
      <c r="H80">
        <f>AP80*1000</f>
        <v>0.81950887006552231</v>
      </c>
      <c r="I80">
        <f>(AU80-BA80)</f>
        <v>1.5828167772011468</v>
      </c>
      <c r="J80">
        <f>(P80+AT80*D80)</f>
        <v>19.22879480093658</v>
      </c>
      <c r="K80" s="1">
        <v>3.4900000095367432</v>
      </c>
      <c r="L80">
        <f>(K80*AI80+AJ80)</f>
        <v>2</v>
      </c>
      <c r="M80" s="1">
        <v>0.5</v>
      </c>
      <c r="N80">
        <f>L80*(M80+1)*(M80+1)/(M80*M80+1)</f>
        <v>3.6</v>
      </c>
      <c r="O80" s="1">
        <v>20.095169067382813</v>
      </c>
      <c r="P80" s="1">
        <v>19.476844787597656</v>
      </c>
      <c r="Q80" s="1">
        <v>20.022481918334961</v>
      </c>
      <c r="R80" s="1">
        <v>409.89364624023438</v>
      </c>
      <c r="S80" s="1">
        <v>410.25173950195313</v>
      </c>
      <c r="T80" s="1">
        <v>5.9827394485473633</v>
      </c>
      <c r="U80" s="1">
        <v>6.4566764831542969</v>
      </c>
      <c r="V80" s="1">
        <v>25.665424346923828</v>
      </c>
      <c r="W80" s="1">
        <v>27.702032089233398</v>
      </c>
      <c r="X80" s="1">
        <v>599.577392578125</v>
      </c>
      <c r="Y80" s="1">
        <v>9.194318950176239E-2</v>
      </c>
      <c r="Z80" s="1">
        <v>9.6782304346561432E-2</v>
      </c>
      <c r="AA80" s="1">
        <v>101.29759216308594</v>
      </c>
      <c r="AB80" s="1">
        <v>4.5222506523132324</v>
      </c>
      <c r="AC80" s="1">
        <v>6.1049547046422958E-2</v>
      </c>
      <c r="AD80" s="1">
        <v>1.7416961491107941E-2</v>
      </c>
      <c r="AE80" s="1">
        <v>2.3921697866171598E-3</v>
      </c>
      <c r="AF80" s="1">
        <v>2.8654962778091431E-2</v>
      </c>
      <c r="AG80" s="1">
        <v>1.5338124940171838E-3</v>
      </c>
      <c r="AH80" s="1">
        <v>0.66666668653488159</v>
      </c>
      <c r="AI80" s="1">
        <v>0</v>
      </c>
      <c r="AJ80" s="1">
        <v>2</v>
      </c>
      <c r="AK80" s="1">
        <v>0</v>
      </c>
      <c r="AL80" s="1">
        <v>1</v>
      </c>
      <c r="AM80" s="1">
        <v>0.18999999761581421</v>
      </c>
      <c r="AN80" s="1">
        <v>111115</v>
      </c>
      <c r="AO80">
        <f>X80*0.000001/(K80*0.0001)</f>
        <v>1.7179867935235675</v>
      </c>
      <c r="AP80">
        <f>(U80-T80)/(1000-U80)*AO80</f>
        <v>8.1950887006552228E-4</v>
      </c>
      <c r="AQ80">
        <f>(P80+273.15)</f>
        <v>292.62684478759763</v>
      </c>
      <c r="AR80">
        <f>(O80+273.15)</f>
        <v>293.24516906738279</v>
      </c>
      <c r="AS80">
        <f>(Y80*AK80+Z80*AL80)*AM80</f>
        <v>1.8388637595099677E-2</v>
      </c>
      <c r="AT80">
        <f>((AS80+0.00000010773*(AR80^4-AQ80^4))-AP80*44100)/(L80*0.92*2*29.3+0.00000043092*AQ80^3)</f>
        <v>-0.24804998666107567</v>
      </c>
      <c r="AU80">
        <f>0.61365*EXP(17.502*J80/(240.97+J80))</f>
        <v>2.2368625583206989</v>
      </c>
      <c r="AV80">
        <f>AU80*1000/AA80</f>
        <v>22.082090112462108</v>
      </c>
      <c r="AW80">
        <f>(AV80-U80)</f>
        <v>15.625413629307811</v>
      </c>
      <c r="AX80">
        <f>IF(D80,P80,(O80+P80)/2)</f>
        <v>19.476844787597656</v>
      </c>
      <c r="AY80">
        <f>0.61365*EXP(17.502*AX80/(240.97+AX80))</f>
        <v>2.271661113956331</v>
      </c>
      <c r="AZ80">
        <f>IF(AW80&lt;&gt;0,(1000-(AV80+U80)/2)/AW80*AP80,0)</f>
        <v>5.1698790383854241E-2</v>
      </c>
      <c r="BA80">
        <f>U80*AA80/1000</f>
        <v>0.65404578111955203</v>
      </c>
      <c r="BB80">
        <f>(AY80-BA80)</f>
        <v>1.6176153328367788</v>
      </c>
      <c r="BC80">
        <f>1/(1.6/F80+1.37/N80)</f>
        <v>3.2378585091857801E-2</v>
      </c>
      <c r="BD80">
        <f>G80*AA80*0.001</f>
        <v>43.458135027585733</v>
      </c>
      <c r="BE80">
        <f>G80/S80</f>
        <v>1.0457347295392811</v>
      </c>
      <c r="BF80">
        <f>(1-AP80*AA80/AU80/F80)*100</f>
        <v>29.245986938889391</v>
      </c>
      <c r="BG80">
        <f>(S80-E80/(N80/1.35))</f>
        <v>410.60851616468972</v>
      </c>
      <c r="BH80">
        <f>E80*BF80/100/BG80</f>
        <v>-6.7764696916710742E-4</v>
      </c>
    </row>
    <row r="81" spans="1:60" x14ac:dyDescent="0.25">
      <c r="A81" s="1">
        <v>25</v>
      </c>
      <c r="B81" s="1" t="s">
        <v>143</v>
      </c>
      <c r="C81" s="1">
        <v>4293.0000010952353</v>
      </c>
      <c r="D81" s="1">
        <v>1</v>
      </c>
      <c r="E81">
        <f>(R81-S81*(1000-T81)/(1000-U81))*AO81</f>
        <v>-1.1116144917426682</v>
      </c>
      <c r="F81">
        <f>IF(AZ81&lt;&gt;0,1/(1/AZ81-1/N81),0)</f>
        <v>5.2250523253619299E-2</v>
      </c>
      <c r="G81">
        <f>((BC81-AP81/2)*S81-E81)/(BC81+AP81/2)</f>
        <v>434.07201544069835</v>
      </c>
      <c r="H81">
        <f>AP81*1000</f>
        <v>0.8120894185658516</v>
      </c>
      <c r="I81">
        <f>(AU81-BA81)</f>
        <v>1.5745092069394924</v>
      </c>
      <c r="J81">
        <f>(P81+AT81*D81)</f>
        <v>19.171884276265729</v>
      </c>
      <c r="K81" s="1">
        <v>3.4900000095367432</v>
      </c>
      <c r="L81">
        <f>(K81*AI81+AJ81)</f>
        <v>2</v>
      </c>
      <c r="M81" s="1">
        <v>0.5</v>
      </c>
      <c r="N81">
        <f>L81*(M81+1)*(M81+1)/(M81*M81+1)</f>
        <v>3.6</v>
      </c>
      <c r="O81" s="1">
        <v>20.094541549682617</v>
      </c>
      <c r="P81" s="1">
        <v>19.411275863647461</v>
      </c>
      <c r="Q81" s="1">
        <v>20.061429977416992</v>
      </c>
      <c r="R81" s="1">
        <v>409.78433227539063</v>
      </c>
      <c r="S81" s="1">
        <v>410.23788452148438</v>
      </c>
      <c r="T81" s="1">
        <v>5.9904365539550781</v>
      </c>
      <c r="U81" s="1">
        <v>6.4605226516723633</v>
      </c>
      <c r="V81" s="1">
        <v>25.701704025268555</v>
      </c>
      <c r="W81" s="1">
        <v>27.722021102905273</v>
      </c>
      <c r="X81" s="1">
        <v>599.0140380859375</v>
      </c>
      <c r="Y81" s="1">
        <v>9.5270916819572449E-2</v>
      </c>
      <c r="Z81" s="1">
        <v>0.10028517246246338</v>
      </c>
      <c r="AA81" s="1">
        <v>101.29763793945313</v>
      </c>
      <c r="AB81" s="1">
        <v>4.5222506523132324</v>
      </c>
      <c r="AC81" s="1">
        <v>6.1049547046422958E-2</v>
      </c>
      <c r="AD81" s="1">
        <v>1.7416961491107941E-2</v>
      </c>
      <c r="AE81" s="1">
        <v>2.3921697866171598E-3</v>
      </c>
      <c r="AF81" s="1">
        <v>2.8654962778091431E-2</v>
      </c>
      <c r="AG81" s="1">
        <v>1.5338124940171838E-3</v>
      </c>
      <c r="AH81" s="1">
        <v>0.66666668653488159</v>
      </c>
      <c r="AI81" s="1">
        <v>0</v>
      </c>
      <c r="AJ81" s="1">
        <v>2</v>
      </c>
      <c r="AK81" s="1">
        <v>0</v>
      </c>
      <c r="AL81" s="1">
        <v>1</v>
      </c>
      <c r="AM81" s="1">
        <v>0.18999999761581421</v>
      </c>
      <c r="AN81" s="1">
        <v>111115</v>
      </c>
      <c r="AO81">
        <f>X81*0.000001/(K81*0.0001)</f>
        <v>1.7163725972752921</v>
      </c>
      <c r="AP81">
        <f>(U81-T81)/(1000-U81)*AO81</f>
        <v>8.1208941856585157E-4</v>
      </c>
      <c r="AQ81">
        <f>(P81+273.15)</f>
        <v>292.56127586364744</v>
      </c>
      <c r="AR81">
        <f>(O81+273.15)</f>
        <v>293.24454154968259</v>
      </c>
      <c r="AS81">
        <f>(Y81*AK81+Z81*AL81)*AM81</f>
        <v>1.9054182528769559E-2</v>
      </c>
      <c r="AT81">
        <f>((AS81+0.00000010773*(AR81^4-AQ81^4))-AP81*44100)/(L81*0.92*2*29.3+0.00000043092*AQ81^3)</f>
        <v>-0.23939158738173041</v>
      </c>
      <c r="AU81">
        <f>0.61365*EXP(17.502*J81/(240.97+J81))</f>
        <v>2.228944891408235</v>
      </c>
      <c r="AV81">
        <f>AU81*1000/AA81</f>
        <v>22.003917729458838</v>
      </c>
      <c r="AW81">
        <f>(AV81-U81)</f>
        <v>15.543395077786474</v>
      </c>
      <c r="AX81">
        <f>IF(D81,P81,(O81+P81)/2)</f>
        <v>19.411275863647461</v>
      </c>
      <c r="AY81">
        <f>0.61365*EXP(17.502*AX81/(240.97+AX81))</f>
        <v>2.2624167244349938</v>
      </c>
      <c r="AZ81">
        <f>IF(AW81&lt;&gt;0,(1000-(AV81+U81)/2)/AW81*AP81,0)</f>
        <v>5.1503006848899913E-2</v>
      </c>
      <c r="BA81">
        <f>U81*AA81/1000</f>
        <v>0.65443568446874267</v>
      </c>
      <c r="BB81">
        <f>(AY81-BA81)</f>
        <v>1.6079810399662511</v>
      </c>
      <c r="BC81">
        <f>1/(1.6/F81+1.37/N81)</f>
        <v>3.2255714566377117E-2</v>
      </c>
      <c r="BD81">
        <f>G81*AA81*0.001</f>
        <v>43.97046985976057</v>
      </c>
      <c r="BE81">
        <f>G81/S81</f>
        <v>1.0580983176310372</v>
      </c>
      <c r="BF81">
        <f>(1-AP81*AA81/AU81/F81)*100</f>
        <v>29.366098522823712</v>
      </c>
      <c r="BG81">
        <f>(S81-E81/(N81/1.35))</f>
        <v>410.65473995588786</v>
      </c>
      <c r="BH81">
        <f>E81*BF81/100/BG81</f>
        <v>-7.9492034324065927E-4</v>
      </c>
    </row>
    <row r="82" spans="1:60" x14ac:dyDescent="0.25">
      <c r="A82" s="1">
        <v>26</v>
      </c>
      <c r="B82" s="1" t="s">
        <v>144</v>
      </c>
      <c r="C82" s="1">
        <v>4298.0000009834766</v>
      </c>
      <c r="D82" s="1">
        <v>1</v>
      </c>
      <c r="E82">
        <f>(R82-S82*(1000-T82)/(1000-U82))*AO82</f>
        <v>-1.1796147679945483</v>
      </c>
      <c r="F82">
        <f>IF(AZ82&lt;&gt;0,1/(1/AZ82-1/N82),0)</f>
        <v>5.2072841196991439E-2</v>
      </c>
      <c r="G82">
        <f>((BC82-AP82/2)*S82-E82)/(BC82+AP82/2)</f>
        <v>436.29624960514434</v>
      </c>
      <c r="H82">
        <f>AP82*1000</f>
        <v>0.80655378600695915</v>
      </c>
      <c r="I82">
        <f>(AU82-BA82)</f>
        <v>1.5690747887821033</v>
      </c>
      <c r="J82">
        <f>(P82+AT82*D82)</f>
        <v>19.135481737297262</v>
      </c>
      <c r="K82" s="1">
        <v>3.4900000095367432</v>
      </c>
      <c r="L82">
        <f>(K82*AI82+AJ82)</f>
        <v>2</v>
      </c>
      <c r="M82" s="1">
        <v>0.5</v>
      </c>
      <c r="N82">
        <f>L82*(M82+1)*(M82+1)/(M82*M82+1)</f>
        <v>3.6</v>
      </c>
      <c r="O82" s="1">
        <v>20.099199295043945</v>
      </c>
      <c r="P82" s="1">
        <v>19.368534088134766</v>
      </c>
      <c r="Q82" s="1">
        <v>20.073770523071289</v>
      </c>
      <c r="R82" s="1">
        <v>409.72698974609375</v>
      </c>
      <c r="S82" s="1">
        <v>410.22152709960938</v>
      </c>
      <c r="T82" s="1">
        <v>5.9973797798156738</v>
      </c>
      <c r="U82" s="1">
        <v>6.4642934799194336</v>
      </c>
      <c r="V82" s="1">
        <v>25.726079940795898</v>
      </c>
      <c r="W82" s="1">
        <v>27.732019424438477</v>
      </c>
      <c r="X82" s="1">
        <v>598.97076416015625</v>
      </c>
      <c r="Y82" s="1">
        <v>8.1184171140193939E-2</v>
      </c>
      <c r="Z82" s="1">
        <v>8.5457019507884979E-2</v>
      </c>
      <c r="AA82" s="1">
        <v>101.29776763916016</v>
      </c>
      <c r="AB82" s="1">
        <v>4.5222506523132324</v>
      </c>
      <c r="AC82" s="1">
        <v>6.1049547046422958E-2</v>
      </c>
      <c r="AD82" s="1">
        <v>1.7416961491107941E-2</v>
      </c>
      <c r="AE82" s="1">
        <v>2.3921697866171598E-3</v>
      </c>
      <c r="AF82" s="1">
        <v>2.8654962778091431E-2</v>
      </c>
      <c r="AG82" s="1">
        <v>1.5338124940171838E-3</v>
      </c>
      <c r="AH82" s="1">
        <v>0.66666668653488159</v>
      </c>
      <c r="AI82" s="1">
        <v>0</v>
      </c>
      <c r="AJ82" s="1">
        <v>2</v>
      </c>
      <c r="AK82" s="1">
        <v>0</v>
      </c>
      <c r="AL82" s="1">
        <v>1</v>
      </c>
      <c r="AM82" s="1">
        <v>0.18999999761581421</v>
      </c>
      <c r="AN82" s="1">
        <v>111115</v>
      </c>
      <c r="AO82">
        <f>X82*0.000001/(K82*0.0001)</f>
        <v>1.7162486032189512</v>
      </c>
      <c r="AP82">
        <f>(U82-T82)/(1000-U82)*AO82</f>
        <v>8.0655378600695917E-4</v>
      </c>
      <c r="AQ82">
        <f>(P82+273.15)</f>
        <v>292.51853408813474</v>
      </c>
      <c r="AR82">
        <f>(O82+273.15)</f>
        <v>293.24919929504392</v>
      </c>
      <c r="AS82">
        <f>(Y82*AK82+Z82*AL82)*AM82</f>
        <v>1.6236833502752734E-2</v>
      </c>
      <c r="AT82">
        <f>((AS82+0.00000010773*(AR82^4-AQ82^4))-AP82*44100)/(L82*0.92*2*29.3+0.00000043092*AQ82^3)</f>
        <v>-0.23305235083750514</v>
      </c>
      <c r="AU82">
        <f>0.61365*EXP(17.502*J82/(240.97+J82))</f>
        <v>2.2238932876623201</v>
      </c>
      <c r="AV82">
        <f>AU82*1000/AA82</f>
        <v>21.95402070047788</v>
      </c>
      <c r="AW82">
        <f>(AV82-U82)</f>
        <v>15.489727220558446</v>
      </c>
      <c r="AX82">
        <f>IF(D82,P82,(O82+P82)/2)</f>
        <v>19.368534088134766</v>
      </c>
      <c r="AY82">
        <f>0.61365*EXP(17.502*AX82/(240.97+AX82))</f>
        <v>2.2564084425813626</v>
      </c>
      <c r="AZ82">
        <f>IF(AW82&lt;&gt;0,(1000-(AV82+U82)/2)/AW82*AP82,0)</f>
        <v>5.1330364004384739E-2</v>
      </c>
      <c r="BA82">
        <f>U82*AA82/1000</f>
        <v>0.65481849888021681</v>
      </c>
      <c r="BB82">
        <f>(AY82-BA82)</f>
        <v>1.6015899437011458</v>
      </c>
      <c r="BC82">
        <f>1/(1.6/F82+1.37/N82)</f>
        <v>3.2147368354731649E-2</v>
      </c>
      <c r="BD82">
        <f>G82*AA82*0.001</f>
        <v>44.195836114338938</v>
      </c>
      <c r="BE82">
        <f>G82/S82</f>
        <v>1.0635625406835452</v>
      </c>
      <c r="BF82">
        <f>(1-AP82*AA82/AU82/F82)*100</f>
        <v>29.448217540627798</v>
      </c>
      <c r="BG82">
        <f>(S82-E82/(N82/1.35))</f>
        <v>410.66388263760734</v>
      </c>
      <c r="BH82">
        <f>E82*BF82/100/BG82</f>
        <v>-8.4588768992609447E-4</v>
      </c>
    </row>
    <row r="83" spans="1:60" x14ac:dyDescent="0.25">
      <c r="A83" s="1" t="s">
        <v>9</v>
      </c>
      <c r="B83" s="1" t="s">
        <v>145</v>
      </c>
    </row>
    <row r="84" spans="1:60" x14ac:dyDescent="0.25">
      <c r="A84" s="1" t="s">
        <v>9</v>
      </c>
      <c r="B84" s="1" t="s">
        <v>146</v>
      </c>
    </row>
    <row r="85" spans="1:60" x14ac:dyDescent="0.25">
      <c r="A85" s="1" t="s">
        <v>9</v>
      </c>
      <c r="B85" s="1" t="s">
        <v>147</v>
      </c>
    </row>
    <row r="86" spans="1:60" x14ac:dyDescent="0.25">
      <c r="A86" s="1" t="s">
        <v>9</v>
      </c>
      <c r="B86" s="1" t="s">
        <v>148</v>
      </c>
    </row>
    <row r="87" spans="1:60" x14ac:dyDescent="0.25">
      <c r="A87" s="1" t="s">
        <v>9</v>
      </c>
      <c r="B87" s="1" t="s">
        <v>149</v>
      </c>
    </row>
    <row r="88" spans="1:60" x14ac:dyDescent="0.25">
      <c r="A88" s="1" t="s">
        <v>9</v>
      </c>
      <c r="B88" s="1" t="s">
        <v>150</v>
      </c>
    </row>
    <row r="89" spans="1:60" x14ac:dyDescent="0.25">
      <c r="A89" s="1" t="s">
        <v>9</v>
      </c>
      <c r="B89" s="1" t="s">
        <v>151</v>
      </c>
    </row>
    <row r="90" spans="1:60" x14ac:dyDescent="0.25">
      <c r="A90" s="1" t="s">
        <v>9</v>
      </c>
      <c r="B90" s="1" t="s">
        <v>152</v>
      </c>
    </row>
    <row r="91" spans="1:60" x14ac:dyDescent="0.25">
      <c r="A91" s="1" t="s">
        <v>9</v>
      </c>
      <c r="B91" s="1" t="s">
        <v>153</v>
      </c>
    </row>
    <row r="92" spans="1:60" x14ac:dyDescent="0.25">
      <c r="A92" s="1">
        <v>27</v>
      </c>
      <c r="B92" s="1" t="s">
        <v>154</v>
      </c>
      <c r="C92" s="1">
        <v>4719.5000014416873</v>
      </c>
      <c r="D92" s="1">
        <v>1</v>
      </c>
      <c r="E92">
        <f>(R92-S92*(1000-T92)/(1000-U92))*AO92</f>
        <v>-2.1006781983974485</v>
      </c>
      <c r="F92">
        <f>IF(AZ92&lt;&gt;0,1/(1/AZ92-1/N92),0)</f>
        <v>4.3814623401669708E-2</v>
      </c>
      <c r="G92">
        <f>((BC92-AP92/2)*S92-E92)/(BC92+AP92/2)</f>
        <v>477.9976897945981</v>
      </c>
      <c r="H92">
        <f>AP92*1000</f>
        <v>0.68418775846935109</v>
      </c>
      <c r="I92">
        <f>(AU92-BA92)</f>
        <v>1.5771111570115393</v>
      </c>
      <c r="J92">
        <f>(P92+AT92*D92)</f>
        <v>19.689452722331069</v>
      </c>
      <c r="K92" s="1">
        <v>5.559999942779541</v>
      </c>
      <c r="L92">
        <f>(K92*AI92+AJ92)</f>
        <v>2</v>
      </c>
      <c r="M92" s="1">
        <v>0.5</v>
      </c>
      <c r="N92">
        <f>L92*(M92+1)*(M92+1)/(M92*M92+1)</f>
        <v>3.6</v>
      </c>
      <c r="O92" s="1">
        <v>20.225666046142578</v>
      </c>
      <c r="P92" s="1">
        <v>19.915111541748047</v>
      </c>
      <c r="Q92" s="1">
        <v>20.069831848144531</v>
      </c>
      <c r="R92" s="1">
        <v>410.0306396484375</v>
      </c>
      <c r="S92" s="1">
        <v>411.71728515625</v>
      </c>
      <c r="T92" s="1">
        <v>6.5249814987182617</v>
      </c>
      <c r="U92" s="1">
        <v>7.1548519134521484</v>
      </c>
      <c r="V92" s="1">
        <v>27.772678375244141</v>
      </c>
      <c r="W92" s="1">
        <v>30.455398559570313</v>
      </c>
      <c r="X92" s="1">
        <v>599.62591552734375</v>
      </c>
      <c r="Y92" s="1">
        <v>9.9279969930648804E-2</v>
      </c>
      <c r="Z92" s="1">
        <v>0.10450522601604462</v>
      </c>
      <c r="AA92" s="1">
        <v>101.29533386230469</v>
      </c>
      <c r="AB92" s="1">
        <v>4.583134651184082</v>
      </c>
      <c r="AC92" s="1">
        <v>6.0273446142673492E-2</v>
      </c>
      <c r="AD92" s="1">
        <v>2.126038633286953E-2</v>
      </c>
      <c r="AE92" s="1">
        <v>1.3666978338733315E-3</v>
      </c>
      <c r="AF92" s="1">
        <v>1.3410693965852261E-2</v>
      </c>
      <c r="AG92" s="1">
        <v>1.7829987918958068E-3</v>
      </c>
      <c r="AH92" s="1">
        <v>0.3333333432674408</v>
      </c>
      <c r="AI92" s="1">
        <v>0</v>
      </c>
      <c r="AJ92" s="1">
        <v>2</v>
      </c>
      <c r="AK92" s="1">
        <v>0</v>
      </c>
      <c r="AL92" s="1">
        <v>1</v>
      </c>
      <c r="AM92" s="1">
        <v>0.18999999761581421</v>
      </c>
      <c r="AN92" s="1">
        <v>111115</v>
      </c>
      <c r="AO92">
        <f>X92*0.000001/(K92*0.0001)</f>
        <v>1.0784638879466972</v>
      </c>
      <c r="AP92">
        <f>(U92-T92)/(1000-U92)*AO92</f>
        <v>6.8418775846935107E-4</v>
      </c>
      <c r="AQ92">
        <f>(P92+273.15)</f>
        <v>293.06511154174802</v>
      </c>
      <c r="AR92">
        <f>(O92+273.15)</f>
        <v>293.37566604614256</v>
      </c>
      <c r="AS92">
        <f>(Y92*AK92+Z92*AL92)*AM92</f>
        <v>1.9855992693888602E-2</v>
      </c>
      <c r="AT92">
        <f>((AS92+0.00000010773*(AR92^4-AQ92^4))-AP92*44100)/(L92*0.92*2*29.3+0.00000043092*AQ92^3)</f>
        <v>-0.22565881941697707</v>
      </c>
      <c r="AU92">
        <f>0.61365*EXP(17.502*J92/(240.97+J92))</f>
        <v>2.3018642703200243</v>
      </c>
      <c r="AV92">
        <f>AU92*1000/AA92</f>
        <v>22.724287314646222</v>
      </c>
      <c r="AW92">
        <f>(AV92-U92)</f>
        <v>15.569435401194074</v>
      </c>
      <c r="AX92">
        <f>IF(D92,P92,(O92+P92)/2)</f>
        <v>19.915111541748047</v>
      </c>
      <c r="AY92">
        <f>0.61365*EXP(17.502*AX92/(240.97+AX92))</f>
        <v>2.3343058861816677</v>
      </c>
      <c r="AZ92">
        <f>IF(AW92&lt;&gt;0,(1000-(AV92+U92)/2)/AW92*AP92,0)</f>
        <v>4.3287779579401386E-2</v>
      </c>
      <c r="BA92">
        <f>U92*AA92/1000</f>
        <v>0.72475311330848491</v>
      </c>
      <c r="BB92">
        <f>(AY92-BA92)</f>
        <v>1.6095527728731827</v>
      </c>
      <c r="BC92">
        <f>1/(1.6/F92+1.37/N92)</f>
        <v>2.710170767672155E-2</v>
      </c>
      <c r="BD92">
        <f>G92*AA92*0.001</f>
        <v>48.418935573154165</v>
      </c>
      <c r="BE92">
        <f>G92/S92</f>
        <v>1.1609852367825513</v>
      </c>
      <c r="BF92">
        <f>(1-AP92*AA92/AU92/F92)*100</f>
        <v>31.28272253672073</v>
      </c>
      <c r="BG92">
        <f>(S92-E92/(N92/1.35))</f>
        <v>412.50503948064903</v>
      </c>
      <c r="BH92">
        <f>E92*BF92/100/BG92</f>
        <v>-1.593069827756335E-3</v>
      </c>
    </row>
    <row r="93" spans="1:60" x14ac:dyDescent="0.25">
      <c r="A93" s="1">
        <v>28</v>
      </c>
      <c r="B93" s="1" t="s">
        <v>155</v>
      </c>
      <c r="C93" s="1">
        <v>4725.0000013187528</v>
      </c>
      <c r="D93" s="1">
        <v>1</v>
      </c>
      <c r="E93">
        <f>(R93-S93*(1000-T93)/(1000-U93))*AO93</f>
        <v>-2.1057071641840679</v>
      </c>
      <c r="F93">
        <f>IF(AZ93&lt;&gt;0,1/(1/AZ93-1/N93),0)</f>
        <v>4.3486489094811738E-2</v>
      </c>
      <c r="G93">
        <f>((BC93-AP93/2)*S93-E93)/(BC93+AP93/2)</f>
        <v>478.78215680744364</v>
      </c>
      <c r="H93">
        <f>AP93*1000</f>
        <v>0.67911502675033819</v>
      </c>
      <c r="I93">
        <f>(AU93-BA93)</f>
        <v>1.5770741603235257</v>
      </c>
      <c r="J93">
        <f>(P93+AT93*D93)</f>
        <v>19.692210950590042</v>
      </c>
      <c r="K93" s="1">
        <v>5.559999942779541</v>
      </c>
      <c r="L93">
        <f>(K93*AI93+AJ93)</f>
        <v>2</v>
      </c>
      <c r="M93" s="1">
        <v>0.5</v>
      </c>
      <c r="N93">
        <f>L93*(M93+1)*(M93+1)/(M93*M93+1)</f>
        <v>3.6</v>
      </c>
      <c r="O93" s="1">
        <v>20.227931976318359</v>
      </c>
      <c r="P93" s="1">
        <v>19.915817260742188</v>
      </c>
      <c r="Q93" s="1">
        <v>20.074924468994141</v>
      </c>
      <c r="R93" s="1">
        <v>410.05300903320313</v>
      </c>
      <c r="S93" s="1">
        <v>411.7462158203125</v>
      </c>
      <c r="T93" s="1">
        <v>6.5339512825012207</v>
      </c>
      <c r="U93" s="1">
        <v>7.1591415405273438</v>
      </c>
      <c r="V93" s="1">
        <v>27.804895401000977</v>
      </c>
      <c r="W93" s="1">
        <v>30.468730926513672</v>
      </c>
      <c r="X93" s="1">
        <v>599.633056640625</v>
      </c>
      <c r="Y93" s="1">
        <v>0.11350996047258377</v>
      </c>
      <c r="Z93" s="1">
        <v>0.11948417127132416</v>
      </c>
      <c r="AA93" s="1">
        <v>101.29486083984375</v>
      </c>
      <c r="AB93" s="1">
        <v>4.583134651184082</v>
      </c>
      <c r="AC93" s="1">
        <v>6.0273446142673492E-2</v>
      </c>
      <c r="AD93" s="1">
        <v>2.126038633286953E-2</v>
      </c>
      <c r="AE93" s="1">
        <v>1.3666978338733315E-3</v>
      </c>
      <c r="AF93" s="1">
        <v>1.3410693965852261E-2</v>
      </c>
      <c r="AG93" s="1">
        <v>1.7829987918958068E-3</v>
      </c>
      <c r="AH93" s="1">
        <v>1</v>
      </c>
      <c r="AI93" s="1">
        <v>0</v>
      </c>
      <c r="AJ93" s="1">
        <v>2</v>
      </c>
      <c r="AK93" s="1">
        <v>0</v>
      </c>
      <c r="AL93" s="1">
        <v>1</v>
      </c>
      <c r="AM93" s="1">
        <v>0.18999999761581421</v>
      </c>
      <c r="AN93" s="1">
        <v>111115</v>
      </c>
      <c r="AO93">
        <f>X93*0.000001/(K93*0.0001)</f>
        <v>1.0784767316757524</v>
      </c>
      <c r="AP93">
        <f>(U93-T93)/(1000-U93)*AO93</f>
        <v>6.7911502675033816E-4</v>
      </c>
      <c r="AQ93">
        <f>(P93+273.15)</f>
        <v>293.06581726074216</v>
      </c>
      <c r="AR93">
        <f>(O93+273.15)</f>
        <v>293.37793197631834</v>
      </c>
      <c r="AS93">
        <f>(Y93*AK93+Z93*AL93)*AM93</f>
        <v>2.2701992256679127E-2</v>
      </c>
      <c r="AT93">
        <f>((AS93+0.00000010773*(AR93^4-AQ93^4))-AP93*44100)/(L93*0.92*2*29.3+0.00000043092*AQ93^3)</f>
        <v>-0.22360631015214588</v>
      </c>
      <c r="AU93">
        <f>0.61365*EXP(17.502*J93/(240.97+J93))</f>
        <v>2.3022584064039875</v>
      </c>
      <c r="AV93">
        <f>AU93*1000/AA93</f>
        <v>22.728284409650993</v>
      </c>
      <c r="AW93">
        <f>(AV93-U93)</f>
        <v>15.569142869123649</v>
      </c>
      <c r="AX93">
        <f>IF(D93,P93,(O93+P93)/2)</f>
        <v>19.915817260742188</v>
      </c>
      <c r="AY93">
        <f>0.61365*EXP(17.502*AX93/(240.97+AX93))</f>
        <v>2.3344079683672709</v>
      </c>
      <c r="AZ93">
        <f>IF(AW93&lt;&gt;0,(1000-(AV93+U93)/2)/AW93*AP93,0)</f>
        <v>4.2967460208756227E-2</v>
      </c>
      <c r="BA93">
        <f>U93*AA93/1000</f>
        <v>0.72518424608046184</v>
      </c>
      <c r="BB93">
        <f>(AY93-BA93)</f>
        <v>1.6092237222868091</v>
      </c>
      <c r="BC93">
        <f>1/(1.6/F93+1.37/N93)</f>
        <v>2.6900816753370159E-2</v>
      </c>
      <c r="BD93">
        <f>G93*AA93*0.001</f>
        <v>48.498171946410253</v>
      </c>
      <c r="BE93">
        <f>G93/S93</f>
        <v>1.162808881809823</v>
      </c>
      <c r="BF93">
        <f>(1-AP93*AA93/AU93/F93)*100</f>
        <v>31.289621829938021</v>
      </c>
      <c r="BG93">
        <f>(S93-E93/(N93/1.35))</f>
        <v>412.53585600688154</v>
      </c>
      <c r="BH93">
        <f>E93*BF93/100/BG93</f>
        <v>-1.5971164661820725E-3</v>
      </c>
    </row>
    <row r="94" spans="1:60" x14ac:dyDescent="0.25">
      <c r="A94" s="1">
        <v>29</v>
      </c>
      <c r="B94" s="1" t="s">
        <v>156</v>
      </c>
      <c r="C94" s="1">
        <v>4730.0000012069941</v>
      </c>
      <c r="D94" s="1">
        <v>1</v>
      </c>
      <c r="E94">
        <f>(R94-S94*(1000-T94)/(1000-U94))*AO94</f>
        <v>-2.1227380701900032</v>
      </c>
      <c r="F94">
        <f>IF(AZ94&lt;&gt;0,1/(1/AZ94-1/N94),0)</f>
        <v>4.321414165350751E-2</v>
      </c>
      <c r="G94">
        <f>((BC94-AP94/2)*S94-E94)/(BC94+AP94/2)</f>
        <v>479.89591887015223</v>
      </c>
      <c r="H94">
        <f>AP94*1000</f>
        <v>0.67483831013287776</v>
      </c>
      <c r="I94">
        <f>(AU94-BA94)</f>
        <v>1.5768893488105298</v>
      </c>
      <c r="J94">
        <f>(P94+AT94*D94)</f>
        <v>19.693734612103352</v>
      </c>
      <c r="K94" s="1">
        <v>5.559999942779541</v>
      </c>
      <c r="L94">
        <f>(K94*AI94+AJ94)</f>
        <v>2</v>
      </c>
      <c r="M94" s="1">
        <v>0.5</v>
      </c>
      <c r="N94">
        <f>L94*(M94+1)*(M94+1)/(M94*M94+1)</f>
        <v>3.6</v>
      </c>
      <c r="O94" s="1">
        <v>20.229589462280273</v>
      </c>
      <c r="P94" s="1">
        <v>19.915582656860352</v>
      </c>
      <c r="Q94" s="1">
        <v>20.072360992431641</v>
      </c>
      <c r="R94" s="1">
        <v>410.03692626953125</v>
      </c>
      <c r="S94" s="1">
        <v>411.74761962890625</v>
      </c>
      <c r="T94" s="1">
        <v>6.5418734550476074</v>
      </c>
      <c r="U94" s="1">
        <v>7.16314697265625</v>
      </c>
      <c r="V94" s="1">
        <v>27.835256576538086</v>
      </c>
      <c r="W94" s="1">
        <v>30.481998443603516</v>
      </c>
      <c r="X94" s="1">
        <v>599.6109619140625</v>
      </c>
      <c r="Y94" s="1">
        <v>0.11089295148849487</v>
      </c>
      <c r="Z94" s="1">
        <v>0.11672942340373993</v>
      </c>
      <c r="AA94" s="1">
        <v>101.29441833496094</v>
      </c>
      <c r="AB94" s="1">
        <v>4.583134651184082</v>
      </c>
      <c r="AC94" s="1">
        <v>6.0273446142673492E-2</v>
      </c>
      <c r="AD94" s="1">
        <v>2.126038633286953E-2</v>
      </c>
      <c r="AE94" s="1">
        <v>1.3666978338733315E-3</v>
      </c>
      <c r="AF94" s="1">
        <v>1.3410693965852261E-2</v>
      </c>
      <c r="AG94" s="1">
        <v>1.7829987918958068E-3</v>
      </c>
      <c r="AH94" s="1">
        <v>1</v>
      </c>
      <c r="AI94" s="1">
        <v>0</v>
      </c>
      <c r="AJ94" s="1">
        <v>2</v>
      </c>
      <c r="AK94" s="1">
        <v>0</v>
      </c>
      <c r="AL94" s="1">
        <v>1</v>
      </c>
      <c r="AM94" s="1">
        <v>0.18999999761581421</v>
      </c>
      <c r="AN94" s="1">
        <v>111115</v>
      </c>
      <c r="AO94">
        <f>X94*0.000001/(K94*0.0001)</f>
        <v>1.0784369929585045</v>
      </c>
      <c r="AP94">
        <f>(U94-T94)/(1000-U94)*AO94</f>
        <v>6.748383101328778E-4</v>
      </c>
      <c r="AQ94">
        <f>(P94+273.15)</f>
        <v>293.06558265686033</v>
      </c>
      <c r="AR94">
        <f>(O94+273.15)</f>
        <v>293.37958946228025</v>
      </c>
      <c r="AS94">
        <f>(Y94*AK94+Z94*AL94)*AM94</f>
        <v>2.2178590168405954E-2</v>
      </c>
      <c r="AT94">
        <f>((AS94+0.00000010773*(AR94^4-AQ94^4))-AP94*44100)/(L94*0.92*2*29.3+0.00000043092*AQ94^3)</f>
        <v>-0.22184804475699968</v>
      </c>
      <c r="AU94">
        <f>0.61365*EXP(17.502*J94/(240.97+J94))</f>
        <v>2.302476154853581</v>
      </c>
      <c r="AV94">
        <f>AU94*1000/AA94</f>
        <v>22.730533357126752</v>
      </c>
      <c r="AW94">
        <f>(AV94-U94)</f>
        <v>15.567386384470502</v>
      </c>
      <c r="AX94">
        <f>IF(D94,P94,(O94+P94)/2)</f>
        <v>19.915582656860352</v>
      </c>
      <c r="AY94">
        <f>0.61365*EXP(17.502*AX94/(240.97+AX94))</f>
        <v>2.3343740325039457</v>
      </c>
      <c r="AZ94">
        <f>IF(AW94&lt;&gt;0,(1000-(AV94+U94)/2)/AW94*AP94,0)</f>
        <v>4.2701555248690293E-2</v>
      </c>
      <c r="BA94">
        <f>U94*AA94/1000</f>
        <v>0.72558680604305115</v>
      </c>
      <c r="BB94">
        <f>(AY94-BA94)</f>
        <v>1.6087872264608944</v>
      </c>
      <c r="BC94">
        <f>1/(1.6/F94+1.37/N94)</f>
        <v>2.6734056184729103E-2</v>
      </c>
      <c r="BD94">
        <f>G94*AA94*0.001</f>
        <v>48.610777963273669</v>
      </c>
      <c r="BE94">
        <f>G94/S94</f>
        <v>1.1655098803064501</v>
      </c>
      <c r="BF94">
        <f>(1-AP94*AA94/AU94/F94)*100</f>
        <v>31.298817584857996</v>
      </c>
      <c r="BG94">
        <f>(S94-E94/(N94/1.35))</f>
        <v>412.54364640522749</v>
      </c>
      <c r="BH94">
        <f>E94*BF94/100/BG94</f>
        <v>-1.6104766663658529E-3</v>
      </c>
    </row>
    <row r="95" spans="1:60" x14ac:dyDescent="0.25">
      <c r="A95" s="1">
        <v>30</v>
      </c>
      <c r="B95" s="1" t="s">
        <v>157</v>
      </c>
      <c r="C95" s="1">
        <v>4735.0000010952353</v>
      </c>
      <c r="D95" s="1">
        <v>1</v>
      </c>
      <c r="E95">
        <f>(R95-S95*(1000-T95)/(1000-U95))*AO95</f>
        <v>-2.2395139416276906</v>
      </c>
      <c r="F95">
        <f>IF(AZ95&lt;&gt;0,1/(1/AZ95-1/N95),0)</f>
        <v>4.3011578687977399E-2</v>
      </c>
      <c r="G95">
        <f>((BC95-AP95/2)*S95-E95)/(BC95+AP95/2)</f>
        <v>484.61039457747717</v>
      </c>
      <c r="H95">
        <f>AP95*1000</f>
        <v>0.67163058519932906</v>
      </c>
      <c r="I95">
        <f>(AU95-BA95)</f>
        <v>1.576688665628224</v>
      </c>
      <c r="J95">
        <f>(P95+AT95*D95)</f>
        <v>19.69433447236306</v>
      </c>
      <c r="K95" s="1">
        <v>5.559999942779541</v>
      </c>
      <c r="L95">
        <f>(K95*AI95+AJ95)</f>
        <v>2</v>
      </c>
      <c r="M95" s="1">
        <v>0.5</v>
      </c>
      <c r="N95">
        <f>L95*(M95+1)*(M95+1)/(M95*M95+1)</f>
        <v>3.6</v>
      </c>
      <c r="O95" s="1">
        <v>20.229728698730469</v>
      </c>
      <c r="P95" s="1">
        <v>19.914979934692383</v>
      </c>
      <c r="Q95" s="1">
        <v>20.061977386474609</v>
      </c>
      <c r="R95" s="1">
        <v>409.94171142578125</v>
      </c>
      <c r="S95" s="1">
        <v>411.76193237304688</v>
      </c>
      <c r="T95" s="1">
        <v>6.5476713180541992</v>
      </c>
      <c r="U95" s="1">
        <v>7.1659998893737793</v>
      </c>
      <c r="V95" s="1">
        <v>27.859363555908203</v>
      </c>
      <c r="W95" s="1">
        <v>30.493574142456055</v>
      </c>
      <c r="X95" s="1">
        <v>599.601318359375</v>
      </c>
      <c r="Y95" s="1">
        <v>7.6956339180469513E-2</v>
      </c>
      <c r="Z95" s="1">
        <v>8.1006668508052826E-2</v>
      </c>
      <c r="AA95" s="1">
        <v>101.29405975341797</v>
      </c>
      <c r="AB95" s="1">
        <v>4.583134651184082</v>
      </c>
      <c r="AC95" s="1">
        <v>6.0273446142673492E-2</v>
      </c>
      <c r="AD95" s="1">
        <v>2.126038633286953E-2</v>
      </c>
      <c r="AE95" s="1">
        <v>1.3666978338733315E-3</v>
      </c>
      <c r="AF95" s="1">
        <v>1.3410693965852261E-2</v>
      </c>
      <c r="AG95" s="1">
        <v>1.7829987918958068E-3</v>
      </c>
      <c r="AH95" s="1">
        <v>1</v>
      </c>
      <c r="AI95" s="1">
        <v>0</v>
      </c>
      <c r="AJ95" s="1">
        <v>2</v>
      </c>
      <c r="AK95" s="1">
        <v>0</v>
      </c>
      <c r="AL95" s="1">
        <v>1</v>
      </c>
      <c r="AM95" s="1">
        <v>0.18999999761581421</v>
      </c>
      <c r="AN95" s="1">
        <v>111115</v>
      </c>
      <c r="AO95">
        <f>X95*0.000001/(K95*0.0001)</f>
        <v>1.0784196484355066</v>
      </c>
      <c r="AP95">
        <f>(U95-T95)/(1000-U95)*AO95</f>
        <v>6.7163058519932909E-4</v>
      </c>
      <c r="AQ95">
        <f>(P95+273.15)</f>
        <v>293.06497993469236</v>
      </c>
      <c r="AR95">
        <f>(O95+273.15)</f>
        <v>293.37972869873045</v>
      </c>
      <c r="AS95">
        <f>(Y95*AK95+Z95*AL95)*AM95</f>
        <v>1.5391266823395089E-2</v>
      </c>
      <c r="AT95">
        <f>((AS95+0.00000010773*(AR95^4-AQ95^4))-AP95*44100)/(L95*0.92*2*29.3+0.00000043092*AQ95^3)</f>
        <v>-0.22064546232932258</v>
      </c>
      <c r="AU95">
        <f>0.61365*EXP(17.502*J95/(240.97+J95))</f>
        <v>2.3025618866154383</v>
      </c>
      <c r="AV95">
        <f>AU95*1000/AA95</f>
        <v>22.731460188490892</v>
      </c>
      <c r="AW95">
        <f>(AV95-U95)</f>
        <v>15.565460299117113</v>
      </c>
      <c r="AX95">
        <f>IF(D95,P95,(O95+P95)/2)</f>
        <v>19.914979934692383</v>
      </c>
      <c r="AY95">
        <f>0.61365*EXP(17.502*AX95/(240.97+AX95))</f>
        <v>2.3342868496663085</v>
      </c>
      <c r="AZ95">
        <f>IF(AW95&lt;&gt;0,(1000-(AV95+U95)/2)/AW95*AP95,0)</f>
        <v>4.2503758204492044E-2</v>
      </c>
      <c r="BA95">
        <f>U95*AA95/1000</f>
        <v>0.72587322098721418</v>
      </c>
      <c r="BB95">
        <f>(AY95-BA95)</f>
        <v>1.6084136286790942</v>
      </c>
      <c r="BC95">
        <f>1/(1.6/F95+1.37/N95)</f>
        <v>2.6610011353907042E-2</v>
      </c>
      <c r="BD95">
        <f>G95*AA95*0.001</f>
        <v>49.088154265458435</v>
      </c>
      <c r="BE95">
        <f>G95/S95</f>
        <v>1.1769188855914714</v>
      </c>
      <c r="BF95">
        <f>(1-AP95*AA95/AU95/F95)*100</f>
        <v>31.306167329023658</v>
      </c>
      <c r="BG95">
        <f>(S95-E95/(N95/1.35))</f>
        <v>412.60175010115728</v>
      </c>
      <c r="BH95">
        <f>E95*BF95/100/BG95</f>
        <v>-1.6992317210261189E-3</v>
      </c>
    </row>
    <row r="96" spans="1:60" x14ac:dyDescent="0.25">
      <c r="A96" s="1">
        <v>31</v>
      </c>
      <c r="B96" s="1" t="s">
        <v>158</v>
      </c>
      <c r="C96" s="1">
        <v>4740.5000009723008</v>
      </c>
      <c r="D96" s="1">
        <v>1</v>
      </c>
      <c r="E96">
        <f>(R96-S96*(1000-T96)/(1000-U96))*AO96</f>
        <v>-2.2271074389850689</v>
      </c>
      <c r="F96">
        <f>IF(AZ96&lt;&gt;0,1/(1/AZ96-1/N96),0)</f>
        <v>4.2797741773046641E-2</v>
      </c>
      <c r="G96">
        <f>((BC96-AP96/2)*S96-E96)/(BC96+AP96/2)</f>
        <v>484.52968186631011</v>
      </c>
      <c r="H96">
        <f>AP96*1000</f>
        <v>0.66833747148212119</v>
      </c>
      <c r="I96">
        <f>(AU96-BA96)</f>
        <v>1.5766925652314328</v>
      </c>
      <c r="J96">
        <f>(P96+AT96*D96)</f>
        <v>19.696196202446512</v>
      </c>
      <c r="K96" s="1">
        <v>5.559999942779541</v>
      </c>
      <c r="L96">
        <f>(K96*AI96+AJ96)</f>
        <v>2</v>
      </c>
      <c r="M96" s="1">
        <v>0.5</v>
      </c>
      <c r="N96">
        <f>L96*(M96+1)*(M96+1)/(M96*M96+1)</f>
        <v>3.6</v>
      </c>
      <c r="O96" s="1">
        <v>20.227365493774414</v>
      </c>
      <c r="P96" s="1">
        <v>19.915956497192383</v>
      </c>
      <c r="Q96" s="1">
        <v>20.057374954223633</v>
      </c>
      <c r="R96" s="1">
        <v>409.92230224609375</v>
      </c>
      <c r="S96" s="1">
        <v>411.73233032226563</v>
      </c>
      <c r="T96" s="1">
        <v>6.5533161163330078</v>
      </c>
      <c r="U96" s="1">
        <v>7.1686234474182129</v>
      </c>
      <c r="V96" s="1">
        <v>27.887603759765625</v>
      </c>
      <c r="W96" s="1">
        <v>30.508882522583008</v>
      </c>
      <c r="X96" s="1">
        <v>599.5894775390625</v>
      </c>
      <c r="Y96" s="1">
        <v>5.7457413524389267E-2</v>
      </c>
      <c r="Z96" s="1">
        <v>6.0481488704681396E-2</v>
      </c>
      <c r="AA96" s="1">
        <v>101.29356384277344</v>
      </c>
      <c r="AB96" s="1">
        <v>4.583134651184082</v>
      </c>
      <c r="AC96" s="1">
        <v>6.0273446142673492E-2</v>
      </c>
      <c r="AD96" s="1">
        <v>2.126038633286953E-2</v>
      </c>
      <c r="AE96" s="1">
        <v>1.3666978338733315E-3</v>
      </c>
      <c r="AF96" s="1">
        <v>1.3410693965852261E-2</v>
      </c>
      <c r="AG96" s="1">
        <v>1.7829987918958068E-3</v>
      </c>
      <c r="AH96" s="1">
        <v>1</v>
      </c>
      <c r="AI96" s="1">
        <v>0</v>
      </c>
      <c r="AJ96" s="1">
        <v>2</v>
      </c>
      <c r="AK96" s="1">
        <v>0</v>
      </c>
      <c r="AL96" s="1">
        <v>1</v>
      </c>
      <c r="AM96" s="1">
        <v>0.18999999761581421</v>
      </c>
      <c r="AN96" s="1">
        <v>111115</v>
      </c>
      <c r="AO96">
        <f>X96*0.000001/(K96*0.0001)</f>
        <v>1.0783983519958764</v>
      </c>
      <c r="AP96">
        <f>(U96-T96)/(1000-U96)*AO96</f>
        <v>6.6833747148212122E-4</v>
      </c>
      <c r="AQ96">
        <f>(P96+273.15)</f>
        <v>293.06595649719236</v>
      </c>
      <c r="AR96">
        <f>(O96+273.15)</f>
        <v>293.37736549377439</v>
      </c>
      <c r="AS96">
        <f>(Y96*AK96+Z96*AL96)*AM96</f>
        <v>1.1491482709690359E-2</v>
      </c>
      <c r="AT96">
        <f>((AS96+0.00000010773*(AR96^4-AQ96^4))-AP96*44100)/(L96*0.92*2*29.3+0.00000043092*AQ96^3)</f>
        <v>-0.21976029474587186</v>
      </c>
      <c r="AU96">
        <f>0.61365*EXP(17.502*J96/(240.97+J96))</f>
        <v>2.3028279820672921</v>
      </c>
      <c r="AV96">
        <f>AU96*1000/AA96</f>
        <v>22.734198449584731</v>
      </c>
      <c r="AW96">
        <f>(AV96-U96)</f>
        <v>15.565575002166518</v>
      </c>
      <c r="AX96">
        <f>IF(D96,P96,(O96+P96)/2)</f>
        <v>19.915956497192383</v>
      </c>
      <c r="AY96">
        <f>0.61365*EXP(17.502*AX96/(240.97+AX96))</f>
        <v>2.3344281093686261</v>
      </c>
      <c r="AZ96">
        <f>IF(AW96&lt;&gt;0,(1000-(AV96+U96)/2)/AW96*AP96,0)</f>
        <v>4.2294928597374451E-2</v>
      </c>
      <c r="BA96">
        <f>U96*AA96/1000</f>
        <v>0.72613541683585936</v>
      </c>
      <c r="BB96">
        <f>(AY96-BA96)</f>
        <v>1.6082926925327667</v>
      </c>
      <c r="BC96">
        <f>1/(1.6/F96+1.37/N96)</f>
        <v>2.6479049781268714E-2</v>
      </c>
      <c r="BD96">
        <f>G96*AA96*0.001</f>
        <v>49.079738263843787</v>
      </c>
      <c r="BE96">
        <f>G96/S96</f>
        <v>1.1768074697633424</v>
      </c>
      <c r="BF96">
        <f>(1-AP96*AA96/AU96/F96)*100</f>
        <v>31.309716223752947</v>
      </c>
      <c r="BG96">
        <f>(S96-E96/(N96/1.35))</f>
        <v>412.56749561188502</v>
      </c>
      <c r="BH96">
        <f>E96*BF96/100/BG96</f>
        <v>-1.6901501610303528E-3</v>
      </c>
    </row>
    <row r="97" spans="1:60" x14ac:dyDescent="0.25">
      <c r="A97" s="1" t="s">
        <v>9</v>
      </c>
      <c r="B97" s="1" t="s">
        <v>159</v>
      </c>
    </row>
    <row r="98" spans="1:60" x14ac:dyDescent="0.25">
      <c r="A98" s="1" t="s">
        <v>9</v>
      </c>
      <c r="B98" s="1" t="s">
        <v>160</v>
      </c>
    </row>
    <row r="99" spans="1:60" x14ac:dyDescent="0.25">
      <c r="A99" s="1" t="s">
        <v>9</v>
      </c>
      <c r="B99" s="1" t="s">
        <v>161</v>
      </c>
    </row>
    <row r="100" spans="1:60" x14ac:dyDescent="0.25">
      <c r="A100" s="1" t="s">
        <v>9</v>
      </c>
      <c r="B100" s="1" t="s">
        <v>162</v>
      </c>
    </row>
    <row r="101" spans="1:60" x14ac:dyDescent="0.25">
      <c r="A101" s="1" t="s">
        <v>9</v>
      </c>
      <c r="B101" s="1" t="s">
        <v>163</v>
      </c>
    </row>
    <row r="102" spans="1:60" x14ac:dyDescent="0.25">
      <c r="A102" s="1" t="s">
        <v>9</v>
      </c>
      <c r="B102" s="1" t="s">
        <v>164</v>
      </c>
    </row>
    <row r="103" spans="1:60" x14ac:dyDescent="0.25">
      <c r="A103" s="1" t="s">
        <v>9</v>
      </c>
      <c r="B103" s="1" t="s">
        <v>165</v>
      </c>
    </row>
    <row r="104" spans="1:60" x14ac:dyDescent="0.25">
      <c r="A104" s="1" t="s">
        <v>9</v>
      </c>
      <c r="B104" s="1" t="s">
        <v>166</v>
      </c>
    </row>
    <row r="105" spans="1:60" x14ac:dyDescent="0.25">
      <c r="A105" s="1" t="s">
        <v>9</v>
      </c>
      <c r="B105" s="1" t="s">
        <v>167</v>
      </c>
    </row>
    <row r="106" spans="1:60" x14ac:dyDescent="0.25">
      <c r="A106" s="1">
        <v>32</v>
      </c>
      <c r="B106" s="1" t="s">
        <v>168</v>
      </c>
      <c r="C106" s="1">
        <v>5116.5000014416873</v>
      </c>
      <c r="D106" s="1">
        <v>1</v>
      </c>
      <c r="E106">
        <f>(R106-S106*(1000-T106)/(1000-U106))*AO106</f>
        <v>-0.67961518630216378</v>
      </c>
      <c r="F106">
        <f>IF(AZ106&lt;&gt;0,1/(1/AZ106-1/N106),0)</f>
        <v>2.4305413719780632E-2</v>
      </c>
      <c r="G106">
        <f>((BC106-AP106/2)*S106-E106)/(BC106+AP106/2)</f>
        <v>444.16629770716395</v>
      </c>
      <c r="H106">
        <f>AP106*1000</f>
        <v>0.39075560360472583</v>
      </c>
      <c r="I106">
        <f>(AU106-BA106)</f>
        <v>1.6145016518027659</v>
      </c>
      <c r="J106">
        <f>(P106+AT106*D106)</f>
        <v>19.992775660095077</v>
      </c>
      <c r="K106" s="1">
        <v>3.5199999809265137</v>
      </c>
      <c r="L106">
        <f>(K106*AI106+AJ106)</f>
        <v>2</v>
      </c>
      <c r="M106" s="1">
        <v>0.5</v>
      </c>
      <c r="N106">
        <f>L106*(M106+1)*(M106+1)/(M106*M106+1)</f>
        <v>3.6</v>
      </c>
      <c r="O106" s="1">
        <v>20.289064407348633</v>
      </c>
      <c r="P106" s="1">
        <v>20.122585296630859</v>
      </c>
      <c r="Q106" s="1">
        <v>20.035884857177734</v>
      </c>
      <c r="R106" s="1">
        <v>409.91668701171875</v>
      </c>
      <c r="S106" s="1">
        <v>410.2215576171875</v>
      </c>
      <c r="T106" s="1">
        <v>6.9898738861083984</v>
      </c>
      <c r="U106" s="1">
        <v>7.2176146507263184</v>
      </c>
      <c r="V106" s="1">
        <v>29.633197784423828</v>
      </c>
      <c r="W106" s="1">
        <v>30.599330902099609</v>
      </c>
      <c r="X106" s="1">
        <v>599.599365234375</v>
      </c>
      <c r="Y106" s="1">
        <v>6.832452118396759E-2</v>
      </c>
      <c r="Z106" s="1">
        <v>7.1920551359653473E-2</v>
      </c>
      <c r="AA106" s="1">
        <v>101.28856658935547</v>
      </c>
      <c r="AB106" s="1">
        <v>4.8824405670166016</v>
      </c>
      <c r="AC106" s="1">
        <v>5.8541644364595413E-2</v>
      </c>
      <c r="AD106" s="1">
        <v>1.4793409965932369E-2</v>
      </c>
      <c r="AE106" s="1">
        <v>8.2733866292983294E-4</v>
      </c>
      <c r="AF106" s="1">
        <v>1.5563576482236385E-2</v>
      </c>
      <c r="AG106" s="1">
        <v>1.3968419516459107E-3</v>
      </c>
      <c r="AH106" s="1">
        <v>0.3333333432674408</v>
      </c>
      <c r="AI106" s="1">
        <v>0</v>
      </c>
      <c r="AJ106" s="1">
        <v>2</v>
      </c>
      <c r="AK106" s="1">
        <v>0</v>
      </c>
      <c r="AL106" s="1">
        <v>1</v>
      </c>
      <c r="AM106" s="1">
        <v>0.18999999761581421</v>
      </c>
      <c r="AN106" s="1">
        <v>111115</v>
      </c>
      <c r="AO106">
        <f>X106*0.000001/(K106*0.0001)</f>
        <v>1.7034072968277461</v>
      </c>
      <c r="AP106">
        <f>(U106-T106)/(1000-U106)*AO106</f>
        <v>3.9075560360472583E-4</v>
      </c>
      <c r="AQ106">
        <f>(P106+273.15)</f>
        <v>293.27258529663084</v>
      </c>
      <c r="AR106">
        <f>(O106+273.15)</f>
        <v>293.43906440734861</v>
      </c>
      <c r="AS106">
        <f>(Y106*AK106+Z106*AL106)*AM106</f>
        <v>1.3664904586862203E-2</v>
      </c>
      <c r="AT106">
        <f>((AS106+0.00000010773*(AR106^4-AQ106^4))-AP106*44100)/(L106*0.92*2*29.3+0.00000043092*AQ106^3)</f>
        <v>-0.12980963653578376</v>
      </c>
      <c r="AU106">
        <f>0.61365*EXP(17.502*J106/(240.97+J106))</f>
        <v>2.3455634939691663</v>
      </c>
      <c r="AV106">
        <f>AU106*1000/AA106</f>
        <v>23.157238501345958</v>
      </c>
      <c r="AW106">
        <f>(AV106-U106)</f>
        <v>15.93962385061964</v>
      </c>
      <c r="AX106">
        <f>IF(D106,P106,(O106+P106)/2)</f>
        <v>20.122585296630859</v>
      </c>
      <c r="AY106">
        <f>0.61365*EXP(17.502*AX106/(240.97+AX106))</f>
        <v>2.3644859551944948</v>
      </c>
      <c r="AZ106">
        <f>IF(AW106&lt;&gt;0,(1000-(AV106+U106)/2)/AW106*AP106,0)</f>
        <v>2.4142416105436815E-2</v>
      </c>
      <c r="BA106">
        <f>U106*AA106/1000</f>
        <v>0.73106184216640036</v>
      </c>
      <c r="BB106">
        <f>(AY106-BA106)</f>
        <v>1.6334241130280944</v>
      </c>
      <c r="BC106">
        <f>1/(1.6/F106+1.37/N106)</f>
        <v>1.510357021097501E-2</v>
      </c>
      <c r="BD106">
        <f>G106*AA106*0.001</f>
        <v>44.988967622059562</v>
      </c>
      <c r="BE106">
        <f>G106/S106</f>
        <v>1.0827473336290463</v>
      </c>
      <c r="BF106">
        <f>(1-AP106*AA106/AU106/F106)*100</f>
        <v>30.575073564415888</v>
      </c>
      <c r="BG106">
        <f>(S106-E106/(N106/1.35))</f>
        <v>410.47641331205079</v>
      </c>
      <c r="BH106">
        <f>E106*BF106/100/BG106</f>
        <v>-5.0622358904910136E-4</v>
      </c>
    </row>
    <row r="107" spans="1:60" x14ac:dyDescent="0.25">
      <c r="A107" s="1">
        <v>33</v>
      </c>
      <c r="B107" s="1" t="s">
        <v>169</v>
      </c>
      <c r="C107" s="1">
        <v>5122.0000013187528</v>
      </c>
      <c r="D107" s="1">
        <v>1</v>
      </c>
      <c r="E107">
        <f>(R107-S107*(1000-T107)/(1000-U107))*AO107</f>
        <v>-0.59198047029264744</v>
      </c>
      <c r="F107">
        <f>IF(AZ107&lt;&gt;0,1/(1/AZ107-1/N107),0)</f>
        <v>2.4026789595418603E-2</v>
      </c>
      <c r="G107">
        <f>((BC107-AP107/2)*S107-E107)/(BC107+AP107/2)</f>
        <v>438.908002404672</v>
      </c>
      <c r="H107">
        <f>AP107*1000</f>
        <v>0.38606990582389239</v>
      </c>
      <c r="I107">
        <f>(AU107-BA107)</f>
        <v>1.6135089992478382</v>
      </c>
      <c r="J107">
        <f>(P107+AT107*D107)</f>
        <v>19.988297781015074</v>
      </c>
      <c r="K107" s="1">
        <v>3.5199999809265137</v>
      </c>
      <c r="L107">
        <f>(K107*AI107+AJ107)</f>
        <v>2</v>
      </c>
      <c r="M107" s="1">
        <v>0.5</v>
      </c>
      <c r="N107">
        <f>L107*(M107+1)*(M107+1)/(M107*M107+1)</f>
        <v>3.6</v>
      </c>
      <c r="O107" s="1">
        <v>20.282310485839844</v>
      </c>
      <c r="P107" s="1">
        <v>20.11644172668457</v>
      </c>
      <c r="Q107" s="1">
        <v>20.023080825805664</v>
      </c>
      <c r="R107" s="1">
        <v>409.98468017578125</v>
      </c>
      <c r="S107" s="1">
        <v>410.23922729492188</v>
      </c>
      <c r="T107" s="1">
        <v>6.9960250854492188</v>
      </c>
      <c r="U107" s="1">
        <v>7.2210330963134766</v>
      </c>
      <c r="V107" s="1">
        <v>29.669315338134766</v>
      </c>
      <c r="W107" s="1">
        <v>30.625083923339844</v>
      </c>
      <c r="X107" s="1">
        <v>599.6021728515625</v>
      </c>
      <c r="Y107" s="1">
        <v>5.789397656917572E-2</v>
      </c>
      <c r="Z107" s="1">
        <v>6.0941025614738464E-2</v>
      </c>
      <c r="AA107" s="1">
        <v>101.28801727294922</v>
      </c>
      <c r="AB107" s="1">
        <v>4.8824405670166016</v>
      </c>
      <c r="AC107" s="1">
        <v>5.8541644364595413E-2</v>
      </c>
      <c r="AD107" s="1">
        <v>1.4793409965932369E-2</v>
      </c>
      <c r="AE107" s="1">
        <v>8.2733866292983294E-4</v>
      </c>
      <c r="AF107" s="1">
        <v>1.5563576482236385E-2</v>
      </c>
      <c r="AG107" s="1">
        <v>1.3968419516459107E-3</v>
      </c>
      <c r="AH107" s="1">
        <v>1</v>
      </c>
      <c r="AI107" s="1">
        <v>0</v>
      </c>
      <c r="AJ107" s="1">
        <v>2</v>
      </c>
      <c r="AK107" s="1">
        <v>0</v>
      </c>
      <c r="AL107" s="1">
        <v>1</v>
      </c>
      <c r="AM107" s="1">
        <v>0.18999999761581421</v>
      </c>
      <c r="AN107" s="1">
        <v>111115</v>
      </c>
      <c r="AO107">
        <f>X107*0.000001/(K107*0.0001)</f>
        <v>1.7034152730129808</v>
      </c>
      <c r="AP107">
        <f>(U107-T107)/(1000-U107)*AO107</f>
        <v>3.8606990582389241E-4</v>
      </c>
      <c r="AQ107">
        <f>(P107+273.15)</f>
        <v>293.26644172668455</v>
      </c>
      <c r="AR107">
        <f>(O107+273.15)</f>
        <v>293.43231048583982</v>
      </c>
      <c r="AS107">
        <f>(Y107*AK107+Z107*AL107)*AM107</f>
        <v>1.1578794721505581E-2</v>
      </c>
      <c r="AT107">
        <f>((AS107+0.00000010773*(AR107^4-AQ107^4))-AP107*44100)/(L107*0.92*2*29.3+0.00000043092*AQ107^3)</f>
        <v>-0.12814394566949561</v>
      </c>
      <c r="AU107">
        <f>0.61365*EXP(17.502*J107/(240.97+J107))</f>
        <v>2.3449131242357755</v>
      </c>
      <c r="AV107">
        <f>AU107*1000/AA107</f>
        <v>23.150943096425152</v>
      </c>
      <c r="AW107">
        <f>(AV107-U107)</f>
        <v>15.929910000111676</v>
      </c>
      <c r="AX107">
        <f>IF(D107,P107,(O107+P107)/2)</f>
        <v>20.11644172668457</v>
      </c>
      <c r="AY107">
        <f>0.61365*EXP(17.502*AX107/(240.97+AX107))</f>
        <v>2.3635873957546845</v>
      </c>
      <c r="AZ107">
        <f>IF(AW107&lt;&gt;0,(1000-(AV107+U107)/2)/AW107*AP107,0)</f>
        <v>2.3867495348499704E-2</v>
      </c>
      <c r="BA107">
        <f>U107*AA107/1000</f>
        <v>0.73140412498793739</v>
      </c>
      <c r="BB107">
        <f>(AY107-BA107)</f>
        <v>1.6321832707667472</v>
      </c>
      <c r="BC107">
        <f>1/(1.6/F107+1.37/N107)</f>
        <v>1.4931414863507502E-2</v>
      </c>
      <c r="BD107">
        <f>G107*AA107*0.001</f>
        <v>44.456121328800059</v>
      </c>
      <c r="BE107">
        <f>G107/S107</f>
        <v>1.0698830662752299</v>
      </c>
      <c r="BF107">
        <f>(1-AP107*AA107/AU107/F107)*100</f>
        <v>30.593280676307224</v>
      </c>
      <c r="BG107">
        <f>(S107-E107/(N107/1.35))</f>
        <v>410.46121997128159</v>
      </c>
      <c r="BH107">
        <f>E107*BF107/100/BG107</f>
        <v>-4.412262060669811E-4</v>
      </c>
    </row>
    <row r="108" spans="1:60" x14ac:dyDescent="0.25">
      <c r="A108" s="1">
        <v>34</v>
      </c>
      <c r="B108" s="1" t="s">
        <v>170</v>
      </c>
      <c r="C108" s="1">
        <v>5127.0000012069941</v>
      </c>
      <c r="D108" s="1">
        <v>1</v>
      </c>
      <c r="E108">
        <f>(R108-S108*(1000-T108)/(1000-U108))*AO108</f>
        <v>-0.47945446429181693</v>
      </c>
      <c r="F108">
        <f>IF(AZ108&lt;&gt;0,1/(1/AZ108-1/N108),0)</f>
        <v>2.3739086505989146E-2</v>
      </c>
      <c r="G108">
        <f>((BC108-AP108/2)*S108-E108)/(BC108+AP108/2)</f>
        <v>431.85740718202311</v>
      </c>
      <c r="H108">
        <f>AP108*1000</f>
        <v>0.3814308265787158</v>
      </c>
      <c r="I108">
        <f>(AU108-BA108)</f>
        <v>1.6132977789608338</v>
      </c>
      <c r="J108">
        <f>(P108+AT108*D108)</f>
        <v>19.988840642875523</v>
      </c>
      <c r="K108" s="1">
        <v>3.5199999809265137</v>
      </c>
      <c r="L108">
        <f>(K108*AI108+AJ108)</f>
        <v>2</v>
      </c>
      <c r="M108" s="1">
        <v>0.5</v>
      </c>
      <c r="N108">
        <f>L108*(M108+1)*(M108+1)/(M108*M108+1)</f>
        <v>3.6</v>
      </c>
      <c r="O108" s="1">
        <v>20.277753829956055</v>
      </c>
      <c r="P108" s="1">
        <v>20.115612030029297</v>
      </c>
      <c r="Q108" s="1">
        <v>20.030303955078125</v>
      </c>
      <c r="R108" s="1">
        <v>410.05599975585938</v>
      </c>
      <c r="S108" s="1">
        <v>410.24560546875</v>
      </c>
      <c r="T108" s="1">
        <v>7.0016427040100098</v>
      </c>
      <c r="U108" s="1">
        <v>7.2239484786987305</v>
      </c>
      <c r="V108" s="1">
        <v>29.70026969909668</v>
      </c>
      <c r="W108" s="1">
        <v>30.645353317260742</v>
      </c>
      <c r="X108" s="1">
        <v>599.59637451171875</v>
      </c>
      <c r="Y108" s="1">
        <v>5.2553612738847733E-2</v>
      </c>
      <c r="Z108" s="1">
        <v>5.5319592356681824E-2</v>
      </c>
      <c r="AA108" s="1">
        <v>101.28729248046875</v>
      </c>
      <c r="AB108" s="1">
        <v>4.8824405670166016</v>
      </c>
      <c r="AC108" s="1">
        <v>5.8541644364595413E-2</v>
      </c>
      <c r="AD108" s="1">
        <v>1.4793409965932369E-2</v>
      </c>
      <c r="AE108" s="1">
        <v>8.2733866292983294E-4</v>
      </c>
      <c r="AF108" s="1">
        <v>1.5563576482236385E-2</v>
      </c>
      <c r="AG108" s="1">
        <v>1.3968419516459107E-3</v>
      </c>
      <c r="AH108" s="1">
        <v>1</v>
      </c>
      <c r="AI108" s="1">
        <v>0</v>
      </c>
      <c r="AJ108" s="1">
        <v>2</v>
      </c>
      <c r="AK108" s="1">
        <v>0</v>
      </c>
      <c r="AL108" s="1">
        <v>1</v>
      </c>
      <c r="AM108" s="1">
        <v>0.18999999761581421</v>
      </c>
      <c r="AN108" s="1">
        <v>111115</v>
      </c>
      <c r="AO108">
        <f>X108*0.000001/(K108*0.0001)</f>
        <v>1.7033988004565173</v>
      </c>
      <c r="AP108">
        <f>(U108-T108)/(1000-U108)*AO108</f>
        <v>3.8143082657871578E-4</v>
      </c>
      <c r="AQ108">
        <f>(P108+273.15)</f>
        <v>293.26561203002927</v>
      </c>
      <c r="AR108">
        <f>(O108+273.15)</f>
        <v>293.42775382995603</v>
      </c>
      <c r="AS108">
        <f>(Y108*AK108+Z108*AL108)*AM108</f>
        <v>1.051072241587736E-2</v>
      </c>
      <c r="AT108">
        <f>((AS108+0.00000010773*(AR108^4-AQ108^4))-AP108*44100)/(L108*0.92*2*29.3+0.00000043092*AQ108^3)</f>
        <v>-0.12677138715377329</v>
      </c>
      <c r="AU108">
        <f>0.61365*EXP(17.502*J108/(240.97+J108))</f>
        <v>2.3449919613866292</v>
      </c>
      <c r="AV108">
        <f>AU108*1000/AA108</f>
        <v>23.151887111987069</v>
      </c>
      <c r="AW108">
        <f>(AV108-U108)</f>
        <v>15.927938633288338</v>
      </c>
      <c r="AX108">
        <f>IF(D108,P108,(O108+P108)/2)</f>
        <v>20.115612030029297</v>
      </c>
      <c r="AY108">
        <f>0.61365*EXP(17.502*AX108/(240.97+AX108))</f>
        <v>2.3634660671351528</v>
      </c>
      <c r="AZ108">
        <f>IF(AW108&lt;&gt;0,(1000-(AV108+U108)/2)/AW108*AP108,0)</f>
        <v>2.358357193535205E-2</v>
      </c>
      <c r="BA108">
        <f>U108*AA108/1000</f>
        <v>0.73169418242579554</v>
      </c>
      <c r="BB108">
        <f>(AY108-BA108)</f>
        <v>1.6317718847093574</v>
      </c>
      <c r="BC108">
        <f>1/(1.6/F108+1.37/N108)</f>
        <v>1.4753626024899382E-2</v>
      </c>
      <c r="BD108">
        <f>G108*AA108*0.001</f>
        <v>43.741667511102463</v>
      </c>
      <c r="BE108">
        <f>G108/S108</f>
        <v>1.052680154095933</v>
      </c>
      <c r="BF108">
        <f>(1-AP108*AA108/AU108/F108)*100</f>
        <v>30.59905407743042</v>
      </c>
      <c r="BG108">
        <f>(S108-E108/(N108/1.35))</f>
        <v>410.42540089285944</v>
      </c>
      <c r="BH108">
        <f>E108*BF108/100/BG108</f>
        <v>-3.5745480295846816E-4</v>
      </c>
    </row>
    <row r="109" spans="1:60" x14ac:dyDescent="0.25">
      <c r="A109" s="1">
        <v>35</v>
      </c>
      <c r="B109" s="1" t="s">
        <v>171</v>
      </c>
      <c r="C109" s="1">
        <v>5132.0000010952353</v>
      </c>
      <c r="D109" s="1">
        <v>1</v>
      </c>
      <c r="E109">
        <f>(R109-S109*(1000-T109)/(1000-U109))*AO109</f>
        <v>-0.47054314822781707</v>
      </c>
      <c r="F109">
        <f>IF(AZ109&lt;&gt;0,1/(1/AZ109-1/N109),0)</f>
        <v>2.3478268774192908E-2</v>
      </c>
      <c r="G109">
        <f>((BC109-AP109/2)*S109-E109)/(BC109+AP109/2)</f>
        <v>431.63278514874054</v>
      </c>
      <c r="H109">
        <f>AP109*1000</f>
        <v>0.37728381186252835</v>
      </c>
      <c r="I109">
        <f>(AU109-BA109)</f>
        <v>1.6133574195343903</v>
      </c>
      <c r="J109">
        <f>(P109+AT109*D109)</f>
        <v>19.990955376255979</v>
      </c>
      <c r="K109" s="1">
        <v>3.5199999809265137</v>
      </c>
      <c r="L109">
        <f>(K109*AI109+AJ109)</f>
        <v>2</v>
      </c>
      <c r="M109" s="1">
        <v>0.5</v>
      </c>
      <c r="N109">
        <f>L109*(M109+1)*(M109+1)/(M109*M109+1)</f>
        <v>3.6</v>
      </c>
      <c r="O109" s="1">
        <v>20.277999877929688</v>
      </c>
      <c r="P109" s="1">
        <v>20.116188049316406</v>
      </c>
      <c r="Q109" s="1">
        <v>20.055389404296875</v>
      </c>
      <c r="R109" s="1">
        <v>410.0853271484375</v>
      </c>
      <c r="S109" s="1">
        <v>410.27069091796875</v>
      </c>
      <c r="T109" s="1">
        <v>7.0065374374389648</v>
      </c>
      <c r="U109" s="1">
        <v>7.2264213562011719</v>
      </c>
      <c r="V109" s="1">
        <v>29.72199821472168</v>
      </c>
      <c r="W109" s="1">
        <v>30.657201766967773</v>
      </c>
      <c r="X109" s="1">
        <v>599.60821533203125</v>
      </c>
      <c r="Y109" s="1">
        <v>6.9177672266960144E-2</v>
      </c>
      <c r="Z109" s="1">
        <v>7.2818607091903687E-2</v>
      </c>
      <c r="AA109" s="1">
        <v>101.28688049316406</v>
      </c>
      <c r="AB109" s="1">
        <v>4.8824405670166016</v>
      </c>
      <c r="AC109" s="1">
        <v>5.8541644364595413E-2</v>
      </c>
      <c r="AD109" s="1">
        <v>1.4793409965932369E-2</v>
      </c>
      <c r="AE109" s="1">
        <v>8.2733866292983294E-4</v>
      </c>
      <c r="AF109" s="1">
        <v>1.5563576482236385E-2</v>
      </c>
      <c r="AG109" s="1">
        <v>1.3968419516459107E-3</v>
      </c>
      <c r="AH109" s="1">
        <v>1</v>
      </c>
      <c r="AI109" s="1">
        <v>0</v>
      </c>
      <c r="AJ109" s="1">
        <v>2</v>
      </c>
      <c r="AK109" s="1">
        <v>0</v>
      </c>
      <c r="AL109" s="1">
        <v>1</v>
      </c>
      <c r="AM109" s="1">
        <v>0.18999999761581421</v>
      </c>
      <c r="AN109" s="1">
        <v>111115</v>
      </c>
      <c r="AO109">
        <f>X109*0.000001/(K109*0.0001)</f>
        <v>1.7034324391507694</v>
      </c>
      <c r="AP109">
        <f>(U109-T109)/(1000-U109)*AO109</f>
        <v>3.7728381186252834E-4</v>
      </c>
      <c r="AQ109">
        <f>(P109+273.15)</f>
        <v>293.26618804931638</v>
      </c>
      <c r="AR109">
        <f>(O109+273.15)</f>
        <v>293.42799987792966</v>
      </c>
      <c r="AS109">
        <f>(Y109*AK109+Z109*AL109)*AM109</f>
        <v>1.3835535173848612E-2</v>
      </c>
      <c r="AT109">
        <f>((AS109+0.00000010773*(AR109^4-AQ109^4))-AP109*44100)/(L109*0.92*2*29.3+0.00000043092*AQ109^3)</f>
        <v>-0.12523267306042765</v>
      </c>
      <c r="AU109">
        <f>0.61365*EXP(17.502*J109/(240.97+J109))</f>
        <v>2.345299095833187</v>
      </c>
      <c r="AV109">
        <f>AU109*1000/AA109</f>
        <v>23.155013605058883</v>
      </c>
      <c r="AW109">
        <f>(AV109-U109)</f>
        <v>15.928592248857711</v>
      </c>
      <c r="AX109">
        <f>IF(D109,P109,(O109+P109)/2)</f>
        <v>20.116188049316406</v>
      </c>
      <c r="AY109">
        <f>0.61365*EXP(17.502*AX109/(240.97+AX109))</f>
        <v>2.3635502992987267</v>
      </c>
      <c r="AZ109">
        <f>IF(AW109&lt;&gt;0,(1000-(AV109+U109)/2)/AW109*AP109,0)</f>
        <v>2.3326141711811015E-2</v>
      </c>
      <c r="BA109">
        <f>U109*AA109/1000</f>
        <v>0.7319416762987967</v>
      </c>
      <c r="BB109">
        <f>(AY109-BA109)</f>
        <v>1.63160862299993</v>
      </c>
      <c r="BC109">
        <f>1/(1.6/F109+1.37/N109)</f>
        <v>1.4592430335945299E-2</v>
      </c>
      <c r="BD109">
        <f>G109*AA109*0.001</f>
        <v>43.718738326292041</v>
      </c>
      <c r="BE109">
        <f>G109/S109</f>
        <v>1.0520682922364615</v>
      </c>
      <c r="BF109">
        <f>(1-AP109*AA109/AU109/F109)*100</f>
        <v>30.600385064438495</v>
      </c>
      <c r="BG109">
        <f>(S109-E109/(N109/1.35))</f>
        <v>410.44714459855419</v>
      </c>
      <c r="BH109">
        <f>E109*BF109/100/BG109</f>
        <v>-3.5080769143338517E-4</v>
      </c>
    </row>
    <row r="110" spans="1:60" x14ac:dyDescent="0.25">
      <c r="A110" s="1">
        <v>36</v>
      </c>
      <c r="B110" s="1" t="s">
        <v>172</v>
      </c>
      <c r="C110" s="1">
        <v>5137.5000009723008</v>
      </c>
      <c r="D110" s="1">
        <v>1</v>
      </c>
      <c r="E110">
        <f>(R110-S110*(1000-T110)/(1000-U110))*AO110</f>
        <v>-0.51991770723060315</v>
      </c>
      <c r="F110">
        <f>IF(AZ110&lt;&gt;0,1/(1/AZ110-1/N110),0)</f>
        <v>2.3256786069015246E-2</v>
      </c>
      <c r="G110">
        <f>((BC110-AP110/2)*S110-E110)/(BC110+AP110/2)</f>
        <v>435.32410690062386</v>
      </c>
      <c r="H110">
        <f>AP110*1000</f>
        <v>0.37381541817727848</v>
      </c>
      <c r="I110">
        <f>(AU110-BA110)</f>
        <v>1.6136343726531011</v>
      </c>
      <c r="J110">
        <f>(P110+AT110*D110)</f>
        <v>19.995322618611489</v>
      </c>
      <c r="K110" s="1">
        <v>3.5199999809265137</v>
      </c>
      <c r="L110">
        <f>(K110*AI110+AJ110)</f>
        <v>2</v>
      </c>
      <c r="M110" s="1">
        <v>0.5</v>
      </c>
      <c r="N110">
        <f>L110*(M110+1)*(M110+1)/(M110*M110+1)</f>
        <v>3.6</v>
      </c>
      <c r="O110" s="1">
        <v>20.282707214355469</v>
      </c>
      <c r="P110" s="1">
        <v>20.118967056274414</v>
      </c>
      <c r="Q110" s="1">
        <v>20.066534042358398</v>
      </c>
      <c r="R110" s="1">
        <v>410.07589721679688</v>
      </c>
      <c r="S110" s="1">
        <v>410.29107666015625</v>
      </c>
      <c r="T110" s="1">
        <v>7.0121245384216309</v>
      </c>
      <c r="U110" s="1">
        <v>7.2299857139587402</v>
      </c>
      <c r="V110" s="1">
        <v>29.738368988037109</v>
      </c>
      <c r="W110" s="1">
        <v>30.664459228515625</v>
      </c>
      <c r="X110" s="1">
        <v>599.6097412109375</v>
      </c>
      <c r="Y110" s="1">
        <v>0.14154550433158875</v>
      </c>
      <c r="Z110" s="1">
        <v>0.14899526536464691</v>
      </c>
      <c r="AA110" s="1">
        <v>101.28638458251953</v>
      </c>
      <c r="AB110" s="1">
        <v>4.8824405670166016</v>
      </c>
      <c r="AC110" s="1">
        <v>5.8541644364595413E-2</v>
      </c>
      <c r="AD110" s="1">
        <v>1.4793409965932369E-2</v>
      </c>
      <c r="AE110" s="1">
        <v>8.2733866292983294E-4</v>
      </c>
      <c r="AF110" s="1">
        <v>1.5563576482236385E-2</v>
      </c>
      <c r="AG110" s="1">
        <v>1.3968419516459107E-3</v>
      </c>
      <c r="AH110" s="1">
        <v>1</v>
      </c>
      <c r="AI110" s="1">
        <v>0</v>
      </c>
      <c r="AJ110" s="1">
        <v>2</v>
      </c>
      <c r="AK110" s="1">
        <v>0</v>
      </c>
      <c r="AL110" s="1">
        <v>1</v>
      </c>
      <c r="AM110" s="1">
        <v>0.18999999761581421</v>
      </c>
      <c r="AN110" s="1">
        <v>111115</v>
      </c>
      <c r="AO110">
        <f>X110*0.000001/(K110*0.0001)</f>
        <v>1.703436774034049</v>
      </c>
      <c r="AP110">
        <f>(U110-T110)/(1000-U110)*AO110</f>
        <v>3.738154181772785E-4</v>
      </c>
      <c r="AQ110">
        <f>(P110+273.15)</f>
        <v>293.26896705627439</v>
      </c>
      <c r="AR110">
        <f>(O110+273.15)</f>
        <v>293.43270721435545</v>
      </c>
      <c r="AS110">
        <f>(Y110*AK110+Z110*AL110)*AM110</f>
        <v>2.8309100064050519E-2</v>
      </c>
      <c r="AT110">
        <f>((AS110+0.00000010773*(AR110^4-AQ110^4))-AP110*44100)/(L110*0.92*2*29.3+0.00000043092*AQ110^3)</f>
        <v>-0.12364443766292678</v>
      </c>
      <c r="AU110">
        <f>0.61365*EXP(17.502*J110/(240.97+J110))</f>
        <v>2.3459334862032479</v>
      </c>
      <c r="AV110">
        <f>AU110*1000/AA110</f>
        <v>23.161390308013026</v>
      </c>
      <c r="AW110">
        <f>(AV110-U110)</f>
        <v>15.931404594054285</v>
      </c>
      <c r="AX110">
        <f>IF(D110,P110,(O110+P110)/2)</f>
        <v>20.118967056274414</v>
      </c>
      <c r="AY110">
        <f>0.61365*EXP(17.502*AX110/(240.97+AX110))</f>
        <v>2.3639567146079163</v>
      </c>
      <c r="AZ110">
        <f>IF(AW110&lt;&gt;0,(1000-(AV110+U110)/2)/AW110*AP110,0)</f>
        <v>2.3107506531241509E-2</v>
      </c>
      <c r="BA110">
        <f>U110*AA110/1000</f>
        <v>0.73229911355014699</v>
      </c>
      <c r="BB110">
        <f>(AY110-BA110)</f>
        <v>1.6316576010577695</v>
      </c>
      <c r="BC110">
        <f>1/(1.6/F110+1.37/N110)</f>
        <v>1.4455529635230018E-2</v>
      </c>
      <c r="BD110">
        <f>G110*AA110*0.001</f>
        <v>44.092404909578434</v>
      </c>
      <c r="BE110">
        <f>G110/S110</f>
        <v>1.0610128556639375</v>
      </c>
      <c r="BF110">
        <f>(1-AP110*AA110/AU110/F110)*100</f>
        <v>30.602649993939558</v>
      </c>
      <c r="BG110">
        <f>(S110-E110/(N110/1.35))</f>
        <v>410.48604580036772</v>
      </c>
      <c r="BH110">
        <f>E110*BF110/100/BG110</f>
        <v>-3.8761024358347217E-4</v>
      </c>
    </row>
    <row r="111" spans="1:60" x14ac:dyDescent="0.25">
      <c r="A111" s="1" t="s">
        <v>9</v>
      </c>
      <c r="B111" s="1" t="s">
        <v>173</v>
      </c>
    </row>
    <row r="112" spans="1:60" x14ac:dyDescent="0.25">
      <c r="A112" s="1" t="s">
        <v>9</v>
      </c>
      <c r="B112" s="1" t="s">
        <v>174</v>
      </c>
    </row>
    <row r="113" spans="1:60" x14ac:dyDescent="0.25">
      <c r="A113" s="1" t="s">
        <v>9</v>
      </c>
      <c r="B113" s="1" t="s">
        <v>175</v>
      </c>
    </row>
    <row r="114" spans="1:60" x14ac:dyDescent="0.25">
      <c r="A114" s="1" t="s">
        <v>9</v>
      </c>
      <c r="B114" s="1" t="s">
        <v>176</v>
      </c>
    </row>
    <row r="115" spans="1:60" x14ac:dyDescent="0.25">
      <c r="A115" s="1" t="s">
        <v>9</v>
      </c>
      <c r="B115" s="1" t="s">
        <v>177</v>
      </c>
    </row>
    <row r="116" spans="1:60" x14ac:dyDescent="0.25">
      <c r="A116" s="1" t="s">
        <v>9</v>
      </c>
      <c r="B116" s="1" t="s">
        <v>178</v>
      </c>
    </row>
    <row r="117" spans="1:60" x14ac:dyDescent="0.25">
      <c r="A117" s="1" t="s">
        <v>9</v>
      </c>
      <c r="B117" s="1" t="s">
        <v>179</v>
      </c>
    </row>
    <row r="118" spans="1:60" x14ac:dyDescent="0.25">
      <c r="A118" s="1" t="s">
        <v>9</v>
      </c>
      <c r="B118" s="1" t="s">
        <v>180</v>
      </c>
    </row>
    <row r="119" spans="1:60" x14ac:dyDescent="0.25">
      <c r="A119" s="1" t="s">
        <v>9</v>
      </c>
      <c r="B119" s="1" t="s">
        <v>181</v>
      </c>
    </row>
    <row r="120" spans="1:60" x14ac:dyDescent="0.25">
      <c r="A120" s="1">
        <v>37</v>
      </c>
      <c r="B120" s="1" t="s">
        <v>182</v>
      </c>
      <c r="C120" s="1">
        <v>5439.5000014416873</v>
      </c>
      <c r="D120" s="1">
        <v>1</v>
      </c>
      <c r="E120">
        <f t="shared" ref="E120:E125" si="28">(R120-S120*(1000-T120)/(1000-U120))*AO120</f>
        <v>-1.2539286497643176</v>
      </c>
      <c r="F120">
        <f t="shared" ref="F120:F125" si="29">IF(AZ120&lt;&gt;0,1/(1/AZ120-1/N120),0)</f>
        <v>3.3104968705441946E-2</v>
      </c>
      <c r="G120">
        <f t="shared" ref="G120:G125" si="30">((BC120-AP120/2)*S120-E120)/(BC120+AP120/2)</f>
        <v>461.17119813648833</v>
      </c>
      <c r="H120">
        <f t="shared" ref="H120:H125" si="31">AP120*1000</f>
        <v>0.51337560534385684</v>
      </c>
      <c r="I120">
        <f t="shared" ref="I120:I125" si="32">(AU120-BA120)</f>
        <v>1.5607060506756858</v>
      </c>
      <c r="J120">
        <f t="shared" ref="J120:J125" si="33">(P120+AT120*D120)</f>
        <v>19.986694653671943</v>
      </c>
      <c r="K120" s="1">
        <v>5.2199997901916504</v>
      </c>
      <c r="L120">
        <f t="shared" ref="L120:L125" si="34">(K120*AI120+AJ120)</f>
        <v>2</v>
      </c>
      <c r="M120" s="1">
        <v>0.5</v>
      </c>
      <c r="N120">
        <f t="shared" ref="N120:N125" si="35">L120*(M120+1)*(M120+1)/(M120*M120+1)</f>
        <v>3.6</v>
      </c>
      <c r="O120" s="1">
        <v>20.304534912109375</v>
      </c>
      <c r="P120" s="1">
        <v>20.164361953735352</v>
      </c>
      <c r="Q120" s="1">
        <v>20.03203010559082</v>
      </c>
      <c r="R120" s="1">
        <v>410.08758544921875</v>
      </c>
      <c r="S120" s="1">
        <v>410.99554443359375</v>
      </c>
      <c r="T120" s="1">
        <v>7.296480655670166</v>
      </c>
      <c r="U120" s="1">
        <v>7.7399568557739258</v>
      </c>
      <c r="V120" s="1">
        <v>30.966335296630859</v>
      </c>
      <c r="W120" s="1">
        <v>32.784938812255859</v>
      </c>
      <c r="X120" s="1">
        <v>599.5989990234375</v>
      </c>
      <c r="Y120" s="1">
        <v>0.12859551608562469</v>
      </c>
      <c r="Z120" s="1">
        <v>0.13536369800567627</v>
      </c>
      <c r="AA120" s="1">
        <v>101.28923034667969</v>
      </c>
      <c r="AB120" s="1">
        <v>5.036931037902832</v>
      </c>
      <c r="AC120" s="1">
        <v>6.0634862631559372E-2</v>
      </c>
      <c r="AD120" s="1">
        <v>1.7732921987771988E-2</v>
      </c>
      <c r="AE120" s="1">
        <v>4.0322411805391312E-3</v>
      </c>
      <c r="AF120" s="1">
        <v>9.2119090259075165E-3</v>
      </c>
      <c r="AG120" s="1">
        <v>3.3321194350719452E-3</v>
      </c>
      <c r="AH120" s="1">
        <v>0.66666668653488159</v>
      </c>
      <c r="AI120" s="1">
        <v>0</v>
      </c>
      <c r="AJ120" s="1">
        <v>2</v>
      </c>
      <c r="AK120" s="1">
        <v>0</v>
      </c>
      <c r="AL120" s="1">
        <v>1</v>
      </c>
      <c r="AM120" s="1">
        <v>0.18999999761581421</v>
      </c>
      <c r="AN120" s="1">
        <v>111115</v>
      </c>
      <c r="AO120">
        <f t="shared" ref="AO120:AO125" si="36">X120*0.000001/(K120*0.0001)</f>
        <v>1.1486571324199677</v>
      </c>
      <c r="AP120">
        <f t="shared" ref="AP120:AP125" si="37">(U120-T120)/(1000-U120)*AO120</f>
        <v>5.133756053438568E-4</v>
      </c>
      <c r="AQ120">
        <f t="shared" ref="AQ120:AQ125" si="38">(P120+273.15)</f>
        <v>293.31436195373533</v>
      </c>
      <c r="AR120">
        <f t="shared" ref="AR120:AR125" si="39">(O120+273.15)</f>
        <v>293.45453491210935</v>
      </c>
      <c r="AS120">
        <f t="shared" ref="AS120:AS125" si="40">(Y120*AK120+Z120*AL120)*AM120</f>
        <v>2.5719102298346286E-2</v>
      </c>
      <c r="AT120">
        <f t="shared" ref="AT120:AT125" si="41">((AS120+0.00000010773*(AR120^4-AQ120^4))-AP120*44100)/(L120*0.92*2*29.3+0.00000043092*AQ120^3)</f>
        <v>-0.17766730006340944</v>
      </c>
      <c r="AU120">
        <f t="shared" ref="AU120:AU125" si="42">0.61365*EXP(17.502*J120/(240.97+J120))</f>
        <v>2.3446803235135336</v>
      </c>
      <c r="AV120">
        <f t="shared" ref="AV120:AV125" si="43">AU120*1000/AA120</f>
        <v>23.148367457117253</v>
      </c>
      <c r="AW120">
        <f t="shared" ref="AW120:AW125" si="44">(AV120-U120)</f>
        <v>15.408410601343327</v>
      </c>
      <c r="AX120">
        <f t="shared" ref="AX120:AX125" si="45">IF(D120,P120,(O120+P120)/2)</f>
        <v>20.164361953735352</v>
      </c>
      <c r="AY120">
        <f t="shared" ref="AY120:AY125" si="46">0.61365*EXP(17.502*AX120/(240.97+AX120))</f>
        <v>2.3706041569165466</v>
      </c>
      <c r="AZ120">
        <f t="shared" ref="AZ120:AZ125" si="47">IF(AW120&lt;&gt;0,(1000-(AV120+U120)/2)/AW120*AP120,0)</f>
        <v>3.2803315171501028E-2</v>
      </c>
      <c r="BA120">
        <f t="shared" ref="BA120:BA125" si="48">U120*AA120/1000</f>
        <v>0.78397427283784782</v>
      </c>
      <c r="BB120">
        <f t="shared" ref="BB120:BB125" si="49">(AY120-BA120)</f>
        <v>1.5866298840786988</v>
      </c>
      <c r="BC120">
        <f t="shared" ref="BC120:BC125" si="50">1/(1.6/F120+1.37/N120)</f>
        <v>2.0528961937391701E-2</v>
      </c>
      <c r="BD120">
        <f t="shared" ref="BD120:BD125" si="51">G120*AA120*0.001</f>
        <v>46.711675717301027</v>
      </c>
      <c r="BE120">
        <f t="shared" ref="BE120:BE125" si="52">G120/S120</f>
        <v>1.1220832059677028</v>
      </c>
      <c r="BF120">
        <f t="shared" ref="BF120:BF125" si="53">(1-AP120*AA120/AU120/F120)*100</f>
        <v>33.00819513173505</v>
      </c>
      <c r="BG120">
        <f t="shared" ref="BG120:BG125" si="54">(S120-E120/(N120/1.35))</f>
        <v>411.46576767725537</v>
      </c>
      <c r="BH120">
        <f t="shared" ref="BH120:BH125" si="55">E120*BF120/100/BG120</f>
        <v>-1.0059140955113182E-3</v>
      </c>
    </row>
    <row r="121" spans="1:60" x14ac:dyDescent="0.25">
      <c r="A121" s="1">
        <v>38</v>
      </c>
      <c r="B121" s="1" t="s">
        <v>183</v>
      </c>
      <c r="C121" s="1">
        <v>5444.5000013299286</v>
      </c>
      <c r="D121" s="1">
        <v>1</v>
      </c>
      <c r="E121">
        <f t="shared" si="28"/>
        <v>-1.3514981721491879</v>
      </c>
      <c r="F121">
        <f t="shared" si="29"/>
        <v>3.1943985497966752E-2</v>
      </c>
      <c r="G121">
        <f t="shared" si="30"/>
        <v>468.22664120755292</v>
      </c>
      <c r="H121">
        <f t="shared" si="31"/>
        <v>0.49629562793020948</v>
      </c>
      <c r="I121">
        <f t="shared" si="32"/>
        <v>1.5631192804241789</v>
      </c>
      <c r="J121">
        <f t="shared" si="33"/>
        <v>19.996091792839334</v>
      </c>
      <c r="K121" s="1">
        <v>5.2199997901916504</v>
      </c>
      <c r="L121">
        <f t="shared" si="34"/>
        <v>2</v>
      </c>
      <c r="M121" s="1">
        <v>0.5</v>
      </c>
      <c r="N121">
        <f t="shared" si="35"/>
        <v>3.6</v>
      </c>
      <c r="O121" s="1">
        <v>20.299112319946289</v>
      </c>
      <c r="P121" s="1">
        <v>20.168178558349609</v>
      </c>
      <c r="Q121" s="1">
        <v>20.016912460327148</v>
      </c>
      <c r="R121" s="1">
        <v>410.0313720703125</v>
      </c>
      <c r="S121" s="1">
        <v>411.03036499023438</v>
      </c>
      <c r="T121" s="1">
        <v>7.3008618354797363</v>
      </c>
      <c r="U121" s="1">
        <v>7.729586124420166</v>
      </c>
      <c r="V121" s="1">
        <v>30.943367004394531</v>
      </c>
      <c r="W121" s="1">
        <v>32.752410888671875</v>
      </c>
      <c r="X121" s="1">
        <v>599.60174560546875</v>
      </c>
      <c r="Y121" s="1">
        <v>0.17685414850711823</v>
      </c>
      <c r="Z121" s="1">
        <v>0.18616226315498352</v>
      </c>
      <c r="AA121" s="1">
        <v>101.28950500488281</v>
      </c>
      <c r="AB121" s="1">
        <v>5.036931037902832</v>
      </c>
      <c r="AC121" s="1">
        <v>6.0634862631559372E-2</v>
      </c>
      <c r="AD121" s="1">
        <v>1.7732921987771988E-2</v>
      </c>
      <c r="AE121" s="1">
        <v>4.0322411805391312E-3</v>
      </c>
      <c r="AF121" s="1">
        <v>9.2119090259075165E-3</v>
      </c>
      <c r="AG121" s="1">
        <v>3.3321194350719452E-3</v>
      </c>
      <c r="AH121" s="1">
        <v>1</v>
      </c>
      <c r="AI121" s="1">
        <v>0</v>
      </c>
      <c r="AJ121" s="1">
        <v>2</v>
      </c>
      <c r="AK121" s="1">
        <v>0</v>
      </c>
      <c r="AL121" s="1">
        <v>1</v>
      </c>
      <c r="AM121" s="1">
        <v>0.18999999761581421</v>
      </c>
      <c r="AN121" s="1">
        <v>111115</v>
      </c>
      <c r="AO121">
        <f t="shared" si="36"/>
        <v>1.1486623940715799</v>
      </c>
      <c r="AP121">
        <f t="shared" si="37"/>
        <v>4.9629562793020946E-4</v>
      </c>
      <c r="AQ121">
        <f t="shared" si="38"/>
        <v>293.31817855834959</v>
      </c>
      <c r="AR121">
        <f t="shared" si="39"/>
        <v>293.44911231994627</v>
      </c>
      <c r="AS121">
        <f t="shared" si="40"/>
        <v>3.5370829555601446E-2</v>
      </c>
      <c r="AT121">
        <f t="shared" si="41"/>
        <v>-0.17208676551027527</v>
      </c>
      <c r="AU121">
        <f t="shared" si="42"/>
        <v>2.346045232859308</v>
      </c>
      <c r="AV121">
        <f t="shared" si="43"/>
        <v>23.161780016065961</v>
      </c>
      <c r="AW121">
        <f t="shared" si="44"/>
        <v>15.432193891645795</v>
      </c>
      <c r="AX121">
        <f t="shared" si="45"/>
        <v>20.168178558349609</v>
      </c>
      <c r="AY121">
        <f t="shared" si="46"/>
        <v>2.3711637904547573</v>
      </c>
      <c r="AZ121">
        <f t="shared" si="47"/>
        <v>3.1663029014725612E-2</v>
      </c>
      <c r="BA121">
        <f t="shared" si="48"/>
        <v>0.78292595243512919</v>
      </c>
      <c r="BB121">
        <f t="shared" si="49"/>
        <v>1.5882378380196283</v>
      </c>
      <c r="BC121">
        <f t="shared" si="50"/>
        <v>1.9814444979628709E-2</v>
      </c>
      <c r="BD121">
        <f t="shared" si="51"/>
        <v>47.426444718011901</v>
      </c>
      <c r="BE121">
        <f t="shared" si="52"/>
        <v>1.1391534083343877</v>
      </c>
      <c r="BF121">
        <f t="shared" si="53"/>
        <v>32.92210632006708</v>
      </c>
      <c r="BG121">
        <f t="shared" si="54"/>
        <v>411.53717680479031</v>
      </c>
      <c r="BH121">
        <f t="shared" si="55"/>
        <v>-1.0811700381561731E-3</v>
      </c>
    </row>
    <row r="122" spans="1:60" x14ac:dyDescent="0.25">
      <c r="A122" s="1">
        <v>39</v>
      </c>
      <c r="B122" s="1" t="s">
        <v>184</v>
      </c>
      <c r="C122" s="1">
        <v>5449.5000012181699</v>
      </c>
      <c r="D122" s="1">
        <v>1</v>
      </c>
      <c r="E122">
        <f t="shared" si="28"/>
        <v>-1.3773916957938808</v>
      </c>
      <c r="F122">
        <f t="shared" si="29"/>
        <v>3.2025984050393801E-2</v>
      </c>
      <c r="G122">
        <f t="shared" si="30"/>
        <v>469.31230882515507</v>
      </c>
      <c r="H122">
        <f t="shared" si="31"/>
        <v>0.49756024642390545</v>
      </c>
      <c r="I122">
        <f t="shared" si="32"/>
        <v>1.563130332025731</v>
      </c>
      <c r="J122">
        <f t="shared" si="33"/>
        <v>19.995717642115494</v>
      </c>
      <c r="K122" s="1">
        <v>5.2199997901916504</v>
      </c>
      <c r="L122">
        <f t="shared" si="34"/>
        <v>2</v>
      </c>
      <c r="M122" s="1">
        <v>0.5</v>
      </c>
      <c r="N122">
        <f t="shared" si="35"/>
        <v>3.6</v>
      </c>
      <c r="O122" s="1">
        <v>20.293567657470703</v>
      </c>
      <c r="P122" s="1">
        <v>20.168849945068359</v>
      </c>
      <c r="Q122" s="1">
        <v>20.019620895385742</v>
      </c>
      <c r="R122" s="1">
        <v>409.97799682617188</v>
      </c>
      <c r="S122" s="1">
        <v>410.99908447265625</v>
      </c>
      <c r="T122" s="1">
        <v>7.2991065979003906</v>
      </c>
      <c r="U122" s="1">
        <v>7.7289199829101563</v>
      </c>
      <c r="V122" s="1">
        <v>30.937114715576172</v>
      </c>
      <c r="W122" s="1">
        <v>32.760654449462891</v>
      </c>
      <c r="X122" s="1">
        <v>599.6068115234375</v>
      </c>
      <c r="Y122" s="1">
        <v>0.17349964380264282</v>
      </c>
      <c r="Z122" s="1">
        <v>0.18263120949268341</v>
      </c>
      <c r="AA122" s="1">
        <v>101.28977203369141</v>
      </c>
      <c r="AB122" s="1">
        <v>5.036931037902832</v>
      </c>
      <c r="AC122" s="1">
        <v>6.0634862631559372E-2</v>
      </c>
      <c r="AD122" s="1">
        <v>1.7732921987771988E-2</v>
      </c>
      <c r="AE122" s="1">
        <v>4.0322411805391312E-3</v>
      </c>
      <c r="AF122" s="1">
        <v>9.2119090259075165E-3</v>
      </c>
      <c r="AG122" s="1">
        <v>3.3321194350719452E-3</v>
      </c>
      <c r="AH122" s="1">
        <v>1</v>
      </c>
      <c r="AI122" s="1">
        <v>0</v>
      </c>
      <c r="AJ122" s="1">
        <v>2</v>
      </c>
      <c r="AK122" s="1">
        <v>0</v>
      </c>
      <c r="AL122" s="1">
        <v>1</v>
      </c>
      <c r="AM122" s="1">
        <v>0.18999999761581421</v>
      </c>
      <c r="AN122" s="1">
        <v>111115</v>
      </c>
      <c r="AO122">
        <f t="shared" si="36"/>
        <v>1.1486720988956649</v>
      </c>
      <c r="AP122">
        <f t="shared" si="37"/>
        <v>4.9756024642390545E-4</v>
      </c>
      <c r="AQ122">
        <f t="shared" si="38"/>
        <v>293.31884994506834</v>
      </c>
      <c r="AR122">
        <f t="shared" si="39"/>
        <v>293.44356765747068</v>
      </c>
      <c r="AS122">
        <f t="shared" si="40"/>
        <v>3.4699929368183113E-2</v>
      </c>
      <c r="AT122">
        <f t="shared" si="41"/>
        <v>-0.173132302952864</v>
      </c>
      <c r="AU122">
        <f t="shared" si="42"/>
        <v>2.345990875161343</v>
      </c>
      <c r="AV122">
        <f t="shared" si="43"/>
        <v>23.161182299640384</v>
      </c>
      <c r="AW122">
        <f t="shared" si="44"/>
        <v>15.432262316730228</v>
      </c>
      <c r="AX122">
        <f t="shared" si="45"/>
        <v>20.168849945068359</v>
      </c>
      <c r="AY122">
        <f t="shared" si="46"/>
        <v>2.3712622487056123</v>
      </c>
      <c r="AZ122">
        <f t="shared" si="47"/>
        <v>3.1743589690083562E-2</v>
      </c>
      <c r="BA122">
        <f t="shared" si="48"/>
        <v>0.78286054313561182</v>
      </c>
      <c r="BB122">
        <f t="shared" si="49"/>
        <v>1.5884017055700004</v>
      </c>
      <c r="BC122">
        <f t="shared" si="50"/>
        <v>1.9864923124504403E-2</v>
      </c>
      <c r="BD122">
        <f t="shared" si="51"/>
        <v>47.53653677350534</v>
      </c>
      <c r="BE122">
        <f t="shared" si="52"/>
        <v>1.1418816405085652</v>
      </c>
      <c r="BF122">
        <f t="shared" si="53"/>
        <v>32.921635313276113</v>
      </c>
      <c r="BG122">
        <f t="shared" si="54"/>
        <v>411.51560635857896</v>
      </c>
      <c r="BH122">
        <f t="shared" si="55"/>
        <v>-1.1019263034449374E-3</v>
      </c>
    </row>
    <row r="123" spans="1:60" x14ac:dyDescent="0.25">
      <c r="A123" s="1">
        <v>40</v>
      </c>
      <c r="B123" s="1" t="s">
        <v>185</v>
      </c>
      <c r="C123" s="1">
        <v>5455.0000010952353</v>
      </c>
      <c r="D123" s="1">
        <v>1</v>
      </c>
      <c r="E123">
        <f t="shared" si="28"/>
        <v>-1.4063516466011408</v>
      </c>
      <c r="F123">
        <f t="shared" si="29"/>
        <v>3.1738406959478715E-2</v>
      </c>
      <c r="G123">
        <f t="shared" si="30"/>
        <v>471.35456544909135</v>
      </c>
      <c r="H123">
        <f t="shared" si="31"/>
        <v>0.49316180754594752</v>
      </c>
      <c r="I123">
        <f t="shared" si="32"/>
        <v>1.5632353582025995</v>
      </c>
      <c r="J123">
        <f t="shared" si="33"/>
        <v>19.99635990993124</v>
      </c>
      <c r="K123" s="1">
        <v>5.2199997901916504</v>
      </c>
      <c r="L123">
        <f t="shared" si="34"/>
        <v>2</v>
      </c>
      <c r="M123" s="1">
        <v>0.5</v>
      </c>
      <c r="N123">
        <f t="shared" si="35"/>
        <v>3.6</v>
      </c>
      <c r="O123" s="1">
        <v>20.294773101806641</v>
      </c>
      <c r="P123" s="1">
        <v>20.167736053466797</v>
      </c>
      <c r="Q123" s="1">
        <v>20.054216384887695</v>
      </c>
      <c r="R123" s="1">
        <v>409.92501831054688</v>
      </c>
      <c r="S123" s="1">
        <v>410.97293090820313</v>
      </c>
      <c r="T123" s="1">
        <v>7.3027329444885254</v>
      </c>
      <c r="U123" s="1">
        <v>7.7287583351135254</v>
      </c>
      <c r="V123" s="1">
        <v>30.950843811035156</v>
      </c>
      <c r="W123" s="1">
        <v>32.758560180664063</v>
      </c>
      <c r="X123" s="1">
        <v>599.59063720703125</v>
      </c>
      <c r="Y123" s="1">
        <v>0.11982517689466476</v>
      </c>
      <c r="Z123" s="1">
        <v>0.12613175809383392</v>
      </c>
      <c r="AA123" s="1">
        <v>101.29037475585938</v>
      </c>
      <c r="AB123" s="1">
        <v>5.036931037902832</v>
      </c>
      <c r="AC123" s="1">
        <v>6.0634862631559372E-2</v>
      </c>
      <c r="AD123" s="1">
        <v>1.7732921987771988E-2</v>
      </c>
      <c r="AE123" s="1">
        <v>4.0322411805391312E-3</v>
      </c>
      <c r="AF123" s="1">
        <v>9.2119090259075165E-3</v>
      </c>
      <c r="AG123" s="1">
        <v>3.3321194350719452E-3</v>
      </c>
      <c r="AH123" s="1">
        <v>1</v>
      </c>
      <c r="AI123" s="1">
        <v>0</v>
      </c>
      <c r="AJ123" s="1">
        <v>2</v>
      </c>
      <c r="AK123" s="1">
        <v>0</v>
      </c>
      <c r="AL123" s="1">
        <v>1</v>
      </c>
      <c r="AM123" s="1">
        <v>0.18999999761581421</v>
      </c>
      <c r="AN123" s="1">
        <v>111115</v>
      </c>
      <c r="AO123">
        <f t="shared" si="36"/>
        <v>1.1486411136139478</v>
      </c>
      <c r="AP123">
        <f t="shared" si="37"/>
        <v>4.9316180754594753E-4</v>
      </c>
      <c r="AQ123">
        <f t="shared" si="38"/>
        <v>293.31773605346677</v>
      </c>
      <c r="AR123">
        <f t="shared" si="39"/>
        <v>293.44477310180662</v>
      </c>
      <c r="AS123">
        <f t="shared" si="40"/>
        <v>2.39650337371069E-2</v>
      </c>
      <c r="AT123">
        <f t="shared" si="41"/>
        <v>-0.17137614353555694</v>
      </c>
      <c r="AU123">
        <f t="shared" si="42"/>
        <v>2.3460841863637203</v>
      </c>
      <c r="AV123">
        <f t="shared" si="43"/>
        <v>23.161965705216286</v>
      </c>
      <c r="AW123">
        <f t="shared" si="44"/>
        <v>15.43320737010276</v>
      </c>
      <c r="AX123">
        <f t="shared" si="45"/>
        <v>20.167736053466797</v>
      </c>
      <c r="AY123">
        <f t="shared" si="46"/>
        <v>2.3710988994750823</v>
      </c>
      <c r="AZ123">
        <f t="shared" si="47"/>
        <v>3.1461039384106229E-2</v>
      </c>
      <c r="BA123">
        <f t="shared" si="48"/>
        <v>0.78284882816112078</v>
      </c>
      <c r="BB123">
        <f t="shared" si="49"/>
        <v>1.5882500713139616</v>
      </c>
      <c r="BC123">
        <f t="shared" si="50"/>
        <v>1.9687882651149693E-2</v>
      </c>
      <c r="BD123">
        <f t="shared" si="51"/>
        <v>47.743680577223707</v>
      </c>
      <c r="BE123">
        <f t="shared" si="52"/>
        <v>1.1469236292703067</v>
      </c>
      <c r="BF123">
        <f t="shared" si="53"/>
        <v>32.914463550438612</v>
      </c>
      <c r="BG123">
        <f t="shared" si="54"/>
        <v>411.50031277567854</v>
      </c>
      <c r="BH123">
        <f t="shared" si="55"/>
        <v>-1.124891247321756E-3</v>
      </c>
    </row>
    <row r="124" spans="1:60" x14ac:dyDescent="0.25">
      <c r="A124" s="1">
        <v>41</v>
      </c>
      <c r="B124" s="1" t="s">
        <v>186</v>
      </c>
      <c r="C124" s="1">
        <v>5460.0000009834766</v>
      </c>
      <c r="D124" s="1">
        <v>1</v>
      </c>
      <c r="E124">
        <f t="shared" si="28"/>
        <v>-1.3577672725924241</v>
      </c>
      <c r="F124">
        <f t="shared" si="29"/>
        <v>3.1470967587193997E-2</v>
      </c>
      <c r="G124">
        <f t="shared" si="30"/>
        <v>469.45672522412121</v>
      </c>
      <c r="H124">
        <f t="shared" si="31"/>
        <v>0.48924377751747716</v>
      </c>
      <c r="I124">
        <f t="shared" si="32"/>
        <v>1.5638769984221939</v>
      </c>
      <c r="J124">
        <f t="shared" si="33"/>
        <v>20.001300167373174</v>
      </c>
      <c r="K124" s="1">
        <v>5.2199997901916504</v>
      </c>
      <c r="L124">
        <f t="shared" si="34"/>
        <v>2</v>
      </c>
      <c r="M124" s="1">
        <v>0.5</v>
      </c>
      <c r="N124">
        <f t="shared" si="35"/>
        <v>3.6</v>
      </c>
      <c r="O124" s="1">
        <v>20.301202774047852</v>
      </c>
      <c r="P124" s="1">
        <v>20.171012878417969</v>
      </c>
      <c r="Q124" s="1">
        <v>20.06706428527832</v>
      </c>
      <c r="R124" s="1">
        <v>409.93460083007813</v>
      </c>
      <c r="S124" s="1">
        <v>410.941650390625</v>
      </c>
      <c r="T124" s="1">
        <v>7.3068442344665527</v>
      </c>
      <c r="U124" s="1">
        <v>7.7294926643371582</v>
      </c>
      <c r="V124" s="1">
        <v>30.956104278564453</v>
      </c>
      <c r="W124" s="1">
        <v>32.749969482421875</v>
      </c>
      <c r="X124" s="1">
        <v>599.57928466796875</v>
      </c>
      <c r="Y124" s="1">
        <v>7.0933401584625244E-2</v>
      </c>
      <c r="Z124" s="1">
        <v>7.4666745960712433E-2</v>
      </c>
      <c r="AA124" s="1">
        <v>101.29061126708984</v>
      </c>
      <c r="AB124" s="1">
        <v>5.036931037902832</v>
      </c>
      <c r="AC124" s="1">
        <v>6.0634862631559372E-2</v>
      </c>
      <c r="AD124" s="1">
        <v>1.7732921987771988E-2</v>
      </c>
      <c r="AE124" s="1">
        <v>4.0322411805391312E-3</v>
      </c>
      <c r="AF124" s="1">
        <v>9.2119090259075165E-3</v>
      </c>
      <c r="AG124" s="1">
        <v>3.3321194350719452E-3</v>
      </c>
      <c r="AH124" s="1">
        <v>1</v>
      </c>
      <c r="AI124" s="1">
        <v>0</v>
      </c>
      <c r="AJ124" s="1">
        <v>2</v>
      </c>
      <c r="AK124" s="1">
        <v>0</v>
      </c>
      <c r="AL124" s="1">
        <v>1</v>
      </c>
      <c r="AM124" s="1">
        <v>0.18999999761581421</v>
      </c>
      <c r="AN124" s="1">
        <v>111115</v>
      </c>
      <c r="AO124">
        <f t="shared" si="36"/>
        <v>1.1486193654539503</v>
      </c>
      <c r="AP124">
        <f t="shared" si="37"/>
        <v>4.8924377751747715E-4</v>
      </c>
      <c r="AQ124">
        <f t="shared" si="38"/>
        <v>293.32101287841795</v>
      </c>
      <c r="AR124">
        <f t="shared" si="39"/>
        <v>293.45120277404783</v>
      </c>
      <c r="AS124">
        <f t="shared" si="40"/>
        <v>1.4186681554515967E-2</v>
      </c>
      <c r="AT124">
        <f t="shared" si="41"/>
        <v>-0.16971271104479355</v>
      </c>
      <c r="AU124">
        <f t="shared" si="42"/>
        <v>2.3468020351773915</v>
      </c>
      <c r="AV124">
        <f t="shared" si="43"/>
        <v>23.168998644792332</v>
      </c>
      <c r="AW124">
        <f t="shared" si="44"/>
        <v>15.439505980455174</v>
      </c>
      <c r="AX124">
        <f t="shared" si="45"/>
        <v>20.171012878417969</v>
      </c>
      <c r="AY124">
        <f t="shared" si="46"/>
        <v>2.3715794652700599</v>
      </c>
      <c r="AZ124">
        <f t="shared" si="47"/>
        <v>3.1198234634152579E-2</v>
      </c>
      <c r="BA124">
        <f t="shared" si="48"/>
        <v>0.78292503675519765</v>
      </c>
      <c r="BB124">
        <f t="shared" si="49"/>
        <v>1.5886544285148623</v>
      </c>
      <c r="BC124">
        <f t="shared" si="50"/>
        <v>1.9523217945804739E-2</v>
      </c>
      <c r="BD124">
        <f t="shared" si="51"/>
        <v>47.551558661397472</v>
      </c>
      <c r="BE124">
        <f t="shared" si="52"/>
        <v>1.1423926603153369</v>
      </c>
      <c r="BF124">
        <f t="shared" si="53"/>
        <v>32.902250959752152</v>
      </c>
      <c r="BG124">
        <f t="shared" si="54"/>
        <v>411.45081311784713</v>
      </c>
      <c r="BH124">
        <f t="shared" si="55"/>
        <v>-1.085757959967351E-3</v>
      </c>
    </row>
    <row r="125" spans="1:60" x14ac:dyDescent="0.25">
      <c r="A125" s="1">
        <v>42</v>
      </c>
      <c r="B125" s="1" t="s">
        <v>187</v>
      </c>
      <c r="C125" s="1">
        <v>5465.0000008717179</v>
      </c>
      <c r="D125" s="1">
        <v>1</v>
      </c>
      <c r="E125">
        <f t="shared" si="28"/>
        <v>-1.346643376394953</v>
      </c>
      <c r="F125">
        <f t="shared" si="29"/>
        <v>3.1242608263016992E-2</v>
      </c>
      <c r="G125">
        <f t="shared" si="30"/>
        <v>469.37622468768132</v>
      </c>
      <c r="H125">
        <f t="shared" si="31"/>
        <v>0.48580776970546796</v>
      </c>
      <c r="I125">
        <f t="shared" si="32"/>
        <v>1.5641403011403114</v>
      </c>
      <c r="J125">
        <f t="shared" si="33"/>
        <v>20.003788302828816</v>
      </c>
      <c r="K125" s="1">
        <v>5.2199997901916504</v>
      </c>
      <c r="L125">
        <f t="shared" si="34"/>
        <v>2</v>
      </c>
      <c r="M125" s="1">
        <v>0.5</v>
      </c>
      <c r="N125">
        <f t="shared" si="35"/>
        <v>3.6</v>
      </c>
      <c r="O125" s="1">
        <v>20.306301116943359</v>
      </c>
      <c r="P125" s="1">
        <v>20.171770095825195</v>
      </c>
      <c r="Q125" s="1">
        <v>20.062236785888672</v>
      </c>
      <c r="R125" s="1">
        <v>409.93276977539063</v>
      </c>
      <c r="S125" s="1">
        <v>410.93136596679688</v>
      </c>
      <c r="T125" s="1">
        <v>7.3107938766479492</v>
      </c>
      <c r="U125" s="1">
        <v>7.7304725646972656</v>
      </c>
      <c r="V125" s="1">
        <v>30.962968826293945</v>
      </c>
      <c r="W125" s="1">
        <v>32.743442535400391</v>
      </c>
      <c r="X125" s="1">
        <v>599.58074951171875</v>
      </c>
      <c r="Y125" s="1">
        <v>0.10409009456634521</v>
      </c>
      <c r="Z125" s="1">
        <v>0.1095685213804245</v>
      </c>
      <c r="AA125" s="1">
        <v>101.29048919677734</v>
      </c>
      <c r="AB125" s="1">
        <v>5.036931037902832</v>
      </c>
      <c r="AC125" s="1">
        <v>6.0634862631559372E-2</v>
      </c>
      <c r="AD125" s="1">
        <v>1.7732921987771988E-2</v>
      </c>
      <c r="AE125" s="1">
        <v>4.0322411805391312E-3</v>
      </c>
      <c r="AF125" s="1">
        <v>9.2119090259075165E-3</v>
      </c>
      <c r="AG125" s="1">
        <v>3.3321194350719452E-3</v>
      </c>
      <c r="AH125" s="1">
        <v>1</v>
      </c>
      <c r="AI125" s="1">
        <v>0</v>
      </c>
      <c r="AJ125" s="1">
        <v>2</v>
      </c>
      <c r="AK125" s="1">
        <v>0</v>
      </c>
      <c r="AL125" s="1">
        <v>1</v>
      </c>
      <c r="AM125" s="1">
        <v>0.18999999761581421</v>
      </c>
      <c r="AN125" s="1">
        <v>111115</v>
      </c>
      <c r="AO125">
        <f t="shared" si="36"/>
        <v>1.1486221716681433</v>
      </c>
      <c r="AP125">
        <f t="shared" si="37"/>
        <v>4.8580776970546797E-4</v>
      </c>
      <c r="AQ125">
        <f t="shared" si="38"/>
        <v>293.32177009582517</v>
      </c>
      <c r="AR125">
        <f t="shared" si="39"/>
        <v>293.45630111694334</v>
      </c>
      <c r="AS125">
        <f t="shared" si="40"/>
        <v>2.0818018801048943E-2</v>
      </c>
      <c r="AT125">
        <f t="shared" si="41"/>
        <v>-0.16798179299637828</v>
      </c>
      <c r="AU125">
        <f t="shared" si="42"/>
        <v>2.3471636489407635</v>
      </c>
      <c r="AV125">
        <f t="shared" si="43"/>
        <v>23.172596633242843</v>
      </c>
      <c r="AW125">
        <f t="shared" si="44"/>
        <v>15.442124068545578</v>
      </c>
      <c r="AX125">
        <f t="shared" si="45"/>
        <v>20.171770095825195</v>
      </c>
      <c r="AY125">
        <f t="shared" si="46"/>
        <v>2.3716905278272296</v>
      </c>
      <c r="AZ125">
        <f t="shared" si="47"/>
        <v>3.097380205082528E-2</v>
      </c>
      <c r="BA125">
        <f t="shared" si="48"/>
        <v>0.78302334780045202</v>
      </c>
      <c r="BB125">
        <f t="shared" si="49"/>
        <v>1.5886671800267775</v>
      </c>
      <c r="BC125">
        <f t="shared" si="50"/>
        <v>1.9382598701617421E-2</v>
      </c>
      <c r="BD125">
        <f t="shared" si="51"/>
        <v>47.543347415951722</v>
      </c>
      <c r="BE125">
        <f t="shared" si="52"/>
        <v>1.1422253533345681</v>
      </c>
      <c r="BF125">
        <f t="shared" si="53"/>
        <v>32.896917453670667</v>
      </c>
      <c r="BG125">
        <f t="shared" si="54"/>
        <v>411.436357232945</v>
      </c>
      <c r="BH125">
        <f t="shared" si="55"/>
        <v>-1.0767258462702006E-3</v>
      </c>
    </row>
    <row r="126" spans="1:60" x14ac:dyDescent="0.25">
      <c r="A126" s="1" t="s">
        <v>9</v>
      </c>
      <c r="B126" s="1" t="s">
        <v>188</v>
      </c>
    </row>
    <row r="127" spans="1:60" x14ac:dyDescent="0.25">
      <c r="A127" s="1" t="s">
        <v>9</v>
      </c>
      <c r="B127" s="1" t="s">
        <v>189</v>
      </c>
    </row>
    <row r="128" spans="1:60" x14ac:dyDescent="0.25">
      <c r="A128" s="1" t="s">
        <v>9</v>
      </c>
      <c r="B128" s="1" t="s">
        <v>190</v>
      </c>
    </row>
    <row r="129" spans="1:60" x14ac:dyDescent="0.25">
      <c r="A129" s="1" t="s">
        <v>9</v>
      </c>
      <c r="B129" s="1" t="s">
        <v>191</v>
      </c>
    </row>
    <row r="130" spans="1:60" x14ac:dyDescent="0.25">
      <c r="A130" s="1" t="s">
        <v>9</v>
      </c>
      <c r="B130" s="1" t="s">
        <v>192</v>
      </c>
    </row>
    <row r="131" spans="1:60" x14ac:dyDescent="0.25">
      <c r="A131" s="1" t="s">
        <v>9</v>
      </c>
      <c r="B131" s="1" t="s">
        <v>193</v>
      </c>
    </row>
    <row r="132" spans="1:60" x14ac:dyDescent="0.25">
      <c r="A132" s="1" t="s">
        <v>9</v>
      </c>
      <c r="B132" s="1" t="s">
        <v>194</v>
      </c>
    </row>
    <row r="133" spans="1:60" x14ac:dyDescent="0.25">
      <c r="A133" s="1" t="s">
        <v>9</v>
      </c>
      <c r="B133" s="1" t="s">
        <v>195</v>
      </c>
    </row>
    <row r="134" spans="1:60" x14ac:dyDescent="0.25">
      <c r="A134" s="1" t="s">
        <v>9</v>
      </c>
      <c r="B134" s="1" t="s">
        <v>196</v>
      </c>
    </row>
    <row r="135" spans="1:60" x14ac:dyDescent="0.25">
      <c r="A135" s="1">
        <v>43</v>
      </c>
      <c r="B135" s="1" t="s">
        <v>197</v>
      </c>
      <c r="C135" s="1">
        <v>5698.5000014416873</v>
      </c>
      <c r="D135" s="1">
        <v>1</v>
      </c>
      <c r="E135">
        <f>(R135-S135*(1000-T135)/(1000-U135))*AO135</f>
        <v>-0.95240622170058997</v>
      </c>
      <c r="F135">
        <f>IF(AZ135&lt;&gt;0,1/(1/AZ135-1/N135),0)</f>
        <v>9.9524393595442254E-2</v>
      </c>
      <c r="G135">
        <f>((BC135-AP135/2)*S135-E135)/(BC135+AP135/2)</f>
        <v>418.08885805816351</v>
      </c>
      <c r="H135">
        <f>AP135*1000</f>
        <v>1.2467139468381425</v>
      </c>
      <c r="I135">
        <f>(AU135-BA135)</f>
        <v>1.2820291025780814</v>
      </c>
      <c r="J135">
        <f>(P135+AT135*D135)</f>
        <v>19.956310667414133</v>
      </c>
      <c r="K135" s="1">
        <v>14.020000457763672</v>
      </c>
      <c r="L135">
        <f>(K135*AI135+AJ135)</f>
        <v>2</v>
      </c>
      <c r="M135" s="1">
        <v>0.5</v>
      </c>
      <c r="N135">
        <f>L135*(M135+1)*(M135+1)/(M135*M135+1)</f>
        <v>3.6</v>
      </c>
      <c r="O135" s="1">
        <v>20.405868530273438</v>
      </c>
      <c r="P135" s="1">
        <v>20.420555114746094</v>
      </c>
      <c r="Q135" s="1">
        <v>20.069795608520508</v>
      </c>
      <c r="R135" s="1">
        <v>409.89044189453125</v>
      </c>
      <c r="S135" s="1">
        <v>410.9195556640625</v>
      </c>
      <c r="T135" s="1">
        <v>7.5629286766052246</v>
      </c>
      <c r="U135" s="1">
        <v>10.447694778442383</v>
      </c>
      <c r="V135" s="1">
        <v>31.833230972290039</v>
      </c>
      <c r="W135" s="1">
        <v>43.979408264160156</v>
      </c>
      <c r="X135" s="1">
        <v>599.57427978515625</v>
      </c>
      <c r="Y135" s="1">
        <v>0.10992217808961868</v>
      </c>
      <c r="Z135" s="1">
        <v>0.11570756137371063</v>
      </c>
      <c r="AA135" s="1">
        <v>101.28959655761719</v>
      </c>
      <c r="AB135" s="1">
        <v>5.1109437942504883</v>
      </c>
      <c r="AC135" s="1">
        <v>6.4036093652248383E-2</v>
      </c>
      <c r="AD135" s="1">
        <v>6.3977792859077454E-2</v>
      </c>
      <c r="AE135" s="1">
        <v>8.0597313353791833E-4</v>
      </c>
      <c r="AF135" s="1">
        <v>4.9933597445487976E-2</v>
      </c>
      <c r="AG135" s="1">
        <v>5.224116612225771E-4</v>
      </c>
      <c r="AH135" s="1">
        <v>0.66666668653488159</v>
      </c>
      <c r="AI135" s="1">
        <v>0</v>
      </c>
      <c r="AJ135" s="1">
        <v>2</v>
      </c>
      <c r="AK135" s="1">
        <v>0</v>
      </c>
      <c r="AL135" s="1">
        <v>1</v>
      </c>
      <c r="AM135" s="1">
        <v>0.18999999761581421</v>
      </c>
      <c r="AN135" s="1">
        <v>111115</v>
      </c>
      <c r="AO135">
        <f>X135*0.000001/(K135*0.0001)</f>
        <v>0.42765639101897307</v>
      </c>
      <c r="AP135">
        <f>(U135-T135)/(1000-U135)*AO135</f>
        <v>1.2467139468381426E-3</v>
      </c>
      <c r="AQ135">
        <f>(P135+273.15)</f>
        <v>293.57055511474607</v>
      </c>
      <c r="AR135">
        <f>(O135+273.15)</f>
        <v>293.55586853027341</v>
      </c>
      <c r="AS135">
        <f>(Y135*AK135+Z135*AL135)*AM135</f>
        <v>2.1984436385136696E-2</v>
      </c>
      <c r="AT135">
        <f>((AS135+0.00000010773*(AR135^4-AQ135^4))-AP135*44100)/(L135*0.92*2*29.3+0.00000043092*AQ135^3)</f>
        <v>-0.46424444733196085</v>
      </c>
      <c r="AU135">
        <f>0.61365*EXP(17.502*J135/(240.97+J135))</f>
        <v>2.340271891643634</v>
      </c>
      <c r="AV135">
        <f>AU135*1000/AA135</f>
        <v>23.104760717576781</v>
      </c>
      <c r="AW135">
        <f>(AV135-U135)</f>
        <v>12.657065939134398</v>
      </c>
      <c r="AX135">
        <f>IF(D135,P135,(O135+P135)/2)</f>
        <v>20.420555114746094</v>
      </c>
      <c r="AY135">
        <f>0.61365*EXP(17.502*AX135/(240.97+AX135))</f>
        <v>2.4084279570548297</v>
      </c>
      <c r="AZ135">
        <f>IF(AW135&lt;&gt;0,(1000-(AV135+U135)/2)/AW135*AP135,0)</f>
        <v>9.6846994052493418E-2</v>
      </c>
      <c r="BA135">
        <f>U135*AA135/1000</f>
        <v>1.0582427890655526</v>
      </c>
      <c r="BB135">
        <f>(AY135-BA135)</f>
        <v>1.3501851679892771</v>
      </c>
      <c r="BC135">
        <f>1/(1.6/F135+1.37/N135)</f>
        <v>6.0764356423604712E-2</v>
      </c>
      <c r="BD135">
        <f>G135*AA135*0.001</f>
        <v>42.348051757946266</v>
      </c>
      <c r="BE135">
        <f>G135/S135</f>
        <v>1.0174469730030617</v>
      </c>
      <c r="BF135">
        <f>(1-AP135*AA135/AU135/F135)*100</f>
        <v>45.782960094480764</v>
      </c>
      <c r="BG135">
        <f>(S135-E135/(N135/1.35))</f>
        <v>411.27670799720022</v>
      </c>
      <c r="BH135">
        <f>E135*BF135/100/BG135</f>
        <v>-1.0602101989726621E-3</v>
      </c>
    </row>
    <row r="136" spans="1:60" x14ac:dyDescent="0.25">
      <c r="A136" s="1">
        <v>44</v>
      </c>
      <c r="B136" s="1" t="s">
        <v>198</v>
      </c>
      <c r="C136" s="1">
        <v>5703.5000013299286</v>
      </c>
      <c r="D136" s="1">
        <v>1</v>
      </c>
      <c r="E136">
        <f>(R136-S136*(1000-T136)/(1000-U136))*AO136</f>
        <v>-0.93138639582027061</v>
      </c>
      <c r="F136">
        <f>IF(AZ136&lt;&gt;0,1/(1/AZ136-1/N136),0)</f>
        <v>9.9143046584432307E-2</v>
      </c>
      <c r="G136">
        <f>((BC136-AP136/2)*S136-E136)/(BC136+AP136/2)</f>
        <v>417.7373278885355</v>
      </c>
      <c r="H136">
        <f>AP136*1000</f>
        <v>1.2439704265421165</v>
      </c>
      <c r="I136">
        <f>(AU136-BA136)</f>
        <v>1.2839742795608375</v>
      </c>
      <c r="J136">
        <f>(P136+AT136*D136)</f>
        <v>19.971363129000753</v>
      </c>
      <c r="K136" s="1">
        <v>14.020000457763672</v>
      </c>
      <c r="L136">
        <f>(K136*AI136+AJ136)</f>
        <v>2</v>
      </c>
      <c r="M136" s="1">
        <v>0.5</v>
      </c>
      <c r="N136">
        <f>L136*(M136+1)*(M136+1)/(M136*M136+1)</f>
        <v>3.6</v>
      </c>
      <c r="O136" s="1">
        <v>20.41114616394043</v>
      </c>
      <c r="P136" s="1">
        <v>20.435537338256836</v>
      </c>
      <c r="Q136" s="1">
        <v>20.074642181396484</v>
      </c>
      <c r="R136" s="1">
        <v>409.882568359375</v>
      </c>
      <c r="S136" s="1">
        <v>410.8653564453125</v>
      </c>
      <c r="T136" s="1">
        <v>7.5715875625610352</v>
      </c>
      <c r="U136" s="1">
        <v>10.450091361999512</v>
      </c>
      <c r="V136" s="1">
        <v>31.8575439453125</v>
      </c>
      <c r="W136" s="1">
        <v>43.975589752197266</v>
      </c>
      <c r="X136" s="1">
        <v>599.554931640625</v>
      </c>
      <c r="Y136" s="1">
        <v>7.1926534175872803E-2</v>
      </c>
      <c r="Z136" s="1">
        <v>7.5712136924266815E-2</v>
      </c>
      <c r="AA136" s="1">
        <v>101.28913116455078</v>
      </c>
      <c r="AB136" s="1">
        <v>5.1109437942504883</v>
      </c>
      <c r="AC136" s="1">
        <v>6.4036093652248383E-2</v>
      </c>
      <c r="AD136" s="1">
        <v>6.3977792859077454E-2</v>
      </c>
      <c r="AE136" s="1">
        <v>8.0597313353791833E-4</v>
      </c>
      <c r="AF136" s="1">
        <v>4.9933597445487976E-2</v>
      </c>
      <c r="AG136" s="1">
        <v>5.224116612225771E-4</v>
      </c>
      <c r="AH136" s="1">
        <v>1</v>
      </c>
      <c r="AI136" s="1">
        <v>0</v>
      </c>
      <c r="AJ136" s="1">
        <v>2</v>
      </c>
      <c r="AK136" s="1">
        <v>0</v>
      </c>
      <c r="AL136" s="1">
        <v>1</v>
      </c>
      <c r="AM136" s="1">
        <v>0.18999999761581421</v>
      </c>
      <c r="AN136" s="1">
        <v>111115</v>
      </c>
      <c r="AO136">
        <f>X136*0.000001/(K136*0.0001)</f>
        <v>0.42764259063102755</v>
      </c>
      <c r="AP136">
        <f>(U136-T136)/(1000-U136)*AO136</f>
        <v>1.2439704265421166E-3</v>
      </c>
      <c r="AQ136">
        <f>(P136+273.15)</f>
        <v>293.58553733825681</v>
      </c>
      <c r="AR136">
        <f>(O136+273.15)</f>
        <v>293.56114616394041</v>
      </c>
      <c r="AS136">
        <f>(Y136*AK136+Z136*AL136)*AM136</f>
        <v>1.4385305835098894E-2</v>
      </c>
      <c r="AT136">
        <f>((AS136+0.00000010773*(AR136^4-AQ136^4))-AP136*44100)/(L136*0.92*2*29.3+0.00000043092*AQ136^3)</f>
        <v>-0.46417420925608088</v>
      </c>
      <c r="AU136">
        <f>0.61365*EXP(17.502*J136/(240.97+J136))</f>
        <v>2.3424549542079451</v>
      </c>
      <c r="AV136">
        <f>AU136*1000/AA136</f>
        <v>23.126419659010352</v>
      </c>
      <c r="AW136">
        <f>(AV136-U136)</f>
        <v>12.676328297010841</v>
      </c>
      <c r="AX136">
        <f>IF(D136,P136,(O136+P136)/2)</f>
        <v>20.435537338256836</v>
      </c>
      <c r="AY136">
        <f>0.61365*EXP(17.502*AX136/(240.97+AX136))</f>
        <v>2.4106561702214053</v>
      </c>
      <c r="AZ136">
        <f>IF(AW136&lt;&gt;0,(1000-(AV136+U136)/2)/AW136*AP136,0)</f>
        <v>9.6485851779511536E-2</v>
      </c>
      <c r="BA136">
        <f>U136*AA136/1000</f>
        <v>1.0584806746471076</v>
      </c>
      <c r="BB136">
        <f>(AY136-BA136)</f>
        <v>1.3521754955742977</v>
      </c>
      <c r="BC136">
        <f>1/(1.6/F136+1.37/N136)</f>
        <v>6.0536889875781839E-2</v>
      </c>
      <c r="BD136">
        <f>G136*AA136*0.001</f>
        <v>42.312250996830834</v>
      </c>
      <c r="BE136">
        <f>G136/S136</f>
        <v>1.0167256044721737</v>
      </c>
      <c r="BF136">
        <f>(1-AP136*AA136/AU136/F136)*100</f>
        <v>45.745046787395637</v>
      </c>
      <c r="BG136">
        <f>(S136-E136/(N136/1.35))</f>
        <v>411.21462634374512</v>
      </c>
      <c r="BH136">
        <f>E136*BF136/100/BG136</f>
        <v>-1.036108920365258E-3</v>
      </c>
    </row>
    <row r="137" spans="1:60" x14ac:dyDescent="0.25">
      <c r="A137" s="1">
        <v>45</v>
      </c>
      <c r="B137" s="1" t="s">
        <v>199</v>
      </c>
      <c r="C137" s="1">
        <v>5709.0000012069941</v>
      </c>
      <c r="D137" s="1">
        <v>1</v>
      </c>
      <c r="E137">
        <f>(R137-S137*(1000-T137)/(1000-U137))*AO137</f>
        <v>-0.88930338542516885</v>
      </c>
      <c r="F137">
        <f>IF(AZ137&lt;&gt;0,1/(1/AZ137-1/N137),0)</f>
        <v>9.8804907392708918E-2</v>
      </c>
      <c r="G137">
        <f>((BC137-AP137/2)*S137-E137)/(BC137+AP137/2)</f>
        <v>417.06599127377035</v>
      </c>
      <c r="H137">
        <f>AP137*1000</f>
        <v>1.2413644726312212</v>
      </c>
      <c r="I137">
        <f>(AU137-BA137)</f>
        <v>1.2855349152048798</v>
      </c>
      <c r="J137">
        <f>(P137+AT137*D137)</f>
        <v>19.98440095245552</v>
      </c>
      <c r="K137" s="1">
        <v>14.020000457763672</v>
      </c>
      <c r="L137">
        <f>(K137*AI137+AJ137)</f>
        <v>2</v>
      </c>
      <c r="M137" s="1">
        <v>0.5</v>
      </c>
      <c r="N137">
        <f>L137*(M137+1)*(M137+1)/(M137*M137+1)</f>
        <v>3.6</v>
      </c>
      <c r="O137" s="1">
        <v>20.41627311706543</v>
      </c>
      <c r="P137" s="1">
        <v>20.448282241821289</v>
      </c>
      <c r="Q137" s="1">
        <v>20.072015762329102</v>
      </c>
      <c r="R137" s="1">
        <v>409.95657348632813</v>
      </c>
      <c r="S137" s="1">
        <v>410.843505859375</v>
      </c>
      <c r="T137" s="1">
        <v>7.5809745788574219</v>
      </c>
      <c r="U137" s="1">
        <v>10.453387260437012</v>
      </c>
      <c r="V137" s="1">
        <v>31.886283874511719</v>
      </c>
      <c r="W137" s="1">
        <v>43.974338531494141</v>
      </c>
      <c r="X137" s="1">
        <v>599.565673828125</v>
      </c>
      <c r="Y137" s="1">
        <v>8.3361618220806122E-2</v>
      </c>
      <c r="Z137" s="1">
        <v>8.7749071419239044E-2</v>
      </c>
      <c r="AA137" s="1">
        <v>101.28892517089844</v>
      </c>
      <c r="AB137" s="1">
        <v>5.1109437942504883</v>
      </c>
      <c r="AC137" s="1">
        <v>6.4036093652248383E-2</v>
      </c>
      <c r="AD137" s="1">
        <v>6.3977792859077454E-2</v>
      </c>
      <c r="AE137" s="1">
        <v>8.0597313353791833E-4</v>
      </c>
      <c r="AF137" s="1">
        <v>4.9933597445487976E-2</v>
      </c>
      <c r="AG137" s="1">
        <v>5.224116612225771E-4</v>
      </c>
      <c r="AH137" s="1">
        <v>1</v>
      </c>
      <c r="AI137" s="1">
        <v>0</v>
      </c>
      <c r="AJ137" s="1">
        <v>2</v>
      </c>
      <c r="AK137" s="1">
        <v>0</v>
      </c>
      <c r="AL137" s="1">
        <v>1</v>
      </c>
      <c r="AM137" s="1">
        <v>0.18999999761581421</v>
      </c>
      <c r="AN137" s="1">
        <v>111115</v>
      </c>
      <c r="AO137">
        <f>X137*0.000001/(K137*0.0001)</f>
        <v>0.42765025267606982</v>
      </c>
      <c r="AP137">
        <f>(U137-T137)/(1000-U137)*AO137</f>
        <v>1.2413644726312213E-3</v>
      </c>
      <c r="AQ137">
        <f>(P137+273.15)</f>
        <v>293.59828224182127</v>
      </c>
      <c r="AR137">
        <f>(O137+273.15)</f>
        <v>293.56627311706541</v>
      </c>
      <c r="AS137">
        <f>(Y137*AK137+Z137*AL137)*AM137</f>
        <v>1.6672323360445329E-2</v>
      </c>
      <c r="AT137">
        <f>((AS137+0.00000010773*(AR137^4-AQ137^4))-AP137*44100)/(L137*0.92*2*29.3+0.00000043092*AQ137^3)</f>
        <v>-0.46388128936577089</v>
      </c>
      <c r="AU137">
        <f>0.61365*EXP(17.502*J137/(240.97+J137))</f>
        <v>2.3443472752097074</v>
      </c>
      <c r="AV137">
        <f>AU137*1000/AA137</f>
        <v>23.145149099511496</v>
      </c>
      <c r="AW137">
        <f>(AV137-U137)</f>
        <v>12.691761839074484</v>
      </c>
      <c r="AX137">
        <f>IF(D137,P137,(O137+P137)/2)</f>
        <v>20.448282241821289</v>
      </c>
      <c r="AY137">
        <f>0.61365*EXP(17.502*AX137/(240.97+AX137))</f>
        <v>2.412553062004855</v>
      </c>
      <c r="AZ137">
        <f>IF(AW137&lt;&gt;0,(1000-(AV137+U137)/2)/AW137*AP137,0)</f>
        <v>9.6165565775807219E-2</v>
      </c>
      <c r="BA137">
        <f>U137*AA137/1000</f>
        <v>1.0588123600048276</v>
      </c>
      <c r="BB137">
        <f>(AY137-BA137)</f>
        <v>1.3537407020000274</v>
      </c>
      <c r="BC137">
        <f>1/(1.6/F137+1.37/N137)</f>
        <v>6.0335162282435954E-2</v>
      </c>
      <c r="BD137">
        <f>G137*AA137*0.001</f>
        <v>42.244165981455502</v>
      </c>
      <c r="BE137">
        <f>G137/S137</f>
        <v>1.0151456341055691</v>
      </c>
      <c r="BF137">
        <f>(1-AP137*AA137/AU137/F137)*100</f>
        <v>45.717378436619363</v>
      </c>
      <c r="BG137">
        <f>(S137-E137/(N137/1.35))</f>
        <v>411.17699462890943</v>
      </c>
      <c r="BH137">
        <f>E137*BF137/100/BG137</f>
        <v>-9.8878633648125515E-4</v>
      </c>
    </row>
    <row r="138" spans="1:60" x14ac:dyDescent="0.25">
      <c r="A138" s="1">
        <v>46</v>
      </c>
      <c r="B138" s="1" t="s">
        <v>200</v>
      </c>
      <c r="C138" s="1">
        <v>5714.0000010952353</v>
      </c>
      <c r="D138" s="1">
        <v>1</v>
      </c>
      <c r="E138">
        <f>(R138-S138*(1000-T138)/(1000-U138))*AO138</f>
        <v>-0.8294205533691632</v>
      </c>
      <c r="F138">
        <f>IF(AZ138&lt;&gt;0,1/(1/AZ138-1/N138),0)</f>
        <v>9.8668807344936035E-2</v>
      </c>
      <c r="G138">
        <f>((BC138-AP138/2)*S138-E138)/(BC138+AP138/2)</f>
        <v>416.10064968382568</v>
      </c>
      <c r="H138">
        <f>AP138*1000</f>
        <v>1.2402699099221652</v>
      </c>
      <c r="I138">
        <f>(AU138-BA138)</f>
        <v>1.2861125864933396</v>
      </c>
      <c r="J138">
        <f>(P138+AT138*D138)</f>
        <v>19.991456910228276</v>
      </c>
      <c r="K138" s="1">
        <v>14.020000457763672</v>
      </c>
      <c r="L138">
        <f>(K138*AI138+AJ138)</f>
        <v>2</v>
      </c>
      <c r="M138" s="1">
        <v>0.5</v>
      </c>
      <c r="N138">
        <f>L138*(M138+1)*(M138+1)/(M138*M138+1)</f>
        <v>3.6</v>
      </c>
      <c r="O138" s="1">
        <v>20.419000625610352</v>
      </c>
      <c r="P138" s="1">
        <v>20.455305099487305</v>
      </c>
      <c r="Q138" s="1">
        <v>20.060665130615234</v>
      </c>
      <c r="R138" s="1">
        <v>410.09823608398438</v>
      </c>
      <c r="S138" s="1">
        <v>410.84619140625</v>
      </c>
      <c r="T138" s="1">
        <v>7.5879364013671875</v>
      </c>
      <c r="U138" s="1">
        <v>10.457829475402832</v>
      </c>
      <c r="V138" s="1">
        <v>31.909479141235352</v>
      </c>
      <c r="W138" s="1">
        <v>43.9840087890625</v>
      </c>
      <c r="X138" s="1">
        <v>599.56024169921875</v>
      </c>
      <c r="Y138" s="1">
        <v>9.4126522541046143E-2</v>
      </c>
      <c r="Z138" s="1">
        <v>9.9080547690391541E-2</v>
      </c>
      <c r="AA138" s="1">
        <v>101.28864288330078</v>
      </c>
      <c r="AB138" s="1">
        <v>5.1109437942504883</v>
      </c>
      <c r="AC138" s="1">
        <v>6.4036093652248383E-2</v>
      </c>
      <c r="AD138" s="1">
        <v>6.3977792859077454E-2</v>
      </c>
      <c r="AE138" s="1">
        <v>8.0597313353791833E-4</v>
      </c>
      <c r="AF138" s="1">
        <v>4.9933597445487976E-2</v>
      </c>
      <c r="AG138" s="1">
        <v>5.224116612225771E-4</v>
      </c>
      <c r="AH138" s="1">
        <v>1</v>
      </c>
      <c r="AI138" s="1">
        <v>0</v>
      </c>
      <c r="AJ138" s="1">
        <v>2</v>
      </c>
      <c r="AK138" s="1">
        <v>0</v>
      </c>
      <c r="AL138" s="1">
        <v>1</v>
      </c>
      <c r="AM138" s="1">
        <v>0.18999999761581421</v>
      </c>
      <c r="AN138" s="1">
        <v>111115</v>
      </c>
      <c r="AO138">
        <f>X138*0.000001/(K138*0.0001)</f>
        <v>0.42764637811920192</v>
      </c>
      <c r="AP138">
        <f>(U138-T138)/(1000-U138)*AO138</f>
        <v>1.2402699099221652E-3</v>
      </c>
      <c r="AQ138">
        <f>(P138+273.15)</f>
        <v>293.60530509948728</v>
      </c>
      <c r="AR138">
        <f>(O138+273.15)</f>
        <v>293.56900062561033</v>
      </c>
      <c r="AS138">
        <f>(Y138*AK138+Z138*AL138)*AM138</f>
        <v>1.8825303824947959E-2</v>
      </c>
      <c r="AT138">
        <f>((AS138+0.00000010773*(AR138^4-AQ138^4))-AP138*44100)/(L138*0.92*2*29.3+0.00000043092*AQ138^3)</f>
        <v>-0.46384818925902765</v>
      </c>
      <c r="AU138">
        <f>0.61365*EXP(17.502*J138/(240.97+J138))</f>
        <v>2.3453719415618739</v>
      </c>
      <c r="AV138">
        <f>AU138*1000/AA138</f>
        <v>23.155329904697044</v>
      </c>
      <c r="AW138">
        <f>(AV138-U138)</f>
        <v>12.697500429294212</v>
      </c>
      <c r="AX138">
        <f>IF(D138,P138,(O138+P138)/2)</f>
        <v>20.455305099487305</v>
      </c>
      <c r="AY138">
        <f>0.61365*EXP(17.502*AX138/(240.97+AX138))</f>
        <v>2.4135988699355426</v>
      </c>
      <c r="AZ138">
        <f>IF(AW138&lt;&gt;0,(1000-(AV138+U138)/2)/AW138*AP138,0)</f>
        <v>9.6036635055397973E-2</v>
      </c>
      <c r="BA138">
        <f>U138*AA138/1000</f>
        <v>1.0592593550685343</v>
      </c>
      <c r="BB138">
        <f>(AY138-BA138)</f>
        <v>1.3543395148670083</v>
      </c>
      <c r="BC138">
        <f>1/(1.6/F138+1.37/N138)</f>
        <v>6.0253958560430955E-2</v>
      </c>
      <c r="BD138">
        <f>G138*AA138*0.001</f>
        <v>42.146270109334459</v>
      </c>
      <c r="BE138">
        <f>G138/S138</f>
        <v>1.0127893561811798</v>
      </c>
      <c r="BF138">
        <f>(1-AP138*AA138/AU138/F138)*100</f>
        <v>45.714310818890645</v>
      </c>
      <c r="BG138">
        <f>(S138-E138/(N138/1.35))</f>
        <v>411.15722411376345</v>
      </c>
      <c r="BH138">
        <f>E138*BF138/100/BG138</f>
        <v>-9.2218710392409609E-4</v>
      </c>
    </row>
    <row r="139" spans="1:60" x14ac:dyDescent="0.25">
      <c r="A139" s="1">
        <v>47</v>
      </c>
      <c r="B139" s="1" t="s">
        <v>201</v>
      </c>
      <c r="C139" s="1">
        <v>5719.0000009834766</v>
      </c>
      <c r="D139" s="1">
        <v>1</v>
      </c>
      <c r="E139">
        <f>(R139-S139*(1000-T139)/(1000-U139))*AO139</f>
        <v>-0.80661517161016982</v>
      </c>
      <c r="F139">
        <f>IF(AZ139&lt;&gt;0,1/(1/AZ139-1/N139),0)</f>
        <v>9.8526789059851599E-2</v>
      </c>
      <c r="G139">
        <f>((BC139-AP139/2)*S139-E139)/(BC139+AP139/2)</f>
        <v>415.74268880179733</v>
      </c>
      <c r="H139">
        <f>AP139*1000</f>
        <v>1.2389415056393556</v>
      </c>
      <c r="I139">
        <f>(AU139-BA139)</f>
        <v>1.2865240343677862</v>
      </c>
      <c r="J139">
        <f>(P139+AT139*D139)</f>
        <v>19.997170762990894</v>
      </c>
      <c r="K139" s="1">
        <v>14.020000457763672</v>
      </c>
      <c r="L139">
        <f>(K139*AI139+AJ139)</f>
        <v>2</v>
      </c>
      <c r="M139" s="1">
        <v>0.5</v>
      </c>
      <c r="N139">
        <f>L139*(M139+1)*(M139+1)/(M139*M139+1)</f>
        <v>3.6</v>
      </c>
      <c r="O139" s="1">
        <v>20.419158935546875</v>
      </c>
      <c r="P139" s="1">
        <v>20.460962295532227</v>
      </c>
      <c r="Q139" s="1">
        <v>20.054492950439453</v>
      </c>
      <c r="R139" s="1">
        <v>410.15115356445313</v>
      </c>
      <c r="S139" s="1">
        <v>410.8470458984375</v>
      </c>
      <c r="T139" s="1">
        <v>7.5952358245849609</v>
      </c>
      <c r="U139" s="1">
        <v>10.462005615234375</v>
      </c>
      <c r="V139" s="1">
        <v>31.939020156860352</v>
      </c>
      <c r="W139" s="1">
        <v>43.998966217041016</v>
      </c>
      <c r="X139" s="1">
        <v>599.56805419921875</v>
      </c>
      <c r="Y139" s="1">
        <v>0.13326793909072876</v>
      </c>
      <c r="Z139" s="1">
        <v>0.1402820497751236</v>
      </c>
      <c r="AA139" s="1">
        <v>101.28822326660156</v>
      </c>
      <c r="AB139" s="1">
        <v>5.1109437942504883</v>
      </c>
      <c r="AC139" s="1">
        <v>6.4036093652248383E-2</v>
      </c>
      <c r="AD139" s="1">
        <v>6.3977792859077454E-2</v>
      </c>
      <c r="AE139" s="1">
        <v>8.0597313353791833E-4</v>
      </c>
      <c r="AF139" s="1">
        <v>4.9933597445487976E-2</v>
      </c>
      <c r="AG139" s="1">
        <v>5.224116612225771E-4</v>
      </c>
      <c r="AH139" s="1">
        <v>1</v>
      </c>
      <c r="AI139" s="1">
        <v>0</v>
      </c>
      <c r="AJ139" s="1">
        <v>2</v>
      </c>
      <c r="AK139" s="1">
        <v>0</v>
      </c>
      <c r="AL139" s="1">
        <v>1</v>
      </c>
      <c r="AM139" s="1">
        <v>0.18999999761581421</v>
      </c>
      <c r="AN139" s="1">
        <v>111115</v>
      </c>
      <c r="AO139">
        <f>X139*0.000001/(K139*0.0001)</f>
        <v>0.42765195051559629</v>
      </c>
      <c r="AP139">
        <f>(U139-T139)/(1000-U139)*AO139</f>
        <v>1.2389415056393556E-3</v>
      </c>
      <c r="AQ139">
        <f>(P139+273.15)</f>
        <v>293.6109622955322</v>
      </c>
      <c r="AR139">
        <f>(O139+273.15)</f>
        <v>293.56915893554685</v>
      </c>
      <c r="AS139">
        <f>(Y139*AK139+Z139*AL139)*AM139</f>
        <v>2.6653589122815013E-2</v>
      </c>
      <c r="AT139">
        <f>((AS139+0.00000010773*(AR139^4-AQ139^4))-AP139*44100)/(L139*0.92*2*29.3+0.00000043092*AQ139^3)</f>
        <v>-0.46379153254133287</v>
      </c>
      <c r="AU139">
        <f>0.61365*EXP(17.502*J139/(240.97+J139))</f>
        <v>2.3462019949400847</v>
      </c>
      <c r="AV139">
        <f>AU139*1000/AA139</f>
        <v>23.163620796907722</v>
      </c>
      <c r="AW139">
        <f>(AV139-U139)</f>
        <v>12.701615181673347</v>
      </c>
      <c r="AX139">
        <f>IF(D139,P139,(O139+P139)/2)</f>
        <v>20.460962295532227</v>
      </c>
      <c r="AY139">
        <f>0.61365*EXP(17.502*AX139/(240.97+AX139))</f>
        <v>2.4144415993309307</v>
      </c>
      <c r="AZ139">
        <f>IF(AW139&lt;&gt;0,(1000-(AV139+U139)/2)/AW139*AP139,0)</f>
        <v>9.5902087735216301E-2</v>
      </c>
      <c r="BA139">
        <f>U139*AA139/1000</f>
        <v>1.0596779605722986</v>
      </c>
      <c r="BB139">
        <f>(AY139-BA139)</f>
        <v>1.3547636387586321</v>
      </c>
      <c r="BC139">
        <f>1/(1.6/F139+1.37/N139)</f>
        <v>6.0169218261453578E-2</v>
      </c>
      <c r="BD139">
        <f>G139*AA139*0.001</f>
        <v>42.109838284813705</v>
      </c>
      <c r="BE139">
        <f>G139/S139</f>
        <v>1.0119159744538362</v>
      </c>
      <c r="BF139">
        <f>(1-AP139*AA139/AU139/F139)*100</f>
        <v>45.713727020493899</v>
      </c>
      <c r="BG139">
        <f>(S139-E139/(N139/1.35))</f>
        <v>411.14952658779129</v>
      </c>
      <c r="BH139">
        <f>E139*BF139/100/BG139</f>
        <v>-8.9683639116881493E-4</v>
      </c>
    </row>
    <row r="140" spans="1:60" x14ac:dyDescent="0.25">
      <c r="A140" s="1" t="s">
        <v>9</v>
      </c>
      <c r="B140" s="1" t="s">
        <v>202</v>
      </c>
    </row>
    <row r="141" spans="1:60" x14ac:dyDescent="0.25">
      <c r="A141" s="1" t="s">
        <v>9</v>
      </c>
      <c r="B141" s="1" t="s">
        <v>203</v>
      </c>
    </row>
    <row r="142" spans="1:60" x14ac:dyDescent="0.25">
      <c r="A142" s="1" t="s">
        <v>9</v>
      </c>
      <c r="B142" s="1" t="s">
        <v>204</v>
      </c>
    </row>
    <row r="143" spans="1:60" x14ac:dyDescent="0.25">
      <c r="A143" s="1" t="s">
        <v>9</v>
      </c>
      <c r="B143" s="1" t="s">
        <v>205</v>
      </c>
    </row>
    <row r="144" spans="1:60" x14ac:dyDescent="0.25">
      <c r="A144" s="1" t="s">
        <v>9</v>
      </c>
      <c r="B144" s="1" t="s">
        <v>206</v>
      </c>
    </row>
    <row r="145" spans="1:60" x14ac:dyDescent="0.25">
      <c r="A145" s="1" t="s">
        <v>9</v>
      </c>
      <c r="B145" s="1" t="s">
        <v>207</v>
      </c>
    </row>
    <row r="146" spans="1:60" x14ac:dyDescent="0.25">
      <c r="A146" s="1" t="s">
        <v>9</v>
      </c>
      <c r="B146" s="1" t="s">
        <v>208</v>
      </c>
    </row>
    <row r="147" spans="1:60" x14ac:dyDescent="0.25">
      <c r="A147" s="1" t="s">
        <v>9</v>
      </c>
      <c r="B147" s="1" t="s">
        <v>209</v>
      </c>
    </row>
    <row r="148" spans="1:60" x14ac:dyDescent="0.25">
      <c r="A148" s="1" t="s">
        <v>9</v>
      </c>
      <c r="B148" s="1" t="s">
        <v>210</v>
      </c>
    </row>
    <row r="149" spans="1:60" x14ac:dyDescent="0.25">
      <c r="A149" s="1" t="s">
        <v>9</v>
      </c>
      <c r="B149" s="1" t="s">
        <v>211</v>
      </c>
    </row>
    <row r="150" spans="1:60" x14ac:dyDescent="0.25">
      <c r="A150" s="1">
        <v>48</v>
      </c>
      <c r="B150" s="1" t="s">
        <v>212</v>
      </c>
      <c r="C150" s="1">
        <v>6921.5000014416873</v>
      </c>
      <c r="D150" s="1">
        <v>1</v>
      </c>
      <c r="E150">
        <f>(R150-S150*(1000-T150)/(1000-U150))*AO150</f>
        <v>-0.85450585835251036</v>
      </c>
      <c r="F150">
        <f>IF(AZ150&lt;&gt;0,1/(1/AZ150-1/N150),0)</f>
        <v>1.0961414147098657E-2</v>
      </c>
      <c r="G150">
        <f>((BC150-AP150/2)*S150-E150)/(BC150+AP150/2)</f>
        <v>517.05305169604139</v>
      </c>
      <c r="H150">
        <f>AP150*1000</f>
        <v>0.27299460549518761</v>
      </c>
      <c r="I150">
        <f>(AU150-BA150)</f>
        <v>2.4717178751904973</v>
      </c>
      <c r="J150">
        <f>(P150+AT150*D150)</f>
        <v>26.899091925975274</v>
      </c>
      <c r="K150" s="1">
        <v>3.5199999809265137</v>
      </c>
      <c r="L150">
        <f>(K150*AI150+AJ150)</f>
        <v>2</v>
      </c>
      <c r="M150" s="1">
        <v>0.5</v>
      </c>
      <c r="N150">
        <f>L150*(M150+1)*(M150+1)/(M150*M150+1)</f>
        <v>3.6</v>
      </c>
      <c r="O150" s="1">
        <v>27.185312271118164</v>
      </c>
      <c r="P150" s="1">
        <v>26.979635238647461</v>
      </c>
      <c r="Q150" s="1">
        <v>27.020551681518555</v>
      </c>
      <c r="R150" s="1">
        <v>410.09197998046875</v>
      </c>
      <c r="S150" s="1">
        <v>410.52792358398438</v>
      </c>
      <c r="T150" s="1">
        <v>10.568408012390137</v>
      </c>
      <c r="U150" s="1">
        <v>10.726985931396484</v>
      </c>
      <c r="V150" s="1">
        <v>29.574728012084961</v>
      </c>
      <c r="W150" s="1">
        <v>30.018411636352539</v>
      </c>
      <c r="X150" s="1">
        <v>599.4737548828125</v>
      </c>
      <c r="Y150" s="1">
        <v>8.8244765996932983E-2</v>
      </c>
      <c r="Z150" s="1">
        <v>9.2889226973056793E-2</v>
      </c>
      <c r="AA150" s="1">
        <v>101.26651000976563</v>
      </c>
      <c r="AB150" s="1">
        <v>6.108586311340332</v>
      </c>
      <c r="AC150" s="1">
        <v>1.3707123696804047E-2</v>
      </c>
      <c r="AD150" s="1">
        <v>7.4634803459048271E-3</v>
      </c>
      <c r="AE150" s="1">
        <v>7.3936157859861851E-3</v>
      </c>
      <c r="AF150" s="1">
        <v>2.0811352878808975E-2</v>
      </c>
      <c r="AG150" s="1">
        <v>6.8059931509196758E-3</v>
      </c>
      <c r="AH150" s="1">
        <v>0.66666668653488159</v>
      </c>
      <c r="AI150" s="1">
        <v>0</v>
      </c>
      <c r="AJ150" s="1">
        <v>2</v>
      </c>
      <c r="AK150" s="1">
        <v>0</v>
      </c>
      <c r="AL150" s="1">
        <v>1</v>
      </c>
      <c r="AM150" s="1">
        <v>0.18999999761581421</v>
      </c>
      <c r="AN150" s="1">
        <v>111115</v>
      </c>
      <c r="AO150">
        <f>X150*0.000001/(K150*0.0001)</f>
        <v>1.7030504492361462</v>
      </c>
      <c r="AP150">
        <f>(U150-T150)/(1000-U150)*AO150</f>
        <v>2.7299460549518761E-4</v>
      </c>
      <c r="AQ150">
        <f>(P150+273.15)</f>
        <v>300.12963523864744</v>
      </c>
      <c r="AR150">
        <f>(O150+273.15)</f>
        <v>300.33531227111814</v>
      </c>
      <c r="AS150">
        <f>(Y150*AK150+Z150*AL150)*AM150</f>
        <v>1.7648952903415616E-2</v>
      </c>
      <c r="AT150">
        <f>((AS150+0.00000010773*(AR150^4-AQ150^4))-AP150*44100)/(L150*0.92*2*29.3+0.00000043092*AQ150^3)</f>
        <v>-8.0543312672187339E-2</v>
      </c>
      <c r="AU150">
        <f>0.61365*EXP(17.502*J150/(240.97+J150))</f>
        <v>3.5580023033868744</v>
      </c>
      <c r="AV150">
        <f>AU150*1000/AA150</f>
        <v>35.135034307430551</v>
      </c>
      <c r="AW150">
        <f>(AV150-U150)</f>
        <v>24.408048376034067</v>
      </c>
      <c r="AX150">
        <f>IF(D150,P150,(O150+P150)/2)</f>
        <v>26.979635238647461</v>
      </c>
      <c r="AY150">
        <f>0.61365*EXP(17.502*AX150/(240.97+AX150))</f>
        <v>3.574880991231149</v>
      </c>
      <c r="AZ150">
        <f>IF(AW150&lt;&gt;0,(1000-(AV150+U150)/2)/AW150*AP150,0)</f>
        <v>1.0928139740002122E-2</v>
      </c>
      <c r="BA150">
        <f>U150*AA150/1000</f>
        <v>1.086284428196377</v>
      </c>
      <c r="BB150">
        <f>(AY150-BA150)</f>
        <v>2.4885965630347719</v>
      </c>
      <c r="BC150">
        <f>1/(1.6/F150+1.37/N150)</f>
        <v>6.8330690612369996E-3</v>
      </c>
      <c r="BD150">
        <f>G150*AA150*0.001</f>
        <v>52.360158035157042</v>
      </c>
      <c r="BE150">
        <f>G150/S150</f>
        <v>1.2594832701806811</v>
      </c>
      <c r="BF150">
        <f>(1-AP150*AA150/AU150/F150)*100</f>
        <v>29.116182847330542</v>
      </c>
      <c r="BG150">
        <f>(S150-E150/(N150/1.35))</f>
        <v>410.84836328086658</v>
      </c>
      <c r="BH150">
        <f>E150*BF150/100/BG150</f>
        <v>-6.0557497703594954E-4</v>
      </c>
    </row>
    <row r="151" spans="1:60" x14ac:dyDescent="0.25">
      <c r="A151" s="1">
        <v>49</v>
      </c>
      <c r="B151" s="1" t="s">
        <v>213</v>
      </c>
      <c r="C151" s="1">
        <v>6926.5000013299286</v>
      </c>
      <c r="D151" s="1">
        <v>1</v>
      </c>
      <c r="E151">
        <f>(R151-S151*(1000-T151)/(1000-U151))*AO151</f>
        <v>-0.87910593448233454</v>
      </c>
      <c r="F151">
        <f>IF(AZ151&lt;&gt;0,1/(1/AZ151-1/N151),0)</f>
        <v>1.0927975401061003E-2</v>
      </c>
      <c r="G151">
        <f>((BC151-AP151/2)*S151-E151)/(BC151+AP151/2)</f>
        <v>521.01307738884373</v>
      </c>
      <c r="H151">
        <f>AP151*1000</f>
        <v>0.27211361078929008</v>
      </c>
      <c r="I151">
        <f>(AU151-BA151)</f>
        <v>2.4712317459526023</v>
      </c>
      <c r="J151">
        <f>(P151+AT151*D151)</f>
        <v>26.901898135907434</v>
      </c>
      <c r="K151" s="1">
        <v>3.5199999809265137</v>
      </c>
      <c r="L151">
        <f>(K151*AI151+AJ151)</f>
        <v>2</v>
      </c>
      <c r="M151" s="1">
        <v>0.5</v>
      </c>
      <c r="N151">
        <f>L151*(M151+1)*(M151+1)/(M151*M151+1)</f>
        <v>3.6</v>
      </c>
      <c r="O151" s="1">
        <v>27.181259155273438</v>
      </c>
      <c r="P151" s="1">
        <v>26.982879638671875</v>
      </c>
      <c r="Q151" s="1">
        <v>27.010433197021484</v>
      </c>
      <c r="R151" s="1">
        <v>410.12109375</v>
      </c>
      <c r="S151" s="1">
        <v>410.57168579101563</v>
      </c>
      <c r="T151" s="1">
        <v>10.579538345336914</v>
      </c>
      <c r="U151" s="1">
        <v>10.737602233886719</v>
      </c>
      <c r="V151" s="1">
        <v>29.610424041748047</v>
      </c>
      <c r="W151" s="1">
        <v>30.053207397460938</v>
      </c>
      <c r="X151" s="1">
        <v>599.4759521484375</v>
      </c>
      <c r="Y151" s="1">
        <v>5.7632703334093094E-2</v>
      </c>
      <c r="Z151" s="1">
        <v>6.0666002333164215E-2</v>
      </c>
      <c r="AA151" s="1">
        <v>101.26631927490234</v>
      </c>
      <c r="AB151" s="1">
        <v>6.108586311340332</v>
      </c>
      <c r="AC151" s="1">
        <v>1.3707123696804047E-2</v>
      </c>
      <c r="AD151" s="1">
        <v>7.4634803459048271E-3</v>
      </c>
      <c r="AE151" s="1">
        <v>7.3936157859861851E-3</v>
      </c>
      <c r="AF151" s="1">
        <v>2.0811352878808975E-2</v>
      </c>
      <c r="AG151" s="1">
        <v>6.8059931509196758E-3</v>
      </c>
      <c r="AH151" s="1">
        <v>1</v>
      </c>
      <c r="AI151" s="1">
        <v>0</v>
      </c>
      <c r="AJ151" s="1">
        <v>2</v>
      </c>
      <c r="AK151" s="1">
        <v>0</v>
      </c>
      <c r="AL151" s="1">
        <v>1</v>
      </c>
      <c r="AM151" s="1">
        <v>0.18999999761581421</v>
      </c>
      <c r="AN151" s="1">
        <v>111115</v>
      </c>
      <c r="AO151">
        <f>X151*0.000001/(K151*0.0001)</f>
        <v>1.7030566914680692</v>
      </c>
      <c r="AP151">
        <f>(U151-T151)/(1000-U151)*AO151</f>
        <v>2.7211361078929006E-4</v>
      </c>
      <c r="AQ151">
        <f>(P151+273.15)</f>
        <v>300.13287963867185</v>
      </c>
      <c r="AR151">
        <f>(O151+273.15)</f>
        <v>300.33125915527341</v>
      </c>
      <c r="AS151">
        <f>(Y151*AK151+Z151*AL151)*AM151</f>
        <v>1.152654029866218E-2</v>
      </c>
      <c r="AT151">
        <f>((AS151+0.00000010773*(AR151^4-AQ151^4))-AP151*44100)/(L151*0.92*2*29.3+0.00000043092*AQ151^3)</f>
        <v>-8.09815027644427E-2</v>
      </c>
      <c r="AU151">
        <f>0.61365*EXP(17.502*J151/(240.97+J151))</f>
        <v>3.5585892020162793</v>
      </c>
      <c r="AV151">
        <f>AU151*1000/AA151</f>
        <v>35.140896079731746</v>
      </c>
      <c r="AW151">
        <f>(AV151-U151)</f>
        <v>24.403293845845027</v>
      </c>
      <c r="AX151">
        <f>IF(D151,P151,(O151+P151)/2)</f>
        <v>26.982879638671875</v>
      </c>
      <c r="AY151">
        <f>0.61365*EXP(17.502*AX151/(240.97+AX151))</f>
        <v>3.5755623509061825</v>
      </c>
      <c r="AZ151">
        <f>IF(AW151&lt;&gt;0,(1000-(AV151+U151)/2)/AW151*AP151,0)</f>
        <v>1.0894903390990538E-2</v>
      </c>
      <c r="BA151">
        <f>U151*AA151/1000</f>
        <v>1.0873574560636772</v>
      </c>
      <c r="BB151">
        <f>(AY151-BA151)</f>
        <v>2.4882048948425055</v>
      </c>
      <c r="BC151">
        <f>1/(1.6/F151+1.37/N151)</f>
        <v>6.8122782297914478E-3</v>
      </c>
      <c r="BD151">
        <f>G151*AA151*0.001</f>
        <v>52.76107664125805</v>
      </c>
      <c r="BE151">
        <f>G151/S151</f>
        <v>1.2689941742695907</v>
      </c>
      <c r="BF151">
        <f>(1-AP151*AA151/AU151/F151)*100</f>
        <v>29.140558528392269</v>
      </c>
      <c r="BG151">
        <f>(S151-E151/(N151/1.35))</f>
        <v>410.90135051644648</v>
      </c>
      <c r="BH151">
        <f>E151*BF151/100/BG151</f>
        <v>-6.2344983544691704E-4</v>
      </c>
    </row>
    <row r="152" spans="1:60" x14ac:dyDescent="0.25">
      <c r="A152" s="1">
        <v>50</v>
      </c>
      <c r="B152" s="1" t="s">
        <v>214</v>
      </c>
      <c r="C152" s="1">
        <v>6932.0000012069941</v>
      </c>
      <c r="D152" s="1">
        <v>1</v>
      </c>
      <c r="E152">
        <f>(R152-S152*(1000-T152)/(1000-U152))*AO152</f>
        <v>-1.0628310960466336</v>
      </c>
      <c r="F152">
        <f>IF(AZ152&lt;&gt;0,1/(1/AZ152-1/N152),0)</f>
        <v>1.0853557423113039E-2</v>
      </c>
      <c r="G152">
        <f>((BC152-AP152/2)*S152-E152)/(BC152+AP152/2)</f>
        <v>548.51332510392183</v>
      </c>
      <c r="H152">
        <f>AP152*1000</f>
        <v>0.27025286728138681</v>
      </c>
      <c r="I152">
        <f>(AU152-BA152)</f>
        <v>2.4710698157032205</v>
      </c>
      <c r="J152">
        <f>(P152+AT152*D152)</f>
        <v>26.906639686916343</v>
      </c>
      <c r="K152" s="1">
        <v>3.5199999809265137</v>
      </c>
      <c r="L152">
        <f>(K152*AI152+AJ152)</f>
        <v>2</v>
      </c>
      <c r="M152" s="1">
        <v>0.5</v>
      </c>
      <c r="N152">
        <f>L152*(M152+1)*(M152+1)/(M152*M152+1)</f>
        <v>3.6</v>
      </c>
      <c r="O152" s="1">
        <v>27.177925109863281</v>
      </c>
      <c r="P152" s="1">
        <v>26.98765754699707</v>
      </c>
      <c r="Q152" s="1">
        <v>27.015600204467773</v>
      </c>
      <c r="R152" s="1">
        <v>410.02493286132813</v>
      </c>
      <c r="S152" s="1">
        <v>410.5838623046875</v>
      </c>
      <c r="T152" s="1">
        <v>10.592070579528809</v>
      </c>
      <c r="U152" s="1">
        <v>10.749054908752441</v>
      </c>
      <c r="V152" s="1">
        <v>29.649711608886719</v>
      </c>
      <c r="W152" s="1">
        <v>30.090629577636719</v>
      </c>
      <c r="X152" s="1">
        <v>599.46405029296875</v>
      </c>
      <c r="Y152" s="1">
        <v>9.8317071795463562E-2</v>
      </c>
      <c r="Z152" s="1">
        <v>0.1034916564822197</v>
      </c>
      <c r="AA152" s="1">
        <v>101.26576232910156</v>
      </c>
      <c r="AB152" s="1">
        <v>6.108586311340332</v>
      </c>
      <c r="AC152" s="1">
        <v>1.3707123696804047E-2</v>
      </c>
      <c r="AD152" s="1">
        <v>7.4634803459048271E-3</v>
      </c>
      <c r="AE152" s="1">
        <v>7.3936157859861851E-3</v>
      </c>
      <c r="AF152" s="1">
        <v>2.0811352878808975E-2</v>
      </c>
      <c r="AG152" s="1">
        <v>6.8059931509196758E-3</v>
      </c>
      <c r="AH152" s="1">
        <v>1</v>
      </c>
      <c r="AI152" s="1">
        <v>0</v>
      </c>
      <c r="AJ152" s="1">
        <v>2</v>
      </c>
      <c r="AK152" s="1">
        <v>0</v>
      </c>
      <c r="AL152" s="1">
        <v>1</v>
      </c>
      <c r="AM152" s="1">
        <v>0.18999999761581421</v>
      </c>
      <c r="AN152" s="1">
        <v>111115</v>
      </c>
      <c r="AO152">
        <f>X152*0.000001/(K152*0.0001)</f>
        <v>1.7030228793784861</v>
      </c>
      <c r="AP152">
        <f>(U152-T152)/(1000-U152)*AO152</f>
        <v>2.702528672813868E-4</v>
      </c>
      <c r="AQ152">
        <f>(P152+273.15)</f>
        <v>300.13765754699705</v>
      </c>
      <c r="AR152">
        <f>(O152+273.15)</f>
        <v>300.32792510986326</v>
      </c>
      <c r="AS152">
        <f>(Y152*AK152+Z152*AL152)*AM152</f>
        <v>1.9663414484878405E-2</v>
      </c>
      <c r="AT152">
        <f>((AS152+0.00000010773*(AR152^4-AQ152^4))-AP152*44100)/(L152*0.92*2*29.3+0.00000043092*AQ152^3)</f>
        <v>-8.1017860080728893E-2</v>
      </c>
      <c r="AU152">
        <f>0.61365*EXP(17.502*J152/(240.97+J152))</f>
        <v>3.5595810553554075</v>
      </c>
      <c r="AV152">
        <f>AU152*1000/AA152</f>
        <v>35.150883906716629</v>
      </c>
      <c r="AW152">
        <f>(AV152-U152)</f>
        <v>24.401828997964188</v>
      </c>
      <c r="AX152">
        <f>IF(D152,P152,(O152+P152)/2)</f>
        <v>26.98765754699707</v>
      </c>
      <c r="AY152">
        <f>0.61365*EXP(17.502*AX152/(240.97+AX152))</f>
        <v>3.5765659705838604</v>
      </c>
      <c r="AZ152">
        <f>IF(AW152&lt;&gt;0,(1000-(AV152+U152)/2)/AW152*AP152,0)</f>
        <v>1.0820933638497173E-2</v>
      </c>
      <c r="BA152">
        <f>U152*AA152/1000</f>
        <v>1.0885112396521872</v>
      </c>
      <c r="BB152">
        <f>(AY152-BA152)</f>
        <v>2.4880547309316734</v>
      </c>
      <c r="BC152">
        <f>1/(1.6/F152+1.37/N152)</f>
        <v>6.7660070202380978E-3</v>
      </c>
      <c r="BD152">
        <f>G152*AA152*0.001</f>
        <v>55.545620014318963</v>
      </c>
      <c r="BE152">
        <f>G152/S152</f>
        <v>1.3359349342787348</v>
      </c>
      <c r="BF152">
        <f>(1-AP152*AA152/AU152/F152)*100</f>
        <v>29.162707787339514</v>
      </c>
      <c r="BG152">
        <f>(S152-E152/(N152/1.35))</f>
        <v>410.98242396570498</v>
      </c>
      <c r="BH152">
        <f>E152*BF152/100/BG152</f>
        <v>-7.5416929955846913E-4</v>
      </c>
    </row>
    <row r="153" spans="1:60" x14ac:dyDescent="0.25">
      <c r="A153" s="1">
        <v>51</v>
      </c>
      <c r="B153" s="1" t="s">
        <v>215</v>
      </c>
      <c r="C153" s="1">
        <v>6937.0000010952353</v>
      </c>
      <c r="D153" s="1">
        <v>1</v>
      </c>
      <c r="E153">
        <f>(R153-S153*(1000-T153)/(1000-U153))*AO153</f>
        <v>-1.2923356939231925</v>
      </c>
      <c r="F153">
        <f>IF(AZ153&lt;&gt;0,1/(1/AZ153-1/N153),0)</f>
        <v>1.0775498167295084E-2</v>
      </c>
      <c r="G153">
        <f>((BC153-AP153/2)*S153-E153)/(BC153+AP153/2)</f>
        <v>583.11071766255247</v>
      </c>
      <c r="H153">
        <f>AP153*1000</f>
        <v>0.26832829645337342</v>
      </c>
      <c r="I153">
        <f>(AU153-BA153)</f>
        <v>2.4711544099690865</v>
      </c>
      <c r="J153">
        <f>(P153+AT153*D153)</f>
        <v>26.911320097598452</v>
      </c>
      <c r="K153" s="1">
        <v>3.5199999809265137</v>
      </c>
      <c r="L153">
        <f>(K153*AI153+AJ153)</f>
        <v>2</v>
      </c>
      <c r="M153" s="1">
        <v>0.5</v>
      </c>
      <c r="N153">
        <f>L153*(M153+1)*(M153+1)/(M153*M153+1)</f>
        <v>3.6</v>
      </c>
      <c r="O153" s="1">
        <v>27.178667068481445</v>
      </c>
      <c r="P153" s="1">
        <v>26.991909027099609</v>
      </c>
      <c r="Q153" s="1">
        <v>27.036413192749023</v>
      </c>
      <c r="R153" s="1">
        <v>409.8785400390625</v>
      </c>
      <c r="S153" s="1">
        <v>410.57269287109375</v>
      </c>
      <c r="T153" s="1">
        <v>10.60208797454834</v>
      </c>
      <c r="U153" s="1">
        <v>10.757951736450195</v>
      </c>
      <c r="V153" s="1">
        <v>29.677610397338867</v>
      </c>
      <c r="W153" s="1">
        <v>30.114711761474609</v>
      </c>
      <c r="X153" s="1">
        <v>599.46875</v>
      </c>
      <c r="Y153" s="1">
        <v>0.13434945046901703</v>
      </c>
      <c r="Z153" s="1">
        <v>0.14142046868801117</v>
      </c>
      <c r="AA153" s="1">
        <v>101.26518249511719</v>
      </c>
      <c r="AB153" s="1">
        <v>6.108586311340332</v>
      </c>
      <c r="AC153" s="1">
        <v>1.3707123696804047E-2</v>
      </c>
      <c r="AD153" s="1">
        <v>7.4634803459048271E-3</v>
      </c>
      <c r="AE153" s="1">
        <v>7.3936157859861851E-3</v>
      </c>
      <c r="AF153" s="1">
        <v>2.0811352878808975E-2</v>
      </c>
      <c r="AG153" s="1">
        <v>6.8059931509196758E-3</v>
      </c>
      <c r="AH153" s="1">
        <v>1</v>
      </c>
      <c r="AI153" s="1">
        <v>0</v>
      </c>
      <c r="AJ153" s="1">
        <v>2</v>
      </c>
      <c r="AK153" s="1">
        <v>0</v>
      </c>
      <c r="AL153" s="1">
        <v>1</v>
      </c>
      <c r="AM153" s="1">
        <v>0.18999999761581421</v>
      </c>
      <c r="AN153" s="1">
        <v>111115</v>
      </c>
      <c r="AO153">
        <f>X153*0.000001/(K153*0.0001)</f>
        <v>1.7030362308189881</v>
      </c>
      <c r="AP153">
        <f>(U153-T153)/(1000-U153)*AO153</f>
        <v>2.6832829645337343E-4</v>
      </c>
      <c r="AQ153">
        <f>(P153+273.15)</f>
        <v>300.14190902709959</v>
      </c>
      <c r="AR153">
        <f>(O153+273.15)</f>
        <v>300.32866706848142</v>
      </c>
      <c r="AS153">
        <f>(Y153*AK153+Z153*AL153)*AM153</f>
        <v>2.686988871354945E-2</v>
      </c>
      <c r="AT153">
        <f>((AS153+0.00000010773*(AR153^4-AQ153^4))-AP153*44100)/(L153*0.92*2*29.3+0.00000043092*AQ153^3)</f>
        <v>-8.0588929501157813E-2</v>
      </c>
      <c r="AU153">
        <f>0.61365*EXP(17.502*J153/(240.97+J153))</f>
        <v>3.5605603558343781</v>
      </c>
      <c r="AV153">
        <f>AU153*1000/AA153</f>
        <v>35.160755830426332</v>
      </c>
      <c r="AW153">
        <f>(AV153-U153)</f>
        <v>24.402804093976137</v>
      </c>
      <c r="AX153">
        <f>IF(D153,P153,(O153+P153)/2)</f>
        <v>26.991909027099609</v>
      </c>
      <c r="AY153">
        <f>0.61365*EXP(17.502*AX153/(240.97+AX153))</f>
        <v>3.5774592185567951</v>
      </c>
      <c r="AZ153">
        <f>IF(AW153&lt;&gt;0,(1000-(AV153+U153)/2)/AW153*AP153,0)</f>
        <v>1.0743341263380037E-2</v>
      </c>
      <c r="BA153">
        <f>U153*AA153/1000</f>
        <v>1.0894059458652918</v>
      </c>
      <c r="BB153">
        <f>(AY153-BA153)</f>
        <v>2.488053272691503</v>
      </c>
      <c r="BC153">
        <f>1/(1.6/F153+1.37/N153)</f>
        <v>6.717470000846635E-3</v>
      </c>
      <c r="BD153">
        <f>G153*AA153*0.001</f>
        <v>59.048813238957138</v>
      </c>
      <c r="BE153">
        <f>G153/S153</f>
        <v>1.4202374580367672</v>
      </c>
      <c r="BF153">
        <f>(1-AP153*AA153/AU153/F153)*100</f>
        <v>29.177555330501413</v>
      </c>
      <c r="BG153">
        <f>(S153-E153/(N153/1.35))</f>
        <v>411.05731875631494</v>
      </c>
      <c r="BH153">
        <f>E153*BF153/100/BG153</f>
        <v>-9.173220982687249E-4</v>
      </c>
    </row>
    <row r="154" spans="1:60" x14ac:dyDescent="0.25">
      <c r="A154" s="1">
        <v>52</v>
      </c>
      <c r="B154" s="1" t="s">
        <v>216</v>
      </c>
      <c r="C154" s="1">
        <v>6942.0000009834766</v>
      </c>
      <c r="D154" s="1">
        <v>1</v>
      </c>
      <c r="E154">
        <f>(R154-S154*(1000-T154)/(1000-U154))*AO154</f>
        <v>-1.3273241711316153</v>
      </c>
      <c r="F154">
        <f>IF(AZ154&lt;&gt;0,1/(1/AZ154-1/N154),0)</f>
        <v>1.0741721441234236E-2</v>
      </c>
      <c r="G154">
        <f>((BC154-AP154/2)*S154-E154)/(BC154+AP154/2)</f>
        <v>588.80924164688065</v>
      </c>
      <c r="H154">
        <f>AP154*1000</f>
        <v>0.26747133852119537</v>
      </c>
      <c r="I154">
        <f>(AU154-BA154)</f>
        <v>2.4709498996738701</v>
      </c>
      <c r="J154">
        <f>(P154+AT154*D154)</f>
        <v>26.914843021522767</v>
      </c>
      <c r="K154" s="1">
        <v>3.5199999809265137</v>
      </c>
      <c r="L154">
        <f>(K154*AI154+AJ154)</f>
        <v>2</v>
      </c>
      <c r="M154" s="1">
        <v>0.5</v>
      </c>
      <c r="N154">
        <f>L154*(M154+1)*(M154+1)/(M154*M154+1)</f>
        <v>3.6</v>
      </c>
      <c r="O154" s="1">
        <v>27.18255615234375</v>
      </c>
      <c r="P154" s="1">
        <v>26.995016098022461</v>
      </c>
      <c r="Q154" s="1">
        <v>27.045642852783203</v>
      </c>
      <c r="R154" s="1">
        <v>409.84011840820313</v>
      </c>
      <c r="S154" s="1">
        <v>410.55502319335938</v>
      </c>
      <c r="T154" s="1">
        <v>10.611947059631348</v>
      </c>
      <c r="U154" s="1">
        <v>10.767311096191406</v>
      </c>
      <c r="V154" s="1">
        <v>29.699508666992188</v>
      </c>
      <c r="W154" s="1">
        <v>30.134864807128906</v>
      </c>
      <c r="X154" s="1">
        <v>599.4705810546875</v>
      </c>
      <c r="Y154" s="1">
        <v>0.1476837545633316</v>
      </c>
      <c r="Z154" s="1">
        <v>0.15545657277107239</v>
      </c>
      <c r="AA154" s="1">
        <v>101.26462554931641</v>
      </c>
      <c r="AB154" s="1">
        <v>6.108586311340332</v>
      </c>
      <c r="AC154" s="1">
        <v>1.3707123696804047E-2</v>
      </c>
      <c r="AD154" s="1">
        <v>7.4634803459048271E-3</v>
      </c>
      <c r="AE154" s="1">
        <v>7.3936157859861851E-3</v>
      </c>
      <c r="AF154" s="1">
        <v>2.0811352878808975E-2</v>
      </c>
      <c r="AG154" s="1">
        <v>6.8059931509196758E-3</v>
      </c>
      <c r="AH154" s="1">
        <v>1</v>
      </c>
      <c r="AI154" s="1">
        <v>0</v>
      </c>
      <c r="AJ154" s="1">
        <v>2</v>
      </c>
      <c r="AK154" s="1">
        <v>0</v>
      </c>
      <c r="AL154" s="1">
        <v>1</v>
      </c>
      <c r="AM154" s="1">
        <v>0.18999999761581421</v>
      </c>
      <c r="AN154" s="1">
        <v>111115</v>
      </c>
      <c r="AO154">
        <f>X154*0.000001/(K154*0.0001)</f>
        <v>1.703041432678924</v>
      </c>
      <c r="AP154">
        <f>(U154-T154)/(1000-U154)*AO154</f>
        <v>2.6747133852119537E-4</v>
      </c>
      <c r="AQ154">
        <f>(P154+273.15)</f>
        <v>300.14501609802244</v>
      </c>
      <c r="AR154">
        <f>(O154+273.15)</f>
        <v>300.33255615234373</v>
      </c>
      <c r="AS154">
        <f>(Y154*AK154+Z154*AL154)*AM154</f>
        <v>2.9536748455866402E-2</v>
      </c>
      <c r="AT154">
        <f>((AS154+0.00000010773*(AR154^4-AQ154^4))-AP154*44100)/(L154*0.92*2*29.3+0.00000043092*AQ154^3)</f>
        <v>-8.0173076499694351E-2</v>
      </c>
      <c r="AU154">
        <f>0.61365*EXP(17.502*J154/(240.97+J154))</f>
        <v>3.5612976260026925</v>
      </c>
      <c r="AV154">
        <f>AU154*1000/AA154</f>
        <v>35.168229840225123</v>
      </c>
      <c r="AW154">
        <f>(AV154-U154)</f>
        <v>24.400918744033717</v>
      </c>
      <c r="AX154">
        <f>IF(D154,P154,(O154+P154)/2)</f>
        <v>26.995016098022461</v>
      </c>
      <c r="AY154">
        <f>0.61365*EXP(17.502*AX154/(240.97+AX154))</f>
        <v>3.5781121460895724</v>
      </c>
      <c r="AZ154">
        <f>IF(AW154&lt;&gt;0,(1000-(AV154+U154)/2)/AW154*AP154,0)</f>
        <v>1.0709765519591906E-2</v>
      </c>
      <c r="BA154">
        <f>U154*AA154/1000</f>
        <v>1.0903477263288224</v>
      </c>
      <c r="BB154">
        <f>(AY154-BA154)</f>
        <v>2.48776441976075</v>
      </c>
      <c r="BC154">
        <f>1/(1.6/F154+1.37/N154)</f>
        <v>6.6964671730858566E-3</v>
      </c>
      <c r="BD154">
        <f>G154*AA154*0.001</f>
        <v>59.625547375348333</v>
      </c>
      <c r="BE154">
        <f>G154/S154</f>
        <v>1.4341786322988643</v>
      </c>
      <c r="BF154">
        <f>(1-AP154*AA154/AU154/F154)*100</f>
        <v>29.196804931346865</v>
      </c>
      <c r="BG154">
        <f>(S154-E154/(N154/1.35))</f>
        <v>411.05276975753372</v>
      </c>
      <c r="BH154">
        <f>E154*BF154/100/BG154</f>
        <v>-9.4278953352025584E-4</v>
      </c>
    </row>
    <row r="155" spans="1:60" x14ac:dyDescent="0.25">
      <c r="A155" s="1" t="s">
        <v>9</v>
      </c>
      <c r="B155" s="1" t="s">
        <v>217</v>
      </c>
    </row>
    <row r="156" spans="1:60" x14ac:dyDescent="0.25">
      <c r="A156" s="1" t="s">
        <v>9</v>
      </c>
      <c r="B156" s="1" t="s">
        <v>218</v>
      </c>
    </row>
    <row r="157" spans="1:60" x14ac:dyDescent="0.25">
      <c r="A157" s="1" t="s">
        <v>9</v>
      </c>
      <c r="B157" s="1" t="s">
        <v>219</v>
      </c>
    </row>
    <row r="158" spans="1:60" x14ac:dyDescent="0.25">
      <c r="A158" s="1" t="s">
        <v>9</v>
      </c>
      <c r="B158" s="1" t="s">
        <v>220</v>
      </c>
    </row>
    <row r="159" spans="1:60" x14ac:dyDescent="0.25">
      <c r="A159" s="1" t="s">
        <v>9</v>
      </c>
      <c r="B159" s="1" t="s">
        <v>221</v>
      </c>
    </row>
    <row r="160" spans="1:60" x14ac:dyDescent="0.25">
      <c r="A160" s="1" t="s">
        <v>9</v>
      </c>
      <c r="B160" s="1" t="s">
        <v>222</v>
      </c>
    </row>
    <row r="161" spans="1:60" x14ac:dyDescent="0.25">
      <c r="A161" s="1" t="s">
        <v>9</v>
      </c>
      <c r="B161" s="1" t="s">
        <v>223</v>
      </c>
    </row>
    <row r="162" spans="1:60" x14ac:dyDescent="0.25">
      <c r="A162" s="1" t="s">
        <v>9</v>
      </c>
      <c r="B162" s="1" t="s">
        <v>224</v>
      </c>
    </row>
    <row r="163" spans="1:60" x14ac:dyDescent="0.25">
      <c r="A163" s="1" t="s">
        <v>9</v>
      </c>
      <c r="B163" s="1" t="s">
        <v>225</v>
      </c>
    </row>
    <row r="164" spans="1:60" x14ac:dyDescent="0.25">
      <c r="A164" s="1">
        <v>53</v>
      </c>
      <c r="B164" s="1" t="s">
        <v>226</v>
      </c>
      <c r="C164" s="1">
        <v>7254.5000014416873</v>
      </c>
      <c r="D164" s="1">
        <v>1</v>
      </c>
      <c r="E164">
        <f>(R164-S164*(1000-T164)/(1000-U164))*AO164</f>
        <v>-1.4455011931413064</v>
      </c>
      <c r="F164">
        <f>IF(AZ164&lt;&gt;0,1/(1/AZ164-1/N164),0)</f>
        <v>2.3592763096491012E-2</v>
      </c>
      <c r="G164">
        <f>((BC164-AP164/2)*S164-E164)/(BC164+AP164/2)</f>
        <v>492.77045582480292</v>
      </c>
      <c r="H164">
        <f>AP164*1000</f>
        <v>0.56429604026578917</v>
      </c>
      <c r="I164">
        <f>(AU164-BA164)</f>
        <v>2.3800669492914892</v>
      </c>
      <c r="J164">
        <f>(P164+AT164*D164)</f>
        <v>27.013294925720839</v>
      </c>
      <c r="K164" s="1">
        <v>8.3000001907348633</v>
      </c>
      <c r="L164">
        <f>(K164*AI164+AJ164)</f>
        <v>2</v>
      </c>
      <c r="M164" s="1">
        <v>0.5</v>
      </c>
      <c r="N164">
        <f>L164*(M164+1)*(M164+1)/(M164*M164+1)</f>
        <v>3.6</v>
      </c>
      <c r="O164" s="1">
        <v>27.276966094970703</v>
      </c>
      <c r="P164" s="1">
        <v>27.215427398681641</v>
      </c>
      <c r="Q164" s="1">
        <v>27.015096664428711</v>
      </c>
      <c r="R164" s="1">
        <v>409.91213989257813</v>
      </c>
      <c r="S164" s="1">
        <v>411.59188842773438</v>
      </c>
      <c r="T164" s="1">
        <v>11.098183631896973</v>
      </c>
      <c r="U164" s="1">
        <v>11.870184898376465</v>
      </c>
      <c r="V164" s="1">
        <v>30.88848876953125</v>
      </c>
      <c r="W164" s="1">
        <v>33.037040710449219</v>
      </c>
      <c r="X164" s="1">
        <v>599.48883056640625</v>
      </c>
      <c r="Y164" s="1">
        <v>5.7533655315637589E-2</v>
      </c>
      <c r="Z164" s="1">
        <v>6.0561742633581161E-2</v>
      </c>
      <c r="AA164" s="1">
        <v>101.25271606445313</v>
      </c>
      <c r="AB164" s="1">
        <v>6.3386096954345703</v>
      </c>
      <c r="AC164" s="1">
        <v>5.7118041440844536E-3</v>
      </c>
      <c r="AD164" s="1">
        <v>1.3877091929316521E-2</v>
      </c>
      <c r="AE164" s="1">
        <v>3.1472302507609129E-3</v>
      </c>
      <c r="AF164" s="1">
        <v>2.406611479818821E-2</v>
      </c>
      <c r="AG164" s="1">
        <v>2.9787144158035517E-3</v>
      </c>
      <c r="AH164" s="1">
        <v>0.66666668653488159</v>
      </c>
      <c r="AI164" s="1">
        <v>0</v>
      </c>
      <c r="AJ164" s="1">
        <v>2</v>
      </c>
      <c r="AK164" s="1">
        <v>0</v>
      </c>
      <c r="AL164" s="1">
        <v>1</v>
      </c>
      <c r="AM164" s="1">
        <v>0.18999999761581421</v>
      </c>
      <c r="AN164" s="1">
        <v>111115</v>
      </c>
      <c r="AO164">
        <f>X164*0.000001/(K164*0.0001)</f>
        <v>0.72227568287962751</v>
      </c>
      <c r="AP164">
        <f>(U164-T164)/(1000-U164)*AO164</f>
        <v>5.6429604026578912E-4</v>
      </c>
      <c r="AQ164">
        <f>(P164+273.15)</f>
        <v>300.36542739868162</v>
      </c>
      <c r="AR164">
        <f>(O164+273.15)</f>
        <v>300.42696609497068</v>
      </c>
      <c r="AS164">
        <f>(Y164*AK164+Z164*AL164)*AM164</f>
        <v>1.1506730955989974E-2</v>
      </c>
      <c r="AT164">
        <f>((AS164+0.00000010773*(AR164^4-AQ164^4))-AP164*44100)/(L164*0.92*2*29.3+0.00000043092*AQ164^3)</f>
        <v>-0.2021324729608002</v>
      </c>
      <c r="AU164">
        <f>0.61365*EXP(17.502*J164/(240.97+J164))</f>
        <v>3.5819554104393605</v>
      </c>
      <c r="AV164">
        <f>AU164*1000/AA164</f>
        <v>35.376388403835428</v>
      </c>
      <c r="AW164">
        <f>(AV164-U164)</f>
        <v>23.506203505458963</v>
      </c>
      <c r="AX164">
        <f>IF(D164,P164,(O164+P164)/2)</f>
        <v>27.215427398681641</v>
      </c>
      <c r="AY164">
        <f>0.61365*EXP(17.502*AX164/(240.97+AX164))</f>
        <v>3.6246961750074478</v>
      </c>
      <c r="AZ164">
        <f>IF(AW164&lt;&gt;0,(1000-(AV164+U164)/2)/AW164*AP164,0)</f>
        <v>2.3439153541853448E-2</v>
      </c>
      <c r="BA164">
        <f>U164*AA164/1000</f>
        <v>1.2018884611478715</v>
      </c>
      <c r="BB164">
        <f>(AY164-BA164)</f>
        <v>2.4228077138595765</v>
      </c>
      <c r="BC164">
        <f>1/(1.6/F164+1.37/N164)</f>
        <v>1.4663194811081311E-2</v>
      </c>
      <c r="BD164">
        <f>G164*AA164*0.001</f>
        <v>49.89434704857991</v>
      </c>
      <c r="BE164">
        <f>G164/S164</f>
        <v>1.1972307270368414</v>
      </c>
      <c r="BF164">
        <f>(1-AP164*AA164/AU164/F164)*100</f>
        <v>32.389413625838024</v>
      </c>
      <c r="BG164">
        <f>(S164-E164/(N164/1.35))</f>
        <v>412.13395137516238</v>
      </c>
      <c r="BH164">
        <f>E164*BF164/100/BG164</f>
        <v>-1.1360125969985238E-3</v>
      </c>
    </row>
    <row r="165" spans="1:60" x14ac:dyDescent="0.25">
      <c r="A165" s="1">
        <v>54</v>
      </c>
      <c r="B165" s="1" t="s">
        <v>227</v>
      </c>
      <c r="C165" s="1">
        <v>7259.5000013299286</v>
      </c>
      <c r="D165" s="1">
        <v>1</v>
      </c>
      <c r="E165">
        <f>(R165-S165*(1000-T165)/(1000-U165))*AO165</f>
        <v>-1.4450061746926548</v>
      </c>
      <c r="F165">
        <f>IF(AZ165&lt;&gt;0,1/(1/AZ165-1/N165),0)</f>
        <v>2.3509795190508831E-2</v>
      </c>
      <c r="G165">
        <f>((BC165-AP165/2)*S165-E165)/(BC165+AP165/2)</f>
        <v>493.08309293747379</v>
      </c>
      <c r="H165">
        <f>AP165*1000</f>
        <v>0.56208801770973749</v>
      </c>
      <c r="I165">
        <f>(AU165-BA165)</f>
        <v>2.379072584863219</v>
      </c>
      <c r="J165">
        <f>(P165+AT165*D165)</f>
        <v>27.010310114662509</v>
      </c>
      <c r="K165" s="1">
        <v>8.3000001907348633</v>
      </c>
      <c r="L165">
        <f>(K165*AI165+AJ165)</f>
        <v>2</v>
      </c>
      <c r="M165" s="1">
        <v>0.5</v>
      </c>
      <c r="N165">
        <f>L165*(M165+1)*(M165+1)/(M165*M165+1)</f>
        <v>3.6</v>
      </c>
      <c r="O165" s="1">
        <v>27.271587371826172</v>
      </c>
      <c r="P165" s="1">
        <v>27.211772918701172</v>
      </c>
      <c r="Q165" s="1">
        <v>27.001005172729492</v>
      </c>
      <c r="R165" s="1">
        <v>409.910888671875</v>
      </c>
      <c r="S165" s="1">
        <v>411.5911865234375</v>
      </c>
      <c r="T165" s="1">
        <v>11.104822158813477</v>
      </c>
      <c r="U165" s="1">
        <v>11.873788833618164</v>
      </c>
      <c r="V165" s="1">
        <v>30.914012908935547</v>
      </c>
      <c r="W165" s="1">
        <v>33.05584716796875</v>
      </c>
      <c r="X165" s="1">
        <v>599.4974365234375</v>
      </c>
      <c r="Y165" s="1">
        <v>7.2087898850440979E-2</v>
      </c>
      <c r="Z165" s="1">
        <v>7.5882002711296082E-2</v>
      </c>
      <c r="AA165" s="1">
        <v>101.25285339355469</v>
      </c>
      <c r="AB165" s="1">
        <v>6.3386096954345703</v>
      </c>
      <c r="AC165" s="1">
        <v>5.7118041440844536E-3</v>
      </c>
      <c r="AD165" s="1">
        <v>1.3877091929316521E-2</v>
      </c>
      <c r="AE165" s="1">
        <v>3.1472302507609129E-3</v>
      </c>
      <c r="AF165" s="1">
        <v>2.406611479818821E-2</v>
      </c>
      <c r="AG165" s="1">
        <v>2.9787144158035517E-3</v>
      </c>
      <c r="AH165" s="1">
        <v>1</v>
      </c>
      <c r="AI165" s="1">
        <v>0</v>
      </c>
      <c r="AJ165" s="1">
        <v>2</v>
      </c>
      <c r="AK165" s="1">
        <v>0</v>
      </c>
      <c r="AL165" s="1">
        <v>1</v>
      </c>
      <c r="AM165" s="1">
        <v>0.18999999761581421</v>
      </c>
      <c r="AN165" s="1">
        <v>111115</v>
      </c>
      <c r="AO165">
        <f>X165*0.000001/(K165*0.0001)</f>
        <v>0.72228605150231839</v>
      </c>
      <c r="AP165">
        <f>(U165-T165)/(1000-U165)*AO165</f>
        <v>5.6208801770973751E-4</v>
      </c>
      <c r="AQ165">
        <f>(P165+273.15)</f>
        <v>300.36177291870115</v>
      </c>
      <c r="AR165">
        <f>(O165+273.15)</f>
        <v>300.42158737182615</v>
      </c>
      <c r="AS165">
        <f>(Y165*AK165+Z165*AL165)*AM165</f>
        <v>1.4417580334229463E-2</v>
      </c>
      <c r="AT165">
        <f>((AS165+0.00000010773*(AR165^4-AQ165^4))-AP165*44100)/(L165*0.92*2*29.3+0.00000043092*AQ165^3)</f>
        <v>-0.20146280403866337</v>
      </c>
      <c r="AU165">
        <f>0.61365*EXP(17.502*J165/(240.97+J165))</f>
        <v>3.581327584859586</v>
      </c>
      <c r="AV165">
        <f>AU165*1000/AA165</f>
        <v>35.37013985116549</v>
      </c>
      <c r="AW165">
        <f>(AV165-U165)</f>
        <v>23.496351017547326</v>
      </c>
      <c r="AX165">
        <f>IF(D165,P165,(O165+P165)/2)</f>
        <v>27.211772918701172</v>
      </c>
      <c r="AY165">
        <f>0.61365*EXP(17.502*AX165/(240.97+AX165))</f>
        <v>3.623919504367604</v>
      </c>
      <c r="AZ165">
        <f>IF(AW165&lt;&gt;0,(1000-(AV165+U165)/2)/AW165*AP165,0)</f>
        <v>2.3357260631161621E-2</v>
      </c>
      <c r="BA165">
        <f>U165*AA165/1000</f>
        <v>1.2022549999963668</v>
      </c>
      <c r="BB165">
        <f>(AY165-BA165)</f>
        <v>2.421664504371237</v>
      </c>
      <c r="BC165">
        <f>1/(1.6/F165+1.37/N165)</f>
        <v>1.4611915966663063E-2</v>
      </c>
      <c r="BD165">
        <f>G165*AA165*0.001</f>
        <v>49.926070120038538</v>
      </c>
      <c r="BE165">
        <f>G165/S165</f>
        <v>1.1979923503765206</v>
      </c>
      <c r="BF165">
        <f>(1-AP165*AA165/AU165/F165)*100</f>
        <v>32.404356839805651</v>
      </c>
      <c r="BG165">
        <f>(S165-E165/(N165/1.35))</f>
        <v>412.13306383894724</v>
      </c>
      <c r="BH165">
        <f>E165*BF165/100/BG165</f>
        <v>-1.1361499435231272E-3</v>
      </c>
    </row>
    <row r="166" spans="1:60" x14ac:dyDescent="0.25">
      <c r="A166" s="1">
        <v>55</v>
      </c>
      <c r="B166" s="1" t="s">
        <v>228</v>
      </c>
      <c r="C166" s="1">
        <v>7265.0000012069941</v>
      </c>
      <c r="D166" s="1">
        <v>1</v>
      </c>
      <c r="E166">
        <f>(R166-S166*(1000-T166)/(1000-U166))*AO166</f>
        <v>-1.4224838409219815</v>
      </c>
      <c r="F166">
        <f>IF(AZ166&lt;&gt;0,1/(1/AZ166-1/N166),0)</f>
        <v>2.3466322709633038E-2</v>
      </c>
      <c r="G166">
        <f>((BC166-AP166/2)*S166-E166)/(BC166+AP166/2)</f>
        <v>491.74404352199429</v>
      </c>
      <c r="H166">
        <f>AP166*1000</f>
        <v>0.56070253354402055</v>
      </c>
      <c r="I166">
        <f>(AU166-BA166)</f>
        <v>2.377580891438777</v>
      </c>
      <c r="J166">
        <f>(P166+AT166*D166)</f>
        <v>27.005293667049312</v>
      </c>
      <c r="K166" s="1">
        <v>8.3000001907348633</v>
      </c>
      <c r="L166">
        <f>(K166*AI166+AJ166)</f>
        <v>2</v>
      </c>
      <c r="M166" s="1">
        <v>0.5</v>
      </c>
      <c r="N166">
        <f>L166*(M166+1)*(M166+1)/(M166*M166+1)</f>
        <v>3.6</v>
      </c>
      <c r="O166" s="1">
        <v>27.266256332397461</v>
      </c>
      <c r="P166" s="1">
        <v>27.206144332885742</v>
      </c>
      <c r="Q166" s="1">
        <v>27.007749557495117</v>
      </c>
      <c r="R166" s="1">
        <v>409.92727661132813</v>
      </c>
      <c r="S166" s="1">
        <v>411.57723999023438</v>
      </c>
      <c r="T166" s="1">
        <v>11.111026763916016</v>
      </c>
      <c r="U166" s="1">
        <v>11.878116607666016</v>
      </c>
      <c r="V166" s="1">
        <v>30.941415786743164</v>
      </c>
      <c r="W166" s="1">
        <v>33.077507019042969</v>
      </c>
      <c r="X166" s="1">
        <v>599.48028564453125</v>
      </c>
      <c r="Y166" s="1">
        <v>0.11581818014383316</v>
      </c>
      <c r="Z166" s="1">
        <v>0.12191387265920639</v>
      </c>
      <c r="AA166" s="1">
        <v>101.25273132324219</v>
      </c>
      <c r="AB166" s="1">
        <v>6.3386096954345703</v>
      </c>
      <c r="AC166" s="1">
        <v>5.7118041440844536E-3</v>
      </c>
      <c r="AD166" s="1">
        <v>1.3877091929316521E-2</v>
      </c>
      <c r="AE166" s="1">
        <v>3.1472302507609129E-3</v>
      </c>
      <c r="AF166" s="1">
        <v>2.406611479818821E-2</v>
      </c>
      <c r="AG166" s="1">
        <v>2.9787144158035517E-3</v>
      </c>
      <c r="AH166" s="1">
        <v>1</v>
      </c>
      <c r="AI166" s="1">
        <v>0</v>
      </c>
      <c r="AJ166" s="1">
        <v>2</v>
      </c>
      <c r="AK166" s="1">
        <v>0</v>
      </c>
      <c r="AL166" s="1">
        <v>1</v>
      </c>
      <c r="AM166" s="1">
        <v>0.18999999761581421</v>
      </c>
      <c r="AN166" s="1">
        <v>111115</v>
      </c>
      <c r="AO166">
        <f>X166*0.000001/(K166*0.0001)</f>
        <v>0.72226538779326765</v>
      </c>
      <c r="AP166">
        <f>(U166-T166)/(1000-U166)*AO166</f>
        <v>5.6070253354402054E-4</v>
      </c>
      <c r="AQ166">
        <f>(P166+273.15)</f>
        <v>300.35614433288572</v>
      </c>
      <c r="AR166">
        <f>(O166+273.15)</f>
        <v>300.41625633239744</v>
      </c>
      <c r="AS166">
        <f>(Y166*AK166+Z166*AL166)*AM166</f>
        <v>2.3163635514583891E-2</v>
      </c>
      <c r="AT166">
        <f>((AS166+0.00000010773*(AR166^4-AQ166^4))-AP166*44100)/(L166*0.92*2*29.3+0.00000043092*AQ166^3)</f>
        <v>-0.20085066583642938</v>
      </c>
      <c r="AU166">
        <f>0.61365*EXP(17.502*J166/(240.97+J166))</f>
        <v>3.5802726409409251</v>
      </c>
      <c r="AV166">
        <f>AU166*1000/AA166</f>
        <v>35.35976357527737</v>
      </c>
      <c r="AW166">
        <f>(AV166-U166)</f>
        <v>23.481646967611354</v>
      </c>
      <c r="AX166">
        <f>IF(D166,P166,(O166+P166)/2)</f>
        <v>27.206144332885742</v>
      </c>
      <c r="AY166">
        <f>0.61365*EXP(17.502*AX166/(240.97+AX166))</f>
        <v>3.6227235697957605</v>
      </c>
      <c r="AZ166">
        <f>IF(AW166&lt;&gt;0,(1000-(AV166+U166)/2)/AW166*AP166,0)</f>
        <v>2.3314349915499036E-2</v>
      </c>
      <c r="BA166">
        <f>U166*AA166/1000</f>
        <v>1.2026917495021481</v>
      </c>
      <c r="BB166">
        <f>(AY166-BA166)</f>
        <v>2.4200318202936124</v>
      </c>
      <c r="BC166">
        <f>1/(1.6/F166+1.37/N166)</f>
        <v>1.4585046718545911E-2</v>
      </c>
      <c r="BD166">
        <f>G166*AA166*0.001</f>
        <v>49.7904275185372</v>
      </c>
      <c r="BE166">
        <f>G166/S166</f>
        <v>1.1947794866734178</v>
      </c>
      <c r="BF166">
        <f>(1-AP166*AA166/AU166/F166)*100</f>
        <v>32.42623344694163</v>
      </c>
      <c r="BG166">
        <f>(S166-E166/(N166/1.35))</f>
        <v>412.11067143058011</v>
      </c>
      <c r="BH166">
        <f>E166*BF166/100/BG166</f>
        <v>-1.1192574300519715E-3</v>
      </c>
    </row>
    <row r="167" spans="1:60" x14ac:dyDescent="0.25">
      <c r="A167" s="1">
        <v>56</v>
      </c>
      <c r="B167" s="1" t="s">
        <v>229</v>
      </c>
      <c r="C167" s="1">
        <v>7270.0000010952353</v>
      </c>
      <c r="D167" s="1">
        <v>1</v>
      </c>
      <c r="E167">
        <f>(R167-S167*(1000-T167)/(1000-U167))*AO167</f>
        <v>-1.4457190547406418</v>
      </c>
      <c r="F167">
        <f>IF(AZ167&lt;&gt;0,1/(1/AZ167-1/N167),0)</f>
        <v>2.3451027378272402E-2</v>
      </c>
      <c r="G167">
        <f>((BC167-AP167/2)*S167-E167)/(BC167+AP167/2)</f>
        <v>493.35490536273539</v>
      </c>
      <c r="H167">
        <f>AP167*1000</f>
        <v>0.56010918832495393</v>
      </c>
      <c r="I167">
        <f>(AU167-BA167)</f>
        <v>2.3766178618830853</v>
      </c>
      <c r="J167">
        <f>(P167+AT167*D167)</f>
        <v>27.002353132489414</v>
      </c>
      <c r="K167" s="1">
        <v>8.3000001907348633</v>
      </c>
      <c r="L167">
        <f>(K167*AI167+AJ167)</f>
        <v>2</v>
      </c>
      <c r="M167" s="1">
        <v>0.5</v>
      </c>
      <c r="N167">
        <f>L167*(M167+1)*(M167+1)/(M167*M167+1)</f>
        <v>3.6</v>
      </c>
      <c r="O167" s="1">
        <v>27.266807556152344</v>
      </c>
      <c r="P167" s="1">
        <v>27.202543258666992</v>
      </c>
      <c r="Q167" s="1">
        <v>27.034252166748047</v>
      </c>
      <c r="R167" s="1">
        <v>409.87155151367188</v>
      </c>
      <c r="S167" s="1">
        <v>411.55410766601563</v>
      </c>
      <c r="T167" s="1">
        <v>11.115163803100586</v>
      </c>
      <c r="U167" s="1">
        <v>11.8814697265625</v>
      </c>
      <c r="V167" s="1">
        <v>30.953157424926758</v>
      </c>
      <c r="W167" s="1">
        <v>33.088199615478516</v>
      </c>
      <c r="X167" s="1">
        <v>599.45648193359375</v>
      </c>
      <c r="Y167" s="1">
        <v>0.13764588534832001</v>
      </c>
      <c r="Z167" s="1">
        <v>0.14489041268825531</v>
      </c>
      <c r="AA167" s="1">
        <v>101.253173828125</v>
      </c>
      <c r="AB167" s="1">
        <v>6.3386096954345703</v>
      </c>
      <c r="AC167" s="1">
        <v>5.7118041440844536E-3</v>
      </c>
      <c r="AD167" s="1">
        <v>1.3877091929316521E-2</v>
      </c>
      <c r="AE167" s="1">
        <v>3.1472302507609129E-3</v>
      </c>
      <c r="AF167" s="1">
        <v>2.406611479818821E-2</v>
      </c>
      <c r="AG167" s="1">
        <v>2.9787144158035517E-3</v>
      </c>
      <c r="AH167" s="1">
        <v>1</v>
      </c>
      <c r="AI167" s="1">
        <v>0</v>
      </c>
      <c r="AJ167" s="1">
        <v>2</v>
      </c>
      <c r="AK167" s="1">
        <v>0</v>
      </c>
      <c r="AL167" s="1">
        <v>1</v>
      </c>
      <c r="AM167" s="1">
        <v>0.18999999761581421</v>
      </c>
      <c r="AN167" s="1">
        <v>111115</v>
      </c>
      <c r="AO167">
        <f>X167*0.000001/(K167*0.0001)</f>
        <v>0.72223670862412248</v>
      </c>
      <c r="AP167">
        <f>(U167-T167)/(1000-U167)*AO167</f>
        <v>5.6010918832495398E-4</v>
      </c>
      <c r="AQ167">
        <f>(P167+273.15)</f>
        <v>300.35254325866697</v>
      </c>
      <c r="AR167">
        <f>(O167+273.15)</f>
        <v>300.41680755615232</v>
      </c>
      <c r="AS167">
        <f>(Y167*AK167+Z167*AL167)*AM167</f>
        <v>2.7529178065322846E-2</v>
      </c>
      <c r="AT167">
        <f>((AS167+0.00000010773*(AR167^4-AQ167^4))-AP167*44100)/(L167*0.92*2*29.3+0.00000043092*AQ167^3)</f>
        <v>-0.20019012617757767</v>
      </c>
      <c r="AU167">
        <f>0.61365*EXP(17.502*J167/(240.97+J167))</f>
        <v>3.579654381440323</v>
      </c>
      <c r="AV167">
        <f>AU167*1000/AA167</f>
        <v>35.35350296788431</v>
      </c>
      <c r="AW167">
        <f>(AV167-U167)</f>
        <v>23.47203324132181</v>
      </c>
      <c r="AX167">
        <f>IF(D167,P167,(O167+P167)/2)</f>
        <v>27.202543258666992</v>
      </c>
      <c r="AY167">
        <f>0.61365*EXP(17.502*AX167/(240.97+AX167))</f>
        <v>3.6219586117495668</v>
      </c>
      <c r="AZ167">
        <f>IF(AW167&lt;&gt;0,(1000-(AV167+U167)/2)/AW167*AP167,0)</f>
        <v>2.329925199040566E-2</v>
      </c>
      <c r="BA167">
        <f>U167*AA167/1000</f>
        <v>1.2030365195572377</v>
      </c>
      <c r="BB167">
        <f>(AY167-BA167)</f>
        <v>2.4189220921923291</v>
      </c>
      <c r="BC167">
        <f>1/(1.6/F167+1.37/N167)</f>
        <v>1.4575592927142318E-2</v>
      </c>
      <c r="BD167">
        <f>G167*AA167*0.001</f>
        <v>49.9537499916512</v>
      </c>
      <c r="BE167">
        <f>G167/S167</f>
        <v>1.1987607368582085</v>
      </c>
      <c r="BF167">
        <f>(1-AP167*AA167/AU167/F167)*100</f>
        <v>32.441753074168453</v>
      </c>
      <c r="BG167">
        <f>(S167-E167/(N167/1.35))</f>
        <v>412.09625231154337</v>
      </c>
      <c r="BH167">
        <f>E167*BF167/100/BG167</f>
        <v>-1.1381239291896939E-3</v>
      </c>
    </row>
    <row r="168" spans="1:60" x14ac:dyDescent="0.25">
      <c r="A168" s="1">
        <v>57</v>
      </c>
      <c r="B168" s="1" t="s">
        <v>230</v>
      </c>
      <c r="C168" s="1">
        <v>7275.0000009834766</v>
      </c>
      <c r="D168" s="1">
        <v>1</v>
      </c>
      <c r="E168">
        <f>(R168-S168*(1000-T168)/(1000-U168))*AO168</f>
        <v>-1.4457054597076289</v>
      </c>
      <c r="F168">
        <f>IF(AZ168&lt;&gt;0,1/(1/AZ168-1/N168),0)</f>
        <v>2.3401968601949773E-2</v>
      </c>
      <c r="G168">
        <f>((BC168-AP168/2)*S168-E168)/(BC168+AP168/2)</f>
        <v>493.54675949778971</v>
      </c>
      <c r="H168">
        <f>AP168*1000</f>
        <v>0.55876236345890828</v>
      </c>
      <c r="I168">
        <f>(AU168-BA168)</f>
        <v>2.3758365935829344</v>
      </c>
      <c r="J168">
        <f>(P168+AT168*D168)</f>
        <v>27.000206341206852</v>
      </c>
      <c r="K168" s="1">
        <v>8.3000001907348633</v>
      </c>
      <c r="L168">
        <f>(K168*AI168+AJ168)</f>
        <v>2</v>
      </c>
      <c r="M168" s="1">
        <v>0.5</v>
      </c>
      <c r="N168">
        <f>L168*(M168+1)*(M168+1)/(M168*M168+1)</f>
        <v>3.6</v>
      </c>
      <c r="O168" s="1">
        <v>27.270580291748047</v>
      </c>
      <c r="P168" s="1">
        <v>27.19920539855957</v>
      </c>
      <c r="Q168" s="1">
        <v>27.044002532958984</v>
      </c>
      <c r="R168" s="1">
        <v>409.85452270507813</v>
      </c>
      <c r="S168" s="1">
        <v>411.537841796875</v>
      </c>
      <c r="T168" s="1">
        <v>11.120296478271484</v>
      </c>
      <c r="U168" s="1">
        <v>11.884757995605469</v>
      </c>
      <c r="V168" s="1">
        <v>30.961509704589844</v>
      </c>
      <c r="W168" s="1">
        <v>33.091274261474609</v>
      </c>
      <c r="X168" s="1">
        <v>599.45587158203125</v>
      </c>
      <c r="Y168" s="1">
        <v>0.13746583461761475</v>
      </c>
      <c r="Z168" s="1">
        <v>0.14470088481903076</v>
      </c>
      <c r="AA168" s="1">
        <v>101.25292205810547</v>
      </c>
      <c r="AB168" s="1">
        <v>6.3386096954345703</v>
      </c>
      <c r="AC168" s="1">
        <v>5.7118041440844536E-3</v>
      </c>
      <c r="AD168" s="1">
        <v>1.3877091929316521E-2</v>
      </c>
      <c r="AE168" s="1">
        <v>3.1472302507609129E-3</v>
      </c>
      <c r="AF168" s="1">
        <v>2.406611479818821E-2</v>
      </c>
      <c r="AG168" s="1">
        <v>2.9787144158035517E-3</v>
      </c>
      <c r="AH168" s="1">
        <v>1</v>
      </c>
      <c r="AI168" s="1">
        <v>0</v>
      </c>
      <c r="AJ168" s="1">
        <v>2</v>
      </c>
      <c r="AK168" s="1">
        <v>0</v>
      </c>
      <c r="AL168" s="1">
        <v>1</v>
      </c>
      <c r="AM168" s="1">
        <v>0.18999999761581421</v>
      </c>
      <c r="AN168" s="1">
        <v>111115</v>
      </c>
      <c r="AO168">
        <f>X168*0.000001/(K168*0.0001)</f>
        <v>0.72223597326081101</v>
      </c>
      <c r="AP168">
        <f>(U168-T168)/(1000-U168)*AO168</f>
        <v>5.5876236345890823E-4</v>
      </c>
      <c r="AQ168">
        <f>(P168+273.15)</f>
        <v>300.34920539855955</v>
      </c>
      <c r="AR168">
        <f>(O168+273.15)</f>
        <v>300.42058029174802</v>
      </c>
      <c r="AS168">
        <f>(Y168*AK168+Z168*AL168)*AM168</f>
        <v>2.7493167770622051E-2</v>
      </c>
      <c r="AT168">
        <f>((AS168+0.00000010773*(AR168^4-AQ168^4))-AP168*44100)/(L168*0.92*2*29.3+0.00000043092*AQ168^3)</f>
        <v>-0.19899905735271789</v>
      </c>
      <c r="AU168">
        <f>0.61365*EXP(17.502*J168/(240.97+J168))</f>
        <v>3.5792030685914207</v>
      </c>
      <c r="AV168">
        <f>AU168*1000/AA168</f>
        <v>35.349133593768705</v>
      </c>
      <c r="AW168">
        <f>(AV168-U168)</f>
        <v>23.464375598163237</v>
      </c>
      <c r="AX168">
        <f>IF(D168,P168,(O168+P168)/2)</f>
        <v>27.19920539855957</v>
      </c>
      <c r="AY168">
        <f>0.61365*EXP(17.502*AX168/(240.97+AX168))</f>
        <v>3.6212496928569857</v>
      </c>
      <c r="AZ168">
        <f>IF(AW168&lt;&gt;0,(1000-(AV168+U168)/2)/AW168*AP168,0)</f>
        <v>2.325082552171958E-2</v>
      </c>
      <c r="BA168">
        <f>U168*AA168/1000</f>
        <v>1.2033664750084863</v>
      </c>
      <c r="BB168">
        <f>(AY168-BA168)</f>
        <v>2.4178832178484995</v>
      </c>
      <c r="BC168">
        <f>1/(1.6/F168+1.37/N168)</f>
        <v>1.4545270047131574E-2</v>
      </c>
      <c r="BD168">
        <f>G168*AA168*0.001</f>
        <v>49.973051571460232</v>
      </c>
      <c r="BE168">
        <f>G168/S168</f>
        <v>1.1992743057183848</v>
      </c>
      <c r="BF168">
        <f>(1-AP168*AA168/AU168/F168)*100</f>
        <v>32.454568625212708</v>
      </c>
      <c r="BG168">
        <f>(S168-E168/(N168/1.35))</f>
        <v>412.07998134426538</v>
      </c>
      <c r="BH168">
        <f>E168*BF168/100/BG168</f>
        <v>-1.1386077746574057E-3</v>
      </c>
    </row>
    <row r="169" spans="1:60" x14ac:dyDescent="0.25">
      <c r="A169" s="1" t="s">
        <v>9</v>
      </c>
      <c r="B169" s="1" t="s">
        <v>231</v>
      </c>
    </row>
    <row r="170" spans="1:60" x14ac:dyDescent="0.25">
      <c r="A170" s="1" t="s">
        <v>9</v>
      </c>
      <c r="B170" s="1" t="s">
        <v>232</v>
      </c>
    </row>
    <row r="171" spans="1:60" x14ac:dyDescent="0.25">
      <c r="A171" s="1" t="s">
        <v>9</v>
      </c>
      <c r="B171" s="1" t="s">
        <v>233</v>
      </c>
    </row>
    <row r="172" spans="1:60" x14ac:dyDescent="0.25">
      <c r="A172" s="1" t="s">
        <v>9</v>
      </c>
      <c r="B172" s="1" t="s">
        <v>234</v>
      </c>
    </row>
    <row r="173" spans="1:60" x14ac:dyDescent="0.25">
      <c r="A173" s="1" t="s">
        <v>9</v>
      </c>
      <c r="B173" s="1" t="s">
        <v>235</v>
      </c>
    </row>
    <row r="174" spans="1:60" x14ac:dyDescent="0.25">
      <c r="A174" s="1" t="s">
        <v>9</v>
      </c>
      <c r="B174" s="1" t="s">
        <v>236</v>
      </c>
    </row>
    <row r="175" spans="1:60" x14ac:dyDescent="0.25">
      <c r="A175" s="1" t="s">
        <v>9</v>
      </c>
      <c r="B175" s="1" t="s">
        <v>237</v>
      </c>
    </row>
    <row r="176" spans="1:60" x14ac:dyDescent="0.25">
      <c r="A176" s="1" t="s">
        <v>9</v>
      </c>
      <c r="B176" s="1" t="s">
        <v>238</v>
      </c>
    </row>
    <row r="177" spans="1:60" x14ac:dyDescent="0.25">
      <c r="A177" s="1" t="s">
        <v>9</v>
      </c>
      <c r="B177" s="1" t="s">
        <v>239</v>
      </c>
    </row>
    <row r="178" spans="1:60" x14ac:dyDescent="0.25">
      <c r="A178" s="1">
        <v>58</v>
      </c>
      <c r="B178" s="1" t="s">
        <v>240</v>
      </c>
      <c r="C178" s="1">
        <v>7616.5000014416873</v>
      </c>
      <c r="D178" s="1">
        <v>1</v>
      </c>
      <c r="E178">
        <f>(R178-S178*(1000-T178)/(1000-U178))*AO178</f>
        <v>-3.3263312160811989</v>
      </c>
      <c r="F178">
        <f>IF(AZ178&lt;&gt;0,1/(1/AZ178-1/N178),0)</f>
        <v>3.3349612915348721E-2</v>
      </c>
      <c r="G178">
        <f>((BC178-AP178/2)*S178-E178)/(BC178+AP178/2)</f>
        <v>555.05450183558764</v>
      </c>
      <c r="H178">
        <f>AP178*1000</f>
        <v>0.79512557592574784</v>
      </c>
      <c r="I178">
        <f>(AU178-BA178)</f>
        <v>2.3782206845105485</v>
      </c>
      <c r="J178">
        <f>(P178+AT178*D178)</f>
        <v>27.140377735178369</v>
      </c>
      <c r="K178" s="1">
        <v>5.559999942779541</v>
      </c>
      <c r="L178">
        <f>(K178*AI178+AJ178)</f>
        <v>2</v>
      </c>
      <c r="M178" s="1">
        <v>0.5</v>
      </c>
      <c r="N178">
        <f>L178*(M178+1)*(M178+1)/(M178*M178+1)</f>
        <v>3.6</v>
      </c>
      <c r="O178" s="1">
        <v>27.332416534423828</v>
      </c>
      <c r="P178" s="1">
        <v>27.444477081298828</v>
      </c>
      <c r="Q178" s="1">
        <v>27.045000076293945</v>
      </c>
      <c r="R178" s="1">
        <v>410.029296875</v>
      </c>
      <c r="S178" s="1">
        <v>412.80987548828125</v>
      </c>
      <c r="T178" s="1">
        <v>11.42481517791748</v>
      </c>
      <c r="U178" s="1">
        <v>12.153290748596191</v>
      </c>
      <c r="V178" s="1">
        <v>31.704244613647461</v>
      </c>
      <c r="W178" s="1">
        <v>33.716758728027344</v>
      </c>
      <c r="X178" s="1">
        <v>599.49432373046875</v>
      </c>
      <c r="Y178" s="1">
        <v>0.1372353732585907</v>
      </c>
      <c r="Z178" s="1">
        <v>0.14445829391479492</v>
      </c>
      <c r="AA178" s="1">
        <v>101.25279235839844</v>
      </c>
      <c r="AB178" s="1">
        <v>6.5580844879150391</v>
      </c>
      <c r="AC178" s="1">
        <v>4.8872572369873524E-3</v>
      </c>
      <c r="AD178" s="1">
        <v>1.0994481854140759E-2</v>
      </c>
      <c r="AE178" s="1">
        <v>1.6981037333607674E-3</v>
      </c>
      <c r="AF178" s="1">
        <v>1.6418609768152237E-2</v>
      </c>
      <c r="AG178" s="1">
        <v>1.4308333629742265E-3</v>
      </c>
      <c r="AH178" s="1">
        <v>0.3333333432674408</v>
      </c>
      <c r="AI178" s="1">
        <v>0</v>
      </c>
      <c r="AJ178" s="1">
        <v>2</v>
      </c>
      <c r="AK178" s="1">
        <v>0</v>
      </c>
      <c r="AL178" s="1">
        <v>1</v>
      </c>
      <c r="AM178" s="1">
        <v>0.18999999761581421</v>
      </c>
      <c r="AN178" s="1">
        <v>111115</v>
      </c>
      <c r="AO178">
        <f>X178*0.000001/(K178*0.0001)</f>
        <v>1.0782272120506013</v>
      </c>
      <c r="AP178">
        <f>(U178-T178)/(1000-U178)*AO178</f>
        <v>7.9512557592574789E-4</v>
      </c>
      <c r="AQ178">
        <f>(P178+273.15)</f>
        <v>300.59447708129881</v>
      </c>
      <c r="AR178">
        <f>(O178+273.15)</f>
        <v>300.48241653442381</v>
      </c>
      <c r="AS178">
        <f>(Y178*AK178+Z178*AL178)*AM178</f>
        <v>2.7447075499395623E-2</v>
      </c>
      <c r="AT178">
        <f>((AS178+0.00000010773*(AR178^4-AQ178^4))-AP178*44100)/(L178*0.92*2*29.3+0.00000043092*AQ178^3)</f>
        <v>-0.30409934612045986</v>
      </c>
      <c r="AU178">
        <f>0.61365*EXP(17.502*J178/(240.97+J178))</f>
        <v>3.608775309149403</v>
      </c>
      <c r="AV178">
        <f>AU178*1000/AA178</f>
        <v>35.641242331131352</v>
      </c>
      <c r="AW178">
        <f>(AV178-U178)</f>
        <v>23.48795158253516</v>
      </c>
      <c r="AX178">
        <f>IF(D178,P178,(O178+P178)/2)</f>
        <v>27.444477081298828</v>
      </c>
      <c r="AY178">
        <f>0.61365*EXP(17.502*AX178/(240.97+AX178))</f>
        <v>3.6736659529922933</v>
      </c>
      <c r="AZ178">
        <f>IF(AW178&lt;&gt;0,(1000-(AV178+U178)/2)/AW178*AP178,0)</f>
        <v>3.3043505108478137E-2</v>
      </c>
      <c r="BA178">
        <f>U178*AA178/1000</f>
        <v>1.2305546246388548</v>
      </c>
      <c r="BB178">
        <f>(AY178-BA178)</f>
        <v>2.4431113283534387</v>
      </c>
      <c r="BC178">
        <f>1/(1.6/F178+1.37/N178)</f>
        <v>2.0679476134868233E-2</v>
      </c>
      <c r="BD178">
        <f>G178*AA178*0.001</f>
        <v>56.200818221953043</v>
      </c>
      <c r="BE178">
        <f>G178/S178</f>
        <v>1.3445766072796976</v>
      </c>
      <c r="BF178">
        <f>(1-AP178*AA178/AU178/F178)*100</f>
        <v>33.10524121937727</v>
      </c>
      <c r="BG178">
        <f>(S178-E178/(N178/1.35))</f>
        <v>414.05724969431168</v>
      </c>
      <c r="BH178">
        <f>E178*BF178/100/BG178</f>
        <v>-2.6595113928136933E-3</v>
      </c>
    </row>
    <row r="179" spans="1:60" x14ac:dyDescent="0.25">
      <c r="A179" s="1">
        <v>59</v>
      </c>
      <c r="B179" s="1" t="s">
        <v>241</v>
      </c>
      <c r="C179" s="1">
        <v>7622.0000013187528</v>
      </c>
      <c r="D179" s="1">
        <v>1</v>
      </c>
      <c r="E179">
        <f>(R179-S179*(1000-T179)/(1000-U179))*AO179</f>
        <v>-3.2736890127699656</v>
      </c>
      <c r="F179">
        <f>IF(AZ179&lt;&gt;0,1/(1/AZ179-1/N179),0)</f>
        <v>3.3710967185295392E-2</v>
      </c>
      <c r="G179">
        <f>((BC179-AP179/2)*S179-E179)/(BC179+AP179/2)</f>
        <v>550.93418481419098</v>
      </c>
      <c r="H179">
        <f>AP179*1000</f>
        <v>0.80326510914907689</v>
      </c>
      <c r="I179">
        <f>(AU179-BA179)</f>
        <v>2.3770498773203981</v>
      </c>
      <c r="J179">
        <f>(P179+AT179*D179)</f>
        <v>27.135825632942112</v>
      </c>
      <c r="K179" s="1">
        <v>5.559999942779541</v>
      </c>
      <c r="L179">
        <f>(K179*AI179+AJ179)</f>
        <v>2</v>
      </c>
      <c r="M179" s="1">
        <v>0.5</v>
      </c>
      <c r="N179">
        <f>L179*(M179+1)*(M179+1)/(M179*M179+1)</f>
        <v>3.6</v>
      </c>
      <c r="O179" s="1">
        <v>27.335325241088867</v>
      </c>
      <c r="P179" s="1">
        <v>27.442373275756836</v>
      </c>
      <c r="Q179" s="1">
        <v>27.058750152587891</v>
      </c>
      <c r="R179" s="1">
        <v>410.10183715820313</v>
      </c>
      <c r="S179" s="1">
        <v>412.83053588867188</v>
      </c>
      <c r="T179" s="1">
        <v>11.419425010681152</v>
      </c>
      <c r="U179" s="1">
        <v>12.155376434326172</v>
      </c>
      <c r="V179" s="1">
        <v>31.676675796508789</v>
      </c>
      <c r="W179" s="1">
        <v>33.717258453369141</v>
      </c>
      <c r="X179" s="1">
        <v>599.4779052734375</v>
      </c>
      <c r="Y179" s="1">
        <v>0.17603063583374023</v>
      </c>
      <c r="Z179" s="1">
        <v>0.18529540300369263</v>
      </c>
      <c r="AA179" s="1">
        <v>101.25245666503906</v>
      </c>
      <c r="AB179" s="1">
        <v>6.5580844879150391</v>
      </c>
      <c r="AC179" s="1">
        <v>4.8872572369873524E-3</v>
      </c>
      <c r="AD179" s="1">
        <v>1.0994481854140759E-2</v>
      </c>
      <c r="AE179" s="1">
        <v>1.6981037333607674E-3</v>
      </c>
      <c r="AF179" s="1">
        <v>1.6418609768152237E-2</v>
      </c>
      <c r="AG179" s="1">
        <v>1.4308333629742265E-3</v>
      </c>
      <c r="AH179" s="1">
        <v>0.66666668653488159</v>
      </c>
      <c r="AI179" s="1">
        <v>0</v>
      </c>
      <c r="AJ179" s="1">
        <v>2</v>
      </c>
      <c r="AK179" s="1">
        <v>0</v>
      </c>
      <c r="AL179" s="1">
        <v>1</v>
      </c>
      <c r="AM179" s="1">
        <v>0.18999999761581421</v>
      </c>
      <c r="AN179" s="1">
        <v>111115</v>
      </c>
      <c r="AO179">
        <f>X179*0.000001/(K179*0.0001)</f>
        <v>1.0781976824513202</v>
      </c>
      <c r="AP179">
        <f>(U179-T179)/(1000-U179)*AO179</f>
        <v>8.0326510914907688E-4</v>
      </c>
      <c r="AQ179">
        <f>(P179+273.15)</f>
        <v>300.59237327575681</v>
      </c>
      <c r="AR179">
        <f>(O179+273.15)</f>
        <v>300.48532524108884</v>
      </c>
      <c r="AS179">
        <f>(Y179*AK179+Z179*AL179)*AM179</f>
        <v>3.5206126128922932E-2</v>
      </c>
      <c r="AT179">
        <f>((AS179+0.00000010773*(AR179^4-AQ179^4))-AP179*44100)/(L179*0.92*2*29.3+0.00000043092*AQ179^3)</f>
        <v>-0.30654764281472296</v>
      </c>
      <c r="AU179">
        <f>0.61365*EXP(17.502*J179/(240.97+J179))</f>
        <v>3.6078116029842455</v>
      </c>
      <c r="AV179">
        <f>AU179*1000/AA179</f>
        <v>35.631842641799011</v>
      </c>
      <c r="AW179">
        <f>(AV179-U179)</f>
        <v>23.476466207472839</v>
      </c>
      <c r="AX179">
        <f>IF(D179,P179,(O179+P179)/2)</f>
        <v>27.442373275756836</v>
      </c>
      <c r="AY179">
        <f>0.61365*EXP(17.502*AX179/(240.97+AX179))</f>
        <v>3.6732135549624418</v>
      </c>
      <c r="AZ179">
        <f>IF(AW179&lt;&gt;0,(1000-(AV179+U179)/2)/AW179*AP179,0)</f>
        <v>3.3398220982080347E-2</v>
      </c>
      <c r="BA179">
        <f>U179*AA179/1000</f>
        <v>1.2307617256638477</v>
      </c>
      <c r="BB179">
        <f>(AY179-BA179)</f>
        <v>2.4424518292985944</v>
      </c>
      <c r="BC179">
        <f>1/(1.6/F179+1.37/N179)</f>
        <v>2.090176290375963E-2</v>
      </c>
      <c r="BD179">
        <f>G179*AA179*0.001</f>
        <v>55.783439673187495</v>
      </c>
      <c r="BE179">
        <f>G179/S179</f>
        <v>1.3345286671399752</v>
      </c>
      <c r="BF179">
        <f>(1-AP179*AA179/AU179/F179)*100</f>
        <v>33.127215255871789</v>
      </c>
      <c r="BG179">
        <f>(S179-E179/(N179/1.35))</f>
        <v>414.05816926846063</v>
      </c>
      <c r="BH179">
        <f>E179*BF179/100/BG179</f>
        <v>-2.6191537483347925E-3</v>
      </c>
    </row>
    <row r="180" spans="1:60" x14ac:dyDescent="0.25">
      <c r="A180" s="1">
        <v>60</v>
      </c>
      <c r="B180" s="1" t="s">
        <v>242</v>
      </c>
      <c r="C180" s="1">
        <v>7627.0000012069941</v>
      </c>
      <c r="D180" s="1">
        <v>1</v>
      </c>
      <c r="E180">
        <f>(R180-S180*(1000-T180)/(1000-U180))*AO180</f>
        <v>-3.3107746251199521</v>
      </c>
      <c r="F180">
        <f>IF(AZ180&lt;&gt;0,1/(1/AZ180-1/N180),0)</f>
        <v>3.3691455774977966E-2</v>
      </c>
      <c r="G180">
        <f>((BC180-AP180/2)*S180-E180)/(BC180+AP180/2)</f>
        <v>552.8010434032235</v>
      </c>
      <c r="H180">
        <f>AP180*1000</f>
        <v>0.80254342176733473</v>
      </c>
      <c r="I180">
        <f>(AU180-BA180)</f>
        <v>2.3762780871475946</v>
      </c>
      <c r="J180">
        <f>(P180+AT180*D180)</f>
        <v>27.133180110455545</v>
      </c>
      <c r="K180" s="1">
        <v>5.559999942779541</v>
      </c>
      <c r="L180">
        <f>(K180*AI180+AJ180)</f>
        <v>2</v>
      </c>
      <c r="M180" s="1">
        <v>0.5</v>
      </c>
      <c r="N180">
        <f>L180*(M180+1)*(M180+1)/(M180*M180+1)</f>
        <v>3.6</v>
      </c>
      <c r="O180" s="1">
        <v>27.338638305664063</v>
      </c>
      <c r="P180" s="1">
        <v>27.438808441162109</v>
      </c>
      <c r="Q180" s="1">
        <v>27.057352066040039</v>
      </c>
      <c r="R180" s="1">
        <v>410.09918212890625</v>
      </c>
      <c r="S180" s="1">
        <v>412.86257934570313</v>
      </c>
      <c r="T180" s="1">
        <v>11.422181129455566</v>
      </c>
      <c r="U180" s="1">
        <v>12.157483100891113</v>
      </c>
      <c r="V180" s="1">
        <v>31.677520751953125</v>
      </c>
      <c r="W180" s="1">
        <v>33.716873168945313</v>
      </c>
      <c r="X180" s="1">
        <v>599.467041015625</v>
      </c>
      <c r="Y180" s="1">
        <v>0.16466851532459259</v>
      </c>
      <c r="Z180" s="1">
        <v>0.17333528399467468</v>
      </c>
      <c r="AA180" s="1">
        <v>101.25233459472656</v>
      </c>
      <c r="AB180" s="1">
        <v>6.5580844879150391</v>
      </c>
      <c r="AC180" s="1">
        <v>4.8872572369873524E-3</v>
      </c>
      <c r="AD180" s="1">
        <v>1.0994481854140759E-2</v>
      </c>
      <c r="AE180" s="1">
        <v>1.6981037333607674E-3</v>
      </c>
      <c r="AF180" s="1">
        <v>1.6418609768152237E-2</v>
      </c>
      <c r="AG180" s="1">
        <v>1.4308333629742265E-3</v>
      </c>
      <c r="AH180" s="1">
        <v>1</v>
      </c>
      <c r="AI180" s="1">
        <v>0</v>
      </c>
      <c r="AJ180" s="1">
        <v>2</v>
      </c>
      <c r="AK180" s="1">
        <v>0</v>
      </c>
      <c r="AL180" s="1">
        <v>1</v>
      </c>
      <c r="AM180" s="1">
        <v>0.18999999761581421</v>
      </c>
      <c r="AN180" s="1">
        <v>111115</v>
      </c>
      <c r="AO180">
        <f>X180*0.000001/(K180*0.0001)</f>
        <v>1.0781781424190824</v>
      </c>
      <c r="AP180">
        <f>(U180-T180)/(1000-U180)*AO180</f>
        <v>8.0254342176733478E-4</v>
      </c>
      <c r="AQ180">
        <f>(P180+273.15)</f>
        <v>300.58880844116209</v>
      </c>
      <c r="AR180">
        <f>(O180+273.15)</f>
        <v>300.48863830566404</v>
      </c>
      <c r="AS180">
        <f>(Y180*AK180+Z180*AL180)*AM180</f>
        <v>3.2933703545724669E-2</v>
      </c>
      <c r="AT180">
        <f>((AS180+0.00000010773*(AR180^4-AQ180^4))-AP180*44100)/(L180*0.92*2*29.3+0.00000043092*AQ180^3)</f>
        <v>-0.30562833070656586</v>
      </c>
      <c r="AU180">
        <f>0.61365*EXP(17.502*J180/(240.97+J180))</f>
        <v>3.6072516339087555</v>
      </c>
      <c r="AV180">
        <f>AU180*1000/AA180</f>
        <v>35.626355168472621</v>
      </c>
      <c r="AW180">
        <f>(AV180-U180)</f>
        <v>23.468872067581508</v>
      </c>
      <c r="AX180">
        <f>IF(D180,P180,(O180+P180)/2)</f>
        <v>27.438808441162109</v>
      </c>
      <c r="AY180">
        <f>0.61365*EXP(17.502*AX180/(240.97+AX180))</f>
        <v>3.6724470912320952</v>
      </c>
      <c r="AZ180">
        <f>IF(AW180&lt;&gt;0,(1000-(AV180+U180)/2)/AW180*AP180,0)</f>
        <v>3.3379069815395936E-2</v>
      </c>
      <c r="BA180">
        <f>U180*AA180/1000</f>
        <v>1.2309735467611609</v>
      </c>
      <c r="BB180">
        <f>(AY180-BA180)</f>
        <v>2.4414735444709343</v>
      </c>
      <c r="BC180">
        <f>1/(1.6/F180+1.37/N180)</f>
        <v>2.0889761444571699E-2</v>
      </c>
      <c r="BD180">
        <f>G180*AA180*0.001</f>
        <v>55.972396210977145</v>
      </c>
      <c r="BE180">
        <f>G180/S180</f>
        <v>1.3389468337849659</v>
      </c>
      <c r="BF180">
        <f>(1-AP180*AA180/AU180/F180)*100</f>
        <v>33.138306976520823</v>
      </c>
      <c r="BG180">
        <f>(S180-E180/(N180/1.35))</f>
        <v>414.10411983012312</v>
      </c>
      <c r="BH180">
        <f>E180*BF180/100/BG180</f>
        <v>-2.6494173953716784E-3</v>
      </c>
    </row>
    <row r="181" spans="1:60" x14ac:dyDescent="0.25">
      <c r="A181" s="1">
        <v>61</v>
      </c>
      <c r="B181" s="1" t="s">
        <v>243</v>
      </c>
      <c r="C181" s="1">
        <v>7632.0000010952353</v>
      </c>
      <c r="D181" s="1">
        <v>1</v>
      </c>
      <c r="E181">
        <f>(R181-S181*(1000-T181)/(1000-U181))*AO181</f>
        <v>-3.5223453598954988</v>
      </c>
      <c r="F181">
        <f>IF(AZ181&lt;&gt;0,1/(1/AZ181-1/N181),0)</f>
        <v>3.3653832258222625E-2</v>
      </c>
      <c r="G181">
        <f>((BC181-AP181/2)*S181-E181)/(BC181+AP181/2)</f>
        <v>562.96993765494642</v>
      </c>
      <c r="H181">
        <f>AP181*1000</f>
        <v>0.80124507572675097</v>
      </c>
      <c r="I181">
        <f>(AU181-BA181)</f>
        <v>2.3750843516657123</v>
      </c>
      <c r="J181">
        <f>(P181+AT181*D181)</f>
        <v>27.128489398571794</v>
      </c>
      <c r="K181" s="1">
        <v>5.559999942779541</v>
      </c>
      <c r="L181">
        <f>(K181*AI181+AJ181)</f>
        <v>2</v>
      </c>
      <c r="M181" s="1">
        <v>0.5</v>
      </c>
      <c r="N181">
        <f>L181*(M181+1)*(M181+1)/(M181*M181+1)</f>
        <v>3.6</v>
      </c>
      <c r="O181" s="1">
        <v>27.337844848632813</v>
      </c>
      <c r="P181" s="1">
        <v>27.433282852172852</v>
      </c>
      <c r="Q181" s="1">
        <v>27.038740158081055</v>
      </c>
      <c r="R181" s="1">
        <v>409.94284057617188</v>
      </c>
      <c r="S181" s="1">
        <v>412.90304565429688</v>
      </c>
      <c r="T181" s="1">
        <v>11.425263404846191</v>
      </c>
      <c r="U181" s="1">
        <v>12.159401893615723</v>
      </c>
      <c r="V181" s="1">
        <v>31.685527801513672</v>
      </c>
      <c r="W181" s="1">
        <v>33.722026824951172</v>
      </c>
      <c r="X181" s="1">
        <v>599.444580078125</v>
      </c>
      <c r="Y181" s="1">
        <v>0.10137081891298294</v>
      </c>
      <c r="Z181" s="1">
        <v>0.10670612752437592</v>
      </c>
      <c r="AA181" s="1">
        <v>101.25289154052734</v>
      </c>
      <c r="AB181" s="1">
        <v>6.5580844879150391</v>
      </c>
      <c r="AC181" s="1">
        <v>4.8872572369873524E-3</v>
      </c>
      <c r="AD181" s="1">
        <v>1.0994481854140759E-2</v>
      </c>
      <c r="AE181" s="1">
        <v>1.6981037333607674E-3</v>
      </c>
      <c r="AF181" s="1">
        <v>1.6418609768152237E-2</v>
      </c>
      <c r="AG181" s="1">
        <v>1.4308333629742265E-3</v>
      </c>
      <c r="AH181" s="1">
        <v>1</v>
      </c>
      <c r="AI181" s="1">
        <v>0</v>
      </c>
      <c r="AJ181" s="1">
        <v>2</v>
      </c>
      <c r="AK181" s="1">
        <v>0</v>
      </c>
      <c r="AL181" s="1">
        <v>1</v>
      </c>
      <c r="AM181" s="1">
        <v>0.18999999761581421</v>
      </c>
      <c r="AN181" s="1">
        <v>111115</v>
      </c>
      <c r="AO181">
        <f>X181*0.000001/(K181*0.0001)</f>
        <v>1.0781377450490623</v>
      </c>
      <c r="AP181">
        <f>(U181-T181)/(1000-U181)*AO181</f>
        <v>8.0124507572675095E-4</v>
      </c>
      <c r="AQ181">
        <f>(P181+273.15)</f>
        <v>300.58328285217283</v>
      </c>
      <c r="AR181">
        <f>(O181+273.15)</f>
        <v>300.48784484863279</v>
      </c>
      <c r="AS181">
        <f>(Y181*AK181+Z181*AL181)*AM181</f>
        <v>2.0274163975224191E-2</v>
      </c>
      <c r="AT181">
        <f>((AS181+0.00000010773*(AR181^4-AQ181^4))-AP181*44100)/(L181*0.92*2*29.3+0.00000043092*AQ181^3)</f>
        <v>-0.30479345360105858</v>
      </c>
      <c r="AU181">
        <f>0.61365*EXP(17.502*J181/(240.97+J181))</f>
        <v>3.6062589527976678</v>
      </c>
      <c r="AV181">
        <f>AU181*1000/AA181</f>
        <v>35.616355226302169</v>
      </c>
      <c r="AW181">
        <f>(AV181-U181)</f>
        <v>23.456953332686446</v>
      </c>
      <c r="AX181">
        <f>IF(D181,P181,(O181+P181)/2)</f>
        <v>27.433282852172852</v>
      </c>
      <c r="AY181">
        <f>0.61365*EXP(17.502*AX181/(240.97+AX181))</f>
        <v>3.6712593277889916</v>
      </c>
      <c r="AZ181">
        <f>IF(AW181&lt;&gt;0,(1000-(AV181+U181)/2)/AW181*AP181,0)</f>
        <v>3.3342140369576008E-2</v>
      </c>
      <c r="BA181">
        <f>U181*AA181/1000</f>
        <v>1.2311746011319555</v>
      </c>
      <c r="BB181">
        <f>(AY181-BA181)</f>
        <v>2.440084726657036</v>
      </c>
      <c r="BC181">
        <f>1/(1.6/F181+1.37/N181)</f>
        <v>2.0866618925354265E-2</v>
      </c>
      <c r="BD181">
        <f>G181*AA181*0.001</f>
        <v>57.002334037953737</v>
      </c>
      <c r="BE181">
        <f>G181/S181</f>
        <v>1.3634434126366146</v>
      </c>
      <c r="BF181">
        <f>(1-AP181*AA181/AU181/F181)*100</f>
        <v>33.153084344254538</v>
      </c>
      <c r="BG181">
        <f>(S181-E181/(N181/1.35))</f>
        <v>414.22392516425771</v>
      </c>
      <c r="BH181">
        <f>E181*BF181/100/BG181</f>
        <v>-2.8191662941705288E-3</v>
      </c>
    </row>
    <row r="182" spans="1:60" x14ac:dyDescent="0.25">
      <c r="A182" s="1">
        <v>62</v>
      </c>
      <c r="B182" s="1" t="s">
        <v>244</v>
      </c>
      <c r="C182" s="1">
        <v>7637.5000009723008</v>
      </c>
      <c r="D182" s="1">
        <v>1</v>
      </c>
      <c r="E182">
        <f>(R182-S182*(1000-T182)/(1000-U182))*AO182</f>
        <v>-3.6056487324152973</v>
      </c>
      <c r="F182">
        <f>IF(AZ182&lt;&gt;0,1/(1/AZ182-1/N182),0)</f>
        <v>3.3596521655016719E-2</v>
      </c>
      <c r="G182">
        <f>((BC182-AP182/2)*S182-E182)/(BC182+AP182/2)</f>
        <v>567.16619640295824</v>
      </c>
      <c r="H182">
        <f>AP182*1000</f>
        <v>0.7994065980810896</v>
      </c>
      <c r="I182">
        <f>(AU182-BA182)</f>
        <v>2.373667471160843</v>
      </c>
      <c r="J182">
        <f>(P182+AT182*D182)</f>
        <v>27.122368822849729</v>
      </c>
      <c r="K182" s="1">
        <v>5.559999942779541</v>
      </c>
      <c r="L182">
        <f>(K182*AI182+AJ182)</f>
        <v>2</v>
      </c>
      <c r="M182" s="1">
        <v>0.5</v>
      </c>
      <c r="N182">
        <f>L182*(M182+1)*(M182+1)/(M182*M182+1)</f>
        <v>3.6</v>
      </c>
      <c r="O182" s="1">
        <v>27.333089828491211</v>
      </c>
      <c r="P182" s="1">
        <v>27.426324844360352</v>
      </c>
      <c r="Q182" s="1">
        <v>27.028915405273438</v>
      </c>
      <c r="R182" s="1">
        <v>409.8453369140625</v>
      </c>
      <c r="S182" s="1">
        <v>412.88348388671875</v>
      </c>
      <c r="T182" s="1">
        <v>11.428093910217285</v>
      </c>
      <c r="U182" s="1">
        <v>12.160536766052246</v>
      </c>
      <c r="V182" s="1">
        <v>31.701057434082031</v>
      </c>
      <c r="W182" s="1">
        <v>33.734104156494141</v>
      </c>
      <c r="X182" s="1">
        <v>599.4530029296875</v>
      </c>
      <c r="Y182" s="1">
        <v>6.8536221981048584E-2</v>
      </c>
      <c r="Z182" s="1">
        <v>7.2143390774726868E-2</v>
      </c>
      <c r="AA182" s="1">
        <v>101.25347137451172</v>
      </c>
      <c r="AB182" s="1">
        <v>6.5580844879150391</v>
      </c>
      <c r="AC182" s="1">
        <v>4.8872572369873524E-3</v>
      </c>
      <c r="AD182" s="1">
        <v>1.0994481854140759E-2</v>
      </c>
      <c r="AE182" s="1">
        <v>1.6981037333607674E-3</v>
      </c>
      <c r="AF182" s="1">
        <v>1.6418609768152237E-2</v>
      </c>
      <c r="AG182" s="1">
        <v>1.4308333629742265E-3</v>
      </c>
      <c r="AH182" s="1">
        <v>1</v>
      </c>
      <c r="AI182" s="1">
        <v>0</v>
      </c>
      <c r="AJ182" s="1">
        <v>2</v>
      </c>
      <c r="AK182" s="1">
        <v>0</v>
      </c>
      <c r="AL182" s="1">
        <v>1</v>
      </c>
      <c r="AM182" s="1">
        <v>0.18999999761581421</v>
      </c>
      <c r="AN182" s="1">
        <v>111115</v>
      </c>
      <c r="AO182">
        <f>X182*0.000001/(K182*0.0001)</f>
        <v>1.0781528940628198</v>
      </c>
      <c r="AP182">
        <f>(U182-T182)/(1000-U182)*AO182</f>
        <v>7.9940659808108965E-4</v>
      </c>
      <c r="AQ182">
        <f>(P182+273.15)</f>
        <v>300.57632484436033</v>
      </c>
      <c r="AR182">
        <f>(O182+273.15)</f>
        <v>300.48308982849119</v>
      </c>
      <c r="AS182">
        <f>(Y182*AK182+Z182*AL182)*AM182</f>
        <v>1.3707244075194858E-2</v>
      </c>
      <c r="AT182">
        <f>((AS182+0.00000010773*(AR182^4-AQ182^4))-AP182*44100)/(L182*0.92*2*29.3+0.00000043092*AQ182^3)</f>
        <v>-0.30395602151062223</v>
      </c>
      <c r="AU182">
        <f>0.61365*EXP(17.502*J182/(240.97+J182))</f>
        <v>3.6049640325010115</v>
      </c>
      <c r="AV182">
        <f>AU182*1000/AA182</f>
        <v>35.603362369346677</v>
      </c>
      <c r="AW182">
        <f>(AV182-U182)</f>
        <v>23.44282560329443</v>
      </c>
      <c r="AX182">
        <f>IF(D182,P182,(O182+P182)/2)</f>
        <v>27.426324844360352</v>
      </c>
      <c r="AY182">
        <f>0.61365*EXP(17.502*AX182/(240.97+AX182))</f>
        <v>3.669764132942785</v>
      </c>
      <c r="AZ182">
        <f>IF(AW182&lt;&gt;0,(1000-(AV182+U182)/2)/AW182*AP182,0)</f>
        <v>3.3285885550928332E-2</v>
      </c>
      <c r="BA182">
        <f>U182*AA182/1000</f>
        <v>1.2312965613401685</v>
      </c>
      <c r="BB182">
        <f>(AY182-BA182)</f>
        <v>2.4384675716026165</v>
      </c>
      <c r="BC182">
        <f>1/(1.6/F182+1.37/N182)</f>
        <v>2.0831365935710989E-2</v>
      </c>
      <c r="BD182">
        <f>G182*AA182*0.001</f>
        <v>57.427546232077624</v>
      </c>
      <c r="BE182">
        <f>G182/S182</f>
        <v>1.3736713105205474</v>
      </c>
      <c r="BF182">
        <f>(1-AP182*AA182/AU182/F182)*100</f>
        <v>33.168316993132329</v>
      </c>
      <c r="BG182">
        <f>(S182-E182/(N182/1.35))</f>
        <v>414.23560216137446</v>
      </c>
      <c r="BH182">
        <f>E182*BF182/100/BG182</f>
        <v>-2.88708405309996E-3</v>
      </c>
    </row>
    <row r="183" spans="1:60" x14ac:dyDescent="0.25">
      <c r="A183" s="1" t="s">
        <v>9</v>
      </c>
      <c r="B183" s="1" t="s">
        <v>245</v>
      </c>
    </row>
    <row r="184" spans="1:60" x14ac:dyDescent="0.25">
      <c r="A184" s="1" t="s">
        <v>9</v>
      </c>
      <c r="B184" s="1" t="s">
        <v>246</v>
      </c>
    </row>
    <row r="185" spans="1:60" x14ac:dyDescent="0.25">
      <c r="A185" s="1" t="s">
        <v>9</v>
      </c>
      <c r="B185" s="1" t="s">
        <v>247</v>
      </c>
    </row>
    <row r="186" spans="1:60" x14ac:dyDescent="0.25">
      <c r="A186" s="1" t="s">
        <v>9</v>
      </c>
      <c r="B186" s="1" t="s">
        <v>248</v>
      </c>
    </row>
    <row r="187" spans="1:60" x14ac:dyDescent="0.25">
      <c r="A187" s="1" t="s">
        <v>9</v>
      </c>
      <c r="B187" s="1" t="s">
        <v>249</v>
      </c>
    </row>
    <row r="188" spans="1:60" x14ac:dyDescent="0.25">
      <c r="A188" s="1" t="s">
        <v>9</v>
      </c>
      <c r="B188" s="1" t="s">
        <v>250</v>
      </c>
    </row>
    <row r="189" spans="1:60" x14ac:dyDescent="0.25">
      <c r="A189" s="1" t="s">
        <v>9</v>
      </c>
      <c r="B189" s="1" t="s">
        <v>251</v>
      </c>
    </row>
    <row r="190" spans="1:60" x14ac:dyDescent="0.25">
      <c r="A190" s="1" t="s">
        <v>9</v>
      </c>
      <c r="B190" s="1" t="s">
        <v>252</v>
      </c>
    </row>
    <row r="191" spans="1:60" x14ac:dyDescent="0.25">
      <c r="A191" s="1" t="s">
        <v>9</v>
      </c>
      <c r="B191" s="1" t="s">
        <v>253</v>
      </c>
    </row>
    <row r="192" spans="1:60" x14ac:dyDescent="0.25">
      <c r="A192" s="1">
        <v>63</v>
      </c>
      <c r="B192" s="1" t="s">
        <v>254</v>
      </c>
      <c r="C192" s="1">
        <v>7969.5000014416873</v>
      </c>
      <c r="D192" s="1">
        <v>1</v>
      </c>
      <c r="E192">
        <f t="shared" ref="E192:E197" si="56">(R192-S192*(1000-T192)/(1000-U192))*AO192</f>
        <v>-2.054348251604404</v>
      </c>
      <c r="F192">
        <f t="shared" ref="F192:F197" si="57">IF(AZ192&lt;&gt;0,1/(1/AZ192-1/N192),0)</f>
        <v>1.5367618774279286E-2</v>
      </c>
      <c r="G192">
        <f t="shared" ref="G192:G197" si="58">((BC192-AP192/2)*S192-E192)/(BC192+AP192/2)</f>
        <v>606.17838737494594</v>
      </c>
      <c r="H192">
        <f t="shared" ref="H192:H197" si="59">AP192*1000</f>
        <v>0.38029554977210656</v>
      </c>
      <c r="I192">
        <f t="shared" ref="I192:I197" si="60">(AU192-BA192)</f>
        <v>2.4554369022694185</v>
      </c>
      <c r="J192">
        <f t="shared" ref="J192:J197" si="61">(P192+AT192*D192)</f>
        <v>27.406205772260577</v>
      </c>
      <c r="K192" s="1">
        <v>5.2199997901916504</v>
      </c>
      <c r="L192">
        <f t="shared" ref="L192:L197" si="62">(K192*AI192+AJ192)</f>
        <v>2</v>
      </c>
      <c r="M192" s="1">
        <v>0.5</v>
      </c>
      <c r="N192">
        <f t="shared" ref="N192:N197" si="63">L192*(M192+1)*(M192+1)/(M192*M192+1)</f>
        <v>3.6</v>
      </c>
      <c r="O192" s="1">
        <v>27.365833282470703</v>
      </c>
      <c r="P192" s="1">
        <v>27.565975189208984</v>
      </c>
      <c r="Q192" s="1">
        <v>27.043628692626953</v>
      </c>
      <c r="R192" s="1">
        <v>410.08099365234375</v>
      </c>
      <c r="S192" s="1">
        <v>411.73358154296875</v>
      </c>
      <c r="T192" s="1">
        <v>11.624734878540039</v>
      </c>
      <c r="U192" s="1">
        <v>11.951940536499023</v>
      </c>
      <c r="V192" s="1">
        <v>32.182781219482422</v>
      </c>
      <c r="W192" s="1">
        <v>33.089195251464844</v>
      </c>
      <c r="X192" s="1">
        <v>599.44451904296875</v>
      </c>
      <c r="Y192" s="1">
        <v>7.4071936309337616E-2</v>
      </c>
      <c r="Z192" s="1">
        <v>7.7970460057258606E-2</v>
      </c>
      <c r="AA192" s="1">
        <v>101.23936462402344</v>
      </c>
      <c r="AB192" s="1">
        <v>6.6588091850280762</v>
      </c>
      <c r="AC192" s="1">
        <v>9.7049809992313385E-3</v>
      </c>
      <c r="AD192" s="1">
        <v>2.0507702603936195E-2</v>
      </c>
      <c r="AE192" s="1">
        <v>1.1581449070945382E-3</v>
      </c>
      <c r="AF192" s="1">
        <v>2.6806743815541267E-2</v>
      </c>
      <c r="AG192" s="1">
        <v>1.5607646200805902E-3</v>
      </c>
      <c r="AH192" s="1">
        <v>0.66666668653488159</v>
      </c>
      <c r="AI192" s="1">
        <v>0</v>
      </c>
      <c r="AJ192" s="1">
        <v>2</v>
      </c>
      <c r="AK192" s="1">
        <v>0</v>
      </c>
      <c r="AL192" s="1">
        <v>1</v>
      </c>
      <c r="AM192" s="1">
        <v>0.18999999761581421</v>
      </c>
      <c r="AN192" s="1">
        <v>111115</v>
      </c>
      <c r="AO192">
        <f t="shared" ref="AO192:AO197" si="64">X192*0.000001/(K192*0.0001)</f>
        <v>1.1483611937481712</v>
      </c>
      <c r="AP192">
        <f t="shared" ref="AP192:AP197" si="65">(U192-T192)/(1000-U192)*AO192</f>
        <v>3.8029554977210653E-4</v>
      </c>
      <c r="AQ192">
        <f t="shared" ref="AQ192:AQ197" si="66">(P192+273.15)</f>
        <v>300.71597518920896</v>
      </c>
      <c r="AR192">
        <f t="shared" ref="AR192:AR197" si="67">(O192+273.15)</f>
        <v>300.51583328247068</v>
      </c>
      <c r="AS192">
        <f t="shared" ref="AS192:AS197" si="68">(Y192*AK192+Z192*AL192)*AM192</f>
        <v>1.4814387224983072E-2</v>
      </c>
      <c r="AT192">
        <f t="shared" ref="AT192:AT197" si="69">((AS192+0.00000010773*(AR192^4-AQ192^4))-AP192*44100)/(L192*0.92*2*29.3+0.00000043092*AQ192^3)</f>
        <v>-0.15976941694840593</v>
      </c>
      <c r="AU192">
        <f t="shared" ref="AU192:AU197" si="70">0.61365*EXP(17.502*J192/(240.97+J192))</f>
        <v>3.6654437682086893</v>
      </c>
      <c r="AV192">
        <f t="shared" ref="AV192:AV197" si="71">AU192*1000/AA192</f>
        <v>36.205716835750501</v>
      </c>
      <c r="AW192">
        <f t="shared" ref="AW192:AW197" si="72">(AV192-U192)</f>
        <v>24.253776299251477</v>
      </c>
      <c r="AX192">
        <f t="shared" ref="AX192:AX197" si="73">IF(D192,P192,(O192+P192)/2)</f>
        <v>27.565975189208984</v>
      </c>
      <c r="AY192">
        <f t="shared" ref="AY192:AY197" si="74">0.61365*EXP(17.502*AX192/(240.97+AX192))</f>
        <v>3.6998752908662214</v>
      </c>
      <c r="AZ192">
        <f t="shared" ref="AZ192:AZ197" si="75">IF(AW192&lt;&gt;0,(1000-(AV192+U192)/2)/AW192*AP192,0)</f>
        <v>1.530229659084068E-2</v>
      </c>
      <c r="BA192">
        <f t="shared" ref="BA192:BA197" si="76">U192*AA192/1000</f>
        <v>1.2100068659392709</v>
      </c>
      <c r="BB192">
        <f t="shared" ref="BB192:BB197" si="77">(AY192-BA192)</f>
        <v>2.4898684249269505</v>
      </c>
      <c r="BC192">
        <f t="shared" ref="BC192:BC197" si="78">1/(1.6/F192+1.37/N192)</f>
        <v>9.5697827860350432E-3</v>
      </c>
      <c r="BD192">
        <f t="shared" ref="BD192:BD197" si="79">G192*AA192*0.001</f>
        <v>61.369114786654677</v>
      </c>
      <c r="BE192">
        <f t="shared" ref="BE192:BE197" si="80">G192/S192</f>
        <v>1.4722587968251135</v>
      </c>
      <c r="BF192">
        <f t="shared" ref="BF192:BF197" si="81">(1-AP192*AA192/AU192/F192)*100</f>
        <v>31.6501580866815</v>
      </c>
      <c r="BG192">
        <f t="shared" ref="BG192:BG197" si="82">(S192-E192/(N192/1.35))</f>
        <v>412.5039621373204</v>
      </c>
      <c r="BH192">
        <f t="shared" ref="BH192:BH197" si="83">E192*BF192/100/BG192</f>
        <v>-1.5762381188167149E-3</v>
      </c>
    </row>
    <row r="193" spans="1:60" x14ac:dyDescent="0.25">
      <c r="A193" s="1">
        <v>64</v>
      </c>
      <c r="B193" s="1" t="s">
        <v>255</v>
      </c>
      <c r="C193" s="1">
        <v>7974.5000013299286</v>
      </c>
      <c r="D193" s="1">
        <v>1</v>
      </c>
      <c r="E193">
        <f t="shared" si="56"/>
        <v>-2.0192335620820097</v>
      </c>
      <c r="F193">
        <f t="shared" si="57"/>
        <v>1.5306959539144195E-2</v>
      </c>
      <c r="G193">
        <f t="shared" si="58"/>
        <v>603.40167759569795</v>
      </c>
      <c r="H193">
        <f t="shared" si="59"/>
        <v>0.3786719993122552</v>
      </c>
      <c r="I193">
        <f t="shared" si="60"/>
        <v>2.4546250903553481</v>
      </c>
      <c r="J193">
        <f t="shared" si="61"/>
        <v>27.403113701212643</v>
      </c>
      <c r="K193" s="1">
        <v>5.2199997901916504</v>
      </c>
      <c r="L193">
        <f t="shared" si="62"/>
        <v>2</v>
      </c>
      <c r="M193" s="1">
        <v>0.5</v>
      </c>
      <c r="N193">
        <f t="shared" si="63"/>
        <v>3.6</v>
      </c>
      <c r="O193" s="1">
        <v>27.368139266967773</v>
      </c>
      <c r="P193" s="1">
        <v>27.561626434326172</v>
      </c>
      <c r="Q193" s="1">
        <v>27.052864074707031</v>
      </c>
      <c r="R193" s="1">
        <v>410.10845947265625</v>
      </c>
      <c r="S193" s="1">
        <v>411.73104858398438</v>
      </c>
      <c r="T193" s="1">
        <v>11.627517700195313</v>
      </c>
      <c r="U193" s="1">
        <v>11.953325271606445</v>
      </c>
      <c r="V193" s="1">
        <v>32.186496734619141</v>
      </c>
      <c r="W193" s="1">
        <v>33.089244842529297</v>
      </c>
      <c r="X193" s="1">
        <v>599.44586181640625</v>
      </c>
      <c r="Y193" s="1">
        <v>7.7977642416954041E-2</v>
      </c>
      <c r="Z193" s="1">
        <v>8.2081735134124756E-2</v>
      </c>
      <c r="AA193" s="1">
        <v>101.24003601074219</v>
      </c>
      <c r="AB193" s="1">
        <v>6.6588091850280762</v>
      </c>
      <c r="AC193" s="1">
        <v>9.7049809992313385E-3</v>
      </c>
      <c r="AD193" s="1">
        <v>2.0507702603936195E-2</v>
      </c>
      <c r="AE193" s="1">
        <v>1.1581449070945382E-3</v>
      </c>
      <c r="AF193" s="1">
        <v>2.6806743815541267E-2</v>
      </c>
      <c r="AG193" s="1">
        <v>1.5607646200805902E-3</v>
      </c>
      <c r="AH193" s="1">
        <v>1</v>
      </c>
      <c r="AI193" s="1">
        <v>0</v>
      </c>
      <c r="AJ193" s="1">
        <v>2</v>
      </c>
      <c r="AK193" s="1">
        <v>0</v>
      </c>
      <c r="AL193" s="1">
        <v>1</v>
      </c>
      <c r="AM193" s="1">
        <v>0.18999999761581421</v>
      </c>
      <c r="AN193" s="1">
        <v>111115</v>
      </c>
      <c r="AO193">
        <f t="shared" si="64"/>
        <v>1.1483637661111816</v>
      </c>
      <c r="AP193">
        <f t="shared" si="65"/>
        <v>3.786719993122552E-4</v>
      </c>
      <c r="AQ193">
        <f t="shared" si="66"/>
        <v>300.71162643432615</v>
      </c>
      <c r="AR193">
        <f t="shared" si="67"/>
        <v>300.51813926696775</v>
      </c>
      <c r="AS193">
        <f t="shared" si="68"/>
        <v>1.5595529479785597E-2</v>
      </c>
      <c r="AT193">
        <f t="shared" si="69"/>
        <v>-0.15851273311352856</v>
      </c>
      <c r="AU193">
        <f t="shared" si="70"/>
        <v>3.6647801713008992</v>
      </c>
      <c r="AV193">
        <f t="shared" si="71"/>
        <v>36.198922044160909</v>
      </c>
      <c r="AW193">
        <f t="shared" si="72"/>
        <v>24.245596772554464</v>
      </c>
      <c r="AX193">
        <f t="shared" si="73"/>
        <v>27.561626434326172</v>
      </c>
      <c r="AY193">
        <f t="shared" si="74"/>
        <v>3.6989343777420842</v>
      </c>
      <c r="AZ193">
        <f t="shared" si="75"/>
        <v>1.5242150931478177E-2</v>
      </c>
      <c r="BA193">
        <f t="shared" si="76"/>
        <v>1.2101550809455512</v>
      </c>
      <c r="BB193">
        <f t="shared" si="77"/>
        <v>2.4887792967965332</v>
      </c>
      <c r="BC193">
        <f t="shared" si="78"/>
        <v>9.5321458587975666E-3</v>
      </c>
      <c r="BD193">
        <f t="shared" si="79"/>
        <v>61.088407568730709</v>
      </c>
      <c r="BE193">
        <f t="shared" si="80"/>
        <v>1.465523864840659</v>
      </c>
      <c r="BF193">
        <f t="shared" si="81"/>
        <v>31.659426277291992</v>
      </c>
      <c r="BG193">
        <f t="shared" si="82"/>
        <v>412.48826116976511</v>
      </c>
      <c r="BH193">
        <f t="shared" si="83"/>
        <v>-1.5498083730692825E-3</v>
      </c>
    </row>
    <row r="194" spans="1:60" x14ac:dyDescent="0.25">
      <c r="A194" s="1">
        <v>65</v>
      </c>
      <c r="B194" s="1" t="s">
        <v>256</v>
      </c>
      <c r="C194" s="1">
        <v>7979.5000012181699</v>
      </c>
      <c r="D194" s="1">
        <v>1</v>
      </c>
      <c r="E194">
        <f t="shared" si="56"/>
        <v>-2.0176819399890307</v>
      </c>
      <c r="F194">
        <f t="shared" si="57"/>
        <v>1.5233676060720985E-2</v>
      </c>
      <c r="G194">
        <f t="shared" si="58"/>
        <v>604.23078740968879</v>
      </c>
      <c r="H194">
        <f t="shared" si="59"/>
        <v>0.37670696209439813</v>
      </c>
      <c r="I194">
        <f t="shared" si="60"/>
        <v>2.4535908668859552</v>
      </c>
      <c r="J194">
        <f t="shared" si="61"/>
        <v>27.398746068592825</v>
      </c>
      <c r="K194" s="1">
        <v>5.2199997901916504</v>
      </c>
      <c r="L194">
        <f t="shared" si="62"/>
        <v>2</v>
      </c>
      <c r="M194" s="1">
        <v>0.5</v>
      </c>
      <c r="N194">
        <f t="shared" si="63"/>
        <v>3.6</v>
      </c>
      <c r="O194" s="1">
        <v>27.369451522827148</v>
      </c>
      <c r="P194" s="1">
        <v>27.5557861328125</v>
      </c>
      <c r="Q194" s="1">
        <v>27.050325393676758</v>
      </c>
      <c r="R194" s="1">
        <v>410.09408569335938</v>
      </c>
      <c r="S194" s="1">
        <v>411.71603393554688</v>
      </c>
      <c r="T194" s="1">
        <v>11.630187034606934</v>
      </c>
      <c r="U194" s="1">
        <v>11.954303741455078</v>
      </c>
      <c r="V194" s="1">
        <v>32.190963745117188</v>
      </c>
      <c r="W194" s="1">
        <v>33.088916778564453</v>
      </c>
      <c r="X194" s="1">
        <v>599.445556640625</v>
      </c>
      <c r="Y194" s="1">
        <v>0.10654611885547638</v>
      </c>
      <c r="Z194" s="1">
        <v>0.11215381324291229</v>
      </c>
      <c r="AA194" s="1">
        <v>101.2398681640625</v>
      </c>
      <c r="AB194" s="1">
        <v>6.6588091850280762</v>
      </c>
      <c r="AC194" s="1">
        <v>9.7049809992313385E-3</v>
      </c>
      <c r="AD194" s="1">
        <v>2.0507702603936195E-2</v>
      </c>
      <c r="AE194" s="1">
        <v>1.1581449070945382E-3</v>
      </c>
      <c r="AF194" s="1">
        <v>2.6806743815541267E-2</v>
      </c>
      <c r="AG194" s="1">
        <v>1.5607646200805902E-3</v>
      </c>
      <c r="AH194" s="1">
        <v>1</v>
      </c>
      <c r="AI194" s="1">
        <v>0</v>
      </c>
      <c r="AJ194" s="1">
        <v>2</v>
      </c>
      <c r="AK194" s="1">
        <v>0</v>
      </c>
      <c r="AL194" s="1">
        <v>1</v>
      </c>
      <c r="AM194" s="1">
        <v>0.18999999761581421</v>
      </c>
      <c r="AN194" s="1">
        <v>111115</v>
      </c>
      <c r="AO194">
        <f t="shared" si="64"/>
        <v>1.1483631814832247</v>
      </c>
      <c r="AP194">
        <f t="shared" si="65"/>
        <v>3.7670696209439816E-4</v>
      </c>
      <c r="AQ194">
        <f t="shared" si="66"/>
        <v>300.70578613281248</v>
      </c>
      <c r="AR194">
        <f t="shared" si="67"/>
        <v>300.51945152282713</v>
      </c>
      <c r="AS194">
        <f t="shared" si="68"/>
        <v>2.1309224248757808E-2</v>
      </c>
      <c r="AT194">
        <f t="shared" si="69"/>
        <v>-0.15704006421967526</v>
      </c>
      <c r="AU194">
        <f t="shared" si="70"/>
        <v>3.6638430016640262</v>
      </c>
      <c r="AV194">
        <f t="shared" si="71"/>
        <v>36.189725136017067</v>
      </c>
      <c r="AW194">
        <f t="shared" si="72"/>
        <v>24.235421394561989</v>
      </c>
      <c r="AX194">
        <f t="shared" si="73"/>
        <v>27.5557861328125</v>
      </c>
      <c r="AY194">
        <f t="shared" si="74"/>
        <v>3.6976710764496086</v>
      </c>
      <c r="AZ194">
        <f t="shared" si="75"/>
        <v>1.5169485220759614E-2</v>
      </c>
      <c r="BA194">
        <f t="shared" si="76"/>
        <v>1.2102521347780713</v>
      </c>
      <c r="BB194">
        <f t="shared" si="77"/>
        <v>2.4874189416715371</v>
      </c>
      <c r="BC194">
        <f t="shared" si="78"/>
        <v>9.486674588164103E-3</v>
      </c>
      <c r="BD194">
        <f t="shared" si="79"/>
        <v>61.172245258024567</v>
      </c>
      <c r="BE194">
        <f t="shared" si="80"/>
        <v>1.4675911006766369</v>
      </c>
      <c r="BF194">
        <f t="shared" si="81"/>
        <v>31.669649909807042</v>
      </c>
      <c r="BG194">
        <f t="shared" si="82"/>
        <v>412.47266466304274</v>
      </c>
      <c r="BH194">
        <f t="shared" si="83"/>
        <v>-1.5491761307623504E-3</v>
      </c>
    </row>
    <row r="195" spans="1:60" x14ac:dyDescent="0.25">
      <c r="A195" s="1">
        <v>66</v>
      </c>
      <c r="B195" s="1" t="s">
        <v>257</v>
      </c>
      <c r="C195" s="1">
        <v>7985.0000010952353</v>
      </c>
      <c r="D195" s="1">
        <v>1</v>
      </c>
      <c r="E195">
        <f t="shared" si="56"/>
        <v>-2.1064541064102165</v>
      </c>
      <c r="F195">
        <f t="shared" si="57"/>
        <v>1.5207662157887389E-2</v>
      </c>
      <c r="G195">
        <f t="shared" si="58"/>
        <v>613.77314042654677</v>
      </c>
      <c r="H195">
        <f t="shared" si="59"/>
        <v>0.37588121046869444</v>
      </c>
      <c r="I195">
        <f t="shared" si="60"/>
        <v>2.4523749705334241</v>
      </c>
      <c r="J195">
        <f t="shared" si="61"/>
        <v>27.39378001719956</v>
      </c>
      <c r="K195" s="1">
        <v>5.2199997901916504</v>
      </c>
      <c r="L195">
        <f t="shared" si="62"/>
        <v>2</v>
      </c>
      <c r="M195" s="1">
        <v>0.5</v>
      </c>
      <c r="N195">
        <f t="shared" si="63"/>
        <v>3.6</v>
      </c>
      <c r="O195" s="1">
        <v>27.368932723999023</v>
      </c>
      <c r="P195" s="1">
        <v>27.549997329711914</v>
      </c>
      <c r="Q195" s="1">
        <v>27.036336898803711</v>
      </c>
      <c r="R195" s="1">
        <v>410.001953125</v>
      </c>
      <c r="S195" s="1">
        <v>411.7015380859375</v>
      </c>
      <c r="T195" s="1">
        <v>11.63247013092041</v>
      </c>
      <c r="U195" s="1">
        <v>11.95588207244873</v>
      </c>
      <c r="V195" s="1">
        <v>32.197460174560547</v>
      </c>
      <c r="W195" s="1">
        <v>33.093452453613281</v>
      </c>
      <c r="X195" s="1">
        <v>599.43402099609375</v>
      </c>
      <c r="Y195" s="1">
        <v>0.10796594619750977</v>
      </c>
      <c r="Z195" s="1">
        <v>0.11364836245775223</v>
      </c>
      <c r="AA195" s="1">
        <v>101.23909759521484</v>
      </c>
      <c r="AB195" s="1">
        <v>6.6588091850280762</v>
      </c>
      <c r="AC195" s="1">
        <v>9.7049809992313385E-3</v>
      </c>
      <c r="AD195" s="1">
        <v>2.0507702603936195E-2</v>
      </c>
      <c r="AE195" s="1">
        <v>1.1581449070945382E-3</v>
      </c>
      <c r="AF195" s="1">
        <v>2.6806743815541267E-2</v>
      </c>
      <c r="AG195" s="1">
        <v>1.5607646200805902E-3</v>
      </c>
      <c r="AH195" s="1">
        <v>1</v>
      </c>
      <c r="AI195" s="1">
        <v>0</v>
      </c>
      <c r="AJ195" s="1">
        <v>2</v>
      </c>
      <c r="AK195" s="1">
        <v>0</v>
      </c>
      <c r="AL195" s="1">
        <v>1</v>
      </c>
      <c r="AM195" s="1">
        <v>0.18999999761581421</v>
      </c>
      <c r="AN195" s="1">
        <v>111115</v>
      </c>
      <c r="AO195">
        <f t="shared" si="64"/>
        <v>1.1483410825464528</v>
      </c>
      <c r="AP195">
        <f t="shared" si="65"/>
        <v>3.7588121046869445E-4</v>
      </c>
      <c r="AQ195">
        <f t="shared" si="66"/>
        <v>300.69999732971189</v>
      </c>
      <c r="AR195">
        <f t="shared" si="67"/>
        <v>300.518932723999</v>
      </c>
      <c r="AS195">
        <f t="shared" si="68"/>
        <v>2.1593188596014112E-2</v>
      </c>
      <c r="AT195">
        <f t="shared" si="69"/>
        <v>-0.15621731251235366</v>
      </c>
      <c r="AU195">
        <f t="shared" si="70"/>
        <v>3.6627776825029406</v>
      </c>
      <c r="AV195">
        <f t="shared" si="71"/>
        <v>36.17947778582397</v>
      </c>
      <c r="AW195">
        <f t="shared" si="72"/>
        <v>24.223595713375239</v>
      </c>
      <c r="AX195">
        <f t="shared" si="73"/>
        <v>27.549997329711914</v>
      </c>
      <c r="AY195">
        <f t="shared" si="74"/>
        <v>3.696419286218541</v>
      </c>
      <c r="AZ195">
        <f t="shared" si="75"/>
        <v>1.5143689902370982E-2</v>
      </c>
      <c r="BA195">
        <f t="shared" si="76"/>
        <v>1.2104027119695164</v>
      </c>
      <c r="BB195">
        <f t="shared" si="77"/>
        <v>2.4860165742490246</v>
      </c>
      <c r="BC195">
        <f t="shared" si="78"/>
        <v>9.4705329819294946E-3</v>
      </c>
      <c r="BD195">
        <f t="shared" si="79"/>
        <v>62.137838864964671</v>
      </c>
      <c r="BE195">
        <f t="shared" si="80"/>
        <v>1.4908206155363679</v>
      </c>
      <c r="BF195">
        <f t="shared" si="81"/>
        <v>31.683459355891831</v>
      </c>
      <c r="BG195">
        <f t="shared" si="82"/>
        <v>412.49145837584132</v>
      </c>
      <c r="BH195">
        <f t="shared" si="83"/>
        <v>-1.6179669108369672E-3</v>
      </c>
    </row>
    <row r="196" spans="1:60" x14ac:dyDescent="0.25">
      <c r="A196" s="1">
        <v>67</v>
      </c>
      <c r="B196" s="1" t="s">
        <v>258</v>
      </c>
      <c r="C196" s="1">
        <v>7990.0000009834766</v>
      </c>
      <c r="D196" s="1">
        <v>1</v>
      </c>
      <c r="E196">
        <f t="shared" si="56"/>
        <v>-2.1473624092205288</v>
      </c>
      <c r="F196">
        <f t="shared" si="57"/>
        <v>1.5167558455194229E-2</v>
      </c>
      <c r="G196">
        <f t="shared" si="58"/>
        <v>618.59635524977693</v>
      </c>
      <c r="H196">
        <f t="shared" si="59"/>
        <v>0.37471077854784157</v>
      </c>
      <c r="I196">
        <f t="shared" si="60"/>
        <v>2.4511834001663608</v>
      </c>
      <c r="J196">
        <f t="shared" si="61"/>
        <v>27.388412019816723</v>
      </c>
      <c r="K196" s="1">
        <v>5.2199997901916504</v>
      </c>
      <c r="L196">
        <f t="shared" si="62"/>
        <v>2</v>
      </c>
      <c r="M196" s="1">
        <v>0.5</v>
      </c>
      <c r="N196">
        <f t="shared" si="63"/>
        <v>3.6</v>
      </c>
      <c r="O196" s="1">
        <v>27.365331649780273</v>
      </c>
      <c r="P196" s="1">
        <v>27.543981552124023</v>
      </c>
      <c r="Q196" s="1">
        <v>27.029922485351563</v>
      </c>
      <c r="R196" s="1">
        <v>409.95785522460938</v>
      </c>
      <c r="S196" s="1">
        <v>411.69345092773438</v>
      </c>
      <c r="T196" s="1">
        <v>11.633910179138184</v>
      </c>
      <c r="U196" s="1">
        <v>11.956308364868164</v>
      </c>
      <c r="V196" s="1">
        <v>32.207572937011719</v>
      </c>
      <c r="W196" s="1">
        <v>33.100593566894531</v>
      </c>
      <c r="X196" s="1">
        <v>599.44622802734375</v>
      </c>
      <c r="Y196" s="1">
        <v>9.5779329538345337E-2</v>
      </c>
      <c r="Z196" s="1">
        <v>0.10082034766674042</v>
      </c>
      <c r="AA196" s="1">
        <v>101.23886108398438</v>
      </c>
      <c r="AB196" s="1">
        <v>6.6588091850280762</v>
      </c>
      <c r="AC196" s="1">
        <v>9.7049809992313385E-3</v>
      </c>
      <c r="AD196" s="1">
        <v>2.0507702603936195E-2</v>
      </c>
      <c r="AE196" s="1">
        <v>1.1581449070945382E-3</v>
      </c>
      <c r="AF196" s="1">
        <v>2.6806743815541267E-2</v>
      </c>
      <c r="AG196" s="1">
        <v>1.5607646200805902E-3</v>
      </c>
      <c r="AH196" s="1">
        <v>1</v>
      </c>
      <c r="AI196" s="1">
        <v>0</v>
      </c>
      <c r="AJ196" s="1">
        <v>2</v>
      </c>
      <c r="AK196" s="1">
        <v>0</v>
      </c>
      <c r="AL196" s="1">
        <v>1</v>
      </c>
      <c r="AM196" s="1">
        <v>0.18999999761581421</v>
      </c>
      <c r="AN196" s="1">
        <v>111115</v>
      </c>
      <c r="AO196">
        <f t="shared" si="64"/>
        <v>1.14836446766473</v>
      </c>
      <c r="AP196">
        <f t="shared" si="65"/>
        <v>3.7471077854784159E-4</v>
      </c>
      <c r="AQ196">
        <f t="shared" si="66"/>
        <v>300.693981552124</v>
      </c>
      <c r="AR196">
        <f t="shared" si="67"/>
        <v>300.51533164978025</v>
      </c>
      <c r="AS196">
        <f t="shared" si="68"/>
        <v>1.9155865816306239E-2</v>
      </c>
      <c r="AT196">
        <f t="shared" si="69"/>
        <v>-0.15556953230729945</v>
      </c>
      <c r="AU196">
        <f t="shared" si="70"/>
        <v>3.6616264417945295</v>
      </c>
      <c r="AV196">
        <f t="shared" si="71"/>
        <v>36.168190777620133</v>
      </c>
      <c r="AW196">
        <f t="shared" si="72"/>
        <v>24.211882412751969</v>
      </c>
      <c r="AX196">
        <f t="shared" si="73"/>
        <v>27.543981552124023</v>
      </c>
      <c r="AY196">
        <f t="shared" si="74"/>
        <v>3.6951188061239075</v>
      </c>
      <c r="AZ196">
        <f t="shared" si="75"/>
        <v>1.5103922447797097E-2</v>
      </c>
      <c r="BA196">
        <f t="shared" si="76"/>
        <v>1.2104430416281684</v>
      </c>
      <c r="BB196">
        <f t="shared" si="77"/>
        <v>2.4846757644957389</v>
      </c>
      <c r="BC196">
        <f t="shared" si="78"/>
        <v>9.4456482760497534E-3</v>
      </c>
      <c r="BD196">
        <f t="shared" si="79"/>
        <v>62.62599047619122</v>
      </c>
      <c r="BE196">
        <f t="shared" si="80"/>
        <v>1.502565449743724</v>
      </c>
      <c r="BF196">
        <f t="shared" si="81"/>
        <v>31.694806881238758</v>
      </c>
      <c r="BG196">
        <f t="shared" si="82"/>
        <v>412.49871183119205</v>
      </c>
      <c r="BH196">
        <f t="shared" si="83"/>
        <v>-1.649950288623658E-3</v>
      </c>
    </row>
    <row r="197" spans="1:60" x14ac:dyDescent="0.25">
      <c r="A197" s="1">
        <v>68</v>
      </c>
      <c r="B197" s="1" t="s">
        <v>259</v>
      </c>
      <c r="C197" s="1">
        <v>7995.0000008717179</v>
      </c>
      <c r="D197" s="1">
        <v>1</v>
      </c>
      <c r="E197">
        <f t="shared" si="56"/>
        <v>-2.1519448509824879</v>
      </c>
      <c r="F197">
        <f t="shared" si="57"/>
        <v>1.5125681590251013E-2</v>
      </c>
      <c r="G197">
        <f t="shared" si="58"/>
        <v>619.67973790289511</v>
      </c>
      <c r="H197">
        <f t="shared" si="59"/>
        <v>0.37355073485577778</v>
      </c>
      <c r="I197">
        <f t="shared" si="60"/>
        <v>2.4503409860669887</v>
      </c>
      <c r="J197">
        <f t="shared" si="61"/>
        <v>27.384662367807902</v>
      </c>
      <c r="K197" s="1">
        <v>5.2199997901916504</v>
      </c>
      <c r="L197">
        <f t="shared" si="62"/>
        <v>2</v>
      </c>
      <c r="M197" s="1">
        <v>0.5</v>
      </c>
      <c r="N197">
        <f t="shared" si="63"/>
        <v>3.6</v>
      </c>
      <c r="O197" s="1">
        <v>27.361875534057617</v>
      </c>
      <c r="P197" s="1">
        <v>27.539731979370117</v>
      </c>
      <c r="Q197" s="1">
        <v>27.03120231628418</v>
      </c>
      <c r="R197" s="1">
        <v>409.93731689453125</v>
      </c>
      <c r="S197" s="1">
        <v>411.67730712890625</v>
      </c>
      <c r="T197" s="1">
        <v>11.635293006896973</v>
      </c>
      <c r="U197" s="1">
        <v>11.956689834594727</v>
      </c>
      <c r="V197" s="1">
        <v>32.217845916748047</v>
      </c>
      <c r="W197" s="1">
        <v>33.108436584472656</v>
      </c>
      <c r="X197" s="1">
        <v>599.45208740234375</v>
      </c>
      <c r="Y197" s="1">
        <v>9.2338226735591888E-2</v>
      </c>
      <c r="Z197" s="1">
        <v>9.7198136150836945E-2</v>
      </c>
      <c r="AA197" s="1">
        <v>101.23884582519531</v>
      </c>
      <c r="AB197" s="1">
        <v>6.6588091850280762</v>
      </c>
      <c r="AC197" s="1">
        <v>9.7049809992313385E-3</v>
      </c>
      <c r="AD197" s="1">
        <v>2.0507702603936195E-2</v>
      </c>
      <c r="AE197" s="1">
        <v>1.1581449070945382E-3</v>
      </c>
      <c r="AF197" s="1">
        <v>2.6806743815541267E-2</v>
      </c>
      <c r="AG197" s="1">
        <v>1.5607646200805902E-3</v>
      </c>
      <c r="AH197" s="1">
        <v>1</v>
      </c>
      <c r="AI197" s="1">
        <v>0</v>
      </c>
      <c r="AJ197" s="1">
        <v>2</v>
      </c>
      <c r="AK197" s="1">
        <v>0</v>
      </c>
      <c r="AL197" s="1">
        <v>1</v>
      </c>
      <c r="AM197" s="1">
        <v>0.18999999761581421</v>
      </c>
      <c r="AN197" s="1">
        <v>111115</v>
      </c>
      <c r="AO197">
        <f t="shared" si="64"/>
        <v>1.148375692521503</v>
      </c>
      <c r="AP197">
        <f t="shared" si="65"/>
        <v>3.7355073485577779E-4</v>
      </c>
      <c r="AQ197">
        <f t="shared" si="66"/>
        <v>300.68973197937009</v>
      </c>
      <c r="AR197">
        <f t="shared" si="67"/>
        <v>300.51187553405759</v>
      </c>
      <c r="AS197">
        <f t="shared" si="68"/>
        <v>1.8467645636920604E-2</v>
      </c>
      <c r="AT197">
        <f t="shared" si="69"/>
        <v>-0.1550696115622138</v>
      </c>
      <c r="AU197">
        <f t="shared" si="70"/>
        <v>3.6608224648112042</v>
      </c>
      <c r="AV197">
        <f t="shared" si="71"/>
        <v>36.1602548406388</v>
      </c>
      <c r="AW197">
        <f t="shared" si="72"/>
        <v>24.203565006044073</v>
      </c>
      <c r="AX197">
        <f t="shared" si="73"/>
        <v>27.539731979370117</v>
      </c>
      <c r="AY197">
        <f t="shared" si="74"/>
        <v>3.6942003817108908</v>
      </c>
      <c r="AZ197">
        <f t="shared" si="75"/>
        <v>1.5062395756307611E-2</v>
      </c>
      <c r="BA197">
        <f t="shared" si="76"/>
        <v>1.2104814787442155</v>
      </c>
      <c r="BB197">
        <f t="shared" si="77"/>
        <v>2.4837189029666753</v>
      </c>
      <c r="BC197">
        <f t="shared" si="78"/>
        <v>9.4196628022885E-3</v>
      </c>
      <c r="BD197">
        <f t="shared" si="79"/>
        <v>62.73566144654864</v>
      </c>
      <c r="BE197">
        <f t="shared" si="80"/>
        <v>1.5052560031171653</v>
      </c>
      <c r="BF197">
        <f t="shared" si="81"/>
        <v>31.702759178875116</v>
      </c>
      <c r="BG197">
        <f t="shared" si="82"/>
        <v>412.4842864480247</v>
      </c>
      <c r="BH197">
        <f t="shared" si="83"/>
        <v>-1.6539439590388986E-3</v>
      </c>
    </row>
    <row r="198" spans="1:60" x14ac:dyDescent="0.25">
      <c r="A198" s="1" t="s">
        <v>9</v>
      </c>
      <c r="B198" s="1" t="s">
        <v>260</v>
      </c>
    </row>
    <row r="199" spans="1:60" x14ac:dyDescent="0.25">
      <c r="A199" s="1" t="s">
        <v>9</v>
      </c>
      <c r="B199" s="1" t="s">
        <v>261</v>
      </c>
    </row>
    <row r="200" spans="1:60" x14ac:dyDescent="0.25">
      <c r="A200" s="1" t="s">
        <v>9</v>
      </c>
      <c r="B200" s="1" t="s">
        <v>262</v>
      </c>
    </row>
    <row r="201" spans="1:60" x14ac:dyDescent="0.25">
      <c r="A201" s="1" t="s">
        <v>9</v>
      </c>
      <c r="B201" s="1" t="s">
        <v>263</v>
      </c>
    </row>
    <row r="202" spans="1:60" x14ac:dyDescent="0.25">
      <c r="A202" s="1" t="s">
        <v>9</v>
      </c>
      <c r="B202" s="1" t="s">
        <v>264</v>
      </c>
    </row>
    <row r="203" spans="1:60" x14ac:dyDescent="0.25">
      <c r="A203" s="1" t="s">
        <v>9</v>
      </c>
      <c r="B203" s="1" t="s">
        <v>265</v>
      </c>
    </row>
    <row r="204" spans="1:60" x14ac:dyDescent="0.25">
      <c r="A204" s="1" t="s">
        <v>9</v>
      </c>
      <c r="B204" s="1" t="s">
        <v>266</v>
      </c>
    </row>
    <row r="205" spans="1:60" x14ac:dyDescent="0.25">
      <c r="A205" s="1" t="s">
        <v>9</v>
      </c>
      <c r="B205" s="1" t="s">
        <v>267</v>
      </c>
    </row>
    <row r="206" spans="1:60" x14ac:dyDescent="0.25">
      <c r="A206" s="1" t="s">
        <v>9</v>
      </c>
      <c r="B206" s="1" t="s">
        <v>268</v>
      </c>
    </row>
    <row r="207" spans="1:60" x14ac:dyDescent="0.25">
      <c r="A207" s="1" t="s">
        <v>9</v>
      </c>
      <c r="B207" s="1" t="s">
        <v>269</v>
      </c>
    </row>
    <row r="208" spans="1:60" x14ac:dyDescent="0.25">
      <c r="A208" s="1">
        <v>69</v>
      </c>
      <c r="B208" s="1" t="s">
        <v>270</v>
      </c>
      <c r="C208" s="1">
        <v>9403.5000014416873</v>
      </c>
      <c r="D208" s="1">
        <v>1</v>
      </c>
      <c r="E208">
        <f>(R208-S208*(1000-T208)/(1000-U208))*AO208</f>
        <v>-2.9658430514221927</v>
      </c>
      <c r="F208">
        <f>IF(AZ208&lt;&gt;0,1/(1/AZ208-1/N208),0)</f>
        <v>1.1236985139725448E-2</v>
      </c>
      <c r="G208">
        <f>((BC208-AP208/2)*S208-E208)/(BC208+AP208/2)</f>
        <v>795.12762796032621</v>
      </c>
      <c r="H208">
        <f>AP208*1000</f>
        <v>0.46138207049334201</v>
      </c>
      <c r="I208">
        <f>(AU208-BA208)</f>
        <v>4.0288378427472109</v>
      </c>
      <c r="J208">
        <f>(P208+AT208*D208)</f>
        <v>34.548357126798471</v>
      </c>
      <c r="K208" s="1">
        <v>3.4900000095367432</v>
      </c>
      <c r="L208">
        <f>(K208*AI208+AJ208)</f>
        <v>2</v>
      </c>
      <c r="M208" s="1">
        <v>0.5</v>
      </c>
      <c r="N208">
        <f>L208*(M208+1)*(M208+1)/(M208*M208+1)</f>
        <v>3.6</v>
      </c>
      <c r="O208" s="1">
        <v>35.057651519775391</v>
      </c>
      <c r="P208" s="1">
        <v>34.677413940429688</v>
      </c>
      <c r="Q208" s="1">
        <v>35.044887542724609</v>
      </c>
      <c r="R208" s="1">
        <v>409.82644653320313</v>
      </c>
      <c r="S208" s="1">
        <v>411.44015502929688</v>
      </c>
      <c r="T208" s="1">
        <v>14.342070579528809</v>
      </c>
      <c r="U208" s="1">
        <v>14.606356620788574</v>
      </c>
      <c r="V208" s="1">
        <v>25.641078948974609</v>
      </c>
      <c r="W208" s="1">
        <v>26.112529754638672</v>
      </c>
      <c r="X208" s="1">
        <v>600.37371826171875</v>
      </c>
      <c r="Y208" s="1">
        <v>0.1054048016667366</v>
      </c>
      <c r="Z208" s="1">
        <v>0.11095242947340012</v>
      </c>
      <c r="AA208" s="1">
        <v>101.31144714355469</v>
      </c>
      <c r="AB208" s="1">
        <v>8.176426887512207</v>
      </c>
      <c r="AC208" s="1">
        <v>-3.8833178579807281E-2</v>
      </c>
      <c r="AD208" s="1">
        <v>2.9001001268625259E-2</v>
      </c>
      <c r="AE208" s="1">
        <v>5.8967615477740765E-3</v>
      </c>
      <c r="AF208" s="1">
        <v>1.8957102671265602E-2</v>
      </c>
      <c r="AG208" s="1">
        <v>5.9192362241446972E-3</v>
      </c>
      <c r="AH208" s="1">
        <v>0.3333333432674408</v>
      </c>
      <c r="AI208" s="1">
        <v>0</v>
      </c>
      <c r="AJ208" s="1">
        <v>2</v>
      </c>
      <c r="AK208" s="1">
        <v>0</v>
      </c>
      <c r="AL208" s="1">
        <v>1</v>
      </c>
      <c r="AM208" s="1">
        <v>0.18999999761581421</v>
      </c>
      <c r="AN208" s="1">
        <v>111115</v>
      </c>
      <c r="AO208">
        <f>X208*0.000001/(K208*0.0001)</f>
        <v>1.7202685290004092</v>
      </c>
      <c r="AP208">
        <f>(U208-T208)/(1000-U208)*AO208</f>
        <v>4.6138207049334199E-4</v>
      </c>
      <c r="AQ208">
        <f>(P208+273.15)</f>
        <v>307.82741394042966</v>
      </c>
      <c r="AR208">
        <f>(O208+273.15)</f>
        <v>308.20765151977537</v>
      </c>
      <c r="AS208">
        <f>(Y208*AK208+Z208*AL208)*AM208</f>
        <v>2.1080961335414816E-2</v>
      </c>
      <c r="AT208">
        <f>((AS208+0.00000010773*(AR208^4-AQ208^4))-AP208*44100)/(L208*0.92*2*29.3+0.00000043092*AQ208^3)</f>
        <v>-0.12905681363121674</v>
      </c>
      <c r="AU208">
        <f>0.61365*EXP(17.502*J208/(240.97+J208))</f>
        <v>5.5086289694941426</v>
      </c>
      <c r="AV208">
        <f>AU208*1000/AA208</f>
        <v>54.373213736534751</v>
      </c>
      <c r="AW208">
        <f>(AV208-U208)</f>
        <v>39.766857115746177</v>
      </c>
      <c r="AX208">
        <f>IF(D208,P208,(O208+P208)/2)</f>
        <v>34.677413940429688</v>
      </c>
      <c r="AY208">
        <f>0.61365*EXP(17.502*AX208/(240.97+AX208))</f>
        <v>5.5482501892706733</v>
      </c>
      <c r="AZ208">
        <f>IF(AW208&lt;&gt;0,(1000-(AV208+U208)/2)/AW208*AP208,0)</f>
        <v>1.1202019327304382E-2</v>
      </c>
      <c r="BA208">
        <f>U208*AA208/1000</f>
        <v>1.4797911267469317</v>
      </c>
      <c r="BB208">
        <f>(AY208-BA208)</f>
        <v>4.0684590625237416</v>
      </c>
      <c r="BC208">
        <f>1/(1.6/F208+1.37/N208)</f>
        <v>7.0043951655209078E-3</v>
      </c>
      <c r="BD208">
        <f>G208*AA208*0.001</f>
        <v>80.555530652482602</v>
      </c>
      <c r="BE208">
        <f>G208/S208</f>
        <v>1.9325474634426691</v>
      </c>
      <c r="BF208">
        <f>(1-AP208*AA208/AU208/F208)*100</f>
        <v>24.486273209775355</v>
      </c>
      <c r="BG208">
        <f>(S208-E208/(N208/1.35))</f>
        <v>412.55234617358019</v>
      </c>
      <c r="BH208">
        <f>E208*BF208/100/BG208</f>
        <v>-1.7603206945254397E-3</v>
      </c>
    </row>
    <row r="209" spans="1:60" x14ac:dyDescent="0.25">
      <c r="A209" s="1">
        <v>70</v>
      </c>
      <c r="B209" s="1" t="s">
        <v>271</v>
      </c>
      <c r="C209" s="1">
        <v>9408.5000013299286</v>
      </c>
      <c r="D209" s="1">
        <v>1</v>
      </c>
      <c r="E209">
        <f>(R209-S209*(1000-T209)/(1000-U209))*AO209</f>
        <v>-2.9568101162793794</v>
      </c>
      <c r="F209">
        <f>IF(AZ209&lt;&gt;0,1/(1/AZ209-1/N209),0)</f>
        <v>1.129088555096763E-2</v>
      </c>
      <c r="G209">
        <f>((BC209-AP209/2)*S209-E209)/(BC209+AP209/2)</f>
        <v>791.97559824634482</v>
      </c>
      <c r="H209">
        <f>AP209*1000</f>
        <v>0.46312013949718406</v>
      </c>
      <c r="I209">
        <f>(AU209-BA209)</f>
        <v>4.0248484784742775</v>
      </c>
      <c r="J209">
        <f>(P209+AT209*D209)</f>
        <v>34.53789218247713</v>
      </c>
      <c r="K209" s="1">
        <v>3.4900000095367432</v>
      </c>
      <c r="L209">
        <f>(K209*AI209+AJ209)</f>
        <v>2</v>
      </c>
      <c r="M209" s="1">
        <v>0.5</v>
      </c>
      <c r="N209">
        <f>L209*(M209+1)*(M209+1)/(M209*M209+1)</f>
        <v>3.6</v>
      </c>
      <c r="O209" s="1">
        <v>35.0487060546875</v>
      </c>
      <c r="P209" s="1">
        <v>34.667484283447266</v>
      </c>
      <c r="Q209" s="1">
        <v>35.028736114501953</v>
      </c>
      <c r="R209" s="1">
        <v>409.83575439453125</v>
      </c>
      <c r="S209" s="1">
        <v>411.44375610351563</v>
      </c>
      <c r="T209" s="1">
        <v>14.348752975463867</v>
      </c>
      <c r="U209" s="1">
        <v>14.614026069641113</v>
      </c>
      <c r="V209" s="1">
        <v>25.663394927978516</v>
      </c>
      <c r="W209" s="1">
        <v>26.137739181518555</v>
      </c>
      <c r="X209" s="1">
        <v>600.38836669921875</v>
      </c>
      <c r="Y209" s="1">
        <v>0.1074490025639534</v>
      </c>
      <c r="Z209" s="1">
        <v>0.11310421675443649</v>
      </c>
      <c r="AA209" s="1">
        <v>101.31215667724609</v>
      </c>
      <c r="AB209" s="1">
        <v>8.176426887512207</v>
      </c>
      <c r="AC209" s="1">
        <v>-3.8833178579807281E-2</v>
      </c>
      <c r="AD209" s="1">
        <v>2.9001001268625259E-2</v>
      </c>
      <c r="AE209" s="1">
        <v>5.8967615477740765E-3</v>
      </c>
      <c r="AF209" s="1">
        <v>1.8957102671265602E-2</v>
      </c>
      <c r="AG209" s="1">
        <v>5.9192362241446972E-3</v>
      </c>
      <c r="AH209" s="1">
        <v>1</v>
      </c>
      <c r="AI209" s="1">
        <v>0</v>
      </c>
      <c r="AJ209" s="1">
        <v>2</v>
      </c>
      <c r="AK209" s="1">
        <v>0</v>
      </c>
      <c r="AL209" s="1">
        <v>1</v>
      </c>
      <c r="AM209" s="1">
        <v>0.18999999761581421</v>
      </c>
      <c r="AN209" s="1">
        <v>111115</v>
      </c>
      <c r="AO209">
        <f>X209*0.000001/(K209*0.0001)</f>
        <v>1.7203105016005809</v>
      </c>
      <c r="AP209">
        <f>(U209-T209)/(1000-U209)*AO209</f>
        <v>4.6312013949718407E-4</v>
      </c>
      <c r="AQ209">
        <f>(P209+273.15)</f>
        <v>307.81748428344724</v>
      </c>
      <c r="AR209">
        <f>(O209+273.15)</f>
        <v>308.19870605468748</v>
      </c>
      <c r="AS209">
        <f>(Y209*AK209+Z209*AL209)*AM209</f>
        <v>2.1489800913681467E-2</v>
      </c>
      <c r="AT209">
        <f>((AS209+0.00000010773*(AR209^4-AQ209^4))-AP209*44100)/(L209*0.92*2*29.3+0.00000043092*AQ209^3)</f>
        <v>-0.12959210097013457</v>
      </c>
      <c r="AU209">
        <f>0.61365*EXP(17.502*J209/(240.97+J209))</f>
        <v>5.5054269773271169</v>
      </c>
      <c r="AV209">
        <f>AU209*1000/AA209</f>
        <v>54.341227725177745</v>
      </c>
      <c r="AW209">
        <f>(AV209-U209)</f>
        <v>39.727201655536632</v>
      </c>
      <c r="AX209">
        <f>IF(D209,P209,(O209+P209)/2)</f>
        <v>34.667484283447266</v>
      </c>
      <c r="AY209">
        <f>0.61365*EXP(17.502*AX209/(240.97+AX209))</f>
        <v>5.545192952611373</v>
      </c>
      <c r="AZ209">
        <f>IF(AW209&lt;&gt;0,(1000-(AV209+U209)/2)/AW209*AP209,0)</f>
        <v>1.125558402013966E-2</v>
      </c>
      <c r="BA209">
        <f>U209*AA209/1000</f>
        <v>1.4805784988528394</v>
      </c>
      <c r="BB209">
        <f>(AY209-BA209)</f>
        <v>4.0646144537585336</v>
      </c>
      <c r="BC209">
        <f>1/(1.6/F209+1.37/N209)</f>
        <v>7.0379031399009752E-3</v>
      </c>
      <c r="BD209">
        <f>G209*AA209*0.001</f>
        <v>80.236755894089399</v>
      </c>
      <c r="BE209">
        <f>G209/S209</f>
        <v>1.9248696486406047</v>
      </c>
      <c r="BF209">
        <f>(1-AP209*AA209/AU209/F209)*100</f>
        <v>24.519248404942783</v>
      </c>
      <c r="BG209">
        <f>(S209-E209/(N209/1.35))</f>
        <v>412.55255989712037</v>
      </c>
      <c r="BH209">
        <f>E209*BF209/100/BG209</f>
        <v>-1.7573218245302154E-3</v>
      </c>
    </row>
    <row r="210" spans="1:60" x14ac:dyDescent="0.25">
      <c r="A210" s="1">
        <v>71</v>
      </c>
      <c r="B210" s="1" t="s">
        <v>272</v>
      </c>
      <c r="C210" s="1">
        <v>9414.0000012069941</v>
      </c>
      <c r="D210" s="1">
        <v>1</v>
      </c>
      <c r="E210">
        <f>(R210-S210*(1000-T210)/(1000-U210))*AO210</f>
        <v>-2.9512754048596439</v>
      </c>
      <c r="F210">
        <f>IF(AZ210&lt;&gt;0,1/(1/AZ210-1/N210),0)</f>
        <v>1.1342045917375162E-2</v>
      </c>
      <c r="G210">
        <f>((BC210-AP210/2)*S210-E210)/(BC210+AP210/2)</f>
        <v>789.41978716412621</v>
      </c>
      <c r="H210">
        <f>AP210*1000</f>
        <v>0.46487355055803004</v>
      </c>
      <c r="I210">
        <f>(AU210-BA210)</f>
        <v>4.0219713701561002</v>
      </c>
      <c r="J210">
        <f>(P210+AT210*D210)</f>
        <v>34.531099321258601</v>
      </c>
      <c r="K210" s="1">
        <v>3.4900000095367432</v>
      </c>
      <c r="L210">
        <f>(K210*AI210+AJ210)</f>
        <v>2</v>
      </c>
      <c r="M210" s="1">
        <v>0.5</v>
      </c>
      <c r="N210">
        <f>L210*(M210+1)*(M210+1)/(M210*M210+1)</f>
        <v>3.6</v>
      </c>
      <c r="O210" s="1">
        <v>35.040927886962891</v>
      </c>
      <c r="P210" s="1">
        <v>34.661476135253906</v>
      </c>
      <c r="Q210" s="1">
        <v>35.038597106933594</v>
      </c>
      <c r="R210" s="1">
        <v>409.84365844726563</v>
      </c>
      <c r="S210" s="1">
        <v>411.44802856445313</v>
      </c>
      <c r="T210" s="1">
        <v>14.355554580688477</v>
      </c>
      <c r="U210" s="1">
        <v>14.621830940246582</v>
      </c>
      <c r="V210" s="1">
        <v>25.686796188354492</v>
      </c>
      <c r="W210" s="1">
        <v>26.162961959838867</v>
      </c>
      <c r="X210" s="1">
        <v>600.38604736328125</v>
      </c>
      <c r="Y210" s="1">
        <v>0.13523031771183014</v>
      </c>
      <c r="Z210" s="1">
        <v>0.14234770834445953</v>
      </c>
      <c r="AA210" s="1">
        <v>101.31275939941406</v>
      </c>
      <c r="AB210" s="1">
        <v>8.176426887512207</v>
      </c>
      <c r="AC210" s="1">
        <v>-3.8833178579807281E-2</v>
      </c>
      <c r="AD210" s="1">
        <v>2.9001001268625259E-2</v>
      </c>
      <c r="AE210" s="1">
        <v>5.8967615477740765E-3</v>
      </c>
      <c r="AF210" s="1">
        <v>1.8957102671265602E-2</v>
      </c>
      <c r="AG210" s="1">
        <v>5.9192362241446972E-3</v>
      </c>
      <c r="AH210" s="1">
        <v>1</v>
      </c>
      <c r="AI210" s="1">
        <v>0</v>
      </c>
      <c r="AJ210" s="1">
        <v>2</v>
      </c>
      <c r="AK210" s="1">
        <v>0</v>
      </c>
      <c r="AL210" s="1">
        <v>1</v>
      </c>
      <c r="AM210" s="1">
        <v>0.18999999761581421</v>
      </c>
      <c r="AN210" s="1">
        <v>111115</v>
      </c>
      <c r="AO210">
        <f>X210*0.000001/(K210*0.0001)</f>
        <v>1.720303855938887</v>
      </c>
      <c r="AP210">
        <f>(U210-T210)/(1000-U210)*AO210</f>
        <v>4.6487355055803003E-4</v>
      </c>
      <c r="AQ210">
        <f>(P210+273.15)</f>
        <v>307.81147613525388</v>
      </c>
      <c r="AR210">
        <f>(O210+273.15)</f>
        <v>308.19092788696287</v>
      </c>
      <c r="AS210">
        <f>(Y210*AK210+Z210*AL210)*AM210</f>
        <v>2.7046064246063928E-2</v>
      </c>
      <c r="AT210">
        <f>((AS210+0.00000010773*(AR210^4-AQ210^4))-AP210*44100)/(L210*0.92*2*29.3+0.00000043092*AQ210^3)</f>
        <v>-0.13037681399530288</v>
      </c>
      <c r="AU210">
        <f>0.61365*EXP(17.502*J210/(240.97+J210))</f>
        <v>5.5033494101842102</v>
      </c>
      <c r="AV210">
        <f>AU210*1000/AA210</f>
        <v>54.320397971669877</v>
      </c>
      <c r="AW210">
        <f>(AV210-U210)</f>
        <v>39.698567031423295</v>
      </c>
      <c r="AX210">
        <f>IF(D210,P210,(O210+P210)/2)</f>
        <v>34.661476135253906</v>
      </c>
      <c r="AY210">
        <f>0.61365*EXP(17.502*AX210/(240.97+AX210))</f>
        <v>5.5433438183467691</v>
      </c>
      <c r="AZ210">
        <f>IF(AW210&lt;&gt;0,(1000-(AV210+U210)/2)/AW210*AP210,0)</f>
        <v>1.1306424255412327E-2</v>
      </c>
      <c r="BA210">
        <f>U210*AA210/1000</f>
        <v>1.4813780400281102</v>
      </c>
      <c r="BB210">
        <f>(AY210-BA210)</f>
        <v>4.0619657783186591</v>
      </c>
      <c r="BC210">
        <f>1/(1.6/F210+1.37/N210)</f>
        <v>7.0697069329603872E-3</v>
      </c>
      <c r="BD210">
        <f>G210*AA210*0.001</f>
        <v>79.978296962095769</v>
      </c>
      <c r="BE210">
        <f>G210/S210</f>
        <v>1.9186379138051064</v>
      </c>
      <c r="BF210">
        <f>(1-AP210*AA210/AU210/F210)*100</f>
        <v>24.546308335652924</v>
      </c>
      <c r="BG210">
        <f>(S210-E210/(N210/1.35))</f>
        <v>412.55475684127549</v>
      </c>
      <c r="BH210">
        <f>E210*BF210/100/BG210</f>
        <v>-1.7559588120077136E-3</v>
      </c>
    </row>
    <row r="211" spans="1:60" x14ac:dyDescent="0.25">
      <c r="A211" s="1">
        <v>72</v>
      </c>
      <c r="B211" s="1" t="s">
        <v>273</v>
      </c>
      <c r="C211" s="1">
        <v>9419.0000010952353</v>
      </c>
      <c r="D211" s="1">
        <v>1</v>
      </c>
      <c r="E211">
        <f>(R211-S211*(1000-T211)/(1000-U211))*AO211</f>
        <v>-3.1007220076569961</v>
      </c>
      <c r="F211">
        <f>IF(AZ211&lt;&gt;0,1/(1/AZ211-1/N211),0)</f>
        <v>1.1437970516940852E-2</v>
      </c>
      <c r="G211">
        <f>((BC211-AP211/2)*S211-E211)/(BC211+AP211/2)</f>
        <v>806.34661864343502</v>
      </c>
      <c r="H211">
        <f>AP211*1000</f>
        <v>0.46852655261224274</v>
      </c>
      <c r="I211">
        <f>(AU211-BA211)</f>
        <v>4.0197090105905753</v>
      </c>
      <c r="J211">
        <f>(P211+AT211*D211)</f>
        <v>34.525626587244048</v>
      </c>
      <c r="K211" s="1">
        <v>3.4900000095367432</v>
      </c>
      <c r="L211">
        <f>(K211*AI211+AJ211)</f>
        <v>2</v>
      </c>
      <c r="M211" s="1">
        <v>0.5</v>
      </c>
      <c r="N211">
        <f>L211*(M211+1)*(M211+1)/(M211*M211+1)</f>
        <v>3.6</v>
      </c>
      <c r="O211" s="1">
        <v>35.041721343994141</v>
      </c>
      <c r="P211" s="1">
        <v>34.656776428222656</v>
      </c>
      <c r="Q211" s="1">
        <v>35.075271606445313</v>
      </c>
      <c r="R211" s="1">
        <v>409.74710083007813</v>
      </c>
      <c r="S211" s="1">
        <v>411.4375</v>
      </c>
      <c r="T211" s="1">
        <v>14.35927677154541</v>
      </c>
      <c r="U211" s="1">
        <v>14.62764835357666</v>
      </c>
      <c r="V211" s="1">
        <v>25.694561004638672</v>
      </c>
      <c r="W211" s="1">
        <v>26.174188613891602</v>
      </c>
      <c r="X211" s="1">
        <v>600.376220703125</v>
      </c>
      <c r="Y211" s="1">
        <v>0.1304086446762085</v>
      </c>
      <c r="Z211" s="1">
        <v>0.13727225363254547</v>
      </c>
      <c r="AA211" s="1">
        <v>101.31273651123047</v>
      </c>
      <c r="AB211" s="1">
        <v>8.176426887512207</v>
      </c>
      <c r="AC211" s="1">
        <v>-3.8833178579807281E-2</v>
      </c>
      <c r="AD211" s="1">
        <v>2.9001001268625259E-2</v>
      </c>
      <c r="AE211" s="1">
        <v>5.8967615477740765E-3</v>
      </c>
      <c r="AF211" s="1">
        <v>1.8957102671265602E-2</v>
      </c>
      <c r="AG211" s="1">
        <v>5.9192362241446972E-3</v>
      </c>
      <c r="AH211" s="1">
        <v>1</v>
      </c>
      <c r="AI211" s="1">
        <v>0</v>
      </c>
      <c r="AJ211" s="1">
        <v>2</v>
      </c>
      <c r="AK211" s="1">
        <v>0</v>
      </c>
      <c r="AL211" s="1">
        <v>1</v>
      </c>
      <c r="AM211" s="1">
        <v>0.18999999761581421</v>
      </c>
      <c r="AN211" s="1">
        <v>111115</v>
      </c>
      <c r="AO211">
        <f>X211*0.000001/(K211*0.0001)</f>
        <v>1.7202756993196051</v>
      </c>
      <c r="AP211">
        <f>(U211-T211)/(1000-U211)*AO211</f>
        <v>4.6852655261224273E-4</v>
      </c>
      <c r="AQ211">
        <f>(P211+273.15)</f>
        <v>307.80677642822263</v>
      </c>
      <c r="AR211">
        <f>(O211+273.15)</f>
        <v>308.19172134399412</v>
      </c>
      <c r="AS211">
        <f>(Y211*AK211+Z211*AL211)*AM211</f>
        <v>2.6081727862901083E-2</v>
      </c>
      <c r="AT211">
        <f>((AS211+0.00000010773*(AR211^4-AQ211^4))-AP211*44100)/(L211*0.92*2*29.3+0.00000043092*AQ211^3)</f>
        <v>-0.13114984097860516</v>
      </c>
      <c r="AU211">
        <f>0.61365*EXP(17.502*J211/(240.97+J211))</f>
        <v>5.5016760940154219</v>
      </c>
      <c r="AV211">
        <f>AU211*1000/AA211</f>
        <v>54.303893897936156</v>
      </c>
      <c r="AW211">
        <f>(AV211-U211)</f>
        <v>39.676245544359496</v>
      </c>
      <c r="AX211">
        <f>IF(D211,P211,(O211+P211)/2)</f>
        <v>34.656776428222656</v>
      </c>
      <c r="AY211">
        <f>0.61365*EXP(17.502*AX211/(240.97+AX211))</f>
        <v>5.5418977580905464</v>
      </c>
      <c r="AZ211">
        <f>IF(AW211&lt;&gt;0,(1000-(AV211+U211)/2)/AW211*AP211,0)</f>
        <v>1.140174473357853E-2</v>
      </c>
      <c r="BA211">
        <f>U211*AA211/1000</f>
        <v>1.4819670834248464</v>
      </c>
      <c r="BB211">
        <f>(AY211-BA211)</f>
        <v>4.0599306746656998</v>
      </c>
      <c r="BC211">
        <f>1/(1.6/F211+1.37/N211)</f>
        <v>7.1293362884641163E-3</v>
      </c>
      <c r="BD211">
        <f>G211*AA211*0.001</f>
        <v>81.693182511343977</v>
      </c>
      <c r="BE211">
        <f>G211/S211</f>
        <v>1.9598277226636731</v>
      </c>
      <c r="BF211">
        <f>(1-AP211*AA211/AU211/F211)*100</f>
        <v>24.568236052606597</v>
      </c>
      <c r="BG211">
        <f>(S211-E211/(N211/1.35))</f>
        <v>412.60027075287138</v>
      </c>
      <c r="BH211">
        <f>E211*BF211/100/BG211</f>
        <v>-1.8463213821606338E-3</v>
      </c>
    </row>
    <row r="212" spans="1:60" x14ac:dyDescent="0.25">
      <c r="A212" s="1">
        <v>73</v>
      </c>
      <c r="B212" s="1" t="s">
        <v>274</v>
      </c>
      <c r="C212" s="1">
        <v>9424.0000009834766</v>
      </c>
      <c r="D212" s="1">
        <v>1</v>
      </c>
      <c r="E212">
        <f>(R212-S212*(1000-T212)/(1000-U212))*AO212</f>
        <v>-3.1309675703679858</v>
      </c>
      <c r="F212">
        <f>IF(AZ212&lt;&gt;0,1/(1/AZ212-1/N212),0)</f>
        <v>1.1501882116575718E-2</v>
      </c>
      <c r="G212">
        <f>((BC212-AP212/2)*S212-E212)/(BC212+AP212/2)</f>
        <v>808.11344384515382</v>
      </c>
      <c r="H212">
        <f>AP212*1000</f>
        <v>0.47088904433703271</v>
      </c>
      <c r="I212">
        <f>(AU212-BA212)</f>
        <v>4.0176029971695586</v>
      </c>
      <c r="J212">
        <f>(P212+AT212*D212)</f>
        <v>34.520777433034439</v>
      </c>
      <c r="K212" s="1">
        <v>3.4900000095367432</v>
      </c>
      <c r="L212">
        <f>(K212*AI212+AJ212)</f>
        <v>2</v>
      </c>
      <c r="M212" s="1">
        <v>0.5</v>
      </c>
      <c r="N212">
        <f>L212*(M212+1)*(M212+1)/(M212*M212+1)</f>
        <v>3.6</v>
      </c>
      <c r="O212" s="1">
        <v>35.046558380126953</v>
      </c>
      <c r="P212" s="1">
        <v>34.651710510253906</v>
      </c>
      <c r="Q212" s="1">
        <v>35.087173461914063</v>
      </c>
      <c r="R212" s="1">
        <v>409.72488403320313</v>
      </c>
      <c r="S212" s="1">
        <v>411.43234252929688</v>
      </c>
      <c r="T212" s="1">
        <v>14.364128112792969</v>
      </c>
      <c r="U212" s="1">
        <v>14.633857727050781</v>
      </c>
      <c r="V212" s="1">
        <v>25.697446823120117</v>
      </c>
      <c r="W212" s="1">
        <v>26.179563522338867</v>
      </c>
      <c r="X212" s="1">
        <v>600.36175537109375</v>
      </c>
      <c r="Y212" s="1">
        <v>0.15883372724056244</v>
      </c>
      <c r="Z212" s="1">
        <v>0.16719339787960052</v>
      </c>
      <c r="AA212" s="1">
        <v>101.31237030029297</v>
      </c>
      <c r="AB212" s="1">
        <v>8.176426887512207</v>
      </c>
      <c r="AC212" s="1">
        <v>-3.8833178579807281E-2</v>
      </c>
      <c r="AD212" s="1">
        <v>2.9001001268625259E-2</v>
      </c>
      <c r="AE212" s="1">
        <v>5.8967615477740765E-3</v>
      </c>
      <c r="AF212" s="1">
        <v>1.8957102671265602E-2</v>
      </c>
      <c r="AG212" s="1">
        <v>5.9192362241446972E-3</v>
      </c>
      <c r="AH212" s="1">
        <v>1</v>
      </c>
      <c r="AI212" s="1">
        <v>0</v>
      </c>
      <c r="AJ212" s="1">
        <v>2</v>
      </c>
      <c r="AK212" s="1">
        <v>0</v>
      </c>
      <c r="AL212" s="1">
        <v>1</v>
      </c>
      <c r="AM212" s="1">
        <v>0.18999999761581421</v>
      </c>
      <c r="AN212" s="1">
        <v>111115</v>
      </c>
      <c r="AO212">
        <f>X212*0.000001/(K212*0.0001)</f>
        <v>1.7202342513769353</v>
      </c>
      <c r="AP212">
        <f>(U212-T212)/(1000-U212)*AO212</f>
        <v>4.7088904433703269E-4</v>
      </c>
      <c r="AQ212">
        <f>(P212+273.15)</f>
        <v>307.80171051025388</v>
      </c>
      <c r="AR212">
        <f>(O212+273.15)</f>
        <v>308.19655838012693</v>
      </c>
      <c r="AS212">
        <f>(Y212*AK212+Z212*AL212)*AM212</f>
        <v>3.1766745198503976E-2</v>
      </c>
      <c r="AT212">
        <f>((AS212+0.00000010773*(AR212^4-AQ212^4))-AP212*44100)/(L212*0.92*2*29.3+0.00000043092*AQ212^3)</f>
        <v>-0.13093307721946806</v>
      </c>
      <c r="AU212">
        <f>0.61365*EXP(17.502*J212/(240.97+J212))</f>
        <v>5.5001938101343306</v>
      </c>
      <c r="AV212">
        <f>AU212*1000/AA212</f>
        <v>54.289459360506399</v>
      </c>
      <c r="AW212">
        <f>(AV212-U212)</f>
        <v>39.655601633455618</v>
      </c>
      <c r="AX212">
        <f>IF(D212,P212,(O212+P212)/2)</f>
        <v>34.651710510253906</v>
      </c>
      <c r="AY212">
        <f>0.61365*EXP(17.502*AX212/(240.97+AX212))</f>
        <v>5.5403393850680382</v>
      </c>
      <c r="AZ212">
        <f>IF(AW212&lt;&gt;0,(1000-(AV212+U212)/2)/AW212*AP212,0)</f>
        <v>1.1465251015016921E-2</v>
      </c>
      <c r="BA212">
        <f>U212*AA212/1000</f>
        <v>1.4825908129647722</v>
      </c>
      <c r="BB212">
        <f>(AY212-BA212)</f>
        <v>4.0577485721032662</v>
      </c>
      <c r="BC212">
        <f>1/(1.6/F212+1.37/N212)</f>
        <v>7.1690639811147101E-3</v>
      </c>
      <c r="BD212">
        <f>G212*AA212*0.001</f>
        <v>81.871888467485235</v>
      </c>
      <c r="BE212">
        <f>G212/S212</f>
        <v>1.9641466173447715</v>
      </c>
      <c r="BF212">
        <f>(1-AP212*AA212/AU212/F212)*100</f>
        <v>24.589094200739979</v>
      </c>
      <c r="BG212">
        <f>(S212-E212/(N212/1.35))</f>
        <v>412.60645536818487</v>
      </c>
      <c r="BH212">
        <f>E212*BF212/100/BG212</f>
        <v>-1.8658858950362587E-3</v>
      </c>
    </row>
    <row r="213" spans="1:60" x14ac:dyDescent="0.25">
      <c r="A213" s="1" t="s">
        <v>9</v>
      </c>
      <c r="B213" s="1" t="s">
        <v>275</v>
      </c>
    </row>
    <row r="214" spans="1:60" x14ac:dyDescent="0.25">
      <c r="A214" s="1" t="s">
        <v>9</v>
      </c>
      <c r="B214" s="1" t="s">
        <v>276</v>
      </c>
    </row>
    <row r="215" spans="1:60" x14ac:dyDescent="0.25">
      <c r="A215" s="1" t="s">
        <v>9</v>
      </c>
      <c r="B215" s="1" t="s">
        <v>277</v>
      </c>
    </row>
    <row r="216" spans="1:60" x14ac:dyDescent="0.25">
      <c r="A216" s="1" t="s">
        <v>9</v>
      </c>
      <c r="B216" s="1" t="s">
        <v>278</v>
      </c>
    </row>
    <row r="217" spans="1:60" x14ac:dyDescent="0.25">
      <c r="A217" s="1" t="s">
        <v>9</v>
      </c>
      <c r="B217" s="1" t="s">
        <v>279</v>
      </c>
    </row>
    <row r="218" spans="1:60" x14ac:dyDescent="0.25">
      <c r="A218" s="1" t="s">
        <v>9</v>
      </c>
      <c r="B218" s="1" t="s">
        <v>280</v>
      </c>
    </row>
    <row r="219" spans="1:60" x14ac:dyDescent="0.25">
      <c r="A219" s="1" t="s">
        <v>9</v>
      </c>
      <c r="B219" s="1" t="s">
        <v>281</v>
      </c>
    </row>
    <row r="220" spans="1:60" x14ac:dyDescent="0.25">
      <c r="A220" s="1" t="s">
        <v>9</v>
      </c>
      <c r="B220" s="1" t="s">
        <v>282</v>
      </c>
    </row>
    <row r="221" spans="1:60" x14ac:dyDescent="0.25">
      <c r="A221" s="1" t="s">
        <v>9</v>
      </c>
      <c r="B221" s="1" t="s">
        <v>283</v>
      </c>
    </row>
    <row r="222" spans="1:60" x14ac:dyDescent="0.25">
      <c r="A222" s="1">
        <v>74</v>
      </c>
      <c r="B222" s="1" t="s">
        <v>284</v>
      </c>
      <c r="C222" s="1">
        <v>9735.5000014416873</v>
      </c>
      <c r="D222" s="1">
        <v>1</v>
      </c>
      <c r="E222">
        <f t="shared" ref="E222:E227" si="84">(R222-S222*(1000-T222)/(1000-U222))*AO222</f>
        <v>-3.9387474798575921</v>
      </c>
      <c r="F222">
        <f t="shared" ref="F222:F227" si="85">IF(AZ222&lt;&gt;0,1/(1/AZ222-1/N222),0)</f>
        <v>1.3785700542387088E-2</v>
      </c>
      <c r="G222">
        <f t="shared" ref="G222:G227" si="86">((BC222-AP222/2)*S222-E222)/(BC222+AP222/2)</f>
        <v>832.07691178309096</v>
      </c>
      <c r="H222">
        <f t="shared" ref="H222:H227" si="87">AP222*1000</f>
        <v>0.54926001534475133</v>
      </c>
      <c r="I222">
        <f t="shared" ref="I222:I227" si="88">(AU222-BA222)</f>
        <v>3.9135885298068778</v>
      </c>
      <c r="J222">
        <f t="shared" ref="J222:J227" si="89">(P222+AT222*D222)</f>
        <v>34.297845029111592</v>
      </c>
      <c r="K222" s="1">
        <v>5.2199997901916504</v>
      </c>
      <c r="L222">
        <f t="shared" ref="L222:L227" si="90">(K222*AI222+AJ222)</f>
        <v>2</v>
      </c>
      <c r="M222" s="1">
        <v>0.5</v>
      </c>
      <c r="N222">
        <f t="shared" ref="N222:N227" si="91">L222*(M222+1)*(M222+1)/(M222*M222+1)</f>
        <v>3.6</v>
      </c>
      <c r="O222" s="1">
        <v>35.046817779541016</v>
      </c>
      <c r="P222" s="1">
        <v>34.434963226318359</v>
      </c>
      <c r="Q222" s="1">
        <v>35.082439422607422</v>
      </c>
      <c r="R222" s="1">
        <v>410.03497314453125</v>
      </c>
      <c r="S222" s="1">
        <v>413.26226806640625</v>
      </c>
      <c r="T222" s="1">
        <v>14.519039154052734</v>
      </c>
      <c r="U222" s="1">
        <v>14.989450454711914</v>
      </c>
      <c r="V222" s="1">
        <v>25.990413665771484</v>
      </c>
      <c r="W222" s="1">
        <v>26.819320678710938</v>
      </c>
      <c r="X222" s="1">
        <v>600.35980224609375</v>
      </c>
      <c r="Y222" s="1">
        <v>0.11406324803829193</v>
      </c>
      <c r="Z222" s="1">
        <v>0.12006658315658569</v>
      </c>
      <c r="AA222" s="1">
        <v>101.32682037353516</v>
      </c>
      <c r="AB222" s="1">
        <v>8.3175115585327148</v>
      </c>
      <c r="AC222" s="1">
        <v>-3.1316652894020081E-2</v>
      </c>
      <c r="AD222" s="1">
        <v>3.9083201438188553E-2</v>
      </c>
      <c r="AE222" s="1">
        <v>1.6485236119478941E-3</v>
      </c>
      <c r="AF222" s="1">
        <v>2.5612358003854752E-2</v>
      </c>
      <c r="AG222" s="1">
        <v>2.2197074722498655E-3</v>
      </c>
      <c r="AH222" s="1">
        <v>0.3333333432674408</v>
      </c>
      <c r="AI222" s="1">
        <v>0</v>
      </c>
      <c r="AJ222" s="1">
        <v>2</v>
      </c>
      <c r="AK222" s="1">
        <v>0</v>
      </c>
      <c r="AL222" s="1">
        <v>1</v>
      </c>
      <c r="AM222" s="1">
        <v>0.18999999761581421</v>
      </c>
      <c r="AN222" s="1">
        <v>111115</v>
      </c>
      <c r="AO222">
        <f t="shared" ref="AO222:AO227" si="92">X222*0.000001/(K222*0.0001)</f>
        <v>1.1501146099165871</v>
      </c>
      <c r="AP222">
        <f t="shared" ref="AP222:AP227" si="93">(U222-T222)/(1000-U222)*AO222</f>
        <v>5.4926001534475128E-4</v>
      </c>
      <c r="AQ222">
        <f t="shared" ref="AQ222:AQ227" si="94">(P222+273.15)</f>
        <v>307.58496322631834</v>
      </c>
      <c r="AR222">
        <f t="shared" ref="AR222:AR227" si="95">(O222+273.15)</f>
        <v>308.19681777954099</v>
      </c>
      <c r="AS222">
        <f t="shared" ref="AS222:AS227" si="96">(Y222*AK222+Z222*AL222)*AM222</f>
        <v>2.281265051349024E-2</v>
      </c>
      <c r="AT222">
        <f t="shared" ref="AT222:AT227" si="97">((AS222+0.00000010773*(AR222^4-AQ222^4))-AP222*44100)/(L222*0.92*2*29.3+0.00000043092*AQ222^3)</f>
        <v>-0.13711819720676705</v>
      </c>
      <c r="AU222">
        <f t="shared" ref="AU222:AU227" si="98">0.61365*EXP(17.502*J222/(240.97+J222))</f>
        <v>5.4324218835294769</v>
      </c>
      <c r="AV222">
        <f t="shared" ref="AV222:AV227" si="99">AU222*1000/AA222</f>
        <v>53.61287232248268</v>
      </c>
      <c r="AW222">
        <f t="shared" ref="AW222:AW227" si="100">(AV222-U222)</f>
        <v>38.623421867770766</v>
      </c>
      <c r="AX222">
        <f t="shared" ref="AX222:AX227" si="101">IF(D222,P222,(O222+P222)/2)</f>
        <v>34.434963226318359</v>
      </c>
      <c r="AY222">
        <f t="shared" ref="AY222:AY227" si="102">0.61365*EXP(17.502*AX222/(240.97+AX222))</f>
        <v>5.4740195988228448</v>
      </c>
      <c r="AZ222">
        <f t="shared" ref="AZ222:AZ227" si="103">IF(AW222&lt;&gt;0,(1000-(AV222+U222)/2)/AW222*AP222,0)</f>
        <v>1.3733111497216025E-2</v>
      </c>
      <c r="BA222">
        <f t="shared" ref="BA222:BA227" si="104">U222*AA222/1000</f>
        <v>1.5188333537225991</v>
      </c>
      <c r="BB222">
        <f t="shared" ref="BB222:BB227" si="105">(AY222-BA222)</f>
        <v>3.9551862451002457</v>
      </c>
      <c r="BC222">
        <f t="shared" ref="BC222:BC227" si="106">1/(1.6/F222+1.37/N222)</f>
        <v>8.5879040413254972E-3</v>
      </c>
      <c r="BD222">
        <f t="shared" ref="BD222:BD227" si="107">G222*AA222*0.001</f>
        <v>84.311707777211126</v>
      </c>
      <c r="BE222">
        <f t="shared" ref="BE222:BE227" si="108">G222/S222</f>
        <v>2.0134354768855554</v>
      </c>
      <c r="BF222">
        <f t="shared" ref="BF222:BF227" si="109">(1-AP222*AA222/AU222/F222)*100</f>
        <v>25.684386215712983</v>
      </c>
      <c r="BG222">
        <f t="shared" ref="BG222:BG227" si="110">(S222-E222/(N222/1.35))</f>
        <v>414.73929837135285</v>
      </c>
      <c r="BH222">
        <f t="shared" ref="BH222:BH227" si="111">E222*BF222/100/BG222</f>
        <v>-2.4392265665706754E-3</v>
      </c>
    </row>
    <row r="223" spans="1:60" x14ac:dyDescent="0.25">
      <c r="A223" s="1">
        <v>75</v>
      </c>
      <c r="B223" s="1" t="s">
        <v>285</v>
      </c>
      <c r="C223" s="1">
        <v>9740.5000013299286</v>
      </c>
      <c r="D223" s="1">
        <v>1</v>
      </c>
      <c r="E223">
        <f t="shared" si="84"/>
        <v>-4.0783966479067981</v>
      </c>
      <c r="F223">
        <f t="shared" si="85"/>
        <v>1.4254365070710392E-2</v>
      </c>
      <c r="G223">
        <f t="shared" si="86"/>
        <v>832.74518898307122</v>
      </c>
      <c r="H223">
        <f t="shared" si="87"/>
        <v>0.56743397903972292</v>
      </c>
      <c r="I223">
        <f t="shared" si="88"/>
        <v>3.9107140120043238</v>
      </c>
      <c r="J223">
        <f t="shared" si="89"/>
        <v>34.28885474049293</v>
      </c>
      <c r="K223" s="1">
        <v>5.2199997901916504</v>
      </c>
      <c r="L223">
        <f t="shared" si="90"/>
        <v>2</v>
      </c>
      <c r="M223" s="1">
        <v>0.5</v>
      </c>
      <c r="N223">
        <f t="shared" si="91"/>
        <v>3.6</v>
      </c>
      <c r="O223" s="1">
        <v>35.045513153076172</v>
      </c>
      <c r="P223" s="1">
        <v>34.432571411132813</v>
      </c>
      <c r="Q223" s="1">
        <v>35.088977813720703</v>
      </c>
      <c r="R223" s="1">
        <v>409.87973022460938</v>
      </c>
      <c r="S223" s="1">
        <v>413.22195434570313</v>
      </c>
      <c r="T223" s="1">
        <v>14.505000114440918</v>
      </c>
      <c r="U223" s="1">
        <v>14.990978240966797</v>
      </c>
      <c r="V223" s="1">
        <v>25.956325531005859</v>
      </c>
      <c r="W223" s="1">
        <v>26.824264526367188</v>
      </c>
      <c r="X223" s="1">
        <v>600.35662841796875</v>
      </c>
      <c r="Y223" s="1">
        <v>8.2868985831737518E-2</v>
      </c>
      <c r="Z223" s="1">
        <v>8.7230511009693146E-2</v>
      </c>
      <c r="AA223" s="1">
        <v>101.32695007324219</v>
      </c>
      <c r="AB223" s="1">
        <v>8.3175115585327148</v>
      </c>
      <c r="AC223" s="1">
        <v>-3.1316652894020081E-2</v>
      </c>
      <c r="AD223" s="1">
        <v>3.9083201438188553E-2</v>
      </c>
      <c r="AE223" s="1">
        <v>1.6485236119478941E-3</v>
      </c>
      <c r="AF223" s="1">
        <v>2.5612358003854752E-2</v>
      </c>
      <c r="AG223" s="1">
        <v>2.2197074722498655E-3</v>
      </c>
      <c r="AH223" s="1">
        <v>1</v>
      </c>
      <c r="AI223" s="1">
        <v>0</v>
      </c>
      <c r="AJ223" s="1">
        <v>2</v>
      </c>
      <c r="AK223" s="1">
        <v>0</v>
      </c>
      <c r="AL223" s="1">
        <v>1</v>
      </c>
      <c r="AM223" s="1">
        <v>0.18999999761581421</v>
      </c>
      <c r="AN223" s="1">
        <v>111115</v>
      </c>
      <c r="AO223">
        <f t="shared" si="92"/>
        <v>1.1501085297858351</v>
      </c>
      <c r="AP223">
        <f t="shared" si="93"/>
        <v>5.6743397903972288E-4</v>
      </c>
      <c r="AQ223">
        <f t="shared" si="94"/>
        <v>307.58257141113279</v>
      </c>
      <c r="AR223">
        <f t="shared" si="95"/>
        <v>308.19551315307615</v>
      </c>
      <c r="AS223">
        <f t="shared" si="96"/>
        <v>1.6573796883867953E-2</v>
      </c>
      <c r="AT223">
        <f t="shared" si="97"/>
        <v>-0.14371667063988311</v>
      </c>
      <c r="AU223">
        <f t="shared" si="98"/>
        <v>5.4297041157758263</v>
      </c>
      <c r="AV223">
        <f t="shared" si="99"/>
        <v>53.585981931273686</v>
      </c>
      <c r="AW223">
        <f t="shared" si="100"/>
        <v>38.595003690306889</v>
      </c>
      <c r="AX223">
        <f t="shared" si="101"/>
        <v>34.432571411132813</v>
      </c>
      <c r="AY223">
        <f t="shared" si="102"/>
        <v>5.4732916246174028</v>
      </c>
      <c r="AZ223">
        <f t="shared" si="103"/>
        <v>1.4198146857202026E-2</v>
      </c>
      <c r="BA223">
        <f t="shared" si="104"/>
        <v>1.5189901037715026</v>
      </c>
      <c r="BB223">
        <f t="shared" si="105"/>
        <v>3.9543015208459003</v>
      </c>
      <c r="BC223">
        <f t="shared" si="106"/>
        <v>8.8788755745093824E-3</v>
      </c>
      <c r="BD223">
        <f t="shared" si="107"/>
        <v>84.379530187820293</v>
      </c>
      <c r="BE223">
        <f t="shared" si="108"/>
        <v>2.0152491420782384</v>
      </c>
      <c r="BF223">
        <f t="shared" si="109"/>
        <v>25.712410253873763</v>
      </c>
      <c r="BG223">
        <f t="shared" si="110"/>
        <v>414.75135308866817</v>
      </c>
      <c r="BH223">
        <f t="shared" si="111"/>
        <v>-2.5283921802320042E-3</v>
      </c>
    </row>
    <row r="224" spans="1:60" x14ac:dyDescent="0.25">
      <c r="A224" s="1">
        <v>76</v>
      </c>
      <c r="B224" s="1" t="s">
        <v>286</v>
      </c>
      <c r="C224" s="1">
        <v>9745.5000012181699</v>
      </c>
      <c r="D224" s="1">
        <v>1</v>
      </c>
      <c r="E224">
        <f t="shared" si="84"/>
        <v>-4.1361933435091673</v>
      </c>
      <c r="F224">
        <f t="shared" si="85"/>
        <v>1.4316241172214122E-2</v>
      </c>
      <c r="G224">
        <f t="shared" si="86"/>
        <v>837.12006149749925</v>
      </c>
      <c r="H224">
        <f t="shared" si="87"/>
        <v>0.56949830566476689</v>
      </c>
      <c r="I224">
        <f t="shared" si="88"/>
        <v>3.9081116561862177</v>
      </c>
      <c r="J224">
        <f t="shared" si="89"/>
        <v>34.280823613396386</v>
      </c>
      <c r="K224" s="1">
        <v>5.2199997901916504</v>
      </c>
      <c r="L224">
        <f t="shared" si="90"/>
        <v>2</v>
      </c>
      <c r="M224" s="1">
        <v>0.5</v>
      </c>
      <c r="N224">
        <f t="shared" si="91"/>
        <v>3.6</v>
      </c>
      <c r="O224" s="1">
        <v>35.045219421386719</v>
      </c>
      <c r="P224" s="1">
        <v>34.424545288085938</v>
      </c>
      <c r="Q224" s="1">
        <v>35.087833404541016</v>
      </c>
      <c r="R224" s="1">
        <v>409.81417846679688</v>
      </c>
      <c r="S224" s="1">
        <v>413.20590209960938</v>
      </c>
      <c r="T224" s="1">
        <v>14.504884719848633</v>
      </c>
      <c r="U224" s="1">
        <v>14.992627143859863</v>
      </c>
      <c r="V224" s="1">
        <v>25.956634521484375</v>
      </c>
      <c r="W224" s="1">
        <v>26.82765007019043</v>
      </c>
      <c r="X224" s="1">
        <v>600.36016845703125</v>
      </c>
      <c r="Y224" s="1">
        <v>5.1073461771011353E-2</v>
      </c>
      <c r="Z224" s="1">
        <v>5.3761538118124008E-2</v>
      </c>
      <c r="AA224" s="1">
        <v>101.3275146484375</v>
      </c>
      <c r="AB224" s="1">
        <v>8.3175115585327148</v>
      </c>
      <c r="AC224" s="1">
        <v>-3.1316652894020081E-2</v>
      </c>
      <c r="AD224" s="1">
        <v>3.9083201438188553E-2</v>
      </c>
      <c r="AE224" s="1">
        <v>1.6485236119478941E-3</v>
      </c>
      <c r="AF224" s="1">
        <v>2.5612358003854752E-2</v>
      </c>
      <c r="AG224" s="1">
        <v>2.2197074722498655E-3</v>
      </c>
      <c r="AH224" s="1">
        <v>1</v>
      </c>
      <c r="AI224" s="1">
        <v>0</v>
      </c>
      <c r="AJ224" s="1">
        <v>2</v>
      </c>
      <c r="AK224" s="1">
        <v>0</v>
      </c>
      <c r="AL224" s="1">
        <v>1</v>
      </c>
      <c r="AM224" s="1">
        <v>0.18999999761581421</v>
      </c>
      <c r="AN224" s="1">
        <v>111115</v>
      </c>
      <c r="AO224">
        <f t="shared" si="92"/>
        <v>1.1501153114701352</v>
      </c>
      <c r="AP224">
        <f t="shared" si="93"/>
        <v>5.6949830566476692E-4</v>
      </c>
      <c r="AQ224">
        <f t="shared" si="94"/>
        <v>307.57454528808591</v>
      </c>
      <c r="AR224">
        <f t="shared" si="95"/>
        <v>308.1952194213867</v>
      </c>
      <c r="AS224">
        <f t="shared" si="96"/>
        <v>1.0214692114266066E-2</v>
      </c>
      <c r="AT224">
        <f t="shared" si="97"/>
        <v>-0.14372167468955105</v>
      </c>
      <c r="AU224">
        <f t="shared" si="98"/>
        <v>5.4272773027242396</v>
      </c>
      <c r="AV224">
        <f t="shared" si="99"/>
        <v>53.561733173408385</v>
      </c>
      <c r="AW224">
        <f t="shared" si="100"/>
        <v>38.569106029548522</v>
      </c>
      <c r="AX224">
        <f t="shared" si="101"/>
        <v>34.424545288085938</v>
      </c>
      <c r="AY224">
        <f t="shared" si="102"/>
        <v>5.4708494043908109</v>
      </c>
      <c r="AZ224">
        <f t="shared" si="103"/>
        <v>1.4259534800213171E-2</v>
      </c>
      <c r="BA224">
        <f t="shared" si="104"/>
        <v>1.5191656465380219</v>
      </c>
      <c r="BB224">
        <f t="shared" si="105"/>
        <v>3.951683757852789</v>
      </c>
      <c r="BC224">
        <f t="shared" si="106"/>
        <v>8.9172866742166547E-3</v>
      </c>
      <c r="BD224">
        <f t="shared" si="107"/>
        <v>84.823295293888762</v>
      </c>
      <c r="BE224">
        <f t="shared" si="108"/>
        <v>2.0259150637584531</v>
      </c>
      <c r="BF224">
        <f t="shared" si="109"/>
        <v>25.730789249260155</v>
      </c>
      <c r="BG224">
        <f t="shared" si="110"/>
        <v>414.75697460342531</v>
      </c>
      <c r="BH224">
        <f t="shared" si="111"/>
        <v>-2.5660212059794535E-3</v>
      </c>
    </row>
    <row r="225" spans="1:60" x14ac:dyDescent="0.25">
      <c r="A225" s="1">
        <v>77</v>
      </c>
      <c r="B225" s="1" t="s">
        <v>287</v>
      </c>
      <c r="C225" s="1">
        <v>9751.0000010952353</v>
      </c>
      <c r="D225" s="1">
        <v>1</v>
      </c>
      <c r="E225">
        <f t="shared" si="84"/>
        <v>-4.2577126833938399</v>
      </c>
      <c r="F225">
        <f t="shared" si="85"/>
        <v>1.4306017332023436E-2</v>
      </c>
      <c r="G225">
        <f t="shared" si="86"/>
        <v>850.66828683236474</v>
      </c>
      <c r="H225">
        <f t="shared" si="87"/>
        <v>0.56881785458769496</v>
      </c>
      <c r="I225">
        <f t="shared" si="88"/>
        <v>3.9063107928423206</v>
      </c>
      <c r="J225">
        <f t="shared" si="89"/>
        <v>34.274766264346432</v>
      </c>
      <c r="K225" s="1">
        <v>5.2199997901916504</v>
      </c>
      <c r="L225">
        <f t="shared" si="90"/>
        <v>2</v>
      </c>
      <c r="M225" s="1">
        <v>0.5</v>
      </c>
      <c r="N225">
        <f t="shared" si="91"/>
        <v>3.6</v>
      </c>
      <c r="O225" s="1">
        <v>35.044384002685547</v>
      </c>
      <c r="P225" s="1">
        <v>34.417610168457031</v>
      </c>
      <c r="Q225" s="1">
        <v>35.077304840087891</v>
      </c>
      <c r="R225" s="1">
        <v>409.70181274414063</v>
      </c>
      <c r="S225" s="1">
        <v>413.1995849609375</v>
      </c>
      <c r="T225" s="1">
        <v>14.504965782165527</v>
      </c>
      <c r="U225" s="1">
        <v>14.992145538330078</v>
      </c>
      <c r="V225" s="1">
        <v>25.956682205200195</v>
      </c>
      <c r="W225" s="1">
        <v>26.828544616699219</v>
      </c>
      <c r="X225" s="1">
        <v>600.335693359375</v>
      </c>
      <c r="Y225" s="1">
        <v>4.7818072140216827E-2</v>
      </c>
      <c r="Z225" s="1">
        <v>5.0334811210632324E-2</v>
      </c>
      <c r="AA225" s="1">
        <v>101.32884216308594</v>
      </c>
      <c r="AB225" s="1">
        <v>8.3175115585327148</v>
      </c>
      <c r="AC225" s="1">
        <v>-3.1316652894020081E-2</v>
      </c>
      <c r="AD225" s="1">
        <v>3.9083201438188553E-2</v>
      </c>
      <c r="AE225" s="1">
        <v>1.6485236119478941E-3</v>
      </c>
      <c r="AF225" s="1">
        <v>2.5612358003854752E-2</v>
      </c>
      <c r="AG225" s="1">
        <v>2.2197074722498655E-3</v>
      </c>
      <c r="AH225" s="1">
        <v>1</v>
      </c>
      <c r="AI225" s="1">
        <v>0</v>
      </c>
      <c r="AJ225" s="1">
        <v>2</v>
      </c>
      <c r="AK225" s="1">
        <v>0</v>
      </c>
      <c r="AL225" s="1">
        <v>1</v>
      </c>
      <c r="AM225" s="1">
        <v>0.18999999761581421</v>
      </c>
      <c r="AN225" s="1">
        <v>111115</v>
      </c>
      <c r="AO225">
        <f t="shared" si="92"/>
        <v>1.1500684243079897</v>
      </c>
      <c r="AP225">
        <f t="shared" si="93"/>
        <v>5.6881785458769499E-4</v>
      </c>
      <c r="AQ225">
        <f t="shared" si="94"/>
        <v>307.56761016845701</v>
      </c>
      <c r="AR225">
        <f t="shared" si="95"/>
        <v>308.19438400268552</v>
      </c>
      <c r="AS225">
        <f t="shared" si="96"/>
        <v>9.5636140100125999E-3</v>
      </c>
      <c r="AT225">
        <f t="shared" si="97"/>
        <v>-0.14284390411060061</v>
      </c>
      <c r="AU225">
        <f t="shared" si="98"/>
        <v>5.4254475417817822</v>
      </c>
      <c r="AV225">
        <f t="shared" si="99"/>
        <v>53.5429738065069</v>
      </c>
      <c r="AW225">
        <f t="shared" si="100"/>
        <v>38.550828268176822</v>
      </c>
      <c r="AX225">
        <f t="shared" si="101"/>
        <v>34.417610168457031</v>
      </c>
      <c r="AY225">
        <f t="shared" si="102"/>
        <v>5.4687399220180941</v>
      </c>
      <c r="AZ225">
        <f t="shared" si="103"/>
        <v>1.4249391763816784E-2</v>
      </c>
      <c r="BA225">
        <f t="shared" si="104"/>
        <v>1.5191367489394616</v>
      </c>
      <c r="BB225">
        <f t="shared" si="105"/>
        <v>3.9496031730786325</v>
      </c>
      <c r="BC225">
        <f t="shared" si="106"/>
        <v>8.9109400536764617E-3</v>
      </c>
      <c r="BD225">
        <f t="shared" si="107"/>
        <v>86.197232569579398</v>
      </c>
      <c r="BE225">
        <f t="shared" si="108"/>
        <v>2.0587346110543265</v>
      </c>
      <c r="BF225">
        <f t="shared" si="109"/>
        <v>25.74050617219854</v>
      </c>
      <c r="BG225">
        <f t="shared" si="110"/>
        <v>414.79622721721017</v>
      </c>
      <c r="BH225">
        <f t="shared" si="111"/>
        <v>-2.642157098236017E-3</v>
      </c>
    </row>
    <row r="226" spans="1:60" x14ac:dyDescent="0.25">
      <c r="A226" s="1">
        <v>78</v>
      </c>
      <c r="B226" s="1" t="s">
        <v>288</v>
      </c>
      <c r="C226" s="1">
        <v>9756.0000009834766</v>
      </c>
      <c r="D226" s="1">
        <v>1</v>
      </c>
      <c r="E226">
        <f t="shared" si="84"/>
        <v>-4.2761706123006995</v>
      </c>
      <c r="F226">
        <f t="shared" si="85"/>
        <v>1.4328197453908372E-2</v>
      </c>
      <c r="G226">
        <f t="shared" si="86"/>
        <v>851.94108356329389</v>
      </c>
      <c r="H226">
        <f t="shared" si="87"/>
        <v>0.56940226142704065</v>
      </c>
      <c r="I226">
        <f t="shared" si="88"/>
        <v>3.9043482087816637</v>
      </c>
      <c r="J226">
        <f t="shared" si="89"/>
        <v>34.267826300848796</v>
      </c>
      <c r="K226" s="1">
        <v>5.2199997901916504</v>
      </c>
      <c r="L226">
        <f t="shared" si="90"/>
        <v>2</v>
      </c>
      <c r="M226" s="1">
        <v>0.5</v>
      </c>
      <c r="N226">
        <f t="shared" si="91"/>
        <v>3.6</v>
      </c>
      <c r="O226" s="1">
        <v>35.040103912353516</v>
      </c>
      <c r="P226" s="1">
        <v>34.410598754882813</v>
      </c>
      <c r="Q226" s="1">
        <v>35.071132659912109</v>
      </c>
      <c r="R226" s="1">
        <v>409.64617919921875</v>
      </c>
      <c r="S226" s="1">
        <v>413.15982055664063</v>
      </c>
      <c r="T226" s="1">
        <v>14.503116607666016</v>
      </c>
      <c r="U226" s="1">
        <v>14.990798950195313</v>
      </c>
      <c r="V226" s="1">
        <v>25.959529876708984</v>
      </c>
      <c r="W226" s="1">
        <v>26.832204818725586</v>
      </c>
      <c r="X226" s="1">
        <v>600.333984375</v>
      </c>
      <c r="Y226" s="1">
        <v>5.0721433013677597E-2</v>
      </c>
      <c r="Z226" s="1">
        <v>5.3390983492136002E-2</v>
      </c>
      <c r="AA226" s="1">
        <v>101.32906341552734</v>
      </c>
      <c r="AB226" s="1">
        <v>8.3175115585327148</v>
      </c>
      <c r="AC226" s="1">
        <v>-3.1316652894020081E-2</v>
      </c>
      <c r="AD226" s="1">
        <v>3.9083201438188553E-2</v>
      </c>
      <c r="AE226" s="1">
        <v>1.6485236119478941E-3</v>
      </c>
      <c r="AF226" s="1">
        <v>2.5612358003854752E-2</v>
      </c>
      <c r="AG226" s="1">
        <v>2.2197074722498655E-3</v>
      </c>
      <c r="AH226" s="1">
        <v>1</v>
      </c>
      <c r="AI226" s="1">
        <v>0</v>
      </c>
      <c r="AJ226" s="1">
        <v>2</v>
      </c>
      <c r="AK226" s="1">
        <v>0</v>
      </c>
      <c r="AL226" s="1">
        <v>1</v>
      </c>
      <c r="AM226" s="1">
        <v>0.18999999761581421</v>
      </c>
      <c r="AN226" s="1">
        <v>111115</v>
      </c>
      <c r="AO226">
        <f t="shared" si="92"/>
        <v>1.1500651503914312</v>
      </c>
      <c r="AP226">
        <f t="shared" si="93"/>
        <v>5.694022614270406E-4</v>
      </c>
      <c r="AQ226">
        <f t="shared" si="94"/>
        <v>307.56059875488279</v>
      </c>
      <c r="AR226">
        <f t="shared" si="95"/>
        <v>308.19010391235349</v>
      </c>
      <c r="AS226">
        <f t="shared" si="96"/>
        <v>1.0144286736211816E-2</v>
      </c>
      <c r="AT226">
        <f t="shared" si="97"/>
        <v>-0.14277245403401695</v>
      </c>
      <c r="AU226">
        <f t="shared" si="98"/>
        <v>5.4233518262554252</v>
      </c>
      <c r="AV226">
        <f t="shared" si="99"/>
        <v>53.522174620478808</v>
      </c>
      <c r="AW226">
        <f t="shared" si="100"/>
        <v>38.531375670283495</v>
      </c>
      <c r="AX226">
        <f t="shared" si="101"/>
        <v>34.410598754882813</v>
      </c>
      <c r="AY226">
        <f t="shared" si="102"/>
        <v>5.4666079519293351</v>
      </c>
      <c r="AZ226">
        <f t="shared" si="103"/>
        <v>1.4271396513024585E-2</v>
      </c>
      <c r="BA226">
        <f t="shared" si="104"/>
        <v>1.5190036174737616</v>
      </c>
      <c r="BB226">
        <f t="shared" si="105"/>
        <v>3.9476043344555736</v>
      </c>
      <c r="BC226">
        <f t="shared" si="106"/>
        <v>8.9247086979000727E-3</v>
      </c>
      <c r="BD226">
        <f t="shared" si="107"/>
        <v>86.326392082678083</v>
      </c>
      <c r="BE226">
        <f t="shared" si="108"/>
        <v>2.0620133933050253</v>
      </c>
      <c r="BF226">
        <f t="shared" si="109"/>
        <v>25.750440882143888</v>
      </c>
      <c r="BG226">
        <f t="shared" si="110"/>
        <v>414.7633845362534</v>
      </c>
      <c r="BH226">
        <f t="shared" si="111"/>
        <v>-2.6548456941812197E-3</v>
      </c>
    </row>
    <row r="227" spans="1:60" x14ac:dyDescent="0.25">
      <c r="A227" s="1">
        <v>79</v>
      </c>
      <c r="B227" s="1" t="s">
        <v>289</v>
      </c>
      <c r="C227" s="1">
        <v>9761.0000008717179</v>
      </c>
      <c r="D227" s="1">
        <v>1</v>
      </c>
      <c r="E227">
        <f t="shared" si="84"/>
        <v>-4.1657565612025333</v>
      </c>
      <c r="F227">
        <f t="shared" si="85"/>
        <v>1.4359285556710344E-2</v>
      </c>
      <c r="G227">
        <f t="shared" si="86"/>
        <v>838.94557702375255</v>
      </c>
      <c r="H227">
        <f t="shared" si="87"/>
        <v>0.5704560409788243</v>
      </c>
      <c r="I227">
        <f t="shared" si="88"/>
        <v>3.9031782999975437</v>
      </c>
      <c r="J227">
        <f t="shared" si="89"/>
        <v>34.263369946624337</v>
      </c>
      <c r="K227" s="1">
        <v>5.2199997901916504</v>
      </c>
      <c r="L227">
        <f t="shared" si="90"/>
        <v>2</v>
      </c>
      <c r="M227" s="1">
        <v>0.5</v>
      </c>
      <c r="N227">
        <f t="shared" si="91"/>
        <v>3.6</v>
      </c>
      <c r="O227" s="1">
        <v>35.035850524902344</v>
      </c>
      <c r="P227" s="1">
        <v>34.406402587890625</v>
      </c>
      <c r="Q227" s="1">
        <v>35.072856903076172</v>
      </c>
      <c r="R227" s="1">
        <v>409.697509765625</v>
      </c>
      <c r="S227" s="1">
        <v>413.11474609375</v>
      </c>
      <c r="T227" s="1">
        <v>14.500453948974609</v>
      </c>
      <c r="U227" s="1">
        <v>14.989033699035645</v>
      </c>
      <c r="V227" s="1">
        <v>25.96125602722168</v>
      </c>
      <c r="W227" s="1">
        <v>26.835514068603516</v>
      </c>
      <c r="X227" s="1">
        <v>600.34136962890625</v>
      </c>
      <c r="Y227" s="1">
        <v>0.13209213316440582</v>
      </c>
      <c r="Z227" s="1">
        <v>0.13904435932636261</v>
      </c>
      <c r="AA227" s="1">
        <v>101.32929229736328</v>
      </c>
      <c r="AB227" s="1">
        <v>8.3175115585327148</v>
      </c>
      <c r="AC227" s="1">
        <v>-3.1316652894020081E-2</v>
      </c>
      <c r="AD227" s="1">
        <v>3.9083201438188553E-2</v>
      </c>
      <c r="AE227" s="1">
        <v>1.6485236119478941E-3</v>
      </c>
      <c r="AF227" s="1">
        <v>2.5612358003854752E-2</v>
      </c>
      <c r="AG227" s="1">
        <v>2.2197074722498655E-3</v>
      </c>
      <c r="AH227" s="1">
        <v>1</v>
      </c>
      <c r="AI227" s="1">
        <v>0</v>
      </c>
      <c r="AJ227" s="1">
        <v>2</v>
      </c>
      <c r="AK227" s="1">
        <v>0</v>
      </c>
      <c r="AL227" s="1">
        <v>1</v>
      </c>
      <c r="AM227" s="1">
        <v>0.18999999761581421</v>
      </c>
      <c r="AN227" s="1">
        <v>111115</v>
      </c>
      <c r="AO227">
        <f t="shared" si="92"/>
        <v>1.1500792983879888</v>
      </c>
      <c r="AP227">
        <f t="shared" si="93"/>
        <v>5.7045604097882428E-4</v>
      </c>
      <c r="AQ227">
        <f t="shared" si="94"/>
        <v>307.5564025878906</v>
      </c>
      <c r="AR227">
        <f t="shared" si="95"/>
        <v>308.18585052490232</v>
      </c>
      <c r="AS227">
        <f t="shared" si="96"/>
        <v>2.641842794050131E-2</v>
      </c>
      <c r="AT227">
        <f t="shared" si="97"/>
        <v>-0.14303264126628526</v>
      </c>
      <c r="AU227">
        <f t="shared" si="98"/>
        <v>5.4220064769421548</v>
      </c>
      <c r="AV227">
        <f t="shared" si="99"/>
        <v>53.508776722042128</v>
      </c>
      <c r="AW227">
        <f t="shared" si="100"/>
        <v>38.519743023006484</v>
      </c>
      <c r="AX227">
        <f t="shared" si="101"/>
        <v>34.406402587890625</v>
      </c>
      <c r="AY227">
        <f t="shared" si="102"/>
        <v>5.4653323633783035</v>
      </c>
      <c r="AZ227">
        <f t="shared" si="103"/>
        <v>1.4302238355419897E-2</v>
      </c>
      <c r="BA227">
        <f t="shared" si="104"/>
        <v>1.5188281769446113</v>
      </c>
      <c r="BB227">
        <f t="shared" si="105"/>
        <v>3.9465041864336925</v>
      </c>
      <c r="BC227">
        <f t="shared" si="106"/>
        <v>8.9440068615709318E-3</v>
      </c>
      <c r="BD227">
        <f t="shared" si="107"/>
        <v>85.009761595819924</v>
      </c>
      <c r="BE227">
        <f t="shared" si="108"/>
        <v>2.0307809996048092</v>
      </c>
      <c r="BF227">
        <f t="shared" si="109"/>
        <v>25.755492830446503</v>
      </c>
      <c r="BG227">
        <f t="shared" si="110"/>
        <v>414.67690480420094</v>
      </c>
      <c r="BH227">
        <f t="shared" si="111"/>
        <v>-2.5873423863838579E-3</v>
      </c>
    </row>
    <row r="228" spans="1:60" x14ac:dyDescent="0.25">
      <c r="A228" s="1" t="s">
        <v>9</v>
      </c>
      <c r="B228" s="1" t="s">
        <v>290</v>
      </c>
    </row>
    <row r="229" spans="1:60" x14ac:dyDescent="0.25">
      <c r="A229" s="1" t="s">
        <v>9</v>
      </c>
      <c r="B229" s="1" t="s">
        <v>291</v>
      </c>
    </row>
    <row r="230" spans="1:60" x14ac:dyDescent="0.25">
      <c r="A230" s="1" t="s">
        <v>9</v>
      </c>
      <c r="B230" s="1" t="s">
        <v>292</v>
      </c>
    </row>
    <row r="231" spans="1:60" x14ac:dyDescent="0.25">
      <c r="A231" s="1" t="s">
        <v>9</v>
      </c>
      <c r="B231" s="1" t="s">
        <v>293</v>
      </c>
    </row>
    <row r="232" spans="1:60" x14ac:dyDescent="0.25">
      <c r="A232" s="1" t="s">
        <v>9</v>
      </c>
      <c r="B232" s="1" t="s">
        <v>294</v>
      </c>
    </row>
    <row r="233" spans="1:60" x14ac:dyDescent="0.25">
      <c r="A233" s="1" t="s">
        <v>9</v>
      </c>
      <c r="B233" s="1" t="s">
        <v>295</v>
      </c>
    </row>
    <row r="234" spans="1:60" x14ac:dyDescent="0.25">
      <c r="A234" s="1" t="s">
        <v>9</v>
      </c>
      <c r="B234" s="1" t="s">
        <v>296</v>
      </c>
    </row>
    <row r="235" spans="1:60" x14ac:dyDescent="0.25">
      <c r="A235" s="1" t="s">
        <v>9</v>
      </c>
      <c r="B235" s="1" t="s">
        <v>297</v>
      </c>
    </row>
    <row r="236" spans="1:60" x14ac:dyDescent="0.25">
      <c r="A236" s="1" t="s">
        <v>9</v>
      </c>
      <c r="B236" s="1" t="s">
        <v>298</v>
      </c>
    </row>
    <row r="237" spans="1:60" x14ac:dyDescent="0.25">
      <c r="A237" s="1">
        <v>80</v>
      </c>
      <c r="B237" s="1" t="s">
        <v>299</v>
      </c>
      <c r="C237" s="1">
        <v>10101.500001441687</v>
      </c>
      <c r="D237" s="1">
        <v>1</v>
      </c>
      <c r="E237">
        <f>(R237-S237*(1000-T237)/(1000-U237))*AO237</f>
        <v>-4.4397994408992929</v>
      </c>
      <c r="F237">
        <f>IF(AZ237&lt;&gt;0,1/(1/AZ237-1/N237),0)</f>
        <v>1.5739915503033119E-2</v>
      </c>
      <c r="G237">
        <f>((BC237-AP237/2)*S237-E237)/(BC237+AP237/2)</f>
        <v>828.19624350587617</v>
      </c>
      <c r="H237">
        <f>AP237*1000</f>
        <v>0.62007845459896527</v>
      </c>
      <c r="I237">
        <f>(AU237-BA237)</f>
        <v>3.8712379791725731</v>
      </c>
      <c r="J237">
        <f>(P237+AT237*D237)</f>
        <v>34.214613736850474</v>
      </c>
      <c r="K237" s="1">
        <v>6.4899997711181641</v>
      </c>
      <c r="L237">
        <f>(K237*AI237+AJ237)</f>
        <v>2</v>
      </c>
      <c r="M237" s="1">
        <v>0.5</v>
      </c>
      <c r="N237">
        <f>L237*(M237+1)*(M237+1)/(M237*M237+1)</f>
        <v>3.6</v>
      </c>
      <c r="O237" s="1">
        <v>35.047866821289063</v>
      </c>
      <c r="P237" s="1">
        <v>34.370849609375</v>
      </c>
      <c r="Q237" s="1">
        <v>35.087234497070313</v>
      </c>
      <c r="R237" s="1">
        <v>409.98074340820313</v>
      </c>
      <c r="S237" s="1">
        <v>414.50222778320313</v>
      </c>
      <c r="T237" s="1">
        <v>14.501864433288574</v>
      </c>
      <c r="U237" s="1">
        <v>15.161992073059082</v>
      </c>
      <c r="V237" s="1">
        <v>25.942537307739258</v>
      </c>
      <c r="W237" s="1">
        <v>27.123044967651367</v>
      </c>
      <c r="X237" s="1">
        <v>600.38275146484375</v>
      </c>
      <c r="Y237" s="1">
        <v>0.14548638463020325</v>
      </c>
      <c r="Z237" s="1">
        <v>0.15314355492591858</v>
      </c>
      <c r="AA237" s="1">
        <v>101.31044769287109</v>
      </c>
      <c r="AB237" s="1">
        <v>8.2318391799926758</v>
      </c>
      <c r="AC237" s="1">
        <v>-4.2789783328771591E-2</v>
      </c>
      <c r="AD237" s="1">
        <v>4.6024244278669357E-2</v>
      </c>
      <c r="AE237" s="1">
        <v>1.2065616901963949E-3</v>
      </c>
      <c r="AF237" s="1">
        <v>2.5510728359222412E-2</v>
      </c>
      <c r="AG237" s="1">
        <v>1.1540895793586969E-3</v>
      </c>
      <c r="AH237" s="1">
        <v>0.66666668653488159</v>
      </c>
      <c r="AI237" s="1">
        <v>0</v>
      </c>
      <c r="AJ237" s="1">
        <v>2</v>
      </c>
      <c r="AK237" s="1">
        <v>0</v>
      </c>
      <c r="AL237" s="1">
        <v>1</v>
      </c>
      <c r="AM237" s="1">
        <v>0.18999999761581421</v>
      </c>
      <c r="AN237" s="1">
        <v>111115</v>
      </c>
      <c r="AO237">
        <f>X237*0.000001/(K237*0.0001)</f>
        <v>0.92508901793289822</v>
      </c>
      <c r="AP237">
        <f>(U237-T237)/(1000-U237)*AO237</f>
        <v>6.2007845459896528E-4</v>
      </c>
      <c r="AQ237">
        <f>(P237+273.15)</f>
        <v>307.52084960937498</v>
      </c>
      <c r="AR237">
        <f>(O237+273.15)</f>
        <v>308.19786682128904</v>
      </c>
      <c r="AS237">
        <f>(Y237*AK237+Z237*AL237)*AM237</f>
        <v>2.9097275070801842E-2</v>
      </c>
      <c r="AT237">
        <f>((AS237+0.00000010773*(AR237^4-AQ237^4))-AP237*44100)/(L237*0.92*2*29.3+0.00000043092*AQ237^3)</f>
        <v>-0.15623587252452262</v>
      </c>
      <c r="AU237">
        <f>0.61365*EXP(17.502*J237/(240.97+J237))</f>
        <v>5.4073061840099514</v>
      </c>
      <c r="AV237">
        <f>AU237*1000/AA237</f>
        <v>53.373628358671709</v>
      </c>
      <c r="AW237">
        <f>(AV237-U237)</f>
        <v>38.211636285612627</v>
      </c>
      <c r="AX237">
        <f>IF(D237,P237,(O237+P237)/2)</f>
        <v>34.370849609375</v>
      </c>
      <c r="AY237">
        <f>0.61365*EXP(17.502*AX237/(240.97+AX237))</f>
        <v>5.4545350301572482</v>
      </c>
      <c r="AZ237">
        <f>IF(AW237&lt;&gt;0,(1000-(AV237+U237)/2)/AW237*AP237,0)</f>
        <v>1.5671397040468823E-2</v>
      </c>
      <c r="BA237">
        <f>U237*AA237/1000</f>
        <v>1.5360682048373784</v>
      </c>
      <c r="BB237">
        <f>(AY237-BA237)</f>
        <v>3.9184668253198698</v>
      </c>
      <c r="BC237">
        <f>1/(1.6/F237+1.37/N237)</f>
        <v>9.8007561458481225E-3</v>
      </c>
      <c r="BD237">
        <f>G237*AA237*0.001</f>
        <v>83.904932207134394</v>
      </c>
      <c r="BE237">
        <f>G237/S237</f>
        <v>1.9980501623239699</v>
      </c>
      <c r="BF237">
        <f>(1-AP237*AA237/AU237/F237)*100</f>
        <v>26.189607018605411</v>
      </c>
      <c r="BG237">
        <f>(S237-E237/(N237/1.35))</f>
        <v>416.16715257354036</v>
      </c>
      <c r="BH237">
        <f>E237*BF237/100/BG237</f>
        <v>-2.7939879896703144E-3</v>
      </c>
    </row>
    <row r="238" spans="1:60" x14ac:dyDescent="0.25">
      <c r="A238" s="1">
        <v>81</v>
      </c>
      <c r="B238" s="1" t="s">
        <v>300</v>
      </c>
      <c r="C238" s="1">
        <v>10106.500001329929</v>
      </c>
      <c r="D238" s="1">
        <v>1</v>
      </c>
      <c r="E238">
        <f>(R238-S238*(1000-T238)/(1000-U238))*AO238</f>
        <v>-4.4808810278474409</v>
      </c>
      <c r="F238">
        <f>IF(AZ238&lt;&gt;0,1/(1/AZ238-1/N238),0)</f>
        <v>1.5761461848216994E-2</v>
      </c>
      <c r="G238">
        <f>((BC238-AP238/2)*S238-E238)/(BC238+AP238/2)</f>
        <v>831.64420538605884</v>
      </c>
      <c r="H238">
        <f>AP238*1000</f>
        <v>0.62085942053144327</v>
      </c>
      <c r="I238">
        <f>(AU238-BA238)</f>
        <v>3.8708465973786033</v>
      </c>
      <c r="J238">
        <f>(P238+AT238*D238)</f>
        <v>34.213417508047741</v>
      </c>
      <c r="K238" s="1">
        <v>6.4899997711181641</v>
      </c>
      <c r="L238">
        <f>(K238*AI238+AJ238)</f>
        <v>2</v>
      </c>
      <c r="M238" s="1">
        <v>0.5</v>
      </c>
      <c r="N238">
        <f>L238*(M238+1)*(M238+1)/(M238*M238+1)</f>
        <v>3.6</v>
      </c>
      <c r="O238" s="1">
        <v>35.049972534179688</v>
      </c>
      <c r="P238" s="1">
        <v>34.36962890625</v>
      </c>
      <c r="Q238" s="1">
        <v>35.095241546630859</v>
      </c>
      <c r="R238" s="1">
        <v>409.92013549804688</v>
      </c>
      <c r="S238" s="1">
        <v>414.48562622070313</v>
      </c>
      <c r="T238" s="1">
        <v>14.501341819763184</v>
      </c>
      <c r="U238" s="1">
        <v>15.162291526794434</v>
      </c>
      <c r="V238" s="1">
        <v>25.938694000244141</v>
      </c>
      <c r="W238" s="1">
        <v>27.120567321777344</v>
      </c>
      <c r="X238" s="1">
        <v>600.39105224609375</v>
      </c>
      <c r="Y238" s="1">
        <v>0.12322661280632019</v>
      </c>
      <c r="Z238" s="1">
        <v>0.12971222400665283</v>
      </c>
      <c r="AA238" s="1">
        <v>101.31050109863281</v>
      </c>
      <c r="AB238" s="1">
        <v>8.2318391799926758</v>
      </c>
      <c r="AC238" s="1">
        <v>-4.2789783328771591E-2</v>
      </c>
      <c r="AD238" s="1">
        <v>4.6024244278669357E-2</v>
      </c>
      <c r="AE238" s="1">
        <v>1.2065616901963949E-3</v>
      </c>
      <c r="AF238" s="1">
        <v>2.5510728359222412E-2</v>
      </c>
      <c r="AG238" s="1">
        <v>1.1540895793586969E-3</v>
      </c>
      <c r="AH238" s="1">
        <v>0.66666668653488159</v>
      </c>
      <c r="AI238" s="1">
        <v>0</v>
      </c>
      <c r="AJ238" s="1">
        <v>2</v>
      </c>
      <c r="AK238" s="1">
        <v>0</v>
      </c>
      <c r="AL238" s="1">
        <v>1</v>
      </c>
      <c r="AM238" s="1">
        <v>0.18999999761581421</v>
      </c>
      <c r="AN238" s="1">
        <v>111115</v>
      </c>
      <c r="AO238">
        <f>X238*0.000001/(K238*0.0001)</f>
        <v>0.92510180804313369</v>
      </c>
      <c r="AP238">
        <f>(U238-T238)/(1000-U238)*AO238</f>
        <v>6.208594205314433E-4</v>
      </c>
      <c r="AQ238">
        <f>(P238+273.15)</f>
        <v>307.51962890624998</v>
      </c>
      <c r="AR238">
        <f>(O238+273.15)</f>
        <v>308.19997253417966</v>
      </c>
      <c r="AS238">
        <f>(Y238*AK238+Z238*AL238)*AM238</f>
        <v>2.4645322252005997E-2</v>
      </c>
      <c r="AT238">
        <f>((AS238+0.00000010773*(AR238^4-AQ238^4))-AP238*44100)/(L238*0.92*2*29.3+0.00000043092*AQ238^3)</f>
        <v>-0.1562113982022581</v>
      </c>
      <c r="AU238">
        <f>0.61365*EXP(17.502*J238/(240.97+J238))</f>
        <v>5.4069459497617016</v>
      </c>
      <c r="AV238">
        <f>AU238*1000/AA238</f>
        <v>53.370044478386937</v>
      </c>
      <c r="AW238">
        <f>(AV238-U238)</f>
        <v>38.207752951592504</v>
      </c>
      <c r="AX238">
        <f>IF(D238,P238,(O238+P238)/2)</f>
        <v>34.36962890625</v>
      </c>
      <c r="AY238">
        <f>0.61365*EXP(17.502*AX238/(240.97+AX238))</f>
        <v>5.4541646358255464</v>
      </c>
      <c r="AZ238">
        <f>IF(AW238&lt;&gt;0,(1000-(AV238+U238)/2)/AW238*AP238,0)</f>
        <v>1.5692756077049827E-2</v>
      </c>
      <c r="BA238">
        <f>U238*AA238/1000</f>
        <v>1.5360993523830984</v>
      </c>
      <c r="BB238">
        <f>(AY238-BA238)</f>
        <v>3.9180652834424481</v>
      </c>
      <c r="BC238">
        <f>1/(1.6/F238+1.37/N238)</f>
        <v>9.8141222780545028E-3</v>
      </c>
      <c r="BD238">
        <f>G238*AA238*0.001</f>
        <v>84.254291183435924</v>
      </c>
      <c r="BE238">
        <f>G238/S238</f>
        <v>2.006448843519677</v>
      </c>
      <c r="BF238">
        <f>(1-AP238*AA238/AU238/F238)*100</f>
        <v>26.192717499842143</v>
      </c>
      <c r="BG238">
        <f>(S238-E238/(N238/1.35))</f>
        <v>416.16595660614593</v>
      </c>
      <c r="BH238">
        <f>E238*BF238/100/BG238</f>
        <v>-2.8201838485285907E-3</v>
      </c>
    </row>
    <row r="239" spans="1:60" x14ac:dyDescent="0.25">
      <c r="A239" s="1">
        <v>82</v>
      </c>
      <c r="B239" s="1" t="s">
        <v>301</v>
      </c>
      <c r="C239" s="1">
        <v>10111.50000121817</v>
      </c>
      <c r="D239" s="1">
        <v>1</v>
      </c>
      <c r="E239">
        <f>(R239-S239*(1000-T239)/(1000-U239))*AO239</f>
        <v>-4.5055510097994791</v>
      </c>
      <c r="F239">
        <f>IF(AZ239&lt;&gt;0,1/(1/AZ239-1/N239),0)</f>
        <v>1.5767827156871406E-2</v>
      </c>
      <c r="G239">
        <f>((BC239-AP239/2)*S239-E239)/(BC239+AP239/2)</f>
        <v>833.8751847615456</v>
      </c>
      <c r="H239">
        <f>AP239*1000</f>
        <v>0.62110775492584358</v>
      </c>
      <c r="I239">
        <f>(AU239-BA239)</f>
        <v>3.8708254558749906</v>
      </c>
      <c r="J239">
        <f>(P239+AT239*D239)</f>
        <v>34.213357991608085</v>
      </c>
      <c r="K239" s="1">
        <v>6.4899997711181641</v>
      </c>
      <c r="L239">
        <f>(K239*AI239+AJ239)</f>
        <v>2</v>
      </c>
      <c r="M239" s="1">
        <v>0.5</v>
      </c>
      <c r="N239">
        <f>L239*(M239+1)*(M239+1)/(M239*M239+1)</f>
        <v>3.6</v>
      </c>
      <c r="O239" s="1">
        <v>35.051284790039063</v>
      </c>
      <c r="P239" s="1">
        <v>34.369522094726563</v>
      </c>
      <c r="Q239" s="1">
        <v>35.094161987304688</v>
      </c>
      <c r="R239" s="1">
        <v>409.86502075195313</v>
      </c>
      <c r="S239" s="1">
        <v>414.45709228515625</v>
      </c>
      <c r="T239" s="1">
        <v>14.501158714294434</v>
      </c>
      <c r="U239" s="1">
        <v>15.162373542785645</v>
      </c>
      <c r="V239" s="1">
        <v>25.936262130737305</v>
      </c>
      <c r="W239" s="1">
        <v>27.118579864501953</v>
      </c>
      <c r="X239" s="1">
        <v>600.39031982421875</v>
      </c>
      <c r="Y239" s="1">
        <v>0.1169905811548233</v>
      </c>
      <c r="Z239" s="1">
        <v>0.12314797937870026</v>
      </c>
      <c r="AA239" s="1">
        <v>101.31016540527344</v>
      </c>
      <c r="AB239" s="1">
        <v>8.2318391799926758</v>
      </c>
      <c r="AC239" s="1">
        <v>-4.2789783328771591E-2</v>
      </c>
      <c r="AD239" s="1">
        <v>4.6024244278669357E-2</v>
      </c>
      <c r="AE239" s="1">
        <v>1.2065616901963949E-3</v>
      </c>
      <c r="AF239" s="1">
        <v>2.5510728359222412E-2</v>
      </c>
      <c r="AG239" s="1">
        <v>1.1540895793586969E-3</v>
      </c>
      <c r="AH239" s="1">
        <v>1</v>
      </c>
      <c r="AI239" s="1">
        <v>0</v>
      </c>
      <c r="AJ239" s="1">
        <v>2</v>
      </c>
      <c r="AK239" s="1">
        <v>0</v>
      </c>
      <c r="AL239" s="1">
        <v>1</v>
      </c>
      <c r="AM239" s="1">
        <v>0.18999999761581421</v>
      </c>
      <c r="AN239" s="1">
        <v>111115</v>
      </c>
      <c r="AO239">
        <f>X239*0.000001/(K239*0.0001)</f>
        <v>0.92510067950399533</v>
      </c>
      <c r="AP239">
        <f>(U239-T239)/(1000-U239)*AO239</f>
        <v>6.211077549258436E-4</v>
      </c>
      <c r="AQ239">
        <f>(P239+273.15)</f>
        <v>307.51952209472654</v>
      </c>
      <c r="AR239">
        <f>(O239+273.15)</f>
        <v>308.20128479003904</v>
      </c>
      <c r="AS239">
        <f>(Y239*AK239+Z239*AL239)*AM239</f>
        <v>2.3398115788345386E-2</v>
      </c>
      <c r="AT239">
        <f>((AS239+0.00000010773*(AR239^4-AQ239^4))-AP239*44100)/(L239*0.92*2*29.3+0.00000043092*AQ239^3)</f>
        <v>-0.15616410311847459</v>
      </c>
      <c r="AU239">
        <f>0.61365*EXP(17.502*J239/(240.97+J239))</f>
        <v>5.406928027431146</v>
      </c>
      <c r="AV239">
        <f>AU239*1000/AA239</f>
        <v>53.37004441559921</v>
      </c>
      <c r="AW239">
        <f>(AV239-U239)</f>
        <v>38.207670872813566</v>
      </c>
      <c r="AX239">
        <f>IF(D239,P239,(O239+P239)/2)</f>
        <v>34.369522094726563</v>
      </c>
      <c r="AY239">
        <f>0.61365*EXP(17.502*AX239/(240.97+AX239))</f>
        <v>5.4541322273619768</v>
      </c>
      <c r="AZ239">
        <f>IF(AW239&lt;&gt;0,(1000-(AV239+U239)/2)/AW239*AP239,0)</f>
        <v>1.5699066001527959E-2</v>
      </c>
      <c r="BA239">
        <f>U239*AA239/1000</f>
        <v>1.5361025715561554</v>
      </c>
      <c r="BB239">
        <f>(AY239-BA239)</f>
        <v>3.9180296558058214</v>
      </c>
      <c r="BC239">
        <f>1/(1.6/F239+1.37/N239)</f>
        <v>9.8180709289080528E-3</v>
      </c>
      <c r="BD239">
        <f>G239*AA239*0.001</f>
        <v>84.480032895545122</v>
      </c>
      <c r="BE239">
        <f>G239/S239</f>
        <v>2.0119698764566438</v>
      </c>
      <c r="BF239">
        <f>(1-AP239*AA239/AU239/F239)*100</f>
        <v>26.193002768179106</v>
      </c>
      <c r="BG239">
        <f>(S239-E239/(N239/1.35))</f>
        <v>416.14667391383108</v>
      </c>
      <c r="BH239">
        <f>E239*BF239/100/BG239</f>
        <v>-2.8358729618559037E-3</v>
      </c>
    </row>
    <row r="240" spans="1:60" x14ac:dyDescent="0.25">
      <c r="A240" s="1">
        <v>83</v>
      </c>
      <c r="B240" s="1" t="s">
        <v>302</v>
      </c>
      <c r="C240" s="1">
        <v>10117.000001095235</v>
      </c>
      <c r="D240" s="1">
        <v>1</v>
      </c>
      <c r="E240">
        <f>(R240-S240*(1000-T240)/(1000-U240))*AO240</f>
        <v>-4.4952067800086688</v>
      </c>
      <c r="F240">
        <f>IF(AZ240&lt;&gt;0,1/(1/AZ240-1/N240),0)</f>
        <v>1.5796616449375075E-2</v>
      </c>
      <c r="G240">
        <f>((BC240-AP240/2)*S240-E240)/(BC240+AP240/2)</f>
        <v>832.05630089335807</v>
      </c>
      <c r="H240">
        <f>AP240*1000</f>
        <v>0.62212598572989719</v>
      </c>
      <c r="I240">
        <f>(AU240-BA240)</f>
        <v>3.8701140251652846</v>
      </c>
      <c r="J240">
        <f>(P240+AT240*D240)</f>
        <v>34.211098115714009</v>
      </c>
      <c r="K240" s="1">
        <v>6.4899997711181641</v>
      </c>
      <c r="L240">
        <f>(K240*AI240+AJ240)</f>
        <v>2</v>
      </c>
      <c r="M240" s="1">
        <v>0.5</v>
      </c>
      <c r="N240">
        <f>L240*(M240+1)*(M240+1)/(M240*M240+1)</f>
        <v>3.6</v>
      </c>
      <c r="O240" s="1">
        <v>35.050056457519531</v>
      </c>
      <c r="P240" s="1">
        <v>34.367519378662109</v>
      </c>
      <c r="Q240" s="1">
        <v>35.077976226806641</v>
      </c>
      <c r="R240" s="1">
        <v>409.87777709960938</v>
      </c>
      <c r="S240" s="1">
        <v>414.45855712890625</v>
      </c>
      <c r="T240" s="1">
        <v>14.500461578369141</v>
      </c>
      <c r="U240" s="1">
        <v>15.162810325622559</v>
      </c>
      <c r="V240" s="1">
        <v>25.936044692993164</v>
      </c>
      <c r="W240" s="1">
        <v>27.120298385620117</v>
      </c>
      <c r="X240" s="1">
        <v>600.34478759765625</v>
      </c>
      <c r="Y240" s="1">
        <v>0.13894008100032806</v>
      </c>
      <c r="Z240" s="1">
        <v>0.14625272154808044</v>
      </c>
      <c r="AA240" s="1">
        <v>101.30928802490234</v>
      </c>
      <c r="AB240" s="1">
        <v>8.2318391799926758</v>
      </c>
      <c r="AC240" s="1">
        <v>-4.2789783328771591E-2</v>
      </c>
      <c r="AD240" s="1">
        <v>4.6024244278669357E-2</v>
      </c>
      <c r="AE240" s="1">
        <v>1.2065616901963949E-3</v>
      </c>
      <c r="AF240" s="1">
        <v>2.5510728359222412E-2</v>
      </c>
      <c r="AG240" s="1">
        <v>1.1540895793586969E-3</v>
      </c>
      <c r="AH240" s="1">
        <v>1</v>
      </c>
      <c r="AI240" s="1">
        <v>0</v>
      </c>
      <c r="AJ240" s="1">
        <v>2</v>
      </c>
      <c r="AK240" s="1">
        <v>0</v>
      </c>
      <c r="AL240" s="1">
        <v>1</v>
      </c>
      <c r="AM240" s="1">
        <v>0.18999999761581421</v>
      </c>
      <c r="AN240" s="1">
        <v>111115</v>
      </c>
      <c r="AO240">
        <f>X240*0.000001/(K240*0.0001)</f>
        <v>0.9250305219875572</v>
      </c>
      <c r="AP240">
        <f>(U240-T240)/(1000-U240)*AO240</f>
        <v>6.2212598572989719E-4</v>
      </c>
      <c r="AQ240">
        <f>(P240+273.15)</f>
        <v>307.51751937866209</v>
      </c>
      <c r="AR240">
        <f>(O240+273.15)</f>
        <v>308.20005645751951</v>
      </c>
      <c r="AS240">
        <f>(Y240*AK240+Z240*AL240)*AM240</f>
        <v>2.7788016745441624E-2</v>
      </c>
      <c r="AT240">
        <f>((AS240+0.00000010773*(AR240^4-AQ240^4))-AP240*44100)/(L240*0.92*2*29.3+0.00000043092*AQ240^3)</f>
        <v>-0.15642126294810141</v>
      </c>
      <c r="AU240">
        <f>0.61365*EXP(17.502*J240/(240.97+J240))</f>
        <v>5.4062475437107436</v>
      </c>
      <c r="AV240">
        <f>AU240*1000/AA240</f>
        <v>53.363789728557364</v>
      </c>
      <c r="AW240">
        <f>(AV240-U240)</f>
        <v>38.200979402934806</v>
      </c>
      <c r="AX240">
        <f>IF(D240,P240,(O240+P240)/2)</f>
        <v>34.367519378662109</v>
      </c>
      <c r="AY240">
        <f>0.61365*EXP(17.502*AX240/(240.97+AX240))</f>
        <v>5.4535245996691986</v>
      </c>
      <c r="AZ240">
        <f>IF(AW240&lt;&gt;0,(1000-(AV240+U240)/2)/AW240*AP240,0)</f>
        <v>1.5727604522621931E-2</v>
      </c>
      <c r="BA240">
        <f>U240*AA240/1000</f>
        <v>1.536133518545459</v>
      </c>
      <c r="BB240">
        <f>(AY240-BA240)</f>
        <v>3.9173910811237396</v>
      </c>
      <c r="BC240">
        <f>1/(1.6/F240+1.37/N240)</f>
        <v>9.8359299085161497E-3</v>
      </c>
      <c r="BD240">
        <f>G240*AA240*0.001</f>
        <v>84.295031440140022</v>
      </c>
      <c r="BE240">
        <f>G240/S240</f>
        <v>2.0075741870484993</v>
      </c>
      <c r="BF240">
        <f>(1-AP240*AA240/AU240/F240)*100</f>
        <v>26.19808953648316</v>
      </c>
      <c r="BG240">
        <f>(S240-E240/(N240/1.35))</f>
        <v>416.14425967140949</v>
      </c>
      <c r="BH240">
        <f>E240*BF240/100/BG240</f>
        <v>-2.8299280110378553E-3</v>
      </c>
    </row>
    <row r="241" spans="1:60" x14ac:dyDescent="0.25">
      <c r="A241" s="1">
        <v>84</v>
      </c>
      <c r="B241" s="1" t="s">
        <v>303</v>
      </c>
      <c r="C241" s="1">
        <v>10122.000000983477</v>
      </c>
      <c r="D241" s="1">
        <v>1</v>
      </c>
      <c r="E241">
        <f>(R241-S241*(1000-T241)/(1000-U241))*AO241</f>
        <v>-4.4955437394465614</v>
      </c>
      <c r="F241">
        <f>IF(AZ241&lt;&gt;0,1/(1/AZ241-1/N241),0)</f>
        <v>1.5824297317270242E-2</v>
      </c>
      <c r="G241">
        <f>((BC241-AP241/2)*S241-E241)/(BC241+AP241/2)</f>
        <v>831.32300139853226</v>
      </c>
      <c r="H241">
        <f>AP241*1000</f>
        <v>0.62301194083645905</v>
      </c>
      <c r="I241">
        <f>(AU241-BA241)</f>
        <v>3.8688693113046302</v>
      </c>
      <c r="J241">
        <f>(P241+AT241*D241)</f>
        <v>34.206838595726921</v>
      </c>
      <c r="K241" s="1">
        <v>6.4899997711181641</v>
      </c>
      <c r="L241">
        <f>(K241*AI241+AJ241)</f>
        <v>2</v>
      </c>
      <c r="M241" s="1">
        <v>0.5</v>
      </c>
      <c r="N241">
        <f>L241*(M241+1)*(M241+1)/(M241*M241+1)</f>
        <v>3.6</v>
      </c>
      <c r="O241" s="1">
        <v>35.046276092529297</v>
      </c>
      <c r="P241" s="1">
        <v>34.363559722900391</v>
      </c>
      <c r="Q241" s="1">
        <v>35.071750640869141</v>
      </c>
      <c r="R241" s="1">
        <v>409.87054443359375</v>
      </c>
      <c r="S241" s="1">
        <v>414.45144653320313</v>
      </c>
      <c r="T241" s="1">
        <v>14.499246597290039</v>
      </c>
      <c r="U241" s="1">
        <v>15.16256046295166</v>
      </c>
      <c r="V241" s="1">
        <v>25.938625335693359</v>
      </c>
      <c r="W241" s="1">
        <v>27.124731063842773</v>
      </c>
      <c r="X241" s="1">
        <v>600.32513427734375</v>
      </c>
      <c r="Y241" s="1">
        <v>0.14456793665885925</v>
      </c>
      <c r="Z241" s="1">
        <v>0.15217678248882294</v>
      </c>
      <c r="AA241" s="1">
        <v>101.3084716796875</v>
      </c>
      <c r="AB241" s="1">
        <v>8.2318391799926758</v>
      </c>
      <c r="AC241" s="1">
        <v>-4.2789783328771591E-2</v>
      </c>
      <c r="AD241" s="1">
        <v>4.6024244278669357E-2</v>
      </c>
      <c r="AE241" s="1">
        <v>1.2065616901963949E-3</v>
      </c>
      <c r="AF241" s="1">
        <v>2.5510728359222412E-2</v>
      </c>
      <c r="AG241" s="1">
        <v>1.1540895793586969E-3</v>
      </c>
      <c r="AH241" s="1">
        <v>1</v>
      </c>
      <c r="AI241" s="1">
        <v>0</v>
      </c>
      <c r="AJ241" s="1">
        <v>2</v>
      </c>
      <c r="AK241" s="1">
        <v>0</v>
      </c>
      <c r="AL241" s="1">
        <v>1</v>
      </c>
      <c r="AM241" s="1">
        <v>0.18999999761581421</v>
      </c>
      <c r="AN241" s="1">
        <v>111115</v>
      </c>
      <c r="AO241">
        <f>X241*0.000001/(K241*0.0001)</f>
        <v>0.92500023952067656</v>
      </c>
      <c r="AP241">
        <f>(U241-T241)/(1000-U241)*AO241</f>
        <v>6.2301194083645901E-4</v>
      </c>
      <c r="AQ241">
        <f>(P241+273.15)</f>
        <v>307.51355972290037</v>
      </c>
      <c r="AR241">
        <f>(O241+273.15)</f>
        <v>308.19627609252927</v>
      </c>
      <c r="AS241">
        <f>(Y241*AK241+Z241*AL241)*AM241</f>
        <v>2.8913588310058635E-2</v>
      </c>
      <c r="AT241">
        <f>((AS241+0.00000010773*(AR241^4-AQ241^4))-AP241*44100)/(L241*0.92*2*29.3+0.00000043092*AQ241^3)</f>
        <v>-0.15672112717346726</v>
      </c>
      <c r="AU241">
        <f>0.61365*EXP(17.502*J241/(240.97+J241))</f>
        <v>5.4049651385571176</v>
      </c>
      <c r="AV241">
        <f>AU241*1000/AA241</f>
        <v>53.351561315092084</v>
      </c>
      <c r="AW241">
        <f>(AV241-U241)</f>
        <v>38.189000852140424</v>
      </c>
      <c r="AX241">
        <f>IF(D241,P241,(O241+P241)/2)</f>
        <v>34.363559722900391</v>
      </c>
      <c r="AY241">
        <f>0.61365*EXP(17.502*AX241/(240.97+AX241))</f>
        <v>5.4523234061319981</v>
      </c>
      <c r="AZ241">
        <f>IF(AW241&lt;&gt;0,(1000-(AV241+U241)/2)/AW241*AP241,0)</f>
        <v>1.5755043845587131E-2</v>
      </c>
      <c r="BA241">
        <f>U241*AA241/1000</f>
        <v>1.5360958272524876</v>
      </c>
      <c r="BB241">
        <f>(AY241-BA241)</f>
        <v>3.9162275788795107</v>
      </c>
      <c r="BC241">
        <f>1/(1.6/F241+1.37/N241)</f>
        <v>9.853101064783076E-3</v>
      </c>
      <c r="BD241">
        <f>G241*AA241*0.001</f>
        <v>84.220062743856019</v>
      </c>
      <c r="BE241">
        <f>G241/S241</f>
        <v>2.0058393048265839</v>
      </c>
      <c r="BF241">
        <f>(1-AP241*AA241/AU241/F241)*100</f>
        <v>26.205362621433814</v>
      </c>
      <c r="BG241">
        <f>(S241-E241/(N241/1.35))</f>
        <v>416.13727543549561</v>
      </c>
      <c r="BH241">
        <f>E241*BF241/100/BG241</f>
        <v>-2.8309733548725251E-3</v>
      </c>
    </row>
    <row r="242" spans="1:60" x14ac:dyDescent="0.25">
      <c r="A242" s="1" t="s">
        <v>9</v>
      </c>
      <c r="B242" s="1" t="s">
        <v>304</v>
      </c>
    </row>
    <row r="243" spans="1:60" x14ac:dyDescent="0.25">
      <c r="A243" s="1" t="s">
        <v>9</v>
      </c>
      <c r="B243" s="1" t="s">
        <v>305</v>
      </c>
    </row>
    <row r="244" spans="1:60" x14ac:dyDescent="0.25">
      <c r="A244" s="1" t="s">
        <v>9</v>
      </c>
      <c r="B244" s="1" t="s">
        <v>306</v>
      </c>
    </row>
    <row r="245" spans="1:60" x14ac:dyDescent="0.25">
      <c r="A245" s="1" t="s">
        <v>9</v>
      </c>
      <c r="B245" s="1" t="s">
        <v>307</v>
      </c>
    </row>
    <row r="246" spans="1:60" x14ac:dyDescent="0.25">
      <c r="A246" s="1" t="s">
        <v>9</v>
      </c>
      <c r="B246" s="1" t="s">
        <v>308</v>
      </c>
    </row>
    <row r="247" spans="1:60" x14ac:dyDescent="0.25">
      <c r="A247" s="1" t="s">
        <v>9</v>
      </c>
      <c r="B247" s="1" t="s">
        <v>309</v>
      </c>
    </row>
    <row r="248" spans="1:60" x14ac:dyDescent="0.25">
      <c r="A248" s="1" t="s">
        <v>9</v>
      </c>
      <c r="B248" s="1" t="s">
        <v>310</v>
      </c>
    </row>
    <row r="249" spans="1:60" x14ac:dyDescent="0.25">
      <c r="A249" s="1" t="s">
        <v>9</v>
      </c>
      <c r="B249" s="1" t="s">
        <v>311</v>
      </c>
    </row>
    <row r="250" spans="1:60" x14ac:dyDescent="0.25">
      <c r="A250" s="1" t="s">
        <v>9</v>
      </c>
      <c r="B250" s="1" t="s">
        <v>312</v>
      </c>
    </row>
    <row r="251" spans="1:60" x14ac:dyDescent="0.25">
      <c r="A251" s="1">
        <v>85</v>
      </c>
      <c r="B251" s="1" t="s">
        <v>313</v>
      </c>
      <c r="C251" s="1">
        <v>10472.500001441687</v>
      </c>
      <c r="D251" s="1">
        <v>1</v>
      </c>
      <c r="E251">
        <f t="shared" ref="E251:E256" si="112">(R251-S251*(1000-T251)/(1000-U251))*AO251</f>
        <v>-2.0575512682652723</v>
      </c>
      <c r="F251">
        <f t="shared" ref="F251:F256" si="113">IF(AZ251&lt;&gt;0,1/(1/AZ251-1/N251),0)</f>
        <v>1.0860622178351853E-2</v>
      </c>
      <c r="G251">
        <f t="shared" ref="G251:G256" si="114">((BC251-AP251/2)*S251-E251)/(BC251+AP251/2)</f>
        <v>679.89484726404066</v>
      </c>
      <c r="H251">
        <f t="shared" ref="H251:H256" si="115">AP251*1000</f>
        <v>0.43529035506389335</v>
      </c>
      <c r="I251">
        <f t="shared" ref="I251:I256" si="116">(AU251-BA251)</f>
        <v>3.9341620552929335</v>
      </c>
      <c r="J251">
        <f t="shared" ref="J251:J256" si="117">(P251+AT251*D251)</f>
        <v>34.285844301770048</v>
      </c>
      <c r="K251" s="1">
        <v>3.5199999809265137</v>
      </c>
      <c r="L251">
        <f t="shared" ref="L251:L256" si="118">(K251*AI251+AJ251)</f>
        <v>2</v>
      </c>
      <c r="M251" s="1">
        <v>0.5</v>
      </c>
      <c r="N251">
        <f t="shared" ref="N251:N256" si="119">L251*(M251+1)*(M251+1)/(M251*M251+1)</f>
        <v>3.6</v>
      </c>
      <c r="O251" s="1">
        <v>35.057140350341797</v>
      </c>
      <c r="P251" s="1">
        <v>34.373638153076172</v>
      </c>
      <c r="Q251" s="1">
        <v>35.078033447265625</v>
      </c>
      <c r="R251" s="1">
        <v>409.95993041992188</v>
      </c>
      <c r="S251" s="1">
        <v>411.0614013671875</v>
      </c>
      <c r="T251" s="1">
        <v>14.499423027038574</v>
      </c>
      <c r="U251" s="1">
        <v>14.750877380371094</v>
      </c>
      <c r="V251" s="1">
        <v>25.928451538085938</v>
      </c>
      <c r="W251" s="1">
        <v>26.377769470214844</v>
      </c>
      <c r="X251" s="1">
        <v>600.35565185546875</v>
      </c>
      <c r="Y251" s="1">
        <v>0.17638051509857178</v>
      </c>
      <c r="Z251" s="1">
        <v>0.18566370010375977</v>
      </c>
      <c r="AA251" s="1">
        <v>101.32497406005859</v>
      </c>
      <c r="AB251" s="1">
        <v>8.3077993392944336</v>
      </c>
      <c r="AC251" s="1">
        <v>-4.0092553943395615E-2</v>
      </c>
      <c r="AD251" s="1">
        <v>1.5113808214664459E-2</v>
      </c>
      <c r="AE251" s="1">
        <v>1.0173652553930879E-3</v>
      </c>
      <c r="AF251" s="1">
        <v>1.5125896781682968E-2</v>
      </c>
      <c r="AG251" s="1">
        <v>1.1549127520993352E-3</v>
      </c>
      <c r="AH251" s="1">
        <v>0.3333333432674408</v>
      </c>
      <c r="AI251" s="1">
        <v>0</v>
      </c>
      <c r="AJ251" s="1">
        <v>2</v>
      </c>
      <c r="AK251" s="1">
        <v>0</v>
      </c>
      <c r="AL251" s="1">
        <v>1</v>
      </c>
      <c r="AM251" s="1">
        <v>0.18999999761581421</v>
      </c>
      <c r="AN251" s="1">
        <v>111115</v>
      </c>
      <c r="AO251">
        <f t="shared" ref="AO251:AO256" si="120">X251*0.000001/(K251*0.0001)</f>
        <v>1.7055558383765861</v>
      </c>
      <c r="AP251">
        <f t="shared" ref="AP251:AP256" si="121">(U251-T251)/(1000-U251)*AO251</f>
        <v>4.3529035506389334E-4</v>
      </c>
      <c r="AQ251">
        <f t="shared" ref="AQ251:AQ256" si="122">(P251+273.15)</f>
        <v>307.52363815307615</v>
      </c>
      <c r="AR251">
        <f t="shared" ref="AR251:AR256" si="123">(O251+273.15)</f>
        <v>308.20714035034177</v>
      </c>
      <c r="AS251">
        <f t="shared" ref="AS251:AS256" si="124">(Y251*AK251+Z251*AL251)*AM251</f>
        <v>3.52761025770576E-2</v>
      </c>
      <c r="AT251">
        <f t="shared" ref="AT251:AT256" si="125">((AS251+0.00000010773*(AR251^4-AQ251^4))-AP251*44100)/(L251*0.92*2*29.3+0.00000043092*AQ251^3)</f>
        <v>-8.7793851306122384E-2</v>
      </c>
      <c r="AU251">
        <f t="shared" ref="AU251:AU256" si="126">0.61365*EXP(17.502*J251/(240.97+J251))</f>
        <v>5.4287943232221396</v>
      </c>
      <c r="AV251">
        <f t="shared" ref="AV251:AV256" si="127">AU251*1000/AA251</f>
        <v>53.578047994409722</v>
      </c>
      <c r="AW251">
        <f t="shared" ref="AW251:AW256" si="128">(AV251-U251)</f>
        <v>38.827170614038629</v>
      </c>
      <c r="AX251">
        <f t="shared" ref="AX251:AX256" si="129">IF(D251,P251,(O251+P251)/2)</f>
        <v>34.373638153076172</v>
      </c>
      <c r="AY251">
        <f t="shared" ref="AY251:AY256" si="130">0.61365*EXP(17.502*AX251/(240.97+AX251))</f>
        <v>5.4553812317494739</v>
      </c>
      <c r="AZ251">
        <f t="shared" ref="AZ251:AZ256" si="131">IF(AW251&lt;&gt;0,(1000-(AV251+U251)/2)/AW251*AP251,0)</f>
        <v>1.0827955973132958E-2</v>
      </c>
      <c r="BA251">
        <f t="shared" ref="BA251:BA256" si="132">U251*AA251/1000</f>
        <v>1.4946322679292061</v>
      </c>
      <c r="BB251">
        <f t="shared" ref="BB251:BB256" si="133">(AY251-BA251)</f>
        <v>3.9607489638202678</v>
      </c>
      <c r="BC251">
        <f t="shared" ref="BC251:BC256" si="134">1/(1.6/F251+1.37/N251)</f>
        <v>6.7703997758920536E-3</v>
      </c>
      <c r="BD251">
        <f t="shared" ref="BD251:BD256" si="135">G251*AA251*0.001</f>
        <v>68.890327762596428</v>
      </c>
      <c r="BE251">
        <f t="shared" ref="BE251:BE256" si="136">G251/S251</f>
        <v>1.6539982713110861</v>
      </c>
      <c r="BF251">
        <f t="shared" ref="BF251:BF256" si="137">(1-AP251*AA251/AU251/F251)*100</f>
        <v>25.193824496374241</v>
      </c>
      <c r="BG251">
        <f t="shared" ref="BG251:BG256" si="138">(S251-E251/(N251/1.35))</f>
        <v>411.832983092787</v>
      </c>
      <c r="BH251">
        <f t="shared" ref="BH251:BH256" si="139">E251*BF251/100/BG251</f>
        <v>-1.2587040784270637E-3</v>
      </c>
    </row>
    <row r="252" spans="1:60" x14ac:dyDescent="0.25">
      <c r="A252" s="1">
        <v>86</v>
      </c>
      <c r="B252" s="1" t="s">
        <v>314</v>
      </c>
      <c r="C252" s="1">
        <v>10477.500001329929</v>
      </c>
      <c r="D252" s="1">
        <v>1</v>
      </c>
      <c r="E252">
        <f t="shared" si="112"/>
        <v>-1.9187955480760028</v>
      </c>
      <c r="F252">
        <f t="shared" si="113"/>
        <v>1.0941459521129049E-2</v>
      </c>
      <c r="G252">
        <f t="shared" si="114"/>
        <v>658.05329777412771</v>
      </c>
      <c r="H252">
        <f t="shared" si="115"/>
        <v>0.43829711389896864</v>
      </c>
      <c r="I252">
        <f t="shared" si="116"/>
        <v>3.9322033873943889</v>
      </c>
      <c r="J252">
        <f t="shared" si="117"/>
        <v>34.278779660205153</v>
      </c>
      <c r="K252" s="1">
        <v>3.5199999809265137</v>
      </c>
      <c r="L252">
        <f t="shared" si="118"/>
        <v>2</v>
      </c>
      <c r="M252" s="1">
        <v>0.5</v>
      </c>
      <c r="N252">
        <f t="shared" si="119"/>
        <v>3.6</v>
      </c>
      <c r="O252" s="1">
        <v>35.055477142333984</v>
      </c>
      <c r="P252" s="1">
        <v>34.367233276367188</v>
      </c>
      <c r="Q252" s="1">
        <v>35.0845947265625</v>
      </c>
      <c r="R252" s="1">
        <v>410.06439208984375</v>
      </c>
      <c r="S252" s="1">
        <v>411.08377075195313</v>
      </c>
      <c r="T252" s="1">
        <v>14.495956420898438</v>
      </c>
      <c r="U252" s="1">
        <v>14.749146461486816</v>
      </c>
      <c r="V252" s="1">
        <v>25.924959182739258</v>
      </c>
      <c r="W252" s="1">
        <v>26.377317428588867</v>
      </c>
      <c r="X252" s="1">
        <v>600.359619140625</v>
      </c>
      <c r="Y252" s="1">
        <v>0.14626985788345337</v>
      </c>
      <c r="Z252" s="1">
        <v>0.15396827459335327</v>
      </c>
      <c r="AA252" s="1">
        <v>101.32494354248047</v>
      </c>
      <c r="AB252" s="1">
        <v>8.3077993392944336</v>
      </c>
      <c r="AC252" s="1">
        <v>-4.0092553943395615E-2</v>
      </c>
      <c r="AD252" s="1">
        <v>1.5113808214664459E-2</v>
      </c>
      <c r="AE252" s="1">
        <v>1.0173652553930879E-3</v>
      </c>
      <c r="AF252" s="1">
        <v>1.5125896781682968E-2</v>
      </c>
      <c r="AG252" s="1">
        <v>1.1549127520993352E-3</v>
      </c>
      <c r="AH252" s="1">
        <v>1</v>
      </c>
      <c r="AI252" s="1">
        <v>0</v>
      </c>
      <c r="AJ252" s="1">
        <v>2</v>
      </c>
      <c r="AK252" s="1">
        <v>0</v>
      </c>
      <c r="AL252" s="1">
        <v>1</v>
      </c>
      <c r="AM252" s="1">
        <v>0.18999999761581421</v>
      </c>
      <c r="AN252" s="1">
        <v>111115</v>
      </c>
      <c r="AO252">
        <f t="shared" si="120"/>
        <v>1.7055671090731139</v>
      </c>
      <c r="AP252">
        <f t="shared" si="121"/>
        <v>4.3829711389896863E-4</v>
      </c>
      <c r="AQ252">
        <f t="shared" si="122"/>
        <v>307.51723327636716</v>
      </c>
      <c r="AR252">
        <f t="shared" si="123"/>
        <v>308.20547714233396</v>
      </c>
      <c r="AS252">
        <f t="shared" si="124"/>
        <v>2.9253971805648149E-2</v>
      </c>
      <c r="AT252">
        <f t="shared" si="125"/>
        <v>-8.8453616162036564E-2</v>
      </c>
      <c r="AU252">
        <f t="shared" si="126"/>
        <v>5.4266598199043159</v>
      </c>
      <c r="AV252">
        <f t="shared" si="127"/>
        <v>53.556998209717129</v>
      </c>
      <c r="AW252">
        <f t="shared" si="128"/>
        <v>38.807851748230313</v>
      </c>
      <c r="AX252">
        <f t="shared" si="129"/>
        <v>34.367233276367188</v>
      </c>
      <c r="AY252">
        <f t="shared" si="130"/>
        <v>5.4534378005177651</v>
      </c>
      <c r="AZ252">
        <f t="shared" si="131"/>
        <v>1.0908305968850642E-2</v>
      </c>
      <c r="BA252">
        <f t="shared" si="132"/>
        <v>1.4944564325099272</v>
      </c>
      <c r="BB252">
        <f t="shared" si="133"/>
        <v>3.9589813680078381</v>
      </c>
      <c r="BC252">
        <f t="shared" si="134"/>
        <v>6.8206621385158385E-3</v>
      </c>
      <c r="BD252">
        <f t="shared" si="135"/>
        <v>66.677213244906582</v>
      </c>
      <c r="BE252">
        <f t="shared" si="136"/>
        <v>1.6007766411464475</v>
      </c>
      <c r="BF252">
        <f t="shared" si="137"/>
        <v>25.204214843398464</v>
      </c>
      <c r="BG252">
        <f t="shared" si="138"/>
        <v>411.80331908248161</v>
      </c>
      <c r="BH252">
        <f t="shared" si="139"/>
        <v>-1.1743891560178886E-3</v>
      </c>
    </row>
    <row r="253" spans="1:60" x14ac:dyDescent="0.25">
      <c r="A253" s="1">
        <v>87</v>
      </c>
      <c r="B253" s="1" t="s">
        <v>315</v>
      </c>
      <c r="C253" s="1">
        <v>10482.50000121817</v>
      </c>
      <c r="D253" s="1">
        <v>1</v>
      </c>
      <c r="E253">
        <f t="shared" si="112"/>
        <v>-1.9097837771670492</v>
      </c>
      <c r="F253">
        <f t="shared" si="113"/>
        <v>1.0987505715213005E-2</v>
      </c>
      <c r="G253">
        <f t="shared" si="114"/>
        <v>655.69071714909785</v>
      </c>
      <c r="H253">
        <f t="shared" si="115"/>
        <v>0.43993520836933886</v>
      </c>
      <c r="I253">
        <f t="shared" si="116"/>
        <v>3.9304728127163262</v>
      </c>
      <c r="J253">
        <f t="shared" si="117"/>
        <v>34.272411267766479</v>
      </c>
      <c r="K253" s="1">
        <v>3.5199999809265137</v>
      </c>
      <c r="L253">
        <f t="shared" si="118"/>
        <v>2</v>
      </c>
      <c r="M253" s="1">
        <v>0.5</v>
      </c>
      <c r="N253">
        <f t="shared" si="119"/>
        <v>3.6</v>
      </c>
      <c r="O253" s="1">
        <v>35.05364990234375</v>
      </c>
      <c r="P253" s="1">
        <v>34.361038208007813</v>
      </c>
      <c r="Q253" s="1">
        <v>35.085258483886719</v>
      </c>
      <c r="R253" s="1">
        <v>410.10873413085938</v>
      </c>
      <c r="S253" s="1">
        <v>411.1224365234375</v>
      </c>
      <c r="T253" s="1">
        <v>14.493025779724121</v>
      </c>
      <c r="U253" s="1">
        <v>14.747165679931641</v>
      </c>
      <c r="V253" s="1">
        <v>25.92228889465332</v>
      </c>
      <c r="W253" s="1">
        <v>26.376890182495117</v>
      </c>
      <c r="X253" s="1">
        <v>600.35235595703125</v>
      </c>
      <c r="Y253" s="1">
        <v>0.13060541450977325</v>
      </c>
      <c r="Z253" s="1">
        <v>0.13747937977313995</v>
      </c>
      <c r="AA253" s="1">
        <v>101.32546997070313</v>
      </c>
      <c r="AB253" s="1">
        <v>8.3077993392944336</v>
      </c>
      <c r="AC253" s="1">
        <v>-4.0092553943395615E-2</v>
      </c>
      <c r="AD253" s="1">
        <v>1.5113808214664459E-2</v>
      </c>
      <c r="AE253" s="1">
        <v>1.0173652553930879E-3</v>
      </c>
      <c r="AF253" s="1">
        <v>1.5125896781682968E-2</v>
      </c>
      <c r="AG253" s="1">
        <v>1.1549127520993352E-3</v>
      </c>
      <c r="AH253" s="1">
        <v>1</v>
      </c>
      <c r="AI253" s="1">
        <v>0</v>
      </c>
      <c r="AJ253" s="1">
        <v>2</v>
      </c>
      <c r="AK253" s="1">
        <v>0</v>
      </c>
      <c r="AL253" s="1">
        <v>1</v>
      </c>
      <c r="AM253" s="1">
        <v>0.18999999761581421</v>
      </c>
      <c r="AN253" s="1">
        <v>111115</v>
      </c>
      <c r="AO253">
        <f t="shared" si="120"/>
        <v>1.7055464750287015</v>
      </c>
      <c r="AP253">
        <f t="shared" si="121"/>
        <v>4.3993520836933884E-4</v>
      </c>
      <c r="AQ253">
        <f t="shared" si="122"/>
        <v>307.51103820800779</v>
      </c>
      <c r="AR253">
        <f t="shared" si="123"/>
        <v>308.20364990234373</v>
      </c>
      <c r="AS253">
        <f t="shared" si="124"/>
        <v>2.6121081829120207E-2</v>
      </c>
      <c r="AT253">
        <f t="shared" si="125"/>
        <v>-8.8626940241334426E-2</v>
      </c>
      <c r="AU253">
        <f t="shared" si="126"/>
        <v>5.4247363059712237</v>
      </c>
      <c r="AV253">
        <f t="shared" si="127"/>
        <v>53.537736440203155</v>
      </c>
      <c r="AW253">
        <f t="shared" si="128"/>
        <v>38.790570760271514</v>
      </c>
      <c r="AX253">
        <f t="shared" si="129"/>
        <v>34.361038208007813</v>
      </c>
      <c r="AY253">
        <f t="shared" si="130"/>
        <v>5.4515586041237931</v>
      </c>
      <c r="AZ253">
        <f t="shared" si="131"/>
        <v>1.0954072954326748E-2</v>
      </c>
      <c r="BA253">
        <f t="shared" si="132"/>
        <v>1.4942634932548973</v>
      </c>
      <c r="BB253">
        <f t="shared" si="133"/>
        <v>3.9572951108688956</v>
      </c>
      <c r="BC253">
        <f t="shared" si="134"/>
        <v>6.8492914917489727E-3</v>
      </c>
      <c r="BD253">
        <f t="shared" si="135"/>
        <v>66.438170070559721</v>
      </c>
      <c r="BE253">
        <f t="shared" si="136"/>
        <v>1.5948794298209454</v>
      </c>
      <c r="BF253">
        <f t="shared" si="137"/>
        <v>25.212399247032767</v>
      </c>
      <c r="BG253">
        <f t="shared" si="138"/>
        <v>411.83860543987515</v>
      </c>
      <c r="BH253">
        <f t="shared" si="139"/>
        <v>-1.1691529261569293E-3</v>
      </c>
    </row>
    <row r="254" spans="1:60" x14ac:dyDescent="0.25">
      <c r="A254" s="1">
        <v>88</v>
      </c>
      <c r="B254" s="1" t="s">
        <v>316</v>
      </c>
      <c r="C254" s="1">
        <v>10488.000001095235</v>
      </c>
      <c r="D254" s="1">
        <v>1</v>
      </c>
      <c r="E254">
        <f t="shared" si="112"/>
        <v>-1.9827666143078737</v>
      </c>
      <c r="F254">
        <f t="shared" si="113"/>
        <v>1.0964010453485369E-2</v>
      </c>
      <c r="G254">
        <f t="shared" si="114"/>
        <v>666.63467894489497</v>
      </c>
      <c r="H254">
        <f t="shared" si="115"/>
        <v>0.43903938662393777</v>
      </c>
      <c r="I254">
        <f t="shared" si="116"/>
        <v>3.9308760138609804</v>
      </c>
      <c r="J254">
        <f t="shared" si="117"/>
        <v>34.273336141952313</v>
      </c>
      <c r="K254" s="1">
        <v>3.5199999809265137</v>
      </c>
      <c r="L254">
        <f t="shared" si="118"/>
        <v>2</v>
      </c>
      <c r="M254" s="1">
        <v>0.5</v>
      </c>
      <c r="N254">
        <f t="shared" si="119"/>
        <v>3.6</v>
      </c>
      <c r="O254" s="1">
        <v>35.051780700683594</v>
      </c>
      <c r="P254" s="1">
        <v>34.361953735351563</v>
      </c>
      <c r="Q254" s="1">
        <v>35.078433990478516</v>
      </c>
      <c r="R254" s="1">
        <v>410.09103393554688</v>
      </c>
      <c r="S254" s="1">
        <v>411.14776611328125</v>
      </c>
      <c r="T254" s="1">
        <v>14.492205619812012</v>
      </c>
      <c r="U254" s="1">
        <v>14.745835304260254</v>
      </c>
      <c r="V254" s="1">
        <v>25.922775268554688</v>
      </c>
      <c r="W254" s="1">
        <v>26.376796722412109</v>
      </c>
      <c r="X254" s="1">
        <v>600.3359375</v>
      </c>
      <c r="Y254" s="1">
        <v>0.11391850560903549</v>
      </c>
      <c r="Z254" s="1">
        <v>0.1199142187833786</v>
      </c>
      <c r="AA254" s="1">
        <v>101.32621002197266</v>
      </c>
      <c r="AB254" s="1">
        <v>8.3077993392944336</v>
      </c>
      <c r="AC254" s="1">
        <v>-4.0092553943395615E-2</v>
      </c>
      <c r="AD254" s="1">
        <v>1.5113808214664459E-2</v>
      </c>
      <c r="AE254" s="1">
        <v>1.0173652553930879E-3</v>
      </c>
      <c r="AF254" s="1">
        <v>1.5125896781682968E-2</v>
      </c>
      <c r="AG254" s="1">
        <v>1.1549127520993352E-3</v>
      </c>
      <c r="AH254" s="1">
        <v>1</v>
      </c>
      <c r="AI254" s="1">
        <v>0</v>
      </c>
      <c r="AJ254" s="1">
        <v>2</v>
      </c>
      <c r="AK254" s="1">
        <v>0</v>
      </c>
      <c r="AL254" s="1">
        <v>1</v>
      </c>
      <c r="AM254" s="1">
        <v>0.18999999761581421</v>
      </c>
      <c r="AN254" s="1">
        <v>111115</v>
      </c>
      <c r="AO254">
        <f t="shared" si="120"/>
        <v>1.7054998316846099</v>
      </c>
      <c r="AP254">
        <f t="shared" si="121"/>
        <v>4.3903938662393779E-4</v>
      </c>
      <c r="AQ254">
        <f t="shared" si="122"/>
        <v>307.51195373535154</v>
      </c>
      <c r="AR254">
        <f t="shared" si="123"/>
        <v>308.20178070068357</v>
      </c>
      <c r="AS254">
        <f t="shared" si="124"/>
        <v>2.2783701282944158E-2</v>
      </c>
      <c r="AT254">
        <f t="shared" si="125"/>
        <v>-8.8617593399247852E-2</v>
      </c>
      <c r="AU254">
        <f t="shared" si="126"/>
        <v>5.4250156188498737</v>
      </c>
      <c r="AV254">
        <f t="shared" si="127"/>
        <v>53.540101990131241</v>
      </c>
      <c r="AW254">
        <f t="shared" si="128"/>
        <v>38.794266685870987</v>
      </c>
      <c r="AX254">
        <f t="shared" si="129"/>
        <v>34.361953735351563</v>
      </c>
      <c r="AY254">
        <f t="shared" si="130"/>
        <v>5.451836282418415</v>
      </c>
      <c r="AZ254">
        <f t="shared" si="131"/>
        <v>1.0930720305791806E-2</v>
      </c>
      <c r="BA254">
        <f t="shared" si="132"/>
        <v>1.4941396049888935</v>
      </c>
      <c r="BB254">
        <f t="shared" si="133"/>
        <v>3.9576966774295217</v>
      </c>
      <c r="BC254">
        <f t="shared" si="134"/>
        <v>6.8346833235350323E-3</v>
      </c>
      <c r="BD254">
        <f t="shared" si="135"/>
        <v>67.547565486700748</v>
      </c>
      <c r="BE254">
        <f t="shared" si="136"/>
        <v>1.621399248369553</v>
      </c>
      <c r="BF254">
        <f t="shared" si="137"/>
        <v>25.20805147857811</v>
      </c>
      <c r="BG254">
        <f t="shared" si="138"/>
        <v>411.89130359364668</v>
      </c>
      <c r="BH254">
        <f t="shared" si="139"/>
        <v>-1.2134677874332733E-3</v>
      </c>
    </row>
    <row r="255" spans="1:60" x14ac:dyDescent="0.25">
      <c r="A255" s="1">
        <v>89</v>
      </c>
      <c r="B255" s="1" t="s">
        <v>317</v>
      </c>
      <c r="C255" s="1">
        <v>10493.000000983477</v>
      </c>
      <c r="D255" s="1">
        <v>1</v>
      </c>
      <c r="E255">
        <f t="shared" si="112"/>
        <v>-2.0464357480289141</v>
      </c>
      <c r="F255">
        <f t="shared" si="113"/>
        <v>1.0941925837630047E-2</v>
      </c>
      <c r="G255">
        <f t="shared" si="114"/>
        <v>676.25925075813257</v>
      </c>
      <c r="H255">
        <f t="shared" si="115"/>
        <v>0.43798595574241261</v>
      </c>
      <c r="I255">
        <f t="shared" si="116"/>
        <v>3.9293978105694416</v>
      </c>
      <c r="J255">
        <f t="shared" si="117"/>
        <v>34.26786199329996</v>
      </c>
      <c r="K255" s="1">
        <v>3.5199999809265137</v>
      </c>
      <c r="L255">
        <f t="shared" si="118"/>
        <v>2</v>
      </c>
      <c r="M255" s="1">
        <v>0.5</v>
      </c>
      <c r="N255">
        <f t="shared" si="119"/>
        <v>3.6</v>
      </c>
      <c r="O255" s="1">
        <v>35.049140930175781</v>
      </c>
      <c r="P255" s="1">
        <v>34.355739593505859</v>
      </c>
      <c r="Q255" s="1">
        <v>35.073787689208984</v>
      </c>
      <c r="R255" s="1">
        <v>410.05520629882813</v>
      </c>
      <c r="S255" s="1">
        <v>411.14950561523438</v>
      </c>
      <c r="T255" s="1">
        <v>14.490998268127441</v>
      </c>
      <c r="U255" s="1">
        <v>14.744015693664551</v>
      </c>
      <c r="V255" s="1">
        <v>25.924528121948242</v>
      </c>
      <c r="W255" s="1">
        <v>26.377479553222656</v>
      </c>
      <c r="X255" s="1">
        <v>600.3458251953125</v>
      </c>
      <c r="Y255" s="1">
        <v>0.10445442050695419</v>
      </c>
      <c r="Z255" s="1">
        <v>0.10995202511548996</v>
      </c>
      <c r="AA255" s="1">
        <v>101.32685852050781</v>
      </c>
      <c r="AB255" s="1">
        <v>8.3077993392944336</v>
      </c>
      <c r="AC255" s="1">
        <v>-4.0092553943395615E-2</v>
      </c>
      <c r="AD255" s="1">
        <v>1.5113808214664459E-2</v>
      </c>
      <c r="AE255" s="1">
        <v>1.0173652553930879E-3</v>
      </c>
      <c r="AF255" s="1">
        <v>1.5125896781682968E-2</v>
      </c>
      <c r="AG255" s="1">
        <v>1.1549127520993352E-3</v>
      </c>
      <c r="AH255" s="1">
        <v>1</v>
      </c>
      <c r="AI255" s="1">
        <v>0</v>
      </c>
      <c r="AJ255" s="1">
        <v>2</v>
      </c>
      <c r="AK255" s="1">
        <v>0</v>
      </c>
      <c r="AL255" s="1">
        <v>1</v>
      </c>
      <c r="AM255" s="1">
        <v>0.18999999761581421</v>
      </c>
      <c r="AN255" s="1">
        <v>111115</v>
      </c>
      <c r="AO255">
        <f t="shared" si="120"/>
        <v>1.7055279217282635</v>
      </c>
      <c r="AP255">
        <f t="shared" si="121"/>
        <v>4.3798595574241262E-4</v>
      </c>
      <c r="AQ255">
        <f t="shared" si="122"/>
        <v>307.50573959350584</v>
      </c>
      <c r="AR255">
        <f t="shared" si="123"/>
        <v>308.19914093017576</v>
      </c>
      <c r="AS255">
        <f t="shared" si="124"/>
        <v>2.0890884509797036E-2</v>
      </c>
      <c r="AT255">
        <f t="shared" si="125"/>
        <v>-8.7877600205898077E-2</v>
      </c>
      <c r="AU255">
        <f t="shared" si="126"/>
        <v>5.4233626027855362</v>
      </c>
      <c r="AV255">
        <f t="shared" si="127"/>
        <v>53.523445629056852</v>
      </c>
      <c r="AW255">
        <f t="shared" si="128"/>
        <v>38.779429935392301</v>
      </c>
      <c r="AX255">
        <f t="shared" si="129"/>
        <v>34.355739593505859</v>
      </c>
      <c r="AY255">
        <f t="shared" si="130"/>
        <v>5.4499517824980819</v>
      </c>
      <c r="AZ255">
        <f t="shared" si="131"/>
        <v>1.0908769463615967E-2</v>
      </c>
      <c r="BA255">
        <f t="shared" si="132"/>
        <v>1.4939647922160948</v>
      </c>
      <c r="BB255">
        <f t="shared" si="133"/>
        <v>3.9559869902819873</v>
      </c>
      <c r="BC255">
        <f t="shared" si="134"/>
        <v>6.8209520752727654E-3</v>
      </c>
      <c r="BD255">
        <f t="shared" si="135"/>
        <v>68.523225424753917</v>
      </c>
      <c r="BE255">
        <f t="shared" si="136"/>
        <v>1.6448013229304368</v>
      </c>
      <c r="BF255">
        <f t="shared" si="137"/>
        <v>25.213647170884812</v>
      </c>
      <c r="BG255">
        <f t="shared" si="138"/>
        <v>411.91691902074524</v>
      </c>
      <c r="BH255">
        <f t="shared" si="139"/>
        <v>-1.2526338813989857E-3</v>
      </c>
    </row>
    <row r="256" spans="1:60" x14ac:dyDescent="0.25">
      <c r="A256" s="1">
        <v>90</v>
      </c>
      <c r="B256" s="1" t="s">
        <v>318</v>
      </c>
      <c r="C256" s="1">
        <v>10498.000000871718</v>
      </c>
      <c r="D256" s="1">
        <v>1</v>
      </c>
      <c r="E256">
        <f t="shared" si="112"/>
        <v>-2.0645300223522822</v>
      </c>
      <c r="F256">
        <f t="shared" si="113"/>
        <v>1.0965726551500929E-2</v>
      </c>
      <c r="G256">
        <f t="shared" si="114"/>
        <v>678.21688215092843</v>
      </c>
      <c r="H256">
        <f t="shared" si="115"/>
        <v>0.43870013382251233</v>
      </c>
      <c r="I256">
        <f t="shared" si="116"/>
        <v>3.9273531061001004</v>
      </c>
      <c r="J256">
        <f t="shared" si="117"/>
        <v>34.260526517545856</v>
      </c>
      <c r="K256" s="1">
        <v>3.5199999809265137</v>
      </c>
      <c r="L256">
        <f t="shared" si="118"/>
        <v>2</v>
      </c>
      <c r="M256" s="1">
        <v>0.5</v>
      </c>
      <c r="N256">
        <f t="shared" si="119"/>
        <v>3.6</v>
      </c>
      <c r="O256" s="1">
        <v>35.047260284423828</v>
      </c>
      <c r="P256" s="1">
        <v>34.348049163818359</v>
      </c>
      <c r="Q256" s="1">
        <v>35.074802398681641</v>
      </c>
      <c r="R256" s="1">
        <v>410.04910278320313</v>
      </c>
      <c r="S256" s="1">
        <v>411.15380859375</v>
      </c>
      <c r="T256" s="1">
        <v>14.488856315612793</v>
      </c>
      <c r="U256" s="1">
        <v>14.742280006408691</v>
      </c>
      <c r="V256" s="1">
        <v>25.924110412597656</v>
      </c>
      <c r="W256" s="1">
        <v>26.377420425415039</v>
      </c>
      <c r="X256" s="1">
        <v>600.36181640625</v>
      </c>
      <c r="Y256" s="1">
        <v>0.11277144402265549</v>
      </c>
      <c r="Z256" s="1">
        <v>0.11870678514242172</v>
      </c>
      <c r="AA256" s="1">
        <v>101.32727813720703</v>
      </c>
      <c r="AB256" s="1">
        <v>8.3077993392944336</v>
      </c>
      <c r="AC256" s="1">
        <v>-4.0092553943395615E-2</v>
      </c>
      <c r="AD256" s="1">
        <v>1.5113808214664459E-2</v>
      </c>
      <c r="AE256" s="1">
        <v>1.0173652553930879E-3</v>
      </c>
      <c r="AF256" s="1">
        <v>1.5125896781682968E-2</v>
      </c>
      <c r="AG256" s="1">
        <v>1.1549127520993352E-3</v>
      </c>
      <c r="AH256" s="1">
        <v>1</v>
      </c>
      <c r="AI256" s="1">
        <v>0</v>
      </c>
      <c r="AJ256" s="1">
        <v>2</v>
      </c>
      <c r="AK256" s="1">
        <v>0</v>
      </c>
      <c r="AL256" s="1">
        <v>1</v>
      </c>
      <c r="AM256" s="1">
        <v>0.18999999761581421</v>
      </c>
      <c r="AN256" s="1">
        <v>111115</v>
      </c>
      <c r="AO256">
        <f t="shared" si="120"/>
        <v>1.7055733513050368</v>
      </c>
      <c r="AP256">
        <f t="shared" si="121"/>
        <v>4.3870013382251235E-4</v>
      </c>
      <c r="AQ256">
        <f t="shared" si="122"/>
        <v>307.49804916381834</v>
      </c>
      <c r="AR256">
        <f t="shared" si="123"/>
        <v>308.19726028442381</v>
      </c>
      <c r="AS256">
        <f t="shared" si="124"/>
        <v>2.2554288894041097E-2</v>
      </c>
      <c r="AT256">
        <f t="shared" si="125"/>
        <v>-8.7522646272502017E-2</v>
      </c>
      <c r="AU256">
        <f t="shared" si="126"/>
        <v>5.4211482126860604</v>
      </c>
      <c r="AV256">
        <f t="shared" si="127"/>
        <v>53.50137013791386</v>
      </c>
      <c r="AW256">
        <f t="shared" si="128"/>
        <v>38.759090131505168</v>
      </c>
      <c r="AX256">
        <f t="shared" si="129"/>
        <v>34.348049163818359</v>
      </c>
      <c r="AY256">
        <f t="shared" si="130"/>
        <v>5.4476203678775317</v>
      </c>
      <c r="AZ256">
        <f t="shared" si="131"/>
        <v>1.0932425997602533E-2</v>
      </c>
      <c r="BA256">
        <f t="shared" si="132"/>
        <v>1.4937951065859598</v>
      </c>
      <c r="BB256">
        <f t="shared" si="133"/>
        <v>3.9538252612915716</v>
      </c>
      <c r="BC256">
        <f t="shared" si="134"/>
        <v>6.835750312202629E-3</v>
      </c>
      <c r="BD256">
        <f t="shared" si="135"/>
        <v>68.721870655056478</v>
      </c>
      <c r="BE256">
        <f t="shared" si="136"/>
        <v>1.6495454206555977</v>
      </c>
      <c r="BF256">
        <f t="shared" si="137"/>
        <v>25.223445380366549</v>
      </c>
      <c r="BG256">
        <f t="shared" si="138"/>
        <v>411.92800735213211</v>
      </c>
      <c r="BH256">
        <f t="shared" si="139"/>
        <v>-1.2641665370039857E-3</v>
      </c>
    </row>
    <row r="257" spans="1:60" x14ac:dyDescent="0.25">
      <c r="A257" s="1" t="s">
        <v>9</v>
      </c>
      <c r="B257" s="1" t="s">
        <v>319</v>
      </c>
    </row>
    <row r="258" spans="1:60" x14ac:dyDescent="0.25">
      <c r="A258" s="1" t="s">
        <v>9</v>
      </c>
      <c r="B258" s="1" t="s">
        <v>320</v>
      </c>
    </row>
    <row r="259" spans="1:60" x14ac:dyDescent="0.25">
      <c r="A259" s="1" t="s">
        <v>9</v>
      </c>
      <c r="B259" s="1" t="s">
        <v>321</v>
      </c>
    </row>
    <row r="260" spans="1:60" x14ac:dyDescent="0.25">
      <c r="A260" s="1" t="s">
        <v>9</v>
      </c>
      <c r="B260" s="1" t="s">
        <v>322</v>
      </c>
    </row>
    <row r="261" spans="1:60" x14ac:dyDescent="0.25">
      <c r="A261" s="1" t="s">
        <v>9</v>
      </c>
      <c r="B261" s="1" t="s">
        <v>323</v>
      </c>
    </row>
    <row r="262" spans="1:60" x14ac:dyDescent="0.25">
      <c r="A262" s="1" t="s">
        <v>9</v>
      </c>
      <c r="B262" s="1" t="s">
        <v>324</v>
      </c>
    </row>
    <row r="263" spans="1:60" x14ac:dyDescent="0.25">
      <c r="A263" s="1" t="s">
        <v>9</v>
      </c>
      <c r="B263" s="1" t="s">
        <v>325</v>
      </c>
    </row>
    <row r="264" spans="1:60" x14ac:dyDescent="0.25">
      <c r="A264" s="1" t="s">
        <v>9</v>
      </c>
      <c r="B264" s="1" t="s">
        <v>326</v>
      </c>
    </row>
    <row r="265" spans="1:60" x14ac:dyDescent="0.25">
      <c r="A265" s="1" t="s">
        <v>9</v>
      </c>
      <c r="B265" s="1" t="s">
        <v>327</v>
      </c>
    </row>
    <row r="266" spans="1:60" x14ac:dyDescent="0.25">
      <c r="A266" s="1" t="s">
        <v>9</v>
      </c>
      <c r="B266" s="1" t="s">
        <v>328</v>
      </c>
    </row>
    <row r="267" spans="1:60" x14ac:dyDescent="0.25">
      <c r="A267" s="1">
        <v>91</v>
      </c>
      <c r="B267" s="1" t="s">
        <v>329</v>
      </c>
      <c r="C267" s="1">
        <v>11626.500001441687</v>
      </c>
      <c r="D267" s="1">
        <v>1</v>
      </c>
      <c r="E267">
        <f>(R267-S267*(1000-T267)/(1000-U267))*AO267</f>
        <v>-5.2701914356817552</v>
      </c>
      <c r="F267">
        <f>IF(AZ267&lt;&gt;0,1/(1/AZ267-1/N267),0)</f>
        <v>2.2502844776735375E-2</v>
      </c>
      <c r="G267">
        <f>((BC267-AP267/2)*S267-E267)/(BC267+AP267/2)</f>
        <v>745.14839722324314</v>
      </c>
      <c r="H267">
        <f>AP267*1000</f>
        <v>1.1364943157941163</v>
      </c>
      <c r="I267">
        <f>(AU267-BA267)</f>
        <v>4.9414012796118971</v>
      </c>
      <c r="J267">
        <f>(P267+AT267*D267)</f>
        <v>37.85618888617595</v>
      </c>
      <c r="K267" s="1">
        <v>6.9099998474121094</v>
      </c>
      <c r="L267">
        <f>(K267*AI267+AJ267)</f>
        <v>2</v>
      </c>
      <c r="M267" s="1">
        <v>0.5</v>
      </c>
      <c r="N267">
        <f>L267*(M267+1)*(M267+1)/(M267*M267+1)</f>
        <v>3.6</v>
      </c>
      <c r="O267" s="1">
        <v>39.704990386962891</v>
      </c>
      <c r="P267" s="1">
        <v>38.096481323242188</v>
      </c>
      <c r="Q267" s="1">
        <v>40.095714569091797</v>
      </c>
      <c r="R267" s="1">
        <v>410.04690551757813</v>
      </c>
      <c r="S267" s="1">
        <v>415.56915283203125</v>
      </c>
      <c r="T267" s="1">
        <v>15.130516052246094</v>
      </c>
      <c r="U267" s="1">
        <v>16.4171142578125</v>
      </c>
      <c r="V267" s="1">
        <v>21.016937255859375</v>
      </c>
      <c r="W267" s="1">
        <v>22.803909301757813</v>
      </c>
      <c r="X267" s="1">
        <v>600.3621826171875</v>
      </c>
      <c r="Y267" s="1">
        <v>0.13014426827430725</v>
      </c>
      <c r="Z267" s="1">
        <v>0.13699397444725037</v>
      </c>
      <c r="AA267" s="1">
        <v>101.36795043945313</v>
      </c>
      <c r="AB267" s="1">
        <v>8.3857431411743164</v>
      </c>
      <c r="AC267" s="1">
        <v>-6.6465944051742554E-2</v>
      </c>
      <c r="AD267" s="1">
        <v>2.6302220299839973E-2</v>
      </c>
      <c r="AE267" s="1">
        <v>4.2083007283508778E-3</v>
      </c>
      <c r="AF267" s="1">
        <v>1.942560076713562E-2</v>
      </c>
      <c r="AG267" s="1">
        <v>5.3725498728454113E-3</v>
      </c>
      <c r="AH267" s="1">
        <v>0.66666668653488159</v>
      </c>
      <c r="AI267" s="1">
        <v>0</v>
      </c>
      <c r="AJ267" s="1">
        <v>2</v>
      </c>
      <c r="AK267" s="1">
        <v>0</v>
      </c>
      <c r="AL267" s="1">
        <v>1</v>
      </c>
      <c r="AM267" s="1">
        <v>0.18999999761581421</v>
      </c>
      <c r="AN267" s="1">
        <v>111115</v>
      </c>
      <c r="AO267">
        <f>X267*0.000001/(K267*0.0001)</f>
        <v>0.86883096363892309</v>
      </c>
      <c r="AP267">
        <f>(U267-T267)/(1000-U267)*AO267</f>
        <v>1.1364943157941164E-3</v>
      </c>
      <c r="AQ267">
        <f>(P267+273.15)</f>
        <v>311.24648132324216</v>
      </c>
      <c r="AR267">
        <f>(O267+273.15)</f>
        <v>312.85499038696287</v>
      </c>
      <c r="AS267">
        <f>(Y267*AK267+Z267*AL267)*AM267</f>
        <v>2.6028854818358482E-2</v>
      </c>
      <c r="AT267">
        <f>((AS267+0.00000010773*(AR267^4-AQ267^4))-AP267*44100)/(L267*0.92*2*29.3+0.00000043092*AQ267^3)</f>
        <v>-0.2402924370662386</v>
      </c>
      <c r="AU267">
        <f>0.61365*EXP(17.502*J267/(240.97+J267))</f>
        <v>6.6055705040566739</v>
      </c>
      <c r="AV267">
        <f>AU267*1000/AA267</f>
        <v>65.164289851180996</v>
      </c>
      <c r="AW267">
        <f>(AV267-U267)</f>
        <v>48.747175593368496</v>
      </c>
      <c r="AX267">
        <f>IF(D267,P267,(O267+P267)/2)</f>
        <v>38.096481323242188</v>
      </c>
      <c r="AY267">
        <f>0.61365*EXP(17.502*AX267/(240.97+AX267))</f>
        <v>6.6921651580064951</v>
      </c>
      <c r="AZ267">
        <f>IF(AW267&lt;&gt;0,(1000-(AV267+U267)/2)/AW267*AP267,0)</f>
        <v>2.2363057992640507E-2</v>
      </c>
      <c r="BA267">
        <f>U267*AA267/1000</f>
        <v>1.6641692244447768</v>
      </c>
      <c r="BB267">
        <f>(AY267-BA267)</f>
        <v>5.0279959335617184</v>
      </c>
      <c r="BC267">
        <f>1/(1.6/F267+1.37/N267)</f>
        <v>1.3989403353533965E-2</v>
      </c>
      <c r="BD267">
        <f>G267*AA267*0.001</f>
        <v>75.534165799763642</v>
      </c>
      <c r="BE267">
        <f>G267/S267</f>
        <v>1.7930791834407989</v>
      </c>
      <c r="BF267">
        <f>(1-AP267*AA267/AU267/F267)*100</f>
        <v>22.496703200171741</v>
      </c>
      <c r="BG267">
        <f>(S267-E267/(N267/1.35))</f>
        <v>417.54547462041188</v>
      </c>
      <c r="BH267">
        <f>E267*BF267/100/BG267</f>
        <v>-2.8394974857386106E-3</v>
      </c>
    </row>
    <row r="268" spans="1:60" x14ac:dyDescent="0.25">
      <c r="A268" s="1">
        <v>92</v>
      </c>
      <c r="B268" s="1" t="s">
        <v>330</v>
      </c>
      <c r="C268" s="1">
        <v>11631.500001329929</v>
      </c>
      <c r="D268" s="1">
        <v>1</v>
      </c>
      <c r="E268">
        <f>(R268-S268*(1000-T268)/(1000-U268))*AO268</f>
        <v>-5.2766876729409082</v>
      </c>
      <c r="F268">
        <f>IF(AZ268&lt;&gt;0,1/(1/AZ268-1/N268),0)</f>
        <v>2.2543516224480264E-2</v>
      </c>
      <c r="G268">
        <f>((BC268-AP268/2)*S268-E268)/(BC268+AP268/2)</f>
        <v>744.99963972122964</v>
      </c>
      <c r="H268">
        <f>AP268*1000</f>
        <v>1.1388922677202011</v>
      </c>
      <c r="I268">
        <f>(AU268-BA268)</f>
        <v>4.9429205731375969</v>
      </c>
      <c r="J268">
        <f>(P268+AT268*D268)</f>
        <v>37.862389888323833</v>
      </c>
      <c r="K268" s="1">
        <v>6.9099998474121094</v>
      </c>
      <c r="L268">
        <f>(K268*AI268+AJ268)</f>
        <v>2</v>
      </c>
      <c r="M268" s="1">
        <v>0.5</v>
      </c>
      <c r="N268">
        <f>L268*(M268+1)*(M268+1)/(M268*M268+1)</f>
        <v>3.6</v>
      </c>
      <c r="O268" s="1">
        <v>39.709884643554688</v>
      </c>
      <c r="P268" s="1">
        <v>38.103843688964844</v>
      </c>
      <c r="Q268" s="1">
        <v>40.106227874755859</v>
      </c>
      <c r="R268" s="1">
        <v>410.11627197265625</v>
      </c>
      <c r="S268" s="1">
        <v>415.64462280273438</v>
      </c>
      <c r="T268" s="1">
        <v>15.13463020324707</v>
      </c>
      <c r="U268" s="1">
        <v>16.423904418945313</v>
      </c>
      <c r="V268" s="1">
        <v>21.01744270324707</v>
      </c>
      <c r="W268" s="1">
        <v>22.807426452636719</v>
      </c>
      <c r="X268" s="1">
        <v>600.37603759765625</v>
      </c>
      <c r="Y268" s="1">
        <v>0.11161234229803085</v>
      </c>
      <c r="Z268" s="1">
        <v>0.11748667806386948</v>
      </c>
      <c r="AA268" s="1">
        <v>101.36885070800781</v>
      </c>
      <c r="AB268" s="1">
        <v>8.3857431411743164</v>
      </c>
      <c r="AC268" s="1">
        <v>-6.6465944051742554E-2</v>
      </c>
      <c r="AD268" s="1">
        <v>2.6302220299839973E-2</v>
      </c>
      <c r="AE268" s="1">
        <v>4.2083007283508778E-3</v>
      </c>
      <c r="AF268" s="1">
        <v>1.942560076713562E-2</v>
      </c>
      <c r="AG268" s="1">
        <v>5.3725498728454113E-3</v>
      </c>
      <c r="AH268" s="1">
        <v>1</v>
      </c>
      <c r="AI268" s="1">
        <v>0</v>
      </c>
      <c r="AJ268" s="1">
        <v>2</v>
      </c>
      <c r="AK268" s="1">
        <v>0</v>
      </c>
      <c r="AL268" s="1">
        <v>1</v>
      </c>
      <c r="AM268" s="1">
        <v>0.18999999761581421</v>
      </c>
      <c r="AN268" s="1">
        <v>111115</v>
      </c>
      <c r="AO268">
        <f>X268*0.000001/(K268*0.0001)</f>
        <v>0.8688510142623308</v>
      </c>
      <c r="AP268">
        <f>(U268-T268)/(1000-U268)*AO268</f>
        <v>1.1388922677202011E-3</v>
      </c>
      <c r="AQ268">
        <f>(P268+273.15)</f>
        <v>311.25384368896482</v>
      </c>
      <c r="AR268">
        <f>(O268+273.15)</f>
        <v>312.85988464355466</v>
      </c>
      <c r="AS268">
        <f>(Y268*AK268+Z268*AL268)*AM268</f>
        <v>2.2322468552025132E-2</v>
      </c>
      <c r="AT268">
        <f>((AS268+0.00000010773*(AR268^4-AQ268^4))-AP268*44100)/(L268*0.92*2*29.3+0.00000043092*AQ268^3)</f>
        <v>-0.24145380064101443</v>
      </c>
      <c r="AU268">
        <f>0.61365*EXP(17.502*J268/(240.97+J268))</f>
        <v>6.607792888224254</v>
      </c>
      <c r="AV268">
        <f>AU268*1000/AA268</f>
        <v>65.185634857969831</v>
      </c>
      <c r="AW268">
        <f>(AV268-U268)</f>
        <v>48.761730439024518</v>
      </c>
      <c r="AX268">
        <f>IF(D268,P268,(O268+P268)/2)</f>
        <v>38.103843688964844</v>
      </c>
      <c r="AY268">
        <f>0.61365*EXP(17.502*AX268/(240.97+AX268))</f>
        <v>6.6948338254823554</v>
      </c>
      <c r="AZ268">
        <f>IF(AW268&lt;&gt;0,(1000-(AV268+U268)/2)/AW268*AP268,0)</f>
        <v>2.240322525999985E-2</v>
      </c>
      <c r="BA268">
        <f>U268*AA268/1000</f>
        <v>1.6648723150866571</v>
      </c>
      <c r="BB268">
        <f>(AY268-BA268)</f>
        <v>5.0299615103956983</v>
      </c>
      <c r="BC268">
        <f>1/(1.6/F268+1.37/N268)</f>
        <v>1.4014552831305377E-2</v>
      </c>
      <c r="BD268">
        <f>G268*AA268*0.001</f>
        <v>75.519757256420945</v>
      </c>
      <c r="BE268">
        <f>G268/S268</f>
        <v>1.792395712225556</v>
      </c>
      <c r="BF268">
        <f>(1-AP268*AA268/AU268/F268)*100</f>
        <v>22.498681908812969</v>
      </c>
      <c r="BG268">
        <f>(S268-E268/(N268/1.35))</f>
        <v>417.62338068008722</v>
      </c>
      <c r="BH268">
        <f>E268*BF268/100/BG268</f>
        <v>-2.8427172178991139E-3</v>
      </c>
    </row>
    <row r="269" spans="1:60" x14ac:dyDescent="0.25">
      <c r="A269" s="1">
        <v>93</v>
      </c>
      <c r="B269" s="1" t="s">
        <v>331</v>
      </c>
      <c r="C269" s="1">
        <v>11637.000001206994</v>
      </c>
      <c r="D269" s="1">
        <v>1</v>
      </c>
      <c r="E269">
        <f>(R269-S269*(1000-T269)/(1000-U269))*AO269</f>
        <v>-5.4458305692355689</v>
      </c>
      <c r="F269">
        <f>IF(AZ269&lt;&gt;0,1/(1/AZ269-1/N269),0)</f>
        <v>2.2575525354525172E-2</v>
      </c>
      <c r="G269">
        <f>((BC269-AP269/2)*S269-E269)/(BC269+AP269/2)</f>
        <v>756.10038022412357</v>
      </c>
      <c r="H269">
        <f>AP269*1000</f>
        <v>1.1408090146161811</v>
      </c>
      <c r="I269">
        <f>(AU269-BA269)</f>
        <v>4.9442321648350829</v>
      </c>
      <c r="J269">
        <f>(P269+AT269*D269)</f>
        <v>37.867993661104613</v>
      </c>
      <c r="K269" s="1">
        <v>6.9099998474121094</v>
      </c>
      <c r="L269">
        <f>(K269*AI269+AJ269)</f>
        <v>2</v>
      </c>
      <c r="M269" s="1">
        <v>0.5</v>
      </c>
      <c r="N269">
        <f>L269*(M269+1)*(M269+1)/(M269*M269+1)</f>
        <v>3.6</v>
      </c>
      <c r="O269" s="1">
        <v>39.713222503662109</v>
      </c>
      <c r="P269" s="1">
        <v>38.1104736328125</v>
      </c>
      <c r="Q269" s="1">
        <v>40.100147247314453</v>
      </c>
      <c r="R269" s="1">
        <v>409.96792602539063</v>
      </c>
      <c r="S269" s="1">
        <v>415.6900634765625</v>
      </c>
      <c r="T269" s="1">
        <v>15.139206886291504</v>
      </c>
      <c r="U269" s="1">
        <v>16.430662155151367</v>
      </c>
      <c r="V269" s="1">
        <v>21.020055770874023</v>
      </c>
      <c r="W269" s="1">
        <v>22.812286376953125</v>
      </c>
      <c r="X269" s="1">
        <v>600.36669921875</v>
      </c>
      <c r="Y269" s="1">
        <v>0.12387057393789291</v>
      </c>
      <c r="Z269" s="1">
        <v>0.13039007782936096</v>
      </c>
      <c r="AA269" s="1">
        <v>101.36959838867188</v>
      </c>
      <c r="AB269" s="1">
        <v>8.3857431411743164</v>
      </c>
      <c r="AC269" s="1">
        <v>-6.6465944051742554E-2</v>
      </c>
      <c r="AD269" s="1">
        <v>2.6302220299839973E-2</v>
      </c>
      <c r="AE269" s="1">
        <v>4.2083007283508778E-3</v>
      </c>
      <c r="AF269" s="1">
        <v>1.942560076713562E-2</v>
      </c>
      <c r="AG269" s="1">
        <v>5.3725498728454113E-3</v>
      </c>
      <c r="AH269" s="1">
        <v>1</v>
      </c>
      <c r="AI269" s="1">
        <v>0</v>
      </c>
      <c r="AJ269" s="1">
        <v>2</v>
      </c>
      <c r="AK269" s="1">
        <v>0</v>
      </c>
      <c r="AL269" s="1">
        <v>1</v>
      </c>
      <c r="AM269" s="1">
        <v>0.18999999761581421</v>
      </c>
      <c r="AN269" s="1">
        <v>111115</v>
      </c>
      <c r="AO269">
        <f>X269*0.000001/(K269*0.0001)</f>
        <v>0.86883749996549642</v>
      </c>
      <c r="AP269">
        <f>(U269-T269)/(1000-U269)*AO269</f>
        <v>1.1408090146161811E-3</v>
      </c>
      <c r="AQ269">
        <f>(P269+273.15)</f>
        <v>311.26047363281248</v>
      </c>
      <c r="AR269">
        <f>(O269+273.15)</f>
        <v>312.86322250366209</v>
      </c>
      <c r="AS269">
        <f>(Y269*AK269+Z269*AL269)*AM269</f>
        <v>2.4774114476704412E-2</v>
      </c>
      <c r="AT269">
        <f>((AS269+0.00000010773*(AR269^4-AQ269^4))-AP269*44100)/(L269*0.92*2*29.3+0.00000043092*AQ269^3)</f>
        <v>-0.24247997170788341</v>
      </c>
      <c r="AU269">
        <f>0.61365*EXP(17.502*J269/(240.97+J269))</f>
        <v>6.6098017887627272</v>
      </c>
      <c r="AV269">
        <f>AU269*1000/AA269</f>
        <v>65.204971646621203</v>
      </c>
      <c r="AW269">
        <f>(AV269-U269)</f>
        <v>48.774309491469836</v>
      </c>
      <c r="AX269">
        <f>IF(D269,P269,(O269+P269)/2)</f>
        <v>38.1104736328125</v>
      </c>
      <c r="AY269">
        <f>0.61365*EXP(17.502*AX269/(240.97+AX269))</f>
        <v>6.6972377990327541</v>
      </c>
      <c r="AZ269">
        <f>IF(AW269&lt;&gt;0,(1000-(AV269+U269)/2)/AW269*AP269,0)</f>
        <v>2.2434836957149956E-2</v>
      </c>
      <c r="BA269">
        <f>U269*AA269/1000</f>
        <v>1.6655696239276441</v>
      </c>
      <c r="BB269">
        <f>(AY269-BA269)</f>
        <v>5.0316681751051098</v>
      </c>
      <c r="BC269">
        <f>1/(1.6/F269+1.37/N269)</f>
        <v>1.4034345563242623E-2</v>
      </c>
      <c r="BD269">
        <f>G269*AA269*0.001</f>
        <v>76.645591884841508</v>
      </c>
      <c r="BE269">
        <f>G269/S269</f>
        <v>1.8189041467592215</v>
      </c>
      <c r="BF269">
        <f>(1-AP269*AA269/AU269/F269)*100</f>
        <v>22.501308774423723</v>
      </c>
      <c r="BG269">
        <f>(S269-E269/(N269/1.35))</f>
        <v>417.73224994002584</v>
      </c>
      <c r="BH269">
        <f>E269*BF269/100/BG269</f>
        <v>-2.9334176422614764E-3</v>
      </c>
    </row>
    <row r="270" spans="1:60" x14ac:dyDescent="0.25">
      <c r="A270" s="1">
        <v>94</v>
      </c>
      <c r="B270" s="1" t="s">
        <v>332</v>
      </c>
      <c r="C270" s="1">
        <v>11642.000001095235</v>
      </c>
      <c r="D270" s="1">
        <v>1</v>
      </c>
      <c r="E270">
        <f>(R270-S270*(1000-T270)/(1000-U270))*AO270</f>
        <v>-5.6138907742475057</v>
      </c>
      <c r="F270">
        <f>IF(AZ270&lt;&gt;0,1/(1/AZ270-1/N270),0)</f>
        <v>2.2624377178333668E-2</v>
      </c>
      <c r="G270">
        <f>((BC270-AP270/2)*S270-E270)/(BC270+AP270/2)</f>
        <v>766.76707607158278</v>
      </c>
      <c r="H270">
        <f>AP270*1000</f>
        <v>1.1432144528712902</v>
      </c>
      <c r="I270">
        <f>(AU270-BA270)</f>
        <v>4.9440165258891664</v>
      </c>
      <c r="J270">
        <f>(P270+AT270*D270)</f>
        <v>37.868699154553561</v>
      </c>
      <c r="K270" s="1">
        <v>6.9099998474121094</v>
      </c>
      <c r="L270">
        <f>(K270*AI270+AJ270)</f>
        <v>2</v>
      </c>
      <c r="M270" s="1">
        <v>0.5</v>
      </c>
      <c r="N270">
        <f>L270*(M270+1)*(M270+1)/(M270*M270+1)</f>
        <v>3.6</v>
      </c>
      <c r="O270" s="1">
        <v>39.711536407470703</v>
      </c>
      <c r="P270" s="1">
        <v>38.112438201904297</v>
      </c>
      <c r="Q270" s="1">
        <v>40.075752258300781</v>
      </c>
      <c r="R270" s="1">
        <v>409.7569580078125</v>
      </c>
      <c r="S270" s="1">
        <v>415.671630859375</v>
      </c>
      <c r="T270" s="1">
        <v>15.141032218933105</v>
      </c>
      <c r="U270" s="1">
        <v>16.43525505065918</v>
      </c>
      <c r="V270" s="1">
        <v>21.023723602294922</v>
      </c>
      <c r="W270" s="1">
        <v>22.820280075073242</v>
      </c>
      <c r="X270" s="1">
        <v>600.34326171875</v>
      </c>
      <c r="Y270" s="1">
        <v>0.13226911425590515</v>
      </c>
      <c r="Z270" s="1">
        <v>0.13923065364360809</v>
      </c>
      <c r="AA270" s="1">
        <v>101.36978149414063</v>
      </c>
      <c r="AB270" s="1">
        <v>8.3857431411743164</v>
      </c>
      <c r="AC270" s="1">
        <v>-6.6465944051742554E-2</v>
      </c>
      <c r="AD270" s="1">
        <v>2.6302220299839973E-2</v>
      </c>
      <c r="AE270" s="1">
        <v>4.2083007283508778E-3</v>
      </c>
      <c r="AF270" s="1">
        <v>1.942560076713562E-2</v>
      </c>
      <c r="AG270" s="1">
        <v>5.3725498728454113E-3</v>
      </c>
      <c r="AH270" s="1">
        <v>1</v>
      </c>
      <c r="AI270" s="1">
        <v>0</v>
      </c>
      <c r="AJ270" s="1">
        <v>2</v>
      </c>
      <c r="AK270" s="1">
        <v>0</v>
      </c>
      <c r="AL270" s="1">
        <v>1</v>
      </c>
      <c r="AM270" s="1">
        <v>0.18999999761581421</v>
      </c>
      <c r="AN270" s="1">
        <v>111115</v>
      </c>
      <c r="AO270">
        <f>X270*0.000001/(K270*0.0001)</f>
        <v>0.8688035817303047</v>
      </c>
      <c r="AP270">
        <f>(U270-T270)/(1000-U270)*AO270</f>
        <v>1.1432144528712902E-3</v>
      </c>
      <c r="AQ270">
        <f>(P270+273.15)</f>
        <v>311.26243820190427</v>
      </c>
      <c r="AR270">
        <f>(O270+273.15)</f>
        <v>312.86153640747068</v>
      </c>
      <c r="AS270">
        <f>(Y270*AK270+Z270*AL270)*AM270</f>
        <v>2.6453823860333792E-2</v>
      </c>
      <c r="AT270">
        <f>((AS270+0.00000010773*(AR270^4-AQ270^4))-AP270*44100)/(L270*0.92*2*29.3+0.00000043092*AQ270^3)</f>
        <v>-0.24373904735073418</v>
      </c>
      <c r="AU270">
        <f>0.61365*EXP(17.502*J270/(240.97+J270))</f>
        <v>6.6100547391749584</v>
      </c>
      <c r="AV270">
        <f>AU270*1000/AA270</f>
        <v>65.207349189729015</v>
      </c>
      <c r="AW270">
        <f>(AV270-U270)</f>
        <v>48.772094139069836</v>
      </c>
      <c r="AX270">
        <f>IF(D270,P270,(O270+P270)/2)</f>
        <v>38.112438201904297</v>
      </c>
      <c r="AY270">
        <f>0.61365*EXP(17.502*AX270/(240.97+AX270))</f>
        <v>6.6979502825540385</v>
      </c>
      <c r="AZ270">
        <f>IF(AW270&lt;&gt;0,(1000-(AV270+U270)/2)/AW270*AP270,0)</f>
        <v>2.2483081148325115E-2</v>
      </c>
      <c r="BA270">
        <f>U270*AA270/1000</f>
        <v>1.666038213285792</v>
      </c>
      <c r="BB270">
        <f>(AY270-BA270)</f>
        <v>5.0319120692682464</v>
      </c>
      <c r="BC270">
        <f>1/(1.6/F270+1.37/N270)</f>
        <v>1.4064552337225403E-2</v>
      </c>
      <c r="BD270">
        <f>G270*AA270*0.001</f>
        <v>77.727010958277447</v>
      </c>
      <c r="BE270">
        <f>G270/S270</f>
        <v>1.8446461561168848</v>
      </c>
      <c r="BF270">
        <f>(1-AP270*AA270/AU270/F270)*100</f>
        <v>22.508417806538382</v>
      </c>
      <c r="BG270">
        <f>(S270-E270/(N270/1.35))</f>
        <v>417.7768398997178</v>
      </c>
      <c r="BH270">
        <f>E270*BF270/100/BG270</f>
        <v>-3.0245764484542804E-3</v>
      </c>
    </row>
    <row r="271" spans="1:60" x14ac:dyDescent="0.25">
      <c r="A271" s="1">
        <v>95</v>
      </c>
      <c r="B271" s="1" t="s">
        <v>333</v>
      </c>
      <c r="C271" s="1">
        <v>11647.000000983477</v>
      </c>
      <c r="D271" s="1">
        <v>1</v>
      </c>
      <c r="E271">
        <f>(R271-S271*(1000-T271)/(1000-U271))*AO271</f>
        <v>-5.6261635529152239</v>
      </c>
      <c r="F271">
        <f>IF(AZ271&lt;&gt;0,1/(1/AZ271-1/N271),0)</f>
        <v>2.2650482432258846E-2</v>
      </c>
      <c r="G271">
        <f>((BC271-AP271/2)*S271-E271)/(BC271+AP271/2)</f>
        <v>767.1465341571751</v>
      </c>
      <c r="H271">
        <f>AP271*1000</f>
        <v>1.1439473507767151</v>
      </c>
      <c r="I271">
        <f>(AU271-BA271)</f>
        <v>4.9415834683666624</v>
      </c>
      <c r="J271">
        <f>(P271+AT271*D271)</f>
        <v>37.863073192837398</v>
      </c>
      <c r="K271" s="1">
        <v>6.9099998474121094</v>
      </c>
      <c r="L271">
        <f>(K271*AI271+AJ271)</f>
        <v>2</v>
      </c>
      <c r="M271" s="1">
        <v>0.5</v>
      </c>
      <c r="N271">
        <f>L271*(M271+1)*(M271+1)/(M271*M271+1)</f>
        <v>3.6</v>
      </c>
      <c r="O271" s="1">
        <v>39.707096099853516</v>
      </c>
      <c r="P271" s="1">
        <v>38.10699462890625</v>
      </c>
      <c r="Q271" s="1">
        <v>40.068183898925781</v>
      </c>
      <c r="R271" s="1">
        <v>409.69778442382813</v>
      </c>
      <c r="S271" s="1">
        <v>415.62631225585938</v>
      </c>
      <c r="T271" s="1">
        <v>15.144235610961914</v>
      </c>
      <c r="U271" s="1">
        <v>16.439287185668945</v>
      </c>
      <c r="V271" s="1">
        <v>21.032379150390625</v>
      </c>
      <c r="W271" s="1">
        <v>22.830621719360352</v>
      </c>
      <c r="X271" s="1">
        <v>600.34124755859375</v>
      </c>
      <c r="Y271" s="1">
        <v>0.12380978465080261</v>
      </c>
      <c r="Z271" s="1">
        <v>0.13032609224319458</v>
      </c>
      <c r="AA271" s="1">
        <v>101.37023162841797</v>
      </c>
      <c r="AB271" s="1">
        <v>8.3857431411743164</v>
      </c>
      <c r="AC271" s="1">
        <v>-6.6465944051742554E-2</v>
      </c>
      <c r="AD271" s="1">
        <v>2.6302220299839973E-2</v>
      </c>
      <c r="AE271" s="1">
        <v>4.2083007283508778E-3</v>
      </c>
      <c r="AF271" s="1">
        <v>1.942560076713562E-2</v>
      </c>
      <c r="AG271" s="1">
        <v>5.3725498728454113E-3</v>
      </c>
      <c r="AH271" s="1">
        <v>1</v>
      </c>
      <c r="AI271" s="1">
        <v>0</v>
      </c>
      <c r="AJ271" s="1">
        <v>2</v>
      </c>
      <c r="AK271" s="1">
        <v>0</v>
      </c>
      <c r="AL271" s="1">
        <v>1</v>
      </c>
      <c r="AM271" s="1">
        <v>0.18999999761581421</v>
      </c>
      <c r="AN271" s="1">
        <v>111115</v>
      </c>
      <c r="AO271">
        <f>X271*0.000001/(K271*0.0001)</f>
        <v>0.86880066688196789</v>
      </c>
      <c r="AP271">
        <f>(U271-T271)/(1000-U271)*AO271</f>
        <v>1.1439473507767152E-3</v>
      </c>
      <c r="AQ271">
        <f>(P271+273.15)</f>
        <v>311.25699462890623</v>
      </c>
      <c r="AR271">
        <f>(O271+273.15)</f>
        <v>312.85709609985349</v>
      </c>
      <c r="AS271">
        <f>(Y271*AK271+Z271*AL271)*AM271</f>
        <v>2.4761957215485353E-2</v>
      </c>
      <c r="AT271">
        <f>((AS271+0.00000010773*(AR271^4-AQ271^4))-AP271*44100)/(L271*0.92*2*29.3+0.00000043092*AQ271^3)</f>
        <v>-0.24392143606885516</v>
      </c>
      <c r="AU271">
        <f>0.61365*EXP(17.502*J271/(240.97+J271))</f>
        <v>6.6080378181840072</v>
      </c>
      <c r="AV271">
        <f>AU271*1000/AA271</f>
        <v>65.187163055978658</v>
      </c>
      <c r="AW271">
        <f>(AV271-U271)</f>
        <v>48.747875870309713</v>
      </c>
      <c r="AX271">
        <f>IF(D271,P271,(O271+P271)/2)</f>
        <v>38.10699462890625</v>
      </c>
      <c r="AY271">
        <f>0.61365*EXP(17.502*AX271/(240.97+AX271))</f>
        <v>6.6959762419758713</v>
      </c>
      <c r="AZ271">
        <f>IF(AW271&lt;&gt;0,(1000-(AV271+U271)/2)/AW271*AP271,0)</f>
        <v>2.2508861164377211E-2</v>
      </c>
      <c r="BA271">
        <f>U271*AA271/1000</f>
        <v>1.6664543498173443</v>
      </c>
      <c r="BB271">
        <f>(AY271-BA271)</f>
        <v>5.0295218921585274</v>
      </c>
      <c r="BC271">
        <f>1/(1.6/F271+1.37/N271)</f>
        <v>1.4080693833290631E-2</v>
      </c>
      <c r="BD271">
        <f>G271*AA271*0.001</f>
        <v>77.765821860450899</v>
      </c>
      <c r="BE271">
        <f>G271/S271</f>
        <v>1.8457602695878408</v>
      </c>
      <c r="BF271">
        <f>(1-AP271*AA271/AU271/F271)*100</f>
        <v>22.524123279930521</v>
      </c>
      <c r="BG271">
        <f>(S271-E271/(N271/1.35))</f>
        <v>417.73612358820259</v>
      </c>
      <c r="BH271">
        <f>E271*BF271/100/BG271</f>
        <v>-3.0335993059541393E-3</v>
      </c>
    </row>
    <row r="272" spans="1:60" x14ac:dyDescent="0.25">
      <c r="A272" s="1" t="s">
        <v>9</v>
      </c>
      <c r="B272" s="1" t="s">
        <v>334</v>
      </c>
    </row>
    <row r="273" spans="1:60" x14ac:dyDescent="0.25">
      <c r="A273" s="1" t="s">
        <v>9</v>
      </c>
      <c r="B273" s="1" t="s">
        <v>335</v>
      </c>
    </row>
    <row r="274" spans="1:60" x14ac:dyDescent="0.25">
      <c r="A274" s="1" t="s">
        <v>9</v>
      </c>
      <c r="B274" s="1" t="s">
        <v>336</v>
      </c>
    </row>
    <row r="275" spans="1:60" x14ac:dyDescent="0.25">
      <c r="A275" s="1" t="s">
        <v>9</v>
      </c>
      <c r="B275" s="1" t="s">
        <v>337</v>
      </c>
    </row>
    <row r="276" spans="1:60" x14ac:dyDescent="0.25">
      <c r="A276" s="1" t="s">
        <v>9</v>
      </c>
      <c r="B276" s="1" t="s">
        <v>338</v>
      </c>
    </row>
    <row r="277" spans="1:60" x14ac:dyDescent="0.25">
      <c r="A277" s="1" t="s">
        <v>9</v>
      </c>
      <c r="B277" s="1" t="s">
        <v>339</v>
      </c>
    </row>
    <row r="278" spans="1:60" x14ac:dyDescent="0.25">
      <c r="A278" s="1" t="s">
        <v>9</v>
      </c>
      <c r="B278" s="1" t="s">
        <v>340</v>
      </c>
    </row>
    <row r="279" spans="1:60" x14ac:dyDescent="0.25">
      <c r="A279" s="1" t="s">
        <v>9</v>
      </c>
      <c r="B279" s="1" t="s">
        <v>341</v>
      </c>
    </row>
    <row r="280" spans="1:60" x14ac:dyDescent="0.25">
      <c r="A280" s="1" t="s">
        <v>9</v>
      </c>
      <c r="B280" s="1" t="s">
        <v>342</v>
      </c>
    </row>
    <row r="281" spans="1:60" x14ac:dyDescent="0.25">
      <c r="A281" s="1">
        <v>96</v>
      </c>
      <c r="B281" s="1" t="s">
        <v>343</v>
      </c>
      <c r="C281" s="1">
        <v>11920.500001441687</v>
      </c>
      <c r="D281" s="1">
        <v>1</v>
      </c>
      <c r="E281">
        <f>(R281-S281*(1000-T281)/(1000-U281))*AO281</f>
        <v>-3.105015020264025</v>
      </c>
      <c r="F281">
        <f>IF(AZ281&lt;&gt;0,1/(1/AZ281-1/N281),0)</f>
        <v>1.09628401438369E-2</v>
      </c>
      <c r="G281">
        <f>((BC281-AP281/2)*S281-E281)/(BC281+AP281/2)</f>
        <v>814.62102763886946</v>
      </c>
      <c r="H281">
        <f>AP281*1000</f>
        <v>0.57278654968974274</v>
      </c>
      <c r="I281">
        <f>(AU281-BA281)</f>
        <v>5.0959010546669763</v>
      </c>
      <c r="J281">
        <f>(P281+AT281*D281)</f>
        <v>38.039001649019568</v>
      </c>
      <c r="K281" s="1">
        <v>3.5199999809265137</v>
      </c>
      <c r="L281">
        <f>(K281*AI281+AJ281)</f>
        <v>2</v>
      </c>
      <c r="M281" s="1">
        <v>0.5</v>
      </c>
      <c r="N281">
        <f>L281*(M281+1)*(M281+1)/(M281*M281+1)</f>
        <v>3.6</v>
      </c>
      <c r="O281" s="1">
        <v>39.705211639404297</v>
      </c>
      <c r="P281" s="1">
        <v>38.070659637451172</v>
      </c>
      <c r="Q281" s="1">
        <v>40.061199188232422</v>
      </c>
      <c r="R281" s="1">
        <v>409.97805786132813</v>
      </c>
      <c r="S281" s="1">
        <v>411.66021728515625</v>
      </c>
      <c r="T281" s="1">
        <v>15.212594032287598</v>
      </c>
      <c r="U281" s="1">
        <v>15.543186187744141</v>
      </c>
      <c r="V281" s="1">
        <v>21.129972457885742</v>
      </c>
      <c r="W281" s="1">
        <v>21.587833404541016</v>
      </c>
      <c r="X281" s="1">
        <v>600.39849853515625</v>
      </c>
      <c r="Y281" s="1">
        <v>0.17415522038936615</v>
      </c>
      <c r="Z281" s="1">
        <v>0.18332129716873169</v>
      </c>
      <c r="AA281" s="1">
        <v>101.3602294921875</v>
      </c>
      <c r="AB281" s="1">
        <v>8.3707609176635742</v>
      </c>
      <c r="AC281" s="1">
        <v>-6.3658423721790314E-2</v>
      </c>
      <c r="AD281" s="1">
        <v>2.5379685685038567E-2</v>
      </c>
      <c r="AE281" s="1">
        <v>1.1633778922259808E-3</v>
      </c>
      <c r="AF281" s="1">
        <v>2.3912759497761726E-2</v>
      </c>
      <c r="AG281" s="1">
        <v>1.7932730261236429E-3</v>
      </c>
      <c r="AH281" s="1">
        <v>0.66666668653488159</v>
      </c>
      <c r="AI281" s="1">
        <v>0</v>
      </c>
      <c r="AJ281" s="1">
        <v>2</v>
      </c>
      <c r="AK281" s="1">
        <v>0</v>
      </c>
      <c r="AL281" s="1">
        <v>1</v>
      </c>
      <c r="AM281" s="1">
        <v>0.18999999761581421</v>
      </c>
      <c r="AN281" s="1">
        <v>111115</v>
      </c>
      <c r="AO281">
        <f>X281*0.000001/(K281*0.0001)</f>
        <v>1.7056775618990851</v>
      </c>
      <c r="AP281">
        <f>(U281-T281)/(1000-U281)*AO281</f>
        <v>5.7278654968974277E-4</v>
      </c>
      <c r="AQ281">
        <f>(P281+273.15)</f>
        <v>311.22065963745115</v>
      </c>
      <c r="AR281">
        <f>(O281+273.15)</f>
        <v>312.85521163940427</v>
      </c>
      <c r="AS281">
        <f>(Y281*AK281+Z281*AL281)*AM281</f>
        <v>3.4831046024986989E-2</v>
      </c>
      <c r="AT281">
        <f>((AS281+0.00000010773*(AR281^4-AQ281^4))-AP281*44100)/(L281*0.92*2*29.3+0.00000043092*AQ281^3)</f>
        <v>-3.165798843160228E-2</v>
      </c>
      <c r="AU281">
        <f>0.61365*EXP(17.502*J281/(240.97+J281))</f>
        <v>6.6713619736965217</v>
      </c>
      <c r="AV281">
        <f>AU281*1000/AA281</f>
        <v>65.818339274880273</v>
      </c>
      <c r="AW281">
        <f>(AV281-U281)</f>
        <v>50.275153087136133</v>
      </c>
      <c r="AX281">
        <f>IF(D281,P281,(O281+P281)/2)</f>
        <v>38.070659637451172</v>
      </c>
      <c r="AY281">
        <f>0.61365*EXP(17.502*AX281/(240.97+AX281))</f>
        <v>6.6828127576441991</v>
      </c>
      <c r="AZ281">
        <f>IF(AW281&lt;&gt;0,(1000-(AV281+U281)/2)/AW281*AP281,0)</f>
        <v>1.0929557091825618E-2</v>
      </c>
      <c r="BA281">
        <f>U281*AA281/1000</f>
        <v>1.575460919029545</v>
      </c>
      <c r="BB281">
        <f>(AY281-BA281)</f>
        <v>5.1073518386146546</v>
      </c>
      <c r="BC281">
        <f>1/(1.6/F281+1.37/N281)</f>
        <v>6.8339556797896231E-3</v>
      </c>
      <c r="BD281">
        <f>G281*AA281*0.001</f>
        <v>82.570174310637427</v>
      </c>
      <c r="BE281">
        <f>G281/S281</f>
        <v>1.9788675063409953</v>
      </c>
      <c r="BF281">
        <f>(1-AP281*AA281/AU281/F281)*100</f>
        <v>20.61785867390028</v>
      </c>
      <c r="BG281">
        <f>(S281-E281/(N281/1.35))</f>
        <v>412.82459791775528</v>
      </c>
      <c r="BH281">
        <f>E281*BF281/100/BG281</f>
        <v>-1.5507496692553041E-3</v>
      </c>
    </row>
    <row r="282" spans="1:60" x14ac:dyDescent="0.25">
      <c r="A282" s="1">
        <v>97</v>
      </c>
      <c r="B282" s="1" t="s">
        <v>344</v>
      </c>
      <c r="C282" s="1">
        <v>11925.500001329929</v>
      </c>
      <c r="D282" s="1">
        <v>1</v>
      </c>
      <c r="E282">
        <f>(R282-S282*(1000-T282)/(1000-U282))*AO282</f>
        <v>-3.1091159185734449</v>
      </c>
      <c r="F282">
        <f>IF(AZ282&lt;&gt;0,1/(1/AZ282-1/N282),0)</f>
        <v>1.1030223165873364E-2</v>
      </c>
      <c r="G282">
        <f>((BC282-AP282/2)*S282-E282)/(BC282+AP282/2)</f>
        <v>812.59044232816916</v>
      </c>
      <c r="H282">
        <f>AP282*1000</f>
        <v>0.57548245978406598</v>
      </c>
      <c r="I282">
        <f>(AU282-BA282)</f>
        <v>5.0889118416148831</v>
      </c>
      <c r="J282">
        <f>(P282+AT282*D282)</f>
        <v>38.019241794670542</v>
      </c>
      <c r="K282" s="1">
        <v>3.5199999809265137</v>
      </c>
      <c r="L282">
        <f>(K282*AI282+AJ282)</f>
        <v>2</v>
      </c>
      <c r="M282" s="1">
        <v>0.5</v>
      </c>
      <c r="N282">
        <f>L282*(M282+1)*(M282+1)/(M282*M282+1)</f>
        <v>3.6</v>
      </c>
      <c r="O282" s="1">
        <v>39.695911407470703</v>
      </c>
      <c r="P282" s="1">
        <v>38.050689697265625</v>
      </c>
      <c r="Q282" s="1">
        <v>40.041629791259766</v>
      </c>
      <c r="R282" s="1">
        <v>409.95928955078125</v>
      </c>
      <c r="S282" s="1">
        <v>411.6431884765625</v>
      </c>
      <c r="T282" s="1">
        <v>15.209516525268555</v>
      </c>
      <c r="U282" s="1">
        <v>15.541661262512207</v>
      </c>
      <c r="V282" s="1">
        <v>21.134132385253906</v>
      </c>
      <c r="W282" s="1">
        <v>21.595727920532227</v>
      </c>
      <c r="X282" s="1">
        <v>600.40557861328125</v>
      </c>
      <c r="Y282" s="1">
        <v>0.2125818133354187</v>
      </c>
      <c r="Z282" s="1">
        <v>0.22377033531665802</v>
      </c>
      <c r="AA282" s="1">
        <v>101.36056518554688</v>
      </c>
      <c r="AB282" s="1">
        <v>8.3707609176635742</v>
      </c>
      <c r="AC282" s="1">
        <v>-6.3658423721790314E-2</v>
      </c>
      <c r="AD282" s="1">
        <v>2.5379685685038567E-2</v>
      </c>
      <c r="AE282" s="1">
        <v>1.1633778922259808E-3</v>
      </c>
      <c r="AF282" s="1">
        <v>2.3912759497761726E-2</v>
      </c>
      <c r="AG282" s="1">
        <v>1.7932730261236429E-3</v>
      </c>
      <c r="AH282" s="1">
        <v>1</v>
      </c>
      <c r="AI282" s="1">
        <v>0</v>
      </c>
      <c r="AJ282" s="1">
        <v>2</v>
      </c>
      <c r="AK282" s="1">
        <v>0</v>
      </c>
      <c r="AL282" s="1">
        <v>1</v>
      </c>
      <c r="AM282" s="1">
        <v>0.18999999761581421</v>
      </c>
      <c r="AN282" s="1">
        <v>111115</v>
      </c>
      <c r="AO282">
        <f>X282*0.000001/(K282*0.0001)</f>
        <v>1.705697675757504</v>
      </c>
      <c r="AP282">
        <f>(U282-T282)/(1000-U282)*AO282</f>
        <v>5.7548245978406595E-4</v>
      </c>
      <c r="AQ282">
        <f>(P282+273.15)</f>
        <v>311.2006896972656</v>
      </c>
      <c r="AR282">
        <f>(O282+273.15)</f>
        <v>312.84591140747068</v>
      </c>
      <c r="AS282">
        <f>(Y282*AK282+Z282*AL282)*AM282</f>
        <v>4.251636317665497E-2</v>
      </c>
      <c r="AT282">
        <f>((AS282+0.00000010773*(AR282^4-AQ282^4))-AP282*44100)/(L282*0.92*2*29.3+0.00000043092*AQ282^3)</f>
        <v>-3.144790259508598E-2</v>
      </c>
      <c r="AU282">
        <f>0.61365*EXP(17.502*J282/(240.97+J282))</f>
        <v>6.6642234111054401</v>
      </c>
      <c r="AV282">
        <f>AU282*1000/AA282</f>
        <v>65.747693877852413</v>
      </c>
      <c r="AW282">
        <f>(AV282-U282)</f>
        <v>50.206032615340206</v>
      </c>
      <c r="AX282">
        <f>IF(D282,P282,(O282+P282)/2)</f>
        <v>38.050689697265625</v>
      </c>
      <c r="AY282">
        <f>0.61365*EXP(17.502*AX282/(240.97+AX282))</f>
        <v>6.6755875897999584</v>
      </c>
      <c r="AZ282">
        <f>IF(AW282&lt;&gt;0,(1000-(AV282+U282)/2)/AW282*AP282,0)</f>
        <v>1.0996530337076628E-2</v>
      </c>
      <c r="BA282">
        <f>U282*AA282/1000</f>
        <v>1.5753115694905573</v>
      </c>
      <c r="BB282">
        <f>(AY282-BA282)</f>
        <v>5.1002760203094013</v>
      </c>
      <c r="BC282">
        <f>1/(1.6/F282+1.37/N282)</f>
        <v>6.8758506299455378E-3</v>
      </c>
      <c r="BD282">
        <f>G282*AA282*0.001</f>
        <v>82.364626498756763</v>
      </c>
      <c r="BE282">
        <f>G282/S282</f>
        <v>1.9740164906783952</v>
      </c>
      <c r="BF282">
        <f>(1-AP282*AA282/AU282/F282)*100</f>
        <v>20.64628423313135</v>
      </c>
      <c r="BG282">
        <f>(S282-E282/(N282/1.35))</f>
        <v>412.80910694602755</v>
      </c>
      <c r="BH282">
        <f>E282*BF282/100/BG282</f>
        <v>-1.5549969680541302E-3</v>
      </c>
    </row>
    <row r="283" spans="1:60" x14ac:dyDescent="0.25">
      <c r="A283" s="1">
        <v>98</v>
      </c>
      <c r="B283" s="1" t="s">
        <v>345</v>
      </c>
      <c r="C283" s="1">
        <v>11931.000001206994</v>
      </c>
      <c r="D283" s="1">
        <v>1</v>
      </c>
      <c r="E283">
        <f>(R283-S283*(1000-T283)/(1000-U283))*AO283</f>
        <v>-3.127765680960199</v>
      </c>
      <c r="F283">
        <f>IF(AZ283&lt;&gt;0,1/(1/AZ283-1/N283),0)</f>
        <v>1.0987264848362838E-2</v>
      </c>
      <c r="G283">
        <f>((BC283-AP283/2)*S283-E283)/(BC283+AP283/2)</f>
        <v>816.87885226205208</v>
      </c>
      <c r="H283">
        <f>AP283*1000</f>
        <v>0.57296745469943466</v>
      </c>
      <c r="I283">
        <f>(AU283-BA283)</f>
        <v>5.08652225005814</v>
      </c>
      <c r="J283">
        <f>(P283+AT283*D283)</f>
        <v>38.011855078009262</v>
      </c>
      <c r="K283" s="1">
        <v>3.5199999809265137</v>
      </c>
      <c r="L283">
        <f>(K283*AI283+AJ283)</f>
        <v>2</v>
      </c>
      <c r="M283" s="1">
        <v>0.5</v>
      </c>
      <c r="N283">
        <f>L283*(M283+1)*(M283+1)/(M283*M283+1)</f>
        <v>3.6</v>
      </c>
      <c r="O283" s="1">
        <v>39.685592651367188</v>
      </c>
      <c r="P283" s="1">
        <v>38.042709350585938</v>
      </c>
      <c r="Q283" s="1">
        <v>40.047977447509766</v>
      </c>
      <c r="R283" s="1">
        <v>409.90237426757813</v>
      </c>
      <c r="S283" s="1">
        <v>411.59783935546875</v>
      </c>
      <c r="T283" s="1">
        <v>15.208159446716309</v>
      </c>
      <c r="U283" s="1">
        <v>15.53885555267334</v>
      </c>
      <c r="V283" s="1">
        <v>21.144292831420898</v>
      </c>
      <c r="W283" s="1">
        <v>21.603937149047852</v>
      </c>
      <c r="X283" s="1">
        <v>600.4019775390625</v>
      </c>
      <c r="Y283" s="1">
        <v>0.17928105592727661</v>
      </c>
      <c r="Z283" s="1">
        <v>0.18871690332889557</v>
      </c>
      <c r="AA283" s="1">
        <v>101.36102294921875</v>
      </c>
      <c r="AB283" s="1">
        <v>8.3707609176635742</v>
      </c>
      <c r="AC283" s="1">
        <v>-6.3658423721790314E-2</v>
      </c>
      <c r="AD283" s="1">
        <v>2.5379685685038567E-2</v>
      </c>
      <c r="AE283" s="1">
        <v>1.1633778922259808E-3</v>
      </c>
      <c r="AF283" s="1">
        <v>2.3912759497761726E-2</v>
      </c>
      <c r="AG283" s="1">
        <v>1.7932730261236429E-3</v>
      </c>
      <c r="AH283" s="1">
        <v>1</v>
      </c>
      <c r="AI283" s="1">
        <v>0</v>
      </c>
      <c r="AJ283" s="1">
        <v>2</v>
      </c>
      <c r="AK283" s="1">
        <v>0</v>
      </c>
      <c r="AL283" s="1">
        <v>1</v>
      </c>
      <c r="AM283" s="1">
        <v>0.18999999761581421</v>
      </c>
      <c r="AN283" s="1">
        <v>111115</v>
      </c>
      <c r="AO283">
        <f>X283*0.000001/(K283*0.0001)</f>
        <v>1.7056874454329634</v>
      </c>
      <c r="AP283">
        <f>(U283-T283)/(1000-U283)*AO283</f>
        <v>5.7296745469943464E-4</v>
      </c>
      <c r="AQ283">
        <f>(P283+273.15)</f>
        <v>311.19270935058591</v>
      </c>
      <c r="AR283">
        <f>(O283+273.15)</f>
        <v>312.83559265136716</v>
      </c>
      <c r="AS283">
        <f>(Y283*AK283+Z283*AL283)*AM283</f>
        <v>3.5856211182553999E-2</v>
      </c>
      <c r="AT283">
        <f>((AS283+0.00000010773*(AR283^4-AQ283^4))-AP283*44100)/(L283*0.92*2*29.3+0.00000043092*AQ283^3)</f>
        <v>-3.0854272576679016E-2</v>
      </c>
      <c r="AU283">
        <f>0.61365*EXP(17.502*J283/(240.97+J283))</f>
        <v>6.661556544337258</v>
      </c>
      <c r="AV283">
        <f>AU283*1000/AA283</f>
        <v>65.721086375328483</v>
      </c>
      <c r="AW283">
        <f>(AV283-U283)</f>
        <v>50.182230822655143</v>
      </c>
      <c r="AX283">
        <f>IF(D283,P283,(O283+P283)/2)</f>
        <v>38.042709350585938</v>
      </c>
      <c r="AY283">
        <f>0.61365*EXP(17.502*AX283/(240.97+AX283))</f>
        <v>6.6727021790556229</v>
      </c>
      <c r="AZ283">
        <f>IF(AW283&lt;&gt;0,(1000-(AV283+U283)/2)/AW283*AP283,0)</f>
        <v>1.095383355104888E-2</v>
      </c>
      <c r="BA283">
        <f>U283*AA283/1000</f>
        <v>1.5750342942791176</v>
      </c>
      <c r="BB283">
        <f>(AY283-BA283)</f>
        <v>5.0976678847765058</v>
      </c>
      <c r="BC283">
        <f>1/(1.6/F283+1.37/N283)</f>
        <v>6.8491417337214009E-3</v>
      </c>
      <c r="BD283">
        <f>G283*AA283*0.001</f>
        <v>82.799676090865333</v>
      </c>
      <c r="BE283">
        <f>G283/S283</f>
        <v>1.9846529164031155</v>
      </c>
      <c r="BF283">
        <f>(1-AP283*AA283/AU283/F283)*100</f>
        <v>20.652065326500658</v>
      </c>
      <c r="BG283">
        <f>(S283-E283/(N283/1.35))</f>
        <v>412.77075148582884</v>
      </c>
      <c r="BH283">
        <f>E283*BF283/100/BG283</f>
        <v>-1.5649079043672139E-3</v>
      </c>
    </row>
    <row r="284" spans="1:60" x14ac:dyDescent="0.25">
      <c r="A284" s="1">
        <v>99</v>
      </c>
      <c r="B284" s="1" t="s">
        <v>346</v>
      </c>
      <c r="C284" s="1">
        <v>11936.000001095235</v>
      </c>
      <c r="D284" s="1">
        <v>1</v>
      </c>
      <c r="E284">
        <f>(R284-S284*(1000-T284)/(1000-U284))*AO284</f>
        <v>-3.3490953822853564</v>
      </c>
      <c r="F284">
        <f>IF(AZ284&lt;&gt;0,1/(1/AZ284-1/N284),0)</f>
        <v>1.1061951546461292E-2</v>
      </c>
      <c r="G284">
        <f>((BC284-AP284/2)*S284-E284)/(BC284+AP284/2)</f>
        <v>844.69668496735244</v>
      </c>
      <c r="H284">
        <f>AP284*1000</f>
        <v>0.57706487199365275</v>
      </c>
      <c r="I284">
        <f>(AU284-BA284)</f>
        <v>5.0883976589381783</v>
      </c>
      <c r="J284">
        <f>(P284+AT284*D284)</f>
        <v>38.016934538246858</v>
      </c>
      <c r="K284" s="1">
        <v>3.5199999809265137</v>
      </c>
      <c r="L284">
        <f>(K284*AI284+AJ284)</f>
        <v>2</v>
      </c>
      <c r="M284" s="1">
        <v>0.5</v>
      </c>
      <c r="N284">
        <f>L284*(M284+1)*(M284+1)/(M284*M284+1)</f>
        <v>3.6</v>
      </c>
      <c r="O284" s="1">
        <v>39.684364318847656</v>
      </c>
      <c r="P284" s="1">
        <v>38.050395965576172</v>
      </c>
      <c r="Q284" s="1">
        <v>40.073657989501953</v>
      </c>
      <c r="R284" s="1">
        <v>409.75131225585938</v>
      </c>
      <c r="S284" s="1">
        <v>411.5755615234375</v>
      </c>
      <c r="T284" s="1">
        <v>15.205293655395508</v>
      </c>
      <c r="U284" s="1">
        <v>15.538355827331543</v>
      </c>
      <c r="V284" s="1">
        <v>21.14301872253418</v>
      </c>
      <c r="W284" s="1">
        <v>21.605846405029297</v>
      </c>
      <c r="X284" s="1">
        <v>600.400146484375</v>
      </c>
      <c r="Y284" s="1">
        <v>8.7893120944499969E-2</v>
      </c>
      <c r="Z284" s="1">
        <v>9.2519074678421021E-2</v>
      </c>
      <c r="AA284" s="1">
        <v>101.36160278320313</v>
      </c>
      <c r="AB284" s="1">
        <v>8.3707609176635742</v>
      </c>
      <c r="AC284" s="1">
        <v>-6.3658423721790314E-2</v>
      </c>
      <c r="AD284" s="1">
        <v>2.5379685685038567E-2</v>
      </c>
      <c r="AE284" s="1">
        <v>1.1633778922259808E-3</v>
      </c>
      <c r="AF284" s="1">
        <v>2.3912759497761726E-2</v>
      </c>
      <c r="AG284" s="1">
        <v>1.7932730261236429E-3</v>
      </c>
      <c r="AH284" s="1">
        <v>1</v>
      </c>
      <c r="AI284" s="1">
        <v>0</v>
      </c>
      <c r="AJ284" s="1">
        <v>2</v>
      </c>
      <c r="AK284" s="1">
        <v>0</v>
      </c>
      <c r="AL284" s="1">
        <v>1</v>
      </c>
      <c r="AM284" s="1">
        <v>0.18999999761581421</v>
      </c>
      <c r="AN284" s="1">
        <v>111115</v>
      </c>
      <c r="AO284">
        <f>X284*0.000001/(K284*0.0001)</f>
        <v>1.7056822435730274</v>
      </c>
      <c r="AP284">
        <f>(U284-T284)/(1000-U284)*AO284</f>
        <v>5.770648719936527E-4</v>
      </c>
      <c r="AQ284">
        <f>(P284+273.15)</f>
        <v>311.20039596557615</v>
      </c>
      <c r="AR284">
        <f>(O284+273.15)</f>
        <v>312.83436431884763</v>
      </c>
      <c r="AS284">
        <f>(Y284*AK284+Z284*AL284)*AM284</f>
        <v>1.7578623968317331E-2</v>
      </c>
      <c r="AT284">
        <f>((AS284+0.00000010773*(AR284^4-AQ284^4))-AP284*44100)/(L284*0.92*2*29.3+0.00000043092*AQ284^3)</f>
        <v>-3.3461427329317311E-2</v>
      </c>
      <c r="AU284">
        <f>0.61365*EXP(17.502*J284/(240.97+J284))</f>
        <v>6.6633903102122281</v>
      </c>
      <c r="AV284">
        <f>AU284*1000/AA284</f>
        <v>65.738801747878767</v>
      </c>
      <c r="AW284">
        <f>(AV284-U284)</f>
        <v>50.200445920547224</v>
      </c>
      <c r="AX284">
        <f>IF(D284,P284,(O284+P284)/2)</f>
        <v>38.050395965576172</v>
      </c>
      <c r="AY284">
        <f>0.61365*EXP(17.502*AX284/(240.97+AX284))</f>
        <v>6.6754813676358751</v>
      </c>
      <c r="AZ284">
        <f>IF(AW284&lt;&gt;0,(1000-(AV284+U284)/2)/AW284*AP284,0)</f>
        <v>1.1028064902128355E-2</v>
      </c>
      <c r="BA284">
        <f>U284*AA284/1000</f>
        <v>1.5749926512740495</v>
      </c>
      <c r="BB284">
        <f>(AY284-BA284)</f>
        <v>5.1004887163618253</v>
      </c>
      <c r="BC284">
        <f>1/(1.6/F284+1.37/N284)</f>
        <v>6.8955770777984274E-3</v>
      </c>
      <c r="BD284">
        <f>G284*AA284*0.001</f>
        <v>85.619809853949249</v>
      </c>
      <c r="BE284">
        <f>G284/S284</f>
        <v>2.0523489826284318</v>
      </c>
      <c r="BF284">
        <f>(1-AP284*AA284/AU284/F284)*100</f>
        <v>20.645583518948605</v>
      </c>
      <c r="BG284">
        <f>(S284-E284/(N284/1.35))</f>
        <v>412.83147229179451</v>
      </c>
      <c r="BH284">
        <f>E284*BF284/100/BG284</f>
        <v>-1.6748729946399427E-3</v>
      </c>
    </row>
    <row r="285" spans="1:60" x14ac:dyDescent="0.25">
      <c r="A285" s="1">
        <v>100</v>
      </c>
      <c r="B285" s="1" t="s">
        <v>347</v>
      </c>
      <c r="C285" s="1">
        <v>11941.000000983477</v>
      </c>
      <c r="D285" s="1">
        <v>1</v>
      </c>
      <c r="E285">
        <f>(R285-S285*(1000-T285)/(1000-U285))*AO285</f>
        <v>-3.3061281945308094</v>
      </c>
      <c r="F285">
        <f>IF(AZ285&lt;&gt;0,1/(1/AZ285-1/N285),0)</f>
        <v>1.112438181489764E-2</v>
      </c>
      <c r="G285">
        <f>((BC285-AP285/2)*S285-E285)/(BC285+AP285/2)</f>
        <v>836.10714458608675</v>
      </c>
      <c r="H285">
        <f>AP285*1000</f>
        <v>0.58022940868183803</v>
      </c>
      <c r="I285">
        <f>(AU285-BA285)</f>
        <v>5.0877137787287925</v>
      </c>
      <c r="J285">
        <f>(P285+AT285*D285)</f>
        <v>38.015087836069533</v>
      </c>
      <c r="K285" s="1">
        <v>3.5199999809265137</v>
      </c>
      <c r="L285">
        <f>(K285*AI285+AJ285)</f>
        <v>2</v>
      </c>
      <c r="M285" s="1">
        <v>0.5</v>
      </c>
      <c r="N285">
        <f>L285*(M285+1)*(M285+1)/(M285*M285+1)</f>
        <v>3.6</v>
      </c>
      <c r="O285" s="1">
        <v>39.688407897949219</v>
      </c>
      <c r="P285" s="1">
        <v>38.049167633056641</v>
      </c>
      <c r="Q285" s="1">
        <v>40.085041046142578</v>
      </c>
      <c r="R285" s="1">
        <v>409.73370361328125</v>
      </c>
      <c r="S285" s="1">
        <v>411.53204345703125</v>
      </c>
      <c r="T285" s="1">
        <v>15.203572273254395</v>
      </c>
      <c r="U285" s="1">
        <v>15.538466453552246</v>
      </c>
      <c r="V285" s="1">
        <v>21.137542724609375</v>
      </c>
      <c r="W285" s="1">
        <v>21.60228157043457</v>
      </c>
      <c r="X285" s="1">
        <v>600.39013671875</v>
      </c>
      <c r="Y285" s="1">
        <v>6.5669119358062744E-2</v>
      </c>
      <c r="Z285" s="1">
        <v>6.912539154291153E-2</v>
      </c>
      <c r="AA285" s="1">
        <v>101.36198425292969</v>
      </c>
      <c r="AB285" s="1">
        <v>8.3707609176635742</v>
      </c>
      <c r="AC285" s="1">
        <v>-6.3658423721790314E-2</v>
      </c>
      <c r="AD285" s="1">
        <v>2.5379685685038567E-2</v>
      </c>
      <c r="AE285" s="1">
        <v>1.1633778922259808E-3</v>
      </c>
      <c r="AF285" s="1">
        <v>2.3912759497761726E-2</v>
      </c>
      <c r="AG285" s="1">
        <v>1.7932730261236429E-3</v>
      </c>
      <c r="AH285" s="1">
        <v>1</v>
      </c>
      <c r="AI285" s="1">
        <v>0</v>
      </c>
      <c r="AJ285" s="1">
        <v>2</v>
      </c>
      <c r="AK285" s="1">
        <v>0</v>
      </c>
      <c r="AL285" s="1">
        <v>1</v>
      </c>
      <c r="AM285" s="1">
        <v>0.18999999761581421</v>
      </c>
      <c r="AN285" s="1">
        <v>111115</v>
      </c>
      <c r="AO285">
        <f>X285*0.000001/(K285*0.0001)</f>
        <v>1.7056538067387115</v>
      </c>
      <c r="AP285">
        <f>(U285-T285)/(1000-U285)*AO285</f>
        <v>5.8022940868183808E-4</v>
      </c>
      <c r="AQ285">
        <f>(P285+273.15)</f>
        <v>311.19916763305662</v>
      </c>
      <c r="AR285">
        <f>(O285+273.15)</f>
        <v>312.8384078979492</v>
      </c>
      <c r="AS285">
        <f>(Y285*AK285+Z285*AL285)*AM285</f>
        <v>1.3133824228345414E-2</v>
      </c>
      <c r="AT285">
        <f>((AS285+0.00000010773*(AR285^4-AQ285^4))-AP285*44100)/(L285*0.92*2*29.3+0.00000043092*AQ285^3)</f>
        <v>-3.4079796987106711E-2</v>
      </c>
      <c r="AU285">
        <f>0.61365*EXP(17.502*J285/(240.97+J285))</f>
        <v>6.6627235707084314</v>
      </c>
      <c r="AV285">
        <f>AU285*1000/AA285</f>
        <v>65.731976537504067</v>
      </c>
      <c r="AW285">
        <f>(AV285-U285)</f>
        <v>50.193510083951821</v>
      </c>
      <c r="AX285">
        <f>IF(D285,P285,(O285+P285)/2)</f>
        <v>38.049167633056641</v>
      </c>
      <c r="AY285">
        <f>0.61365*EXP(17.502*AX285/(240.97+AX285))</f>
        <v>6.6750371817484693</v>
      </c>
      <c r="AZ285">
        <f>IF(AW285&lt;&gt;0,(1000-(AV285+U285)/2)/AW285*AP285,0)</f>
        <v>1.1090112192010424E-2</v>
      </c>
      <c r="BA285">
        <f>U285*AA285/1000</f>
        <v>1.5750097919796391</v>
      </c>
      <c r="BB285">
        <f>(AY285-BA285)</f>
        <v>5.1000273897688304</v>
      </c>
      <c r="BC285">
        <f>1/(1.6/F285+1.37/N285)</f>
        <v>6.9343909064338042E-3</v>
      </c>
      <c r="BD285">
        <f>G285*AA285*0.001</f>
        <v>84.74947922329693</v>
      </c>
      <c r="BE285">
        <f>G285/S285</f>
        <v>2.031693905442836</v>
      </c>
      <c r="BF285">
        <f>(1-AP285*AA285/AU285/F285)*100</f>
        <v>20.649958350874964</v>
      </c>
      <c r="BG285">
        <f>(S285-E285/(N285/1.35))</f>
        <v>412.77184152998029</v>
      </c>
      <c r="BH285">
        <f>E285*BF285/100/BG285</f>
        <v>-1.6539744878589541E-3</v>
      </c>
    </row>
    <row r="286" spans="1:60" x14ac:dyDescent="0.25">
      <c r="A286" s="1" t="s">
        <v>9</v>
      </c>
      <c r="B286" s="1" t="s">
        <v>348</v>
      </c>
    </row>
    <row r="287" spans="1:60" x14ac:dyDescent="0.25">
      <c r="A287" s="1" t="s">
        <v>9</v>
      </c>
      <c r="B287" s="1" t="s">
        <v>349</v>
      </c>
    </row>
    <row r="288" spans="1:60" x14ac:dyDescent="0.25">
      <c r="A288" s="1" t="s">
        <v>9</v>
      </c>
      <c r="B288" s="1" t="s">
        <v>350</v>
      </c>
    </row>
    <row r="289" spans="1:60" x14ac:dyDescent="0.25">
      <c r="A289" s="1" t="s">
        <v>9</v>
      </c>
      <c r="B289" s="1" t="s">
        <v>351</v>
      </c>
    </row>
    <row r="290" spans="1:60" x14ac:dyDescent="0.25">
      <c r="A290" s="1" t="s">
        <v>9</v>
      </c>
      <c r="B290" s="1" t="s">
        <v>352</v>
      </c>
    </row>
    <row r="291" spans="1:60" x14ac:dyDescent="0.25">
      <c r="A291" s="1" t="s">
        <v>9</v>
      </c>
      <c r="B291" s="1" t="s">
        <v>353</v>
      </c>
    </row>
    <row r="292" spans="1:60" x14ac:dyDescent="0.25">
      <c r="A292" s="1" t="s">
        <v>9</v>
      </c>
      <c r="B292" s="1" t="s">
        <v>354</v>
      </c>
    </row>
    <row r="293" spans="1:60" x14ac:dyDescent="0.25">
      <c r="A293" s="1" t="s">
        <v>9</v>
      </c>
      <c r="B293" s="1" t="s">
        <v>355</v>
      </c>
    </row>
    <row r="294" spans="1:60" x14ac:dyDescent="0.25">
      <c r="A294" s="1" t="s">
        <v>9</v>
      </c>
      <c r="B294" s="1" t="s">
        <v>356</v>
      </c>
    </row>
    <row r="295" spans="1:60" x14ac:dyDescent="0.25">
      <c r="A295" s="1">
        <v>101</v>
      </c>
      <c r="B295" s="1" t="s">
        <v>357</v>
      </c>
      <c r="C295" s="1">
        <v>12206.500001441687</v>
      </c>
      <c r="D295" s="1">
        <v>1</v>
      </c>
      <c r="E295">
        <f t="shared" ref="E295:E300" si="140">(R295-S295*(1000-T295)/(1000-U295))*AO295</f>
        <v>-7.7904849713714963</v>
      </c>
      <c r="F295">
        <f t="shared" ref="F295:F300" si="141">IF(AZ295&lt;&gt;0,1/(1/AZ295-1/N295),0)</f>
        <v>3.1724729845363564E-2</v>
      </c>
      <c r="G295">
        <f t="shared" ref="G295:G300" si="142">((BC295-AP295/2)*S295-E295)/(BC295+AP295/2)</f>
        <v>766.47670614299307</v>
      </c>
      <c r="H295">
        <f t="shared" ref="H295:H300" si="143">AP295*1000</f>
        <v>1.5476087256457127</v>
      </c>
      <c r="I295">
        <f t="shared" ref="I295:I300" si="144">(AU295-BA295)</f>
        <v>4.7877389595882054</v>
      </c>
      <c r="J295">
        <f t="shared" ref="J295:J300" si="145">(P295+AT295*D295)</f>
        <v>37.439499526873021</v>
      </c>
      <c r="K295" s="1">
        <v>5.559999942779541</v>
      </c>
      <c r="L295">
        <f t="shared" ref="L295:L300" si="146">(K295*AI295+AJ295)</f>
        <v>2</v>
      </c>
      <c r="M295" s="1">
        <v>0.5</v>
      </c>
      <c r="N295">
        <f t="shared" ref="N295:N300" si="147">L295*(M295+1)*(M295+1)/(M295*M295+1)</f>
        <v>3.6</v>
      </c>
      <c r="O295" s="1">
        <v>39.667678833007813</v>
      </c>
      <c r="P295" s="1">
        <v>37.802467346191406</v>
      </c>
      <c r="Q295" s="1">
        <v>40.0616455078125</v>
      </c>
      <c r="R295" s="1">
        <v>410.53195190429688</v>
      </c>
      <c r="S295" s="1">
        <v>417.14852905273438</v>
      </c>
      <c r="T295" s="1">
        <v>15.067510604858398</v>
      </c>
      <c r="U295" s="1">
        <v>16.477067947387695</v>
      </c>
      <c r="V295" s="1">
        <v>20.968273162841797</v>
      </c>
      <c r="W295" s="1">
        <v>22.929527282714844</v>
      </c>
      <c r="X295" s="1">
        <v>600.3958740234375</v>
      </c>
      <c r="Y295" s="1">
        <v>0.12895183265209198</v>
      </c>
      <c r="Z295" s="1">
        <v>0.13573877513408661</v>
      </c>
      <c r="AA295" s="1">
        <v>101.35128784179688</v>
      </c>
      <c r="AB295" s="1">
        <v>8.3895368576049805</v>
      </c>
      <c r="AC295" s="1">
        <v>-7.6439850032329559E-2</v>
      </c>
      <c r="AD295" s="1">
        <v>7.0671148598194122E-2</v>
      </c>
      <c r="AE295" s="1">
        <v>1.9546020776033401E-3</v>
      </c>
      <c r="AF295" s="1">
        <v>5.7800818234682083E-2</v>
      </c>
      <c r="AG295" s="1">
        <v>1.6977152554318309E-3</v>
      </c>
      <c r="AH295" s="1">
        <v>1</v>
      </c>
      <c r="AI295" s="1">
        <v>0</v>
      </c>
      <c r="AJ295" s="1">
        <v>2</v>
      </c>
      <c r="AK295" s="1">
        <v>0</v>
      </c>
      <c r="AL295" s="1">
        <v>1</v>
      </c>
      <c r="AM295" s="1">
        <v>0.18999999761581421</v>
      </c>
      <c r="AN295" s="1">
        <v>111115</v>
      </c>
      <c r="AO295">
        <f t="shared" ref="AO295:AO300" si="148">X295*0.000001/(K295*0.0001)</f>
        <v>1.0798487053999666</v>
      </c>
      <c r="AP295">
        <f t="shared" ref="AP295:AP300" si="149">(U295-T295)/(1000-U295)*AO295</f>
        <v>1.5476087256457128E-3</v>
      </c>
      <c r="AQ295">
        <f t="shared" ref="AQ295:AQ300" si="150">(P295+273.15)</f>
        <v>310.95246734619138</v>
      </c>
      <c r="AR295">
        <f t="shared" ref="AR295:AR300" si="151">(O295+273.15)</f>
        <v>312.81767883300779</v>
      </c>
      <c r="AS295">
        <f t="shared" ref="AS295:AS300" si="152">(Y295*AK295+Z295*AL295)*AM295</f>
        <v>2.5790366951849997E-2</v>
      </c>
      <c r="AT295">
        <f t="shared" ref="AT295:AT300" si="153">((AS295+0.00000010773*(AR295^4-AQ295^4))-AP295*44100)/(L295*0.92*2*29.3+0.00000043092*AQ295^3)</f>
        <v>-0.36296781931838729</v>
      </c>
      <c r="AU295">
        <f t="shared" ref="AU295:AU300" si="154">0.61365*EXP(17.502*J295/(240.97+J295))</f>
        <v>6.4577110159127411</v>
      </c>
      <c r="AV295">
        <f t="shared" ref="AV295:AV300" si="155">AU295*1000/AA295</f>
        <v>63.716121949953227</v>
      </c>
      <c r="AW295">
        <f t="shared" ref="AW295:AW300" si="156">(AV295-U295)</f>
        <v>47.239054002565531</v>
      </c>
      <c r="AX295">
        <f t="shared" ref="AX295:AX300" si="157">IF(D295,P295,(O295+P295)/2)</f>
        <v>37.802467346191406</v>
      </c>
      <c r="AY295">
        <f t="shared" ref="AY295:AY300" si="158">0.61365*EXP(17.502*AX295/(240.97+AX295))</f>
        <v>6.5863443151796428</v>
      </c>
      <c r="AZ295">
        <f t="shared" ref="AZ295:AZ300" si="159">IF(AW295&lt;&gt;0,(1000-(AV295+U295)/2)/AW295*AP295,0)</f>
        <v>3.1447600228272747E-2</v>
      </c>
      <c r="BA295">
        <f t="shared" ref="BA295:BA300" si="160">U295*AA295/1000</f>
        <v>1.6699720563245355</v>
      </c>
      <c r="BB295">
        <f t="shared" ref="BB295:BB300" si="161">(AY295-BA295)</f>
        <v>4.9163722588551071</v>
      </c>
      <c r="BC295">
        <f t="shared" ref="BC295:BC300" si="162">1/(1.6/F295+1.37/N295)</f>
        <v>1.9679462039655538E-2</v>
      </c>
      <c r="BD295">
        <f t="shared" ref="BD295:BD300" si="163">G295*AA295*0.001</f>
        <v>77.683401268330854</v>
      </c>
      <c r="BE295">
        <f t="shared" ref="BE295:BE300" si="164">G295/S295</f>
        <v>1.8374191750921838</v>
      </c>
      <c r="BF295">
        <f t="shared" ref="BF295:BF300" si="165">(1-AP295*AA295/AU295/F295)*100</f>
        <v>23.437888492831792</v>
      </c>
      <c r="BG295">
        <f t="shared" ref="BG295:BG300" si="166">(S295-E295/(N295/1.35))</f>
        <v>420.0699609169987</v>
      </c>
      <c r="BH295">
        <f t="shared" ref="BH295:BH300" si="167">E295*BF295/100/BG295</f>
        <v>-4.3467168579608417E-3</v>
      </c>
    </row>
    <row r="296" spans="1:60" x14ac:dyDescent="0.25">
      <c r="A296" s="1">
        <v>102</v>
      </c>
      <c r="B296" s="1" t="s">
        <v>358</v>
      </c>
      <c r="C296" s="1">
        <v>12211.500001329929</v>
      </c>
      <c r="D296" s="1">
        <v>1</v>
      </c>
      <c r="E296">
        <f t="shared" si="140"/>
        <v>-8.1342013818980181</v>
      </c>
      <c r="F296">
        <f t="shared" si="141"/>
        <v>3.1742458632178769E-2</v>
      </c>
      <c r="G296">
        <f t="shared" si="142"/>
        <v>783.11922094666807</v>
      </c>
      <c r="H296">
        <f t="shared" si="143"/>
        <v>1.5475355837737295</v>
      </c>
      <c r="I296">
        <f t="shared" si="144"/>
        <v>4.7849405349272729</v>
      </c>
      <c r="J296">
        <f t="shared" si="145"/>
        <v>37.430131033643953</v>
      </c>
      <c r="K296" s="1">
        <v>5.559999942779541</v>
      </c>
      <c r="L296">
        <f t="shared" si="146"/>
        <v>2</v>
      </c>
      <c r="M296" s="1">
        <v>0.5</v>
      </c>
      <c r="N296">
        <f t="shared" si="147"/>
        <v>3.6</v>
      </c>
      <c r="O296" s="1">
        <v>39.66094970703125</v>
      </c>
      <c r="P296" s="1">
        <v>37.792781829833984</v>
      </c>
      <c r="Q296" s="1">
        <v>40.050716400146484</v>
      </c>
      <c r="R296" s="1">
        <v>410.24710083007813</v>
      </c>
      <c r="S296" s="1">
        <v>417.18173217773438</v>
      </c>
      <c r="T296" s="1">
        <v>15.062804222106934</v>
      </c>
      <c r="U296" s="1">
        <v>16.472255706787109</v>
      </c>
      <c r="V296" s="1">
        <v>20.968685150146484</v>
      </c>
      <c r="W296" s="1">
        <v>22.930768966674805</v>
      </c>
      <c r="X296" s="1">
        <v>600.41552734375</v>
      </c>
      <c r="Y296" s="1">
        <v>0.12285809218883514</v>
      </c>
      <c r="Z296" s="1">
        <v>0.12932431697845459</v>
      </c>
      <c r="AA296" s="1">
        <v>101.35099029541016</v>
      </c>
      <c r="AB296" s="1">
        <v>8.3895368576049805</v>
      </c>
      <c r="AC296" s="1">
        <v>-7.6439850032329559E-2</v>
      </c>
      <c r="AD296" s="1">
        <v>7.0671148598194122E-2</v>
      </c>
      <c r="AE296" s="1">
        <v>1.9546020776033401E-3</v>
      </c>
      <c r="AF296" s="1">
        <v>5.7800818234682083E-2</v>
      </c>
      <c r="AG296" s="1">
        <v>1.6977152554318309E-3</v>
      </c>
      <c r="AH296" s="1">
        <v>1</v>
      </c>
      <c r="AI296" s="1">
        <v>0</v>
      </c>
      <c r="AJ296" s="1">
        <v>2</v>
      </c>
      <c r="AK296" s="1">
        <v>0</v>
      </c>
      <c r="AL296" s="1">
        <v>1</v>
      </c>
      <c r="AM296" s="1">
        <v>0.18999999761581421</v>
      </c>
      <c r="AN296" s="1">
        <v>111115</v>
      </c>
      <c r="AO296">
        <f t="shared" si="148"/>
        <v>1.0798840530987341</v>
      </c>
      <c r="AP296">
        <f t="shared" si="149"/>
        <v>1.5475355837737295E-3</v>
      </c>
      <c r="AQ296">
        <f t="shared" si="150"/>
        <v>310.94278182983396</v>
      </c>
      <c r="AR296">
        <f t="shared" si="151"/>
        <v>312.81094970703123</v>
      </c>
      <c r="AS296">
        <f t="shared" si="152"/>
        <v>2.4571619917573173E-2</v>
      </c>
      <c r="AT296">
        <f t="shared" si="153"/>
        <v>-0.36265079619003371</v>
      </c>
      <c r="AU296">
        <f t="shared" si="154"/>
        <v>6.4544199632093679</v>
      </c>
      <c r="AV296">
        <f t="shared" si="155"/>
        <v>63.683837172153083</v>
      </c>
      <c r="AW296">
        <f t="shared" si="156"/>
        <v>47.211581465365974</v>
      </c>
      <c r="AX296">
        <f t="shared" si="157"/>
        <v>37.792781829833984</v>
      </c>
      <c r="AY296">
        <f t="shared" si="158"/>
        <v>6.5828831760151028</v>
      </c>
      <c r="AZ296">
        <f t="shared" si="159"/>
        <v>3.1465020545229434E-2</v>
      </c>
      <c r="BA296">
        <f t="shared" si="160"/>
        <v>1.6694794282820948</v>
      </c>
      <c r="BB296">
        <f t="shared" si="161"/>
        <v>4.9134037477330077</v>
      </c>
      <c r="BC296">
        <f t="shared" si="162"/>
        <v>1.9690377140749945E-2</v>
      </c>
      <c r="BD296">
        <f t="shared" si="163"/>
        <v>79.369908562314919</v>
      </c>
      <c r="BE296">
        <f t="shared" si="164"/>
        <v>1.8771656583779446</v>
      </c>
      <c r="BF296">
        <f t="shared" si="165"/>
        <v>23.445476374581155</v>
      </c>
      <c r="BG296">
        <f t="shared" si="166"/>
        <v>420.23205769594614</v>
      </c>
      <c r="BH296">
        <f t="shared" si="167"/>
        <v>-4.5382122290004226E-3</v>
      </c>
    </row>
    <row r="297" spans="1:60" x14ac:dyDescent="0.25">
      <c r="A297" s="1">
        <v>103</v>
      </c>
      <c r="B297" s="1" t="s">
        <v>359</v>
      </c>
      <c r="C297" s="1">
        <v>12216.50000121817</v>
      </c>
      <c r="D297" s="1">
        <v>1</v>
      </c>
      <c r="E297">
        <f t="shared" si="140"/>
        <v>-8.4533701769808136</v>
      </c>
      <c r="F297">
        <f t="shared" si="141"/>
        <v>3.1715384487282908E-2</v>
      </c>
      <c r="G297">
        <f t="shared" si="142"/>
        <v>799.06096190178687</v>
      </c>
      <c r="H297">
        <f t="shared" si="143"/>
        <v>1.5455899211717408</v>
      </c>
      <c r="I297">
        <f t="shared" si="144"/>
        <v>4.7830182184175607</v>
      </c>
      <c r="J297">
        <f t="shared" si="145"/>
        <v>37.422863491537093</v>
      </c>
      <c r="K297" s="1">
        <v>5.559999942779541</v>
      </c>
      <c r="L297">
        <f t="shared" si="146"/>
        <v>2</v>
      </c>
      <c r="M297" s="1">
        <v>0.5</v>
      </c>
      <c r="N297">
        <f t="shared" si="147"/>
        <v>3.6</v>
      </c>
      <c r="O297" s="1">
        <v>39.655002593994141</v>
      </c>
      <c r="P297" s="1">
        <v>37.784652709960938</v>
      </c>
      <c r="Q297" s="1">
        <v>40.053989410400391</v>
      </c>
      <c r="R297" s="1">
        <v>409.9251708984375</v>
      </c>
      <c r="S297" s="1">
        <v>417.15615844726563</v>
      </c>
      <c r="T297" s="1">
        <v>15.058446884155273</v>
      </c>
      <c r="U297" s="1">
        <v>16.466136932373047</v>
      </c>
      <c r="V297" s="1">
        <v>20.969585418701172</v>
      </c>
      <c r="W297" s="1">
        <v>22.92963981628418</v>
      </c>
      <c r="X297" s="1">
        <v>600.41473388671875</v>
      </c>
      <c r="Y297" s="1">
        <v>8.1634983420372009E-2</v>
      </c>
      <c r="Z297" s="1">
        <v>8.5931561887264252E-2</v>
      </c>
      <c r="AA297" s="1">
        <v>101.35041046142578</v>
      </c>
      <c r="AB297" s="1">
        <v>8.3895368576049805</v>
      </c>
      <c r="AC297" s="1">
        <v>-7.6439850032329559E-2</v>
      </c>
      <c r="AD297" s="1">
        <v>7.0671148598194122E-2</v>
      </c>
      <c r="AE297" s="1">
        <v>1.9546020776033401E-3</v>
      </c>
      <c r="AF297" s="1">
        <v>5.7800818234682083E-2</v>
      </c>
      <c r="AG297" s="1">
        <v>1.6977152554318309E-3</v>
      </c>
      <c r="AH297" s="1">
        <v>1</v>
      </c>
      <c r="AI297" s="1">
        <v>0</v>
      </c>
      <c r="AJ297" s="1">
        <v>2</v>
      </c>
      <c r="AK297" s="1">
        <v>0</v>
      </c>
      <c r="AL297" s="1">
        <v>1</v>
      </c>
      <c r="AM297" s="1">
        <v>0.18999999761581421</v>
      </c>
      <c r="AN297" s="1">
        <v>111115</v>
      </c>
      <c r="AO297">
        <f t="shared" si="148"/>
        <v>1.0798826260177279</v>
      </c>
      <c r="AP297">
        <f t="shared" si="149"/>
        <v>1.5455899211717407E-3</v>
      </c>
      <c r="AQ297">
        <f t="shared" si="150"/>
        <v>310.93465270996091</v>
      </c>
      <c r="AR297">
        <f t="shared" si="151"/>
        <v>312.80500259399412</v>
      </c>
      <c r="AS297">
        <f t="shared" si="152"/>
        <v>1.6326996553703399E-2</v>
      </c>
      <c r="AT297">
        <f t="shared" si="153"/>
        <v>-0.36178921842384137</v>
      </c>
      <c r="AU297">
        <f t="shared" si="154"/>
        <v>6.4518679552276117</v>
      </c>
      <c r="AV297">
        <f t="shared" si="155"/>
        <v>63.659021466747866</v>
      </c>
      <c r="AW297">
        <f t="shared" si="156"/>
        <v>47.192884534374819</v>
      </c>
      <c r="AX297">
        <f t="shared" si="157"/>
        <v>37.784652709960938</v>
      </c>
      <c r="AY297">
        <f t="shared" si="158"/>
        <v>6.5799794367593583</v>
      </c>
      <c r="AZ297">
        <f t="shared" si="159"/>
        <v>3.1438417405150673E-2</v>
      </c>
      <c r="BA297">
        <f t="shared" si="160"/>
        <v>1.6688497368100508</v>
      </c>
      <c r="BB297">
        <f t="shared" si="161"/>
        <v>4.9111296999493073</v>
      </c>
      <c r="BC297">
        <f t="shared" si="162"/>
        <v>1.9673708336301513E-2</v>
      </c>
      <c r="BD297">
        <f t="shared" si="163"/>
        <v>80.985156472447812</v>
      </c>
      <c r="BE297">
        <f t="shared" si="164"/>
        <v>1.9154960216242363</v>
      </c>
      <c r="BF297">
        <f t="shared" si="165"/>
        <v>23.446625782743546</v>
      </c>
      <c r="BG297">
        <f t="shared" si="166"/>
        <v>420.32617226363345</v>
      </c>
      <c r="BH297">
        <f t="shared" si="167"/>
        <v>-4.7154571906685488E-3</v>
      </c>
    </row>
    <row r="298" spans="1:60" x14ac:dyDescent="0.25">
      <c r="A298" s="1">
        <v>104</v>
      </c>
      <c r="B298" s="1" t="s">
        <v>360</v>
      </c>
      <c r="C298" s="1">
        <v>12222.000001095235</v>
      </c>
      <c r="D298" s="1">
        <v>1</v>
      </c>
      <c r="E298">
        <f t="shared" si="140"/>
        <v>-8.509692143804747</v>
      </c>
      <c r="F298">
        <f t="shared" si="141"/>
        <v>3.1696267005897692E-2</v>
      </c>
      <c r="G298">
        <f t="shared" si="142"/>
        <v>801.98883589385969</v>
      </c>
      <c r="H298">
        <f t="shared" si="143"/>
        <v>1.5443195812423003</v>
      </c>
      <c r="I298">
        <f t="shared" si="144"/>
        <v>4.7819813146165968</v>
      </c>
      <c r="J298">
        <f t="shared" si="145"/>
        <v>37.41822062626882</v>
      </c>
      <c r="K298" s="1">
        <v>5.559999942779541</v>
      </c>
      <c r="L298">
        <f t="shared" si="146"/>
        <v>2</v>
      </c>
      <c r="M298" s="1">
        <v>0.5</v>
      </c>
      <c r="N298">
        <f t="shared" si="147"/>
        <v>3.6</v>
      </c>
      <c r="O298" s="1">
        <v>39.653533935546875</v>
      </c>
      <c r="P298" s="1">
        <v>37.779026031494141</v>
      </c>
      <c r="Q298" s="1">
        <v>40.072704315185547</v>
      </c>
      <c r="R298" s="1">
        <v>409.77874755859375</v>
      </c>
      <c r="S298" s="1">
        <v>417.06292724609375</v>
      </c>
      <c r="T298" s="1">
        <v>15.053723335266113</v>
      </c>
      <c r="U298" s="1">
        <v>16.460344314575195</v>
      </c>
      <c r="V298" s="1">
        <v>20.965265274047852</v>
      </c>
      <c r="W298" s="1">
        <v>22.924343109130859</v>
      </c>
      <c r="X298" s="1">
        <v>600.3807373046875</v>
      </c>
      <c r="Y298" s="1">
        <v>0.12932978570461273</v>
      </c>
      <c r="Z298" s="1">
        <v>0.13613660633563995</v>
      </c>
      <c r="AA298" s="1">
        <v>101.35005187988281</v>
      </c>
      <c r="AB298" s="1">
        <v>8.3895368576049805</v>
      </c>
      <c r="AC298" s="1">
        <v>-7.6439850032329559E-2</v>
      </c>
      <c r="AD298" s="1">
        <v>7.0671148598194122E-2</v>
      </c>
      <c r="AE298" s="1">
        <v>1.9546020776033401E-3</v>
      </c>
      <c r="AF298" s="1">
        <v>5.7800818234682083E-2</v>
      </c>
      <c r="AG298" s="1">
        <v>1.6977152554318309E-3</v>
      </c>
      <c r="AH298" s="1">
        <v>0.66666668653488159</v>
      </c>
      <c r="AI298" s="1">
        <v>0</v>
      </c>
      <c r="AJ298" s="1">
        <v>2</v>
      </c>
      <c r="AK298" s="1">
        <v>0</v>
      </c>
      <c r="AL298" s="1">
        <v>1</v>
      </c>
      <c r="AM298" s="1">
        <v>0.18999999761581421</v>
      </c>
      <c r="AN298" s="1">
        <v>111115</v>
      </c>
      <c r="AO298">
        <f t="shared" si="148"/>
        <v>1.0798214810853877</v>
      </c>
      <c r="AP298">
        <f t="shared" si="149"/>
        <v>1.5443195812423003E-3</v>
      </c>
      <c r="AQ298">
        <f t="shared" si="150"/>
        <v>310.92902603149412</v>
      </c>
      <c r="AR298">
        <f t="shared" si="151"/>
        <v>312.80353393554685</v>
      </c>
      <c r="AS298">
        <f t="shared" si="152"/>
        <v>2.5865954879196629E-2</v>
      </c>
      <c r="AT298">
        <f t="shared" si="153"/>
        <v>-0.36080540522531984</v>
      </c>
      <c r="AU298">
        <f t="shared" si="154"/>
        <v>6.4502380648595272</v>
      </c>
      <c r="AV298">
        <f t="shared" si="155"/>
        <v>63.64316490438668</v>
      </c>
      <c r="AW298">
        <f t="shared" si="156"/>
        <v>47.182820589811485</v>
      </c>
      <c r="AX298">
        <f t="shared" si="157"/>
        <v>37.779026031494141</v>
      </c>
      <c r="AY298">
        <f t="shared" si="158"/>
        <v>6.5779702260073902</v>
      </c>
      <c r="AZ298">
        <f t="shared" si="159"/>
        <v>3.1419632268781465E-2</v>
      </c>
      <c r="BA298">
        <f t="shared" si="160"/>
        <v>1.6682567502429302</v>
      </c>
      <c r="BB298">
        <f t="shared" si="161"/>
        <v>4.9097134757644598</v>
      </c>
      <c r="BC298">
        <f t="shared" si="162"/>
        <v>1.9661938101827953E-2</v>
      </c>
      <c r="BD298">
        <f t="shared" si="163"/>
        <v>81.2816101249295</v>
      </c>
      <c r="BE298">
        <f t="shared" si="164"/>
        <v>1.9229444371607622</v>
      </c>
      <c r="BF298">
        <f t="shared" si="165"/>
        <v>23.444342115502835</v>
      </c>
      <c r="BG298">
        <f t="shared" si="166"/>
        <v>420.25406180002051</v>
      </c>
      <c r="BH298">
        <f t="shared" si="167"/>
        <v>-4.7472267861601303E-3</v>
      </c>
    </row>
    <row r="299" spans="1:60" x14ac:dyDescent="0.25">
      <c r="A299" s="1">
        <v>105</v>
      </c>
      <c r="B299" s="1" t="s">
        <v>361</v>
      </c>
      <c r="C299" s="1">
        <v>12227.000000983477</v>
      </c>
      <c r="D299" s="1">
        <v>1</v>
      </c>
      <c r="E299">
        <f t="shared" si="140"/>
        <v>-8.4789185984797992</v>
      </c>
      <c r="F299">
        <f t="shared" si="141"/>
        <v>3.1686753634372095E-2</v>
      </c>
      <c r="G299">
        <f t="shared" si="142"/>
        <v>800.53500211543371</v>
      </c>
      <c r="H299">
        <f t="shared" si="143"/>
        <v>1.5436570330197124</v>
      </c>
      <c r="I299">
        <f t="shared" si="144"/>
        <v>4.7813850105317961</v>
      </c>
      <c r="J299">
        <f t="shared" si="145"/>
        <v>37.414996480626016</v>
      </c>
      <c r="K299" s="1">
        <v>5.559999942779541</v>
      </c>
      <c r="L299">
        <f t="shared" si="146"/>
        <v>2</v>
      </c>
      <c r="M299" s="1">
        <v>0.5</v>
      </c>
      <c r="N299">
        <f t="shared" si="147"/>
        <v>3.6</v>
      </c>
      <c r="O299" s="1">
        <v>39.655353546142578</v>
      </c>
      <c r="P299" s="1">
        <v>37.774898529052734</v>
      </c>
      <c r="Q299" s="1">
        <v>40.082469940185547</v>
      </c>
      <c r="R299" s="1">
        <v>409.72274780273438</v>
      </c>
      <c r="S299" s="1">
        <v>416.97906494140625</v>
      </c>
      <c r="T299" s="1">
        <v>15.049014091491699</v>
      </c>
      <c r="U299" s="1">
        <v>16.455089569091797</v>
      </c>
      <c r="V299" s="1">
        <v>20.957731246948242</v>
      </c>
      <c r="W299" s="1">
        <v>22.91546630859375</v>
      </c>
      <c r="X299" s="1">
        <v>600.35919189453125</v>
      </c>
      <c r="Y299" s="1">
        <v>0.14237737655639648</v>
      </c>
      <c r="Z299" s="1">
        <v>0.14987091720104218</v>
      </c>
      <c r="AA299" s="1">
        <v>101.34988403320313</v>
      </c>
      <c r="AB299" s="1">
        <v>8.3895368576049805</v>
      </c>
      <c r="AC299" s="1">
        <v>-7.6439850032329559E-2</v>
      </c>
      <c r="AD299" s="1">
        <v>7.0671148598194122E-2</v>
      </c>
      <c r="AE299" s="1">
        <v>1.9546020776033401E-3</v>
      </c>
      <c r="AF299" s="1">
        <v>5.7800818234682083E-2</v>
      </c>
      <c r="AG299" s="1">
        <v>1.6977152554318309E-3</v>
      </c>
      <c r="AH299" s="1">
        <v>1</v>
      </c>
      <c r="AI299" s="1">
        <v>0</v>
      </c>
      <c r="AJ299" s="1">
        <v>2</v>
      </c>
      <c r="AK299" s="1">
        <v>0</v>
      </c>
      <c r="AL299" s="1">
        <v>1</v>
      </c>
      <c r="AM299" s="1">
        <v>0.18999999761581421</v>
      </c>
      <c r="AN299" s="1">
        <v>111115</v>
      </c>
      <c r="AO299">
        <f t="shared" si="148"/>
        <v>1.079782730347298</v>
      </c>
      <c r="AP299">
        <f t="shared" si="149"/>
        <v>1.5436570330197123E-3</v>
      </c>
      <c r="AQ299">
        <f t="shared" si="150"/>
        <v>310.92489852905271</v>
      </c>
      <c r="AR299">
        <f t="shared" si="151"/>
        <v>312.80535354614256</v>
      </c>
      <c r="AS299">
        <f t="shared" si="152"/>
        <v>2.8475473910877902E-2</v>
      </c>
      <c r="AT299">
        <f t="shared" si="153"/>
        <v>-0.35990204842671641</v>
      </c>
      <c r="AU299">
        <f t="shared" si="154"/>
        <v>6.4491064301152203</v>
      </c>
      <c r="AV299">
        <f t="shared" si="155"/>
        <v>63.632104680084637</v>
      </c>
      <c r="AW299">
        <f t="shared" si="156"/>
        <v>47.177015110992841</v>
      </c>
      <c r="AX299">
        <f t="shared" si="157"/>
        <v>37.774898529052734</v>
      </c>
      <c r="AY299">
        <f t="shared" si="158"/>
        <v>6.576496689279737</v>
      </c>
      <c r="AZ299">
        <f t="shared" si="159"/>
        <v>3.1410284207354304E-2</v>
      </c>
      <c r="BA299">
        <f t="shared" si="160"/>
        <v>1.667721419583424</v>
      </c>
      <c r="BB299">
        <f t="shared" si="161"/>
        <v>4.9087752696963127</v>
      </c>
      <c r="BC299">
        <f t="shared" si="162"/>
        <v>1.9656080877853126E-2</v>
      </c>
      <c r="BD299">
        <f t="shared" si="163"/>
        <v>81.134129628919226</v>
      </c>
      <c r="BE299">
        <f t="shared" si="164"/>
        <v>1.9198445903463393</v>
      </c>
      <c r="BF299">
        <f t="shared" si="165"/>
        <v>23.440906832370846</v>
      </c>
      <c r="BG299">
        <f t="shared" si="166"/>
        <v>420.15865941583615</v>
      </c>
      <c r="BH299">
        <f t="shared" si="167"/>
        <v>-4.7304401909163693E-3</v>
      </c>
    </row>
    <row r="300" spans="1:60" x14ac:dyDescent="0.25">
      <c r="A300" s="1">
        <v>106</v>
      </c>
      <c r="B300" s="1" t="s">
        <v>362</v>
      </c>
      <c r="C300" s="1">
        <v>12232.000000871718</v>
      </c>
      <c r="D300" s="1">
        <v>1</v>
      </c>
      <c r="E300">
        <f t="shared" si="140"/>
        <v>-8.3510503002629957</v>
      </c>
      <c r="F300">
        <f t="shared" si="141"/>
        <v>3.1725272603643245E-2</v>
      </c>
      <c r="G300">
        <f t="shared" si="142"/>
        <v>793.74128529279517</v>
      </c>
      <c r="H300">
        <f t="shared" si="143"/>
        <v>1.545088885815584</v>
      </c>
      <c r="I300">
        <f t="shared" si="144"/>
        <v>4.7801149912214562</v>
      </c>
      <c r="J300">
        <f t="shared" si="145"/>
        <v>37.410243783529879</v>
      </c>
      <c r="K300" s="1">
        <v>5.559999942779541</v>
      </c>
      <c r="L300">
        <f t="shared" si="146"/>
        <v>2</v>
      </c>
      <c r="M300" s="1">
        <v>0.5</v>
      </c>
      <c r="N300">
        <f t="shared" si="147"/>
        <v>3.6</v>
      </c>
      <c r="O300" s="1">
        <v>39.656307220458984</v>
      </c>
      <c r="P300" s="1">
        <v>37.770008087158203</v>
      </c>
      <c r="Q300" s="1">
        <v>40.078273773193359</v>
      </c>
      <c r="R300" s="1">
        <v>409.78286743164063</v>
      </c>
      <c r="S300" s="1">
        <v>416.9202880859375</v>
      </c>
      <c r="T300" s="1">
        <v>15.043766975402832</v>
      </c>
      <c r="U300" s="1">
        <v>16.451150894165039</v>
      </c>
      <c r="V300" s="1">
        <v>20.948997497558594</v>
      </c>
      <c r="W300" s="1">
        <v>22.908624649047852</v>
      </c>
      <c r="X300" s="1">
        <v>600.35980224609375</v>
      </c>
      <c r="Y300" s="1">
        <v>0.16277404129505157</v>
      </c>
      <c r="Z300" s="1">
        <v>0.17134110629558563</v>
      </c>
      <c r="AA300" s="1">
        <v>101.34996795654297</v>
      </c>
      <c r="AB300" s="1">
        <v>8.3895368576049805</v>
      </c>
      <c r="AC300" s="1">
        <v>-7.6439850032329559E-2</v>
      </c>
      <c r="AD300" s="1">
        <v>7.0671148598194122E-2</v>
      </c>
      <c r="AE300" s="1">
        <v>1.9546020776033401E-3</v>
      </c>
      <c r="AF300" s="1">
        <v>5.7800818234682083E-2</v>
      </c>
      <c r="AG300" s="1">
        <v>1.6977152554318309E-3</v>
      </c>
      <c r="AH300" s="1">
        <v>1</v>
      </c>
      <c r="AI300" s="1">
        <v>0</v>
      </c>
      <c r="AJ300" s="1">
        <v>2</v>
      </c>
      <c r="AK300" s="1">
        <v>0</v>
      </c>
      <c r="AL300" s="1">
        <v>1</v>
      </c>
      <c r="AM300" s="1">
        <v>0.18999999761581421</v>
      </c>
      <c r="AN300" s="1">
        <v>111115</v>
      </c>
      <c r="AO300">
        <f t="shared" si="148"/>
        <v>1.0797838281019179</v>
      </c>
      <c r="AP300">
        <f t="shared" si="149"/>
        <v>1.5450888858155841E-3</v>
      </c>
      <c r="AQ300">
        <f t="shared" si="150"/>
        <v>310.92000808715818</v>
      </c>
      <c r="AR300">
        <f t="shared" si="151"/>
        <v>312.80630722045896</v>
      </c>
      <c r="AS300">
        <f t="shared" si="152"/>
        <v>3.2554809787652239E-2</v>
      </c>
      <c r="AT300">
        <f t="shared" si="153"/>
        <v>-0.35976430362832573</v>
      </c>
      <c r="AU300">
        <f t="shared" si="154"/>
        <v>6.4474386071933356</v>
      </c>
      <c r="AV300">
        <f t="shared" si="155"/>
        <v>63.615595911760728</v>
      </c>
      <c r="AW300">
        <f t="shared" si="156"/>
        <v>47.164445017595689</v>
      </c>
      <c r="AX300">
        <f t="shared" si="157"/>
        <v>37.770008087158203</v>
      </c>
      <c r="AY300">
        <f t="shared" si="158"/>
        <v>6.5747511505541123</v>
      </c>
      <c r="AZ300">
        <f t="shared" si="159"/>
        <v>3.1448133545419851E-2</v>
      </c>
      <c r="BA300">
        <f t="shared" si="160"/>
        <v>1.6673236159718798</v>
      </c>
      <c r="BB300">
        <f t="shared" si="161"/>
        <v>4.9074275345822329</v>
      </c>
      <c r="BC300">
        <f t="shared" si="162"/>
        <v>1.9679796201580394E-2</v>
      </c>
      <c r="BD300">
        <f t="shared" si="163"/>
        <v>80.44565383021002</v>
      </c>
      <c r="BE300">
        <f t="shared" si="164"/>
        <v>1.9038202456801181</v>
      </c>
      <c r="BF300">
        <f t="shared" si="165"/>
        <v>23.443070568746915</v>
      </c>
      <c r="BG300">
        <f t="shared" si="166"/>
        <v>420.05193194853615</v>
      </c>
      <c r="BH300">
        <f t="shared" si="167"/>
        <v>-4.6607156549444547E-3</v>
      </c>
    </row>
    <row r="301" spans="1:60" x14ac:dyDescent="0.25">
      <c r="A301" s="1" t="s">
        <v>9</v>
      </c>
      <c r="B301" s="1" t="s">
        <v>363</v>
      </c>
    </row>
    <row r="302" spans="1:60" x14ac:dyDescent="0.25">
      <c r="A302" s="1" t="s">
        <v>9</v>
      </c>
      <c r="B302" s="1" t="s">
        <v>364</v>
      </c>
    </row>
    <row r="303" spans="1:60" x14ac:dyDescent="0.25">
      <c r="A303" s="1" t="s">
        <v>9</v>
      </c>
      <c r="B303" s="1" t="s">
        <v>365</v>
      </c>
    </row>
    <row r="304" spans="1:60" x14ac:dyDescent="0.25">
      <c r="A304" s="1" t="s">
        <v>9</v>
      </c>
      <c r="B304" s="1" t="s">
        <v>366</v>
      </c>
    </row>
    <row r="305" spans="1:60" x14ac:dyDescent="0.25">
      <c r="A305" s="1" t="s">
        <v>9</v>
      </c>
      <c r="B305" s="1" t="s">
        <v>367</v>
      </c>
    </row>
    <row r="306" spans="1:60" x14ac:dyDescent="0.25">
      <c r="A306" s="1" t="s">
        <v>9</v>
      </c>
      <c r="B306" s="1" t="s">
        <v>368</v>
      </c>
    </row>
    <row r="307" spans="1:60" x14ac:dyDescent="0.25">
      <c r="A307" s="1" t="s">
        <v>9</v>
      </c>
      <c r="B307" s="1" t="s">
        <v>369</v>
      </c>
    </row>
    <row r="308" spans="1:60" x14ac:dyDescent="0.25">
      <c r="A308" s="1" t="s">
        <v>9</v>
      </c>
      <c r="B308" s="1" t="s">
        <v>370</v>
      </c>
    </row>
    <row r="309" spans="1:60" x14ac:dyDescent="0.25">
      <c r="A309" s="1" t="s">
        <v>9</v>
      </c>
      <c r="B309" s="1" t="s">
        <v>371</v>
      </c>
    </row>
    <row r="310" spans="1:60" x14ac:dyDescent="0.25">
      <c r="A310" s="1">
        <v>107</v>
      </c>
      <c r="B310" s="1" t="s">
        <v>372</v>
      </c>
      <c r="C310" s="1">
        <v>12542.500001441687</v>
      </c>
      <c r="D310" s="1">
        <v>1</v>
      </c>
      <c r="E310">
        <f>(R310-S310*(1000-T310)/(1000-U310))*AO310</f>
        <v>-5.4702025755674075</v>
      </c>
      <c r="F310">
        <f>IF(AZ310&lt;&gt;0,1/(1/AZ310-1/N310),0)</f>
        <v>1.5774215173727676E-2</v>
      </c>
      <c r="G310">
        <f>((BC310-AP310/2)*S310-E310)/(BC310+AP310/2)</f>
        <v>916.86783096416468</v>
      </c>
      <c r="H310">
        <f>AP310*1000</f>
        <v>0.8078908121578704</v>
      </c>
      <c r="I310">
        <f>(AU310-BA310)</f>
        <v>5.0036110949772343</v>
      </c>
      <c r="J310">
        <f>(P310+AT310*D310)</f>
        <v>37.760651786728111</v>
      </c>
      <c r="K310" s="1">
        <v>5.2199997901916504</v>
      </c>
      <c r="L310">
        <f>(K310*AI310+AJ310)</f>
        <v>2</v>
      </c>
      <c r="M310" s="1">
        <v>0.5</v>
      </c>
      <c r="N310">
        <f>L310*(M310+1)*(M310+1)/(M310*M310+1)</f>
        <v>3.6</v>
      </c>
      <c r="O310" s="1">
        <v>39.639236450195313</v>
      </c>
      <c r="P310" s="1">
        <v>37.863006591796875</v>
      </c>
      <c r="Q310" s="1">
        <v>40.057559967041016</v>
      </c>
      <c r="R310" s="1">
        <v>410.23394775390625</v>
      </c>
      <c r="S310" s="1">
        <v>414.69866943359375</v>
      </c>
      <c r="T310" s="1">
        <v>14.779191970825195</v>
      </c>
      <c r="U310" s="1">
        <v>15.470737457275391</v>
      </c>
      <c r="V310" s="1">
        <v>20.595821380615234</v>
      </c>
      <c r="W310" s="1">
        <v>21.559701919555664</v>
      </c>
      <c r="X310" s="1">
        <v>600.38665771484375</v>
      </c>
      <c r="Y310" s="1">
        <v>0.20035636425018311</v>
      </c>
      <c r="Z310" s="1">
        <v>0.21090143918991089</v>
      </c>
      <c r="AA310" s="1">
        <v>101.33981323242188</v>
      </c>
      <c r="AB310" s="1">
        <v>8.4585371017456055</v>
      </c>
      <c r="AC310" s="1">
        <v>-6.0433428734540939E-2</v>
      </c>
      <c r="AD310" s="1">
        <v>2.7053918689489365E-2</v>
      </c>
      <c r="AE310" s="1">
        <v>9.2187948757782578E-4</v>
      </c>
      <c r="AF310" s="1">
        <v>2.0564908161759377E-2</v>
      </c>
      <c r="AG310" s="1">
        <v>2.6080112438648939E-3</v>
      </c>
      <c r="AH310" s="1">
        <v>0.66666668653488159</v>
      </c>
      <c r="AI310" s="1">
        <v>0</v>
      </c>
      <c r="AJ310" s="1">
        <v>2</v>
      </c>
      <c r="AK310" s="1">
        <v>0</v>
      </c>
      <c r="AL310" s="1">
        <v>1</v>
      </c>
      <c r="AM310" s="1">
        <v>0.18999999761581421</v>
      </c>
      <c r="AN310" s="1">
        <v>111115</v>
      </c>
      <c r="AO310">
        <f>X310*0.000001/(K310*0.0001)</f>
        <v>1.1501660571767967</v>
      </c>
      <c r="AP310">
        <f>(U310-T310)/(1000-U310)*AO310</f>
        <v>8.0789081215787038E-4</v>
      </c>
      <c r="AQ310">
        <f>(P310+273.15)</f>
        <v>311.01300659179685</v>
      </c>
      <c r="AR310">
        <f>(O310+273.15)</f>
        <v>312.78923645019529</v>
      </c>
      <c r="AS310">
        <f>(Y310*AK310+Z310*AL310)*AM310</f>
        <v>4.0071272943254854E-2</v>
      </c>
      <c r="AT310">
        <f>((AS310+0.00000010773*(AR310^4-AQ310^4))-AP310*44100)/(L310*0.92*2*29.3+0.00000043092*AQ310^3)</f>
        <v>-0.10235480506876483</v>
      </c>
      <c r="AU310">
        <f>0.61365*EXP(17.502*J310/(240.97+J310))</f>
        <v>6.5714127394653552</v>
      </c>
      <c r="AV310">
        <f>AU310*1000/AA310</f>
        <v>64.845321200601433</v>
      </c>
      <c r="AW310">
        <f>(AV310-U310)</f>
        <v>49.374583743326042</v>
      </c>
      <c r="AX310">
        <f>IF(D310,P310,(O310+P310)/2)</f>
        <v>37.863006591796875</v>
      </c>
      <c r="AY310">
        <f>0.61365*EXP(17.502*AX310/(240.97+AX310))</f>
        <v>6.608013944747448</v>
      </c>
      <c r="AZ310">
        <f>IF(AW310&lt;&gt;0,(1000-(AV310+U310)/2)/AW310*AP310,0)</f>
        <v>1.5705398414289862E-2</v>
      </c>
      <c r="BA310">
        <f>U310*AA310/1000</f>
        <v>1.5678016444881213</v>
      </c>
      <c r="BB310">
        <f>(AY310-BA310)</f>
        <v>5.0402123002593271</v>
      </c>
      <c r="BC310">
        <f>1/(1.6/F310+1.37/N310)</f>
        <v>9.8220336545753028E-3</v>
      </c>
      <c r="BD310">
        <f>G310*AA310*0.001</f>
        <v>92.91521474872421</v>
      </c>
      <c r="BE310">
        <f>G310/S310</f>
        <v>2.2109254225880366</v>
      </c>
      <c r="BF310">
        <f>(1-AP310*AA310/AU310/F310)*100</f>
        <v>21.018339033455234</v>
      </c>
      <c r="BG310">
        <f>(S310-E310/(N310/1.35))</f>
        <v>416.74999539943155</v>
      </c>
      <c r="BH310">
        <f>E310*BF310/100/BG310</f>
        <v>-2.7588379984205907E-3</v>
      </c>
    </row>
    <row r="311" spans="1:60" x14ac:dyDescent="0.25">
      <c r="A311" s="1">
        <v>108</v>
      </c>
      <c r="B311" s="1" t="s">
        <v>373</v>
      </c>
      <c r="C311" s="1">
        <v>12548.000001318753</v>
      </c>
      <c r="D311" s="1">
        <v>1</v>
      </c>
      <c r="E311">
        <f>(R311-S311*(1000-T311)/(1000-U311))*AO311</f>
        <v>-5.4274225401696583</v>
      </c>
      <c r="F311">
        <f>IF(AZ311&lt;&gt;0,1/(1/AZ311-1/N311),0)</f>
        <v>1.5778759113114462E-2</v>
      </c>
      <c r="G311">
        <f>((BC311-AP311/2)*S311-E311)/(BC311+AP311/2)</f>
        <v>912.57850105348768</v>
      </c>
      <c r="H311">
        <f>AP311*1000</f>
        <v>0.80761746418388092</v>
      </c>
      <c r="I311">
        <f>(AU311-BA311)</f>
        <v>5.0006039487733478</v>
      </c>
      <c r="J311">
        <f>(P311+AT311*D311)</f>
        <v>37.750362895370706</v>
      </c>
      <c r="K311" s="1">
        <v>5.2199997901916504</v>
      </c>
      <c r="L311">
        <f>(K311*AI311+AJ311)</f>
        <v>2</v>
      </c>
      <c r="M311" s="1">
        <v>0.5</v>
      </c>
      <c r="N311">
        <f>L311*(M311+1)*(M311+1)/(M311*M311+1)</f>
        <v>3.6</v>
      </c>
      <c r="O311" s="1">
        <v>39.629978179931641</v>
      </c>
      <c r="P311" s="1">
        <v>37.852397918701172</v>
      </c>
      <c r="Q311" s="1">
        <v>40.044475555419922</v>
      </c>
      <c r="R311" s="1">
        <v>410.2857666015625</v>
      </c>
      <c r="S311" s="1">
        <v>414.71347045898438</v>
      </c>
      <c r="T311" s="1">
        <v>14.772846221923828</v>
      </c>
      <c r="U311" s="1">
        <v>15.464176177978516</v>
      </c>
      <c r="V311" s="1">
        <v>20.597103118896484</v>
      </c>
      <c r="W311" s="1">
        <v>21.560810089111328</v>
      </c>
      <c r="X311" s="1">
        <v>600.3746337890625</v>
      </c>
      <c r="Y311" s="1">
        <v>0.256705641746521</v>
      </c>
      <c r="Z311" s="1">
        <v>0.27021646499633789</v>
      </c>
      <c r="AA311" s="1">
        <v>101.33998107910156</v>
      </c>
      <c r="AB311" s="1">
        <v>8.4585371017456055</v>
      </c>
      <c r="AC311" s="1">
        <v>-6.0433428734540939E-2</v>
      </c>
      <c r="AD311" s="1">
        <v>2.7053918689489365E-2</v>
      </c>
      <c r="AE311" s="1">
        <v>9.2187948757782578E-4</v>
      </c>
      <c r="AF311" s="1">
        <v>2.0564908161759377E-2</v>
      </c>
      <c r="AG311" s="1">
        <v>2.6080112438648939E-3</v>
      </c>
      <c r="AH311" s="1">
        <v>1</v>
      </c>
      <c r="AI311" s="1">
        <v>0</v>
      </c>
      <c r="AJ311" s="1">
        <v>2</v>
      </c>
      <c r="AK311" s="1">
        <v>0</v>
      </c>
      <c r="AL311" s="1">
        <v>1</v>
      </c>
      <c r="AM311" s="1">
        <v>0.18999999761581421</v>
      </c>
      <c r="AN311" s="1">
        <v>111115</v>
      </c>
      <c r="AO311">
        <f>X311*0.000001/(K311*0.0001)</f>
        <v>1.1501430228352938</v>
      </c>
      <c r="AP311">
        <f>(U311-T311)/(1000-U311)*AO311</f>
        <v>8.0761746418388095E-4</v>
      </c>
      <c r="AQ311">
        <f>(P311+273.15)</f>
        <v>311.00239791870115</v>
      </c>
      <c r="AR311">
        <f>(O311+273.15)</f>
        <v>312.77997817993162</v>
      </c>
      <c r="AS311">
        <f>(Y311*AK311+Z311*AL311)*AM311</f>
        <v>5.1341127705057943E-2</v>
      </c>
      <c r="AT311">
        <f>((AS311+0.00000010773*(AR311^4-AQ311^4))-AP311*44100)/(L311*0.92*2*29.3+0.00000043092*AQ311^3)</f>
        <v>-0.10203502333046473</v>
      </c>
      <c r="AU311">
        <f>0.61365*EXP(17.502*J311/(240.97+J311))</f>
        <v>6.5677432700535832</v>
      </c>
      <c r="AV311">
        <f>AU311*1000/AA311</f>
        <v>64.809004305290813</v>
      </c>
      <c r="AW311">
        <f>(AV311-U311)</f>
        <v>49.344828127312297</v>
      </c>
      <c r="AX311">
        <f>IF(D311,P311,(O311+P311)/2)</f>
        <v>37.852397918701172</v>
      </c>
      <c r="AY311">
        <f>0.61365*EXP(17.502*AX311/(240.97+AX311))</f>
        <v>6.6042121744382083</v>
      </c>
      <c r="AZ311">
        <f>IF(AW311&lt;&gt;0,(1000-(AV311+U311)/2)/AW311*AP311,0)</f>
        <v>1.5709902787621039E-2</v>
      </c>
      <c r="BA311">
        <f>U311*AA311/1000</f>
        <v>1.5671393212802358</v>
      </c>
      <c r="BB311">
        <f>(AY311-BA311)</f>
        <v>5.0370728531579729</v>
      </c>
      <c r="BC311">
        <f>1/(1.6/F311+1.37/N311)</f>
        <v>9.8248524227469575E-3</v>
      </c>
      <c r="BD311">
        <f>G311*AA311*0.001</f>
        <v>92.480688029955303</v>
      </c>
      <c r="BE311">
        <f>G311/S311</f>
        <v>2.2005036394006949</v>
      </c>
      <c r="BF311">
        <f>(1-AP311*AA311/AU311/F311)*100</f>
        <v>21.023568515809465</v>
      </c>
      <c r="BG311">
        <f>(S311-E311/(N311/1.35))</f>
        <v>416.74875391154802</v>
      </c>
      <c r="BH311">
        <f>E311*BF311/100/BG311</f>
        <v>-2.7379515491418403E-3</v>
      </c>
    </row>
    <row r="312" spans="1:60" x14ac:dyDescent="0.25">
      <c r="A312" s="1">
        <v>109</v>
      </c>
      <c r="B312" s="1" t="s">
        <v>374</v>
      </c>
      <c r="C312" s="1">
        <v>12553.000001206994</v>
      </c>
      <c r="D312" s="1">
        <v>1</v>
      </c>
      <c r="E312">
        <f>(R312-S312*(1000-T312)/(1000-U312))*AO312</f>
        <v>-5.5101012766145336</v>
      </c>
      <c r="F312">
        <f>IF(AZ312&lt;&gt;0,1/(1/AZ312-1/N312),0)</f>
        <v>1.5835860938356854E-2</v>
      </c>
      <c r="G312">
        <f>((BC312-AP312/2)*S312-E312)/(BC312+AP312/2)</f>
        <v>918.78216890735359</v>
      </c>
      <c r="H312">
        <f>AP312*1000</f>
        <v>0.80991795414798884</v>
      </c>
      <c r="I312">
        <f>(AU312-BA312)</f>
        <v>4.9969635715480463</v>
      </c>
      <c r="J312">
        <f>(P312+AT312*D312)</f>
        <v>37.738695314773494</v>
      </c>
      <c r="K312" s="1">
        <v>5.2199997901916504</v>
      </c>
      <c r="L312">
        <f>(K312*AI312+AJ312)</f>
        <v>2</v>
      </c>
      <c r="M312" s="1">
        <v>0.5</v>
      </c>
      <c r="N312">
        <f>L312*(M312+1)*(M312+1)/(M312*M312+1)</f>
        <v>3.6</v>
      </c>
      <c r="O312" s="1">
        <v>39.622947692871094</v>
      </c>
      <c r="P312" s="1">
        <v>37.841194152832031</v>
      </c>
      <c r="Q312" s="1">
        <v>40.052524566650391</v>
      </c>
      <c r="R312" s="1">
        <v>410.23226928710938</v>
      </c>
      <c r="S312" s="1">
        <v>414.73095703125</v>
      </c>
      <c r="T312" s="1">
        <v>14.765767097473145</v>
      </c>
      <c r="U312" s="1">
        <v>15.459060668945313</v>
      </c>
      <c r="V312" s="1">
        <v>20.595037460327148</v>
      </c>
      <c r="W312" s="1">
        <v>21.562314987182617</v>
      </c>
      <c r="X312" s="1">
        <v>600.38262939453125</v>
      </c>
      <c r="Y312" s="1">
        <v>0.22197037935256958</v>
      </c>
      <c r="Z312" s="1">
        <v>0.23365303874015808</v>
      </c>
      <c r="AA312" s="1">
        <v>101.3399658203125</v>
      </c>
      <c r="AB312" s="1">
        <v>8.4585371017456055</v>
      </c>
      <c r="AC312" s="1">
        <v>-6.0433428734540939E-2</v>
      </c>
      <c r="AD312" s="1">
        <v>2.7053918689489365E-2</v>
      </c>
      <c r="AE312" s="1">
        <v>9.2187948757782578E-4</v>
      </c>
      <c r="AF312" s="1">
        <v>2.0564908161759377E-2</v>
      </c>
      <c r="AG312" s="1">
        <v>2.6080112438648939E-3</v>
      </c>
      <c r="AH312" s="1">
        <v>1</v>
      </c>
      <c r="AI312" s="1">
        <v>0</v>
      </c>
      <c r="AJ312" s="1">
        <v>2</v>
      </c>
      <c r="AK312" s="1">
        <v>0</v>
      </c>
      <c r="AL312" s="1">
        <v>1</v>
      </c>
      <c r="AM312" s="1">
        <v>0.18999999761581421</v>
      </c>
      <c r="AN312" s="1">
        <v>111115</v>
      </c>
      <c r="AO312">
        <f>X312*0.000001/(K312*0.0001)</f>
        <v>1.1501583400877651</v>
      </c>
      <c r="AP312">
        <f>(U312-T312)/(1000-U312)*AO312</f>
        <v>8.0991795414798887E-4</v>
      </c>
      <c r="AQ312">
        <f>(P312+273.15)</f>
        <v>310.99119415283201</v>
      </c>
      <c r="AR312">
        <f>(O312+273.15)</f>
        <v>312.77294769287107</v>
      </c>
      <c r="AS312">
        <f>(Y312*AK312+Z312*AL312)*AM312</f>
        <v>4.439407680355778E-2</v>
      </c>
      <c r="AT312">
        <f>((AS312+0.00000010773*(AR312^4-AQ312^4))-AP312*44100)/(L312*0.92*2*29.3+0.00000043092*AQ312^3)</f>
        <v>-0.10249883805853602</v>
      </c>
      <c r="AU312">
        <f>0.61365*EXP(17.502*J312/(240.97+J312))</f>
        <v>6.5635842513531015</v>
      </c>
      <c r="AV312">
        <f>AU312*1000/AA312</f>
        <v>64.767973802074266</v>
      </c>
      <c r="AW312">
        <f>(AV312-U312)</f>
        <v>49.308913133128954</v>
      </c>
      <c r="AX312">
        <f>IF(D312,P312,(O312+P312)/2)</f>
        <v>37.841194152832031</v>
      </c>
      <c r="AY312">
        <f>0.61365*EXP(17.502*AX312/(240.97+AX312))</f>
        <v>6.6001992049795541</v>
      </c>
      <c r="AZ312">
        <f>IF(AW312&lt;&gt;0,(1000-(AV312+U312)/2)/AW312*AP312,0)</f>
        <v>1.5766506437405063E-2</v>
      </c>
      <c r="BA312">
        <f>U312*AA312/1000</f>
        <v>1.5666206798050553</v>
      </c>
      <c r="BB312">
        <f>(AY312-BA312)</f>
        <v>5.0335785251744989</v>
      </c>
      <c r="BC312">
        <f>1/(1.6/F312+1.37/N312)</f>
        <v>9.8602742104731671E-3</v>
      </c>
      <c r="BD312">
        <f>G312*AA312*0.001</f>
        <v>93.109353593383801</v>
      </c>
      <c r="BE312">
        <f>G312/S312</f>
        <v>2.215369152773718</v>
      </c>
      <c r="BF312">
        <f>(1-AP312*AA312/AU312/F312)*100</f>
        <v>21.034200597951447</v>
      </c>
      <c r="BG312">
        <f>(S312-E312/(N312/1.35))</f>
        <v>416.79724500998043</v>
      </c>
      <c r="BH312">
        <f>E312*BF312/100/BG312</f>
        <v>-2.7807423622620911E-3</v>
      </c>
    </row>
    <row r="313" spans="1:60" x14ac:dyDescent="0.25">
      <c r="A313" s="1">
        <v>110</v>
      </c>
      <c r="B313" s="1" t="s">
        <v>375</v>
      </c>
      <c r="C313" s="1">
        <v>12558.000001095235</v>
      </c>
      <c r="D313" s="1">
        <v>1</v>
      </c>
      <c r="E313">
        <f>(R313-S313*(1000-T313)/(1000-U313))*AO313</f>
        <v>-5.8085102521643908</v>
      </c>
      <c r="F313">
        <f>IF(AZ313&lt;&gt;0,1/(1/AZ313-1/N313),0)</f>
        <v>1.5871416384705402E-2</v>
      </c>
      <c r="G313">
        <f>((BC313-AP313/2)*S313-E313)/(BC313+AP313/2)</f>
        <v>946.65195511065303</v>
      </c>
      <c r="H313">
        <f>AP313*1000</f>
        <v>0.81057813097664344</v>
      </c>
      <c r="I313">
        <f>(AU313-BA313)</f>
        <v>4.990078860980474</v>
      </c>
      <c r="J313">
        <f>(P313+AT313*D313)</f>
        <v>37.71818870159732</v>
      </c>
      <c r="K313" s="1">
        <v>5.2199997901916504</v>
      </c>
      <c r="L313">
        <f>(K313*AI313+AJ313)</f>
        <v>2</v>
      </c>
      <c r="M313" s="1">
        <v>0.5</v>
      </c>
      <c r="N313">
        <f>L313*(M313+1)*(M313+1)/(M313*M313+1)</f>
        <v>3.6</v>
      </c>
      <c r="O313" s="1">
        <v>39.620471954345703</v>
      </c>
      <c r="P313" s="1">
        <v>37.818920135498047</v>
      </c>
      <c r="Q313" s="1">
        <v>40.072788238525391</v>
      </c>
      <c r="R313" s="1">
        <v>409.95852661132813</v>
      </c>
      <c r="S313" s="1">
        <v>414.71640014648438</v>
      </c>
      <c r="T313" s="1">
        <v>14.761069297790527</v>
      </c>
      <c r="U313" s="1">
        <v>15.454925537109375</v>
      </c>
      <c r="V313" s="1">
        <v>20.592218399047852</v>
      </c>
      <c r="W313" s="1">
        <v>21.559843063354492</v>
      </c>
      <c r="X313" s="1">
        <v>600.38726806640625</v>
      </c>
      <c r="Y313" s="1">
        <v>0.15621411800384521</v>
      </c>
      <c r="Z313" s="1">
        <v>0.16443590819835663</v>
      </c>
      <c r="AA313" s="1">
        <v>101.33993530273438</v>
      </c>
      <c r="AB313" s="1">
        <v>8.4585371017456055</v>
      </c>
      <c r="AC313" s="1">
        <v>-6.0433428734540939E-2</v>
      </c>
      <c r="AD313" s="1">
        <v>2.7053918689489365E-2</v>
      </c>
      <c r="AE313" s="1">
        <v>9.2187948757782578E-4</v>
      </c>
      <c r="AF313" s="1">
        <v>2.0564908161759377E-2</v>
      </c>
      <c r="AG313" s="1">
        <v>2.6080112438648939E-3</v>
      </c>
      <c r="AH313" s="1">
        <v>1</v>
      </c>
      <c r="AI313" s="1">
        <v>0</v>
      </c>
      <c r="AJ313" s="1">
        <v>2</v>
      </c>
      <c r="AK313" s="1">
        <v>0</v>
      </c>
      <c r="AL313" s="1">
        <v>1</v>
      </c>
      <c r="AM313" s="1">
        <v>0.18999999761581421</v>
      </c>
      <c r="AN313" s="1">
        <v>111115</v>
      </c>
      <c r="AO313">
        <f>X313*0.000001/(K313*0.0001)</f>
        <v>1.1501672264327105</v>
      </c>
      <c r="AP313">
        <f>(U313-T313)/(1000-U313)*AO313</f>
        <v>8.1057813097664343E-4</v>
      </c>
      <c r="AQ313">
        <f>(P313+273.15)</f>
        <v>310.96892013549802</v>
      </c>
      <c r="AR313">
        <f>(O313+273.15)</f>
        <v>312.77047195434568</v>
      </c>
      <c r="AS313">
        <f>(Y313*AK313+Z313*AL313)*AM313</f>
        <v>3.1242822165642004E-2</v>
      </c>
      <c r="AT313">
        <f>((AS313+0.00000010773*(AR313^4-AQ313^4))-AP313*44100)/(L313*0.92*2*29.3+0.00000043092*AQ313^3)</f>
        <v>-0.10073143390072614</v>
      </c>
      <c r="AU313">
        <f>0.61365*EXP(17.502*J313/(240.97+J313))</f>
        <v>6.5562800150197154</v>
      </c>
      <c r="AV313">
        <f>AU313*1000/AA313</f>
        <v>64.695916722603357</v>
      </c>
      <c r="AW313">
        <f>(AV313-U313)</f>
        <v>49.240991185493982</v>
      </c>
      <c r="AX313">
        <f>IF(D313,P313,(O313+P313)/2)</f>
        <v>37.818920135498047</v>
      </c>
      <c r="AY313">
        <f>0.61365*EXP(17.502*AX313/(240.97+AX313))</f>
        <v>6.5922273730926326</v>
      </c>
      <c r="AZ313">
        <f>IF(AW313&lt;&gt;0,(1000-(AV313+U313)/2)/AW313*AP313,0)</f>
        <v>1.5801750782959929E-2</v>
      </c>
      <c r="BA313">
        <f>U313*AA313/1000</f>
        <v>1.5662011540392413</v>
      </c>
      <c r="BB313">
        <f>(AY313-BA313)</f>
        <v>5.0260262190533913</v>
      </c>
      <c r="BC313">
        <f>1/(1.6/F313+1.37/N313)</f>
        <v>9.8823297194919613E-3</v>
      </c>
      <c r="BD313">
        <f>G313*AA313*0.001</f>
        <v>95.933647885120592</v>
      </c>
      <c r="BE313">
        <f>G313/S313</f>
        <v>2.2826489494417888</v>
      </c>
      <c r="BF313">
        <f>(1-AP313*AA313/AU313/F313)*100</f>
        <v>21.059054100339413</v>
      </c>
      <c r="BG313">
        <f>(S313-E313/(N313/1.35))</f>
        <v>416.89459149104601</v>
      </c>
      <c r="BH313">
        <f>E313*BF313/100/BG313</f>
        <v>-2.9341165402318068E-3</v>
      </c>
    </row>
    <row r="314" spans="1:60" x14ac:dyDescent="0.25">
      <c r="A314" s="1">
        <v>111</v>
      </c>
      <c r="B314" s="1" t="s">
        <v>376</v>
      </c>
      <c r="C314" s="1">
        <v>12563.500000972301</v>
      </c>
      <c r="D314" s="1">
        <v>1</v>
      </c>
      <c r="E314">
        <f>(R314-S314*(1000-T314)/(1000-U314))*AO314</f>
        <v>-5.8744111416389124</v>
      </c>
      <c r="F314">
        <f>IF(AZ314&lt;&gt;0,1/(1/AZ314-1/N314),0)</f>
        <v>1.5902827837341611E-2</v>
      </c>
      <c r="G314">
        <f>((BC314-AP314/2)*S314-E314)/(BC314+AP314/2)</f>
        <v>951.92385323310418</v>
      </c>
      <c r="H314">
        <f>AP314*1000</f>
        <v>0.81184071063939633</v>
      </c>
      <c r="I314">
        <f>(AU314-BA314)</f>
        <v>4.9880948448116138</v>
      </c>
      <c r="J314">
        <f>(P314+AT314*D314)</f>
        <v>37.711233438838669</v>
      </c>
      <c r="K314" s="1">
        <v>5.2199997901916504</v>
      </c>
      <c r="L314">
        <f>(K314*AI314+AJ314)</f>
        <v>2</v>
      </c>
      <c r="M314" s="1">
        <v>0.5</v>
      </c>
      <c r="N314">
        <f>L314*(M314+1)*(M314+1)/(M314*M314+1)</f>
        <v>3.6</v>
      </c>
      <c r="O314" s="1">
        <v>39.621627807617188</v>
      </c>
      <c r="P314" s="1">
        <v>37.811611175537109</v>
      </c>
      <c r="Q314" s="1">
        <v>40.079994201660156</v>
      </c>
      <c r="R314" s="1">
        <v>409.8663330078125</v>
      </c>
      <c r="S314" s="1">
        <v>414.68106079101563</v>
      </c>
      <c r="T314" s="1">
        <v>14.755146980285645</v>
      </c>
      <c r="U314" s="1">
        <v>15.450085639953613</v>
      </c>
      <c r="V314" s="1">
        <v>20.583354949951172</v>
      </c>
      <c r="W314" s="1">
        <v>21.552450180053711</v>
      </c>
      <c r="X314" s="1">
        <v>600.3887939453125</v>
      </c>
      <c r="Y314" s="1">
        <v>9.8933003842830658E-2</v>
      </c>
      <c r="Z314" s="1">
        <v>0.10414000600576401</v>
      </c>
      <c r="AA314" s="1">
        <v>101.33985137939453</v>
      </c>
      <c r="AB314" s="1">
        <v>8.4585371017456055</v>
      </c>
      <c r="AC314" s="1">
        <v>-6.0433428734540939E-2</v>
      </c>
      <c r="AD314" s="1">
        <v>2.7053918689489365E-2</v>
      </c>
      <c r="AE314" s="1">
        <v>9.2187948757782578E-4</v>
      </c>
      <c r="AF314" s="1">
        <v>2.0564908161759377E-2</v>
      </c>
      <c r="AG314" s="1">
        <v>2.6080112438648939E-3</v>
      </c>
      <c r="AH314" s="1">
        <v>1</v>
      </c>
      <c r="AI314" s="1">
        <v>0</v>
      </c>
      <c r="AJ314" s="1">
        <v>2</v>
      </c>
      <c r="AK314" s="1">
        <v>0</v>
      </c>
      <c r="AL314" s="1">
        <v>1</v>
      </c>
      <c r="AM314" s="1">
        <v>0.18999999761581421</v>
      </c>
      <c r="AN314" s="1">
        <v>111115</v>
      </c>
      <c r="AO314">
        <f>X314*0.000001/(K314*0.0001)</f>
        <v>1.1501701495724952</v>
      </c>
      <c r="AP314">
        <f>(U314-T314)/(1000-U314)*AO314</f>
        <v>8.1184071063939637E-4</v>
      </c>
      <c r="AQ314">
        <f>(P314+273.15)</f>
        <v>310.96161117553709</v>
      </c>
      <c r="AR314">
        <f>(O314+273.15)</f>
        <v>312.77162780761716</v>
      </c>
      <c r="AS314">
        <f>(Y314*AK314+Z314*AL314)*AM314</f>
        <v>1.9786600892806039E-2</v>
      </c>
      <c r="AT314">
        <f>((AS314+0.00000010773*(AR314^4-AQ314^4))-AP314*44100)/(L314*0.92*2*29.3+0.00000043092*AQ314^3)</f>
        <v>-0.1003777366984385</v>
      </c>
      <c r="AU314">
        <f>0.61365*EXP(17.502*J314/(240.97+J314))</f>
        <v>6.5538042273634307</v>
      </c>
      <c r="AV314">
        <f>AU314*1000/AA314</f>
        <v>64.671539756136042</v>
      </c>
      <c r="AW314">
        <f>(AV314-U314)</f>
        <v>49.221454116182429</v>
      </c>
      <c r="AX314">
        <f>IF(D314,P314,(O314+P314)/2)</f>
        <v>37.811611175537109</v>
      </c>
      <c r="AY314">
        <f>0.61365*EXP(17.502*AX314/(240.97+AX314))</f>
        <v>6.5896133304716402</v>
      </c>
      <c r="AZ314">
        <f>IF(AW314&lt;&gt;0,(1000-(AV314+U314)/2)/AW314*AP314,0)</f>
        <v>1.5832886817003022E-2</v>
      </c>
      <c r="BA314">
        <f>U314*AA314/1000</f>
        <v>1.5657093825518169</v>
      </c>
      <c r="BB314">
        <f>(AY314-BA314)</f>
        <v>5.0239039479198233</v>
      </c>
      <c r="BC314">
        <f>1/(1.6/F314+1.37/N314)</f>
        <v>9.9018143457550896E-3</v>
      </c>
      <c r="BD314">
        <f>G314*AA314*0.001</f>
        <v>96.467821811143352</v>
      </c>
      <c r="BE314">
        <f>G314/S314</f>
        <v>2.2955566174574815</v>
      </c>
      <c r="BF314">
        <f>(1-AP314*AA314/AU314/F314)*100</f>
        <v>21.062518297334108</v>
      </c>
      <c r="BG314">
        <f>(S314-E314/(N314/1.35))</f>
        <v>416.8839649691302</v>
      </c>
      <c r="BH314">
        <f>E314*BF314/100/BG314</f>
        <v>-2.9679695683664641E-3</v>
      </c>
    </row>
    <row r="315" spans="1:60" x14ac:dyDescent="0.25">
      <c r="A315" s="1" t="s">
        <v>9</v>
      </c>
      <c r="B315" s="1" t="s">
        <v>377</v>
      </c>
    </row>
    <row r="316" spans="1:60" x14ac:dyDescent="0.25">
      <c r="A316" s="1" t="s">
        <v>9</v>
      </c>
      <c r="B316" s="1" t="s">
        <v>378</v>
      </c>
    </row>
    <row r="317" spans="1:60" x14ac:dyDescent="0.25">
      <c r="A317" s="1" t="s">
        <v>9</v>
      </c>
      <c r="B317" s="1" t="s">
        <v>379</v>
      </c>
    </row>
    <row r="318" spans="1:60" x14ac:dyDescent="0.25">
      <c r="A318" s="1" t="s">
        <v>9</v>
      </c>
      <c r="B318" s="1" t="s">
        <v>380</v>
      </c>
    </row>
    <row r="319" spans="1:60" x14ac:dyDescent="0.25">
      <c r="A319" s="1" t="s">
        <v>9</v>
      </c>
      <c r="B319" s="1" t="s">
        <v>381</v>
      </c>
    </row>
    <row r="320" spans="1:60" x14ac:dyDescent="0.25">
      <c r="A320" s="1" t="s">
        <v>9</v>
      </c>
      <c r="B320" s="1" t="s">
        <v>382</v>
      </c>
    </row>
    <row r="321" spans="1:60" x14ac:dyDescent="0.25">
      <c r="A321" s="1" t="s">
        <v>9</v>
      </c>
      <c r="B321" s="1" t="s">
        <v>383</v>
      </c>
    </row>
    <row r="322" spans="1:60" x14ac:dyDescent="0.25">
      <c r="A322" s="1" t="s">
        <v>9</v>
      </c>
      <c r="B322" s="1" t="s">
        <v>384</v>
      </c>
    </row>
    <row r="323" spans="1:60" x14ac:dyDescent="0.25">
      <c r="A323" s="1" t="s">
        <v>9</v>
      </c>
      <c r="B323" s="1" t="s">
        <v>385</v>
      </c>
    </row>
    <row r="324" spans="1:60" x14ac:dyDescent="0.25">
      <c r="A324" s="1">
        <v>112</v>
      </c>
      <c r="B324" s="1" t="s">
        <v>386</v>
      </c>
      <c r="C324" s="1">
        <v>12767.500001441687</v>
      </c>
      <c r="D324" s="1">
        <v>1</v>
      </c>
      <c r="E324">
        <f>(R324-S324*(1000-T324)/(1000-U324))*AO324</f>
        <v>-4.6008668298646365</v>
      </c>
      <c r="F324">
        <f>IF(AZ324&lt;&gt;0,1/(1/AZ324-1/N324),0)</f>
        <v>1.4420238326052888E-2</v>
      </c>
      <c r="G324">
        <f>((BC324-AP324/2)*S324-E324)/(BC324+AP324/2)</f>
        <v>873.17833258616963</v>
      </c>
      <c r="H324">
        <f>AP324*1000</f>
        <v>0.72127434683564062</v>
      </c>
      <c r="I324">
        <f>(AU324-BA324)</f>
        <v>4.890352761185552</v>
      </c>
      <c r="J324">
        <f>(P324+AT324*D324)</f>
        <v>37.268966327722268</v>
      </c>
      <c r="K324" s="1">
        <v>3.4900000095367432</v>
      </c>
      <c r="L324">
        <f>(K324*AI324+AJ324)</f>
        <v>2</v>
      </c>
      <c r="M324" s="1">
        <v>0.5</v>
      </c>
      <c r="N324">
        <f>L324*(M324+1)*(M324+1)/(M324*M324+1)</f>
        <v>3.6</v>
      </c>
      <c r="O324" s="1">
        <v>39.473709106445313</v>
      </c>
      <c r="P324" s="1">
        <v>37.297454833984375</v>
      </c>
      <c r="Q324" s="1">
        <v>40.056461334228516</v>
      </c>
      <c r="R324" s="1">
        <v>410.06085205078125</v>
      </c>
      <c r="S324" s="1">
        <v>412.56228637695313</v>
      </c>
      <c r="T324" s="1">
        <v>14.465251922607422</v>
      </c>
      <c r="U324" s="1">
        <v>14.878278732299805</v>
      </c>
      <c r="V324" s="1">
        <v>20.338039398193359</v>
      </c>
      <c r="W324" s="1">
        <v>20.918462753295898</v>
      </c>
      <c r="X324" s="1">
        <v>600.39569091796875</v>
      </c>
      <c r="Y324" s="1">
        <v>6.9127835333347321E-2</v>
      </c>
      <c r="Z324" s="1">
        <v>7.2766140103340149E-2</v>
      </c>
      <c r="AA324" s="1">
        <v>101.33425140380859</v>
      </c>
      <c r="AB324" s="1">
        <v>8.4730892181396484</v>
      </c>
      <c r="AC324" s="1">
        <v>-5.5149644613265991E-2</v>
      </c>
      <c r="AD324" s="1">
        <v>7.4510477483272552E-2</v>
      </c>
      <c r="AE324" s="1">
        <v>2.3167335893958807E-3</v>
      </c>
      <c r="AF324" s="1">
        <v>7.237841933965683E-2</v>
      </c>
      <c r="AG324" s="1">
        <v>2.0595425739884377E-3</v>
      </c>
      <c r="AH324" s="1">
        <v>0.3333333432674408</v>
      </c>
      <c r="AI324" s="1">
        <v>0</v>
      </c>
      <c r="AJ324" s="1">
        <v>2</v>
      </c>
      <c r="AK324" s="1">
        <v>0</v>
      </c>
      <c r="AL324" s="1">
        <v>1</v>
      </c>
      <c r="AM324" s="1">
        <v>0.18999999761581421</v>
      </c>
      <c r="AN324" s="1">
        <v>111115</v>
      </c>
      <c r="AO324">
        <f>X324*0.000001/(K324*0.0001)</f>
        <v>1.720331487900667</v>
      </c>
      <c r="AP324">
        <f>(U324-T324)/(1000-U324)*AO324</f>
        <v>7.2127434683564066E-4</v>
      </c>
      <c r="AQ324">
        <f>(P324+273.15)</f>
        <v>310.44745483398435</v>
      </c>
      <c r="AR324">
        <f>(O324+273.15)</f>
        <v>312.62370910644529</v>
      </c>
      <c r="AS324">
        <f>(Y324*AK324+Z324*AL324)*AM324</f>
        <v>1.3825566446146631E-2</v>
      </c>
      <c r="AT324">
        <f>((AS324+0.00000010773*(AR324^4-AQ324^4))-AP324*44100)/(L324*0.92*2*29.3+0.00000043092*AQ324^3)</f>
        <v>-2.8488506262110521E-2</v>
      </c>
      <c r="AU324">
        <f>0.61365*EXP(17.502*J324/(240.97+J324))</f>
        <v>6.3980319987003593</v>
      </c>
      <c r="AV324">
        <f>AU324*1000/AA324</f>
        <v>63.137901647930789</v>
      </c>
      <c r="AW324">
        <f>(AV324-U324)</f>
        <v>48.259622915630985</v>
      </c>
      <c r="AX324">
        <f>IF(D324,P324,(O324+P324)/2)</f>
        <v>37.297454833984375</v>
      </c>
      <c r="AY324">
        <f>0.61365*EXP(17.502*AX324/(240.97+AX324))</f>
        <v>6.4079682688883697</v>
      </c>
      <c r="AZ324">
        <f>IF(AW324&lt;&gt;0,(1000-(AV324+U324)/2)/AW324*AP324,0)</f>
        <v>1.4362706755380723E-2</v>
      </c>
      <c r="BA324">
        <f>U324*AA324/1000</f>
        <v>1.5076792375148069</v>
      </c>
      <c r="BB324">
        <f>(AY324-BA324)</f>
        <v>4.9002890313735623</v>
      </c>
      <c r="BC324">
        <f>1/(1.6/F324+1.37/N324)</f>
        <v>8.9818429065628928E-3</v>
      </c>
      <c r="BD324">
        <f>G324*AA324*0.001</f>
        <v>88.482872674645307</v>
      </c>
      <c r="BE324">
        <f>G324/S324</f>
        <v>2.1164763756141229</v>
      </c>
      <c r="BF324">
        <f>(1-AP324*AA324/AU324/F324)*100</f>
        <v>20.779440779929239</v>
      </c>
      <c r="BG324">
        <f>(S324-E324/(N324/1.35))</f>
        <v>414.28761143815234</v>
      </c>
      <c r="BH324">
        <f>E324*BF324/100/BG324</f>
        <v>-2.3076586696772444E-3</v>
      </c>
    </row>
    <row r="325" spans="1:60" x14ac:dyDescent="0.25">
      <c r="A325" s="1">
        <v>113</v>
      </c>
      <c r="B325" s="1" t="s">
        <v>387</v>
      </c>
      <c r="C325" s="1">
        <v>12773.000001318753</v>
      </c>
      <c r="D325" s="1">
        <v>1</v>
      </c>
      <c r="E325">
        <f>(R325-S325*(1000-T325)/(1000-U325))*AO325</f>
        <v>-4.64646397002707</v>
      </c>
      <c r="F325">
        <f>IF(AZ325&lt;&gt;0,1/(1/AZ325-1/N325),0)</f>
        <v>1.4483094979571245E-2</v>
      </c>
      <c r="G325">
        <f>((BC325-AP325/2)*S325-E325)/(BC325+AP325/2)</f>
        <v>875.96789375302137</v>
      </c>
      <c r="H325">
        <f>AP325*1000</f>
        <v>0.72303337513920707</v>
      </c>
      <c r="I325">
        <f>(AU325-BA325)</f>
        <v>4.881391181887782</v>
      </c>
      <c r="J325">
        <f>(P325+AT325*D325)</f>
        <v>37.237542659270886</v>
      </c>
      <c r="K325" s="1">
        <v>3.4900000095367432</v>
      </c>
      <c r="L325">
        <f>(K325*AI325+AJ325)</f>
        <v>2</v>
      </c>
      <c r="M325" s="1">
        <v>0.5</v>
      </c>
      <c r="N325">
        <f>L325*(M325+1)*(M325+1)/(M325*M325+1)</f>
        <v>3.6</v>
      </c>
      <c r="O325" s="1">
        <v>39.458408355712891</v>
      </c>
      <c r="P325" s="1">
        <v>37.264793395996094</v>
      </c>
      <c r="Q325" s="1">
        <v>40.045654296875</v>
      </c>
      <c r="R325" s="1">
        <v>409.99755859375</v>
      </c>
      <c r="S325" s="1">
        <v>412.52511596679688</v>
      </c>
      <c r="T325" s="1">
        <v>14.44472599029541</v>
      </c>
      <c r="U325" s="1">
        <v>14.858772277832031</v>
      </c>
      <c r="V325" s="1">
        <v>20.326496124267578</v>
      </c>
      <c r="W325" s="1">
        <v>20.908449172973633</v>
      </c>
      <c r="X325" s="1">
        <v>600.389892578125</v>
      </c>
      <c r="Y325" s="1">
        <v>0.10662148147821426</v>
      </c>
      <c r="Z325" s="1">
        <v>0.11223313957452774</v>
      </c>
      <c r="AA325" s="1">
        <v>101.33383178710938</v>
      </c>
      <c r="AB325" s="1">
        <v>8.4730892181396484</v>
      </c>
      <c r="AC325" s="1">
        <v>-5.5149644613265991E-2</v>
      </c>
      <c r="AD325" s="1">
        <v>7.4510477483272552E-2</v>
      </c>
      <c r="AE325" s="1">
        <v>2.3167335893958807E-3</v>
      </c>
      <c r="AF325" s="1">
        <v>7.237841933965683E-2</v>
      </c>
      <c r="AG325" s="1">
        <v>2.0595425739884377E-3</v>
      </c>
      <c r="AH325" s="1">
        <v>0.66666668653488159</v>
      </c>
      <c r="AI325" s="1">
        <v>0</v>
      </c>
      <c r="AJ325" s="1">
        <v>2</v>
      </c>
      <c r="AK325" s="1">
        <v>0</v>
      </c>
      <c r="AL325" s="1">
        <v>1</v>
      </c>
      <c r="AM325" s="1">
        <v>0.18999999761581421</v>
      </c>
      <c r="AN325" s="1">
        <v>111115</v>
      </c>
      <c r="AO325">
        <f>X325*0.000001/(K325*0.0001)</f>
        <v>1.7203148737464322</v>
      </c>
      <c r="AP325">
        <f>(U325-T325)/(1000-U325)*AO325</f>
        <v>7.2303337513920712E-4</v>
      </c>
      <c r="AQ325">
        <f>(P325+273.15)</f>
        <v>310.41479339599607</v>
      </c>
      <c r="AR325">
        <f>(O325+273.15)</f>
        <v>312.60840835571287</v>
      </c>
      <c r="AS325">
        <f>(Y325*AK325+Z325*AL325)*AM325</f>
        <v>2.1324296251575614E-2</v>
      </c>
      <c r="AT325">
        <f>((AS325+0.00000010773*(AR325^4-AQ325^4))-AP325*44100)/(L325*0.92*2*29.3+0.00000043092*AQ325^3)</f>
        <v>-2.7250736725205206E-2</v>
      </c>
      <c r="AU325">
        <f>0.61365*EXP(17.502*J325/(240.97+J325))</f>
        <v>6.3870875124525766</v>
      </c>
      <c r="AV325">
        <f>AU325*1000/AA325</f>
        <v>63.030158830577989</v>
      </c>
      <c r="AW325">
        <f>(AV325-U325)</f>
        <v>48.171386552745957</v>
      </c>
      <c r="AX325">
        <f>IF(D325,P325,(O325+P325)/2)</f>
        <v>37.264793395996094</v>
      </c>
      <c r="AY325">
        <f>0.61365*EXP(17.502*AX325/(240.97+AX325))</f>
        <v>6.3965776799905107</v>
      </c>
      <c r="AZ325">
        <f>IF(AW325&lt;&gt;0,(1000-(AV325+U325)/2)/AW325*AP325,0)</f>
        <v>1.4425061774082298E-2</v>
      </c>
      <c r="BA325">
        <f>U325*AA325/1000</f>
        <v>1.505696330564795</v>
      </c>
      <c r="BB325">
        <f>(AY325-BA325)</f>
        <v>4.8908813494257153</v>
      </c>
      <c r="BC325">
        <f>1/(1.6/F325+1.37/N325)</f>
        <v>9.0208596305389258E-3</v>
      </c>
      <c r="BD325">
        <f>G325*AA325*0.001</f>
        <v>88.765183196477167</v>
      </c>
      <c r="BE325">
        <f>G325/S325</f>
        <v>2.1234292406659812</v>
      </c>
      <c r="BF325">
        <f>(1-AP325*AA325/AU325/F325)*100</f>
        <v>20.795735675154027</v>
      </c>
      <c r="BG325">
        <f>(S325-E325/(N325/1.35))</f>
        <v>414.26753995555703</v>
      </c>
      <c r="BH325">
        <f>E325*BF325/100/BG325</f>
        <v>-2.3324694122830851E-3</v>
      </c>
    </row>
    <row r="326" spans="1:60" x14ac:dyDescent="0.25">
      <c r="A326" s="1">
        <v>114</v>
      </c>
      <c r="B326" s="1" t="s">
        <v>388</v>
      </c>
      <c r="C326" s="1">
        <v>12778.000001206994</v>
      </c>
      <c r="D326" s="1">
        <v>1</v>
      </c>
      <c r="E326">
        <f>(R326-S326*(1000-T326)/(1000-U326))*AO326</f>
        <v>-4.6676235042291152</v>
      </c>
      <c r="F326">
        <f>IF(AZ326&lt;&gt;0,1/(1/AZ326-1/N326),0)</f>
        <v>1.4625762480973543E-2</v>
      </c>
      <c r="G326">
        <f>((BC326-AP326/2)*S326-E326)/(BC326+AP326/2)</f>
        <v>873.42024558415108</v>
      </c>
      <c r="H326">
        <f>AP326*1000</f>
        <v>0.72925760798041939</v>
      </c>
      <c r="I326">
        <f>(AU326-BA326)</f>
        <v>4.8757916961688652</v>
      </c>
      <c r="J326">
        <f>(P326+AT326*D326)</f>
        <v>37.216650200973888</v>
      </c>
      <c r="K326" s="1">
        <v>3.4900000095367432</v>
      </c>
      <c r="L326">
        <f>(K326*AI326+AJ326)</f>
        <v>2</v>
      </c>
      <c r="M326" s="1">
        <v>0.5</v>
      </c>
      <c r="N326">
        <f>L326*(M326+1)*(M326+1)/(M326*M326+1)</f>
        <v>3.6</v>
      </c>
      <c r="O326" s="1">
        <v>39.445831298828125</v>
      </c>
      <c r="P326" s="1">
        <v>37.245479583740234</v>
      </c>
      <c r="Q326" s="1">
        <v>40.051898956298828</v>
      </c>
      <c r="R326" s="1">
        <v>409.95852661132813</v>
      </c>
      <c r="S326" s="1">
        <v>412.49688720703125</v>
      </c>
      <c r="T326" s="1">
        <v>14.424729347229004</v>
      </c>
      <c r="U326" s="1">
        <v>14.842344284057617</v>
      </c>
      <c r="V326" s="1">
        <v>20.312660217285156</v>
      </c>
      <c r="W326" s="1">
        <v>20.899673461914063</v>
      </c>
      <c r="X326" s="1">
        <v>600.3936767578125</v>
      </c>
      <c r="Y326" s="1">
        <v>0.10981159657239914</v>
      </c>
      <c r="Z326" s="1">
        <v>0.11559115350246429</v>
      </c>
      <c r="AA326" s="1">
        <v>101.33360290527344</v>
      </c>
      <c r="AB326" s="1">
        <v>8.4730892181396484</v>
      </c>
      <c r="AC326" s="1">
        <v>-5.5149644613265991E-2</v>
      </c>
      <c r="AD326" s="1">
        <v>7.4510477483272552E-2</v>
      </c>
      <c r="AE326" s="1">
        <v>2.3167335893958807E-3</v>
      </c>
      <c r="AF326" s="1">
        <v>7.237841933965683E-2</v>
      </c>
      <c r="AG326" s="1">
        <v>2.0595425739884377E-3</v>
      </c>
      <c r="AH326" s="1">
        <v>1</v>
      </c>
      <c r="AI326" s="1">
        <v>0</v>
      </c>
      <c r="AJ326" s="1">
        <v>2</v>
      </c>
      <c r="AK326" s="1">
        <v>0</v>
      </c>
      <c r="AL326" s="1">
        <v>1</v>
      </c>
      <c r="AM326" s="1">
        <v>0.18999999761581421</v>
      </c>
      <c r="AN326" s="1">
        <v>111115</v>
      </c>
      <c r="AO326">
        <f>X326*0.000001/(K326*0.0001)</f>
        <v>1.7203257166681434</v>
      </c>
      <c r="AP326">
        <f>(U326-T326)/(1000-U326)*AO326</f>
        <v>7.2925760798041935E-4</v>
      </c>
      <c r="AQ326">
        <f>(P326+273.15)</f>
        <v>310.39547958374021</v>
      </c>
      <c r="AR326">
        <f>(O326+273.15)</f>
        <v>312.5958312988281</v>
      </c>
      <c r="AS326">
        <f>(Y326*AK326+Z326*AL326)*AM326</f>
        <v>2.196231888987743E-2</v>
      </c>
      <c r="AT326">
        <f>((AS326+0.00000010773*(AR326^4-AQ326^4))-AP326*44100)/(L326*0.92*2*29.3+0.00000043092*AQ326^3)</f>
        <v>-2.8829382766346726E-2</v>
      </c>
      <c r="AU326">
        <f>0.61365*EXP(17.502*J326/(240.97+J326))</f>
        <v>6.3798199180329149</v>
      </c>
      <c r="AV326">
        <f>AU326*1000/AA326</f>
        <v>62.958581705584521</v>
      </c>
      <c r="AW326">
        <f>(AV326-U326)</f>
        <v>48.116237421526904</v>
      </c>
      <c r="AX326">
        <f>IF(D326,P326,(O326+P326)/2)</f>
        <v>37.245479583740234</v>
      </c>
      <c r="AY326">
        <f>0.61365*EXP(17.502*AX326/(240.97+AX326))</f>
        <v>6.3898503127455335</v>
      </c>
      <c r="AZ326">
        <f>IF(AW326&lt;&gt;0,(1000-(AV326+U326)/2)/AW326*AP326,0)</f>
        <v>1.4566582653736594E-2</v>
      </c>
      <c r="BA326">
        <f>U326*AA326/1000</f>
        <v>1.5040282218640495</v>
      </c>
      <c r="BB326">
        <f>(AY326-BA326)</f>
        <v>4.8858220908814838</v>
      </c>
      <c r="BC326">
        <f>1/(1.6/F326+1.37/N326)</f>
        <v>9.1094126642928906E-3</v>
      </c>
      <c r="BD326">
        <f>G326*AA326*0.001</f>
        <v>88.506820335450769</v>
      </c>
      <c r="BE326">
        <f>G326/S326</f>
        <v>2.1173983917744899</v>
      </c>
      <c r="BF326">
        <f>(1-AP326*AA326/AU326/F326)*100</f>
        <v>20.803221448528074</v>
      </c>
      <c r="BG326">
        <f>(S326-E326/(N326/1.35))</f>
        <v>414.24724602111718</v>
      </c>
      <c r="BH326">
        <f>E326*BF326/100/BG326</f>
        <v>-2.3440495097916212E-3</v>
      </c>
    </row>
    <row r="327" spans="1:60" x14ac:dyDescent="0.25">
      <c r="A327" s="1">
        <v>115</v>
      </c>
      <c r="B327" s="1" t="s">
        <v>389</v>
      </c>
      <c r="C327" s="1">
        <v>12783.000001095235</v>
      </c>
      <c r="D327" s="1">
        <v>1</v>
      </c>
      <c r="E327">
        <f>(R327-S327*(1000-T327)/(1000-U327))*AO327</f>
        <v>-4.5841431487645998</v>
      </c>
      <c r="F327">
        <f>IF(AZ327&lt;&gt;0,1/(1/AZ327-1/N327),0)</f>
        <v>1.467963675642529E-2</v>
      </c>
      <c r="G327">
        <f>((BC327-AP327/2)*S327-E327)/(BC327+AP327/2)</f>
        <v>862.87196058473126</v>
      </c>
      <c r="H327">
        <f>AP327*1000</f>
        <v>0.73096243336155786</v>
      </c>
      <c r="I327">
        <f>(AU327-BA327)</f>
        <v>4.8695634272224551</v>
      </c>
      <c r="J327">
        <f>(P327+AT327*D327)</f>
        <v>37.194216206059515</v>
      </c>
      <c r="K327" s="1">
        <v>3.4900000095367432</v>
      </c>
      <c r="L327">
        <f>(K327*AI327+AJ327)</f>
        <v>2</v>
      </c>
      <c r="M327" s="1">
        <v>0.5</v>
      </c>
      <c r="N327">
        <f>L327*(M327+1)*(M327+1)/(M327*M327+1)</f>
        <v>3.6</v>
      </c>
      <c r="O327" s="1">
        <v>39.438850402832031</v>
      </c>
      <c r="P327" s="1">
        <v>37.221759796142578</v>
      </c>
      <c r="Q327" s="1">
        <v>40.071491241455078</v>
      </c>
      <c r="R327" s="1">
        <v>409.97235107421875</v>
      </c>
      <c r="S327" s="1">
        <v>412.46182250976563</v>
      </c>
      <c r="T327" s="1">
        <v>14.40826416015625</v>
      </c>
      <c r="U327" s="1">
        <v>14.82686710357666</v>
      </c>
      <c r="V327" s="1">
        <v>20.298030853271484</v>
      </c>
      <c r="W327" s="1">
        <v>20.886819839477539</v>
      </c>
      <c r="X327" s="1">
        <v>600.38629150390625</v>
      </c>
      <c r="Y327" s="1">
        <v>0.19342279434204102</v>
      </c>
      <c r="Z327" s="1">
        <v>0.20360293984413147</v>
      </c>
      <c r="AA327" s="1">
        <v>101.33365631103516</v>
      </c>
      <c r="AB327" s="1">
        <v>8.4730892181396484</v>
      </c>
      <c r="AC327" s="1">
        <v>-5.5149644613265991E-2</v>
      </c>
      <c r="AD327" s="1">
        <v>7.4510477483272552E-2</v>
      </c>
      <c r="AE327" s="1">
        <v>2.3167335893958807E-3</v>
      </c>
      <c r="AF327" s="1">
        <v>7.237841933965683E-2</v>
      </c>
      <c r="AG327" s="1">
        <v>2.0595425739884377E-3</v>
      </c>
      <c r="AH327" s="1">
        <v>1</v>
      </c>
      <c r="AI327" s="1">
        <v>0</v>
      </c>
      <c r="AJ327" s="1">
        <v>2</v>
      </c>
      <c r="AK327" s="1">
        <v>0</v>
      </c>
      <c r="AL327" s="1">
        <v>1</v>
      </c>
      <c r="AM327" s="1">
        <v>0.18999999761581421</v>
      </c>
      <c r="AN327" s="1">
        <v>111115</v>
      </c>
      <c r="AO327">
        <f>X327*0.000001/(K327*0.0001)</f>
        <v>1.7203045554822234</v>
      </c>
      <c r="AP327">
        <f>(U327-T327)/(1000-U327)*AO327</f>
        <v>7.3096243336155783E-4</v>
      </c>
      <c r="AQ327">
        <f>(P327+273.15)</f>
        <v>310.37175979614256</v>
      </c>
      <c r="AR327">
        <f>(O327+273.15)</f>
        <v>312.58885040283201</v>
      </c>
      <c r="AS327">
        <f>(Y327*AK327+Z327*AL327)*AM327</f>
        <v>3.8684558084957743E-2</v>
      </c>
      <c r="AT327">
        <f>((AS327+0.00000010773*(AR327^4-AQ327^4))-AP327*44100)/(L327*0.92*2*29.3+0.00000043092*AQ327^3)</f>
        <v>-2.7543590083060582E-2</v>
      </c>
      <c r="AU327">
        <f>0.61365*EXP(17.502*J327/(240.97+J327))</f>
        <v>6.3720240824656855</v>
      </c>
      <c r="AV327">
        <f>AU327*1000/AA327</f>
        <v>62.881616181965178</v>
      </c>
      <c r="AW327">
        <f>(AV327-U327)</f>
        <v>48.054749078388518</v>
      </c>
      <c r="AX327">
        <f>IF(D327,P327,(O327+P327)/2)</f>
        <v>37.221759796142578</v>
      </c>
      <c r="AY327">
        <f>0.61365*EXP(17.502*AX327/(240.97+AX327))</f>
        <v>6.3815966646222204</v>
      </c>
      <c r="AZ327">
        <f>IF(AW327&lt;&gt;0,(1000-(AV327+U327)/2)/AW327*AP327,0)</f>
        <v>1.462002103471393E-2</v>
      </c>
      <c r="BA327">
        <f>U327*AA327/1000</f>
        <v>1.5024606552432305</v>
      </c>
      <c r="BB327">
        <f>(AY327-BA327)</f>
        <v>4.8791360093789899</v>
      </c>
      <c r="BC327">
        <f>1/(1.6/F327+1.37/N327)</f>
        <v>9.1428506108797315E-3</v>
      </c>
      <c r="BD327">
        <f>G327*AA327*0.001</f>
        <v>87.437970694322232</v>
      </c>
      <c r="BE327">
        <f>G327/S327</f>
        <v>2.0920044316690705</v>
      </c>
      <c r="BF327">
        <f>(1-AP327*AA327/AU327/F327)*100</f>
        <v>20.81260560531797</v>
      </c>
      <c r="BG327">
        <f>(S327-E327/(N327/1.35))</f>
        <v>414.18087619055234</v>
      </c>
      <c r="BH327">
        <f>E327*BF327/100/BG327</f>
        <v>-2.3035337669637772E-3</v>
      </c>
    </row>
    <row r="328" spans="1:60" x14ac:dyDescent="0.25">
      <c r="A328" s="1">
        <v>116</v>
      </c>
      <c r="B328" s="1" t="s">
        <v>390</v>
      </c>
      <c r="C328" s="1">
        <v>12788.500000972301</v>
      </c>
      <c r="D328" s="1">
        <v>1</v>
      </c>
      <c r="E328">
        <f>(R328-S328*(1000-T328)/(1000-U328))*AO328</f>
        <v>-4.5398855455095113</v>
      </c>
      <c r="F328">
        <f>IF(AZ328&lt;&gt;0,1/(1/AZ328-1/N328),0)</f>
        <v>1.4745430208949761E-2</v>
      </c>
      <c r="G328">
        <f>((BC328-AP328/2)*S328-E328)/(BC328+AP328/2)</f>
        <v>856.12826916729932</v>
      </c>
      <c r="H328">
        <f>AP328*1000</f>
        <v>0.73353167295066501</v>
      </c>
      <c r="I328">
        <f>(AU328-BA328)</f>
        <v>4.8651522534376941</v>
      </c>
      <c r="J328">
        <f>(P328+AT328*D328)</f>
        <v>37.176486018405761</v>
      </c>
      <c r="K328" s="1">
        <v>3.4900000095367432</v>
      </c>
      <c r="L328">
        <f>(K328*AI328+AJ328)</f>
        <v>2</v>
      </c>
      <c r="M328" s="1">
        <v>0.5</v>
      </c>
      <c r="N328">
        <f>L328*(M328+1)*(M328+1)/(M328*M328+1)</f>
        <v>3.6</v>
      </c>
      <c r="O328" s="1">
        <v>39.434406280517578</v>
      </c>
      <c r="P328" s="1">
        <v>37.203479766845703</v>
      </c>
      <c r="Q328" s="1">
        <v>40.080612182617188</v>
      </c>
      <c r="R328" s="1">
        <v>409.98538208007813</v>
      </c>
      <c r="S328" s="1">
        <v>412.44854736328125</v>
      </c>
      <c r="T328" s="1">
        <v>14.389593124389648</v>
      </c>
      <c r="U328" s="1">
        <v>14.809679985046387</v>
      </c>
      <c r="V328" s="1">
        <v>20.276895523071289</v>
      </c>
      <c r="W328" s="1">
        <v>20.868408203125</v>
      </c>
      <c r="X328" s="1">
        <v>600.3787841796875</v>
      </c>
      <c r="Y328" s="1">
        <v>0.20708119869232178</v>
      </c>
      <c r="Z328" s="1">
        <v>0.21798020601272583</v>
      </c>
      <c r="AA328" s="1">
        <v>101.33348083496094</v>
      </c>
      <c r="AB328" s="1">
        <v>8.4730892181396484</v>
      </c>
      <c r="AC328" s="1">
        <v>-5.5149644613265991E-2</v>
      </c>
      <c r="AD328" s="1">
        <v>7.4510477483272552E-2</v>
      </c>
      <c r="AE328" s="1">
        <v>2.3167335893958807E-3</v>
      </c>
      <c r="AF328" s="1">
        <v>7.237841933965683E-2</v>
      </c>
      <c r="AG328" s="1">
        <v>2.0595425739884377E-3</v>
      </c>
      <c r="AH328" s="1">
        <v>1</v>
      </c>
      <c r="AI328" s="1">
        <v>0</v>
      </c>
      <c r="AJ328" s="1">
        <v>2</v>
      </c>
      <c r="AK328" s="1">
        <v>0</v>
      </c>
      <c r="AL328" s="1">
        <v>1</v>
      </c>
      <c r="AM328" s="1">
        <v>0.18999999761581421</v>
      </c>
      <c r="AN328" s="1">
        <v>111115</v>
      </c>
      <c r="AO328">
        <f>X328*0.000001/(K328*0.0001)</f>
        <v>1.7202830445246351</v>
      </c>
      <c r="AP328">
        <f>(U328-T328)/(1000-U328)*AO328</f>
        <v>7.3353167295066497E-4</v>
      </c>
      <c r="AQ328">
        <f>(P328+273.15)</f>
        <v>310.35347976684568</v>
      </c>
      <c r="AR328">
        <f>(O328+273.15)</f>
        <v>312.58440628051756</v>
      </c>
      <c r="AS328">
        <f>(Y328*AK328+Z328*AL328)*AM328</f>
        <v>4.1416238622712598E-2</v>
      </c>
      <c r="AT328">
        <f>((AS328+0.00000010773*(AR328^4-AQ328^4))-AP328*44100)/(L328*0.92*2*29.3+0.00000043092*AQ328^3)</f>
        <v>-2.6993748439945498E-2</v>
      </c>
      <c r="AU328">
        <f>0.61365*EXP(17.502*J328/(240.97+J328))</f>
        <v>6.3658686763742969</v>
      </c>
      <c r="AV328">
        <f>AU328*1000/AA328</f>
        <v>62.820981021486993</v>
      </c>
      <c r="AW328">
        <f>(AV328-U328)</f>
        <v>48.011301036440607</v>
      </c>
      <c r="AX328">
        <f>IF(D328,P328,(O328+P328)/2)</f>
        <v>37.203479766845703</v>
      </c>
      <c r="AY328">
        <f>0.61365*EXP(17.502*AX328/(240.97+AX328))</f>
        <v>6.3752421761381823</v>
      </c>
      <c r="AZ328">
        <f>IF(AW328&lt;&gt;0,(1000-(AV328+U328)/2)/AW328*AP328,0)</f>
        <v>1.4685279994710625E-2</v>
      </c>
      <c r="BA328">
        <f>U328*AA328/1000</f>
        <v>1.5007164229366026</v>
      </c>
      <c r="BB328">
        <f>(AY328-BA328)</f>
        <v>4.8745257532015795</v>
      </c>
      <c r="BC328">
        <f>1/(1.6/F328+1.37/N328)</f>
        <v>9.1836852306297068E-3</v>
      </c>
      <c r="BD328">
        <f>G328*AA328*0.001</f>
        <v>86.754457555932817</v>
      </c>
      <c r="BE328">
        <f>G328/S328</f>
        <v>2.0757213830437586</v>
      </c>
      <c r="BF328">
        <f>(1-AP328*AA328/AU328/F328)*100</f>
        <v>20.812486038123911</v>
      </c>
      <c r="BG328">
        <f>(S328-E328/(N328/1.35))</f>
        <v>414.1510044428473</v>
      </c>
      <c r="BH328">
        <f>E328*BF328/100/BG328</f>
        <v>-2.2814457412148165E-3</v>
      </c>
    </row>
    <row r="329" spans="1:60" x14ac:dyDescent="0.25">
      <c r="A329" s="1" t="s">
        <v>9</v>
      </c>
      <c r="B329" s="1" t="s">
        <v>391</v>
      </c>
    </row>
    <row r="330" spans="1:60" x14ac:dyDescent="0.25">
      <c r="A330" s="1" t="s">
        <v>9</v>
      </c>
      <c r="B330" s="1" t="s">
        <v>392</v>
      </c>
    </row>
    <row r="331" spans="1:60" x14ac:dyDescent="0.25">
      <c r="A331" s="1" t="s">
        <v>9</v>
      </c>
      <c r="B331" s="1" t="s">
        <v>393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3A52C26A07640A2C0DC499E2373CE" ma:contentTypeVersion="13" ma:contentTypeDescription="Create a new document." ma:contentTypeScope="" ma:versionID="d5a9bcad45b5a926f4eddb84f350e26d">
  <xsd:schema xmlns:xsd="http://www.w3.org/2001/XMLSchema" xmlns:xs="http://www.w3.org/2001/XMLSchema" xmlns:p="http://schemas.microsoft.com/office/2006/metadata/properties" xmlns:ns3="f87c7de8-702b-47c0-ae9c-591d6d57b7d7" xmlns:ns4="1fc08370-02f1-4c13-ae8e-ff82c3d88f8d" targetNamespace="http://schemas.microsoft.com/office/2006/metadata/properties" ma:root="true" ma:fieldsID="d7d857b98bc12b58b7efa3d587fb783e" ns3:_="" ns4:_="">
    <xsd:import namespace="f87c7de8-702b-47c0-ae9c-591d6d57b7d7"/>
    <xsd:import namespace="1fc08370-02f1-4c13-ae8e-ff82c3d88f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c7de8-702b-47c0-ae9c-591d6d57b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08370-02f1-4c13-ae8e-ff82c3d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F0FC8B-7EF1-442F-A101-E2E455217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c7de8-702b-47c0-ae9c-591d6d57b7d7"/>
    <ds:schemaRef ds:uri="1fc08370-02f1-4c13-ae8e-ff82c3d88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EB0DA-D035-4E89-853D-236420C1A0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71F145-EB56-4036-B6CC-6445A472A2FE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1fc08370-02f1-4c13-ae8e-ff82c3d88f8d"/>
    <ds:schemaRef ds:uri="f87c7de8-702b-47c0-ae9c-591d6d57b7d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RvT April 18 2020_6400.x_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Chieppa, Jeff</dc:creator>
  <cp:lastModifiedBy>Chieppa, Jeff</cp:lastModifiedBy>
  <dcterms:created xsi:type="dcterms:W3CDTF">2020-05-18T18:53:26Z</dcterms:created>
  <dcterms:modified xsi:type="dcterms:W3CDTF">2020-05-18T18:53:26Z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0x0101004BE3A52C26A07640A2C0DC499E2373CE</vt:lpwstr>
  </property>
</Properties>
</file>