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orthflorida-my.sharepoint.com/personal/n01456074_unf_edu/Documents/Other Projects/Belize Florida Mangroves Exp/Physiology Data/"/>
    </mc:Choice>
  </mc:AlternateContent>
  <xr:revisionPtr revIDLastSave="0" documentId="8_{8683D87C-438F-4F4B-ACAF-88FFA51ADCCB}" xr6:coauthVersionLast="36" xr6:coauthVersionMax="36" xr10:uidLastSave="{00000000-0000-0000-0000-000000000000}"/>
  <bookViews>
    <workbookView xWindow="0" yWindow="0" windowWidth="25200" windowHeight="11775"/>
  </bookViews>
  <sheets>
    <sheet name="RvT 05-15-2020_6400.x_" sheetId="1" r:id="rId1"/>
  </sheets>
  <calcPr calcId="0"/>
</workbook>
</file>

<file path=xl/calcChain.xml><?xml version="1.0" encoding="utf-8"?>
<calcChain xmlns="http://schemas.openxmlformats.org/spreadsheetml/2006/main">
  <c r="L24" i="1" l="1"/>
  <c r="N24" i="1"/>
  <c r="AO24" i="1"/>
  <c r="E24" i="1" s="1"/>
  <c r="AQ24" i="1"/>
  <c r="AR24" i="1"/>
  <c r="AS24" i="1"/>
  <c r="AX24" i="1"/>
  <c r="AY24" i="1" s="1"/>
  <c r="BB24" i="1" s="1"/>
  <c r="BA24" i="1"/>
  <c r="H25" i="1"/>
  <c r="L25" i="1"/>
  <c r="N25" i="1"/>
  <c r="AO25" i="1"/>
  <c r="E25" i="1" s="1"/>
  <c r="AP25" i="1"/>
  <c r="AQ25" i="1"/>
  <c r="AR25" i="1"/>
  <c r="AT25" i="1" s="1"/>
  <c r="J25" i="1" s="1"/>
  <c r="AU25" i="1" s="1"/>
  <c r="AS25" i="1"/>
  <c r="AX25" i="1"/>
  <c r="AY25" i="1" s="1"/>
  <c r="BB25" i="1" s="1"/>
  <c r="BA25" i="1"/>
  <c r="H26" i="1"/>
  <c r="L26" i="1"/>
  <c r="N26" i="1"/>
  <c r="AO26" i="1"/>
  <c r="E26" i="1" s="1"/>
  <c r="AP26" i="1"/>
  <c r="AQ26" i="1"/>
  <c r="AR26" i="1"/>
  <c r="AT26" i="1" s="1"/>
  <c r="J26" i="1" s="1"/>
  <c r="AU26" i="1" s="1"/>
  <c r="AS26" i="1"/>
  <c r="AV26" i="1"/>
  <c r="AW26" i="1" s="1"/>
  <c r="AZ26" i="1" s="1"/>
  <c r="F26" i="1" s="1"/>
  <c r="BC26" i="1" s="1"/>
  <c r="G26" i="1" s="1"/>
  <c r="AX26" i="1"/>
  <c r="AY26" i="1" s="1"/>
  <c r="BB26" i="1" s="1"/>
  <c r="BA26" i="1"/>
  <c r="H27" i="1"/>
  <c r="L27" i="1"/>
  <c r="N27" i="1"/>
  <c r="AO27" i="1"/>
  <c r="E27" i="1" s="1"/>
  <c r="AP27" i="1"/>
  <c r="AQ27" i="1"/>
  <c r="AR27" i="1"/>
  <c r="AT27" i="1" s="1"/>
  <c r="J27" i="1" s="1"/>
  <c r="AU27" i="1" s="1"/>
  <c r="AS27" i="1"/>
  <c r="AX27" i="1"/>
  <c r="AY27" i="1" s="1"/>
  <c r="BB27" i="1" s="1"/>
  <c r="BA27" i="1"/>
  <c r="H28" i="1"/>
  <c r="L28" i="1"/>
  <c r="N28" i="1"/>
  <c r="AO28" i="1"/>
  <c r="E28" i="1" s="1"/>
  <c r="AP28" i="1"/>
  <c r="AQ28" i="1"/>
  <c r="AR28" i="1"/>
  <c r="AT28" i="1" s="1"/>
  <c r="J28" i="1" s="1"/>
  <c r="AU28" i="1" s="1"/>
  <c r="AS28" i="1"/>
  <c r="AV28" i="1"/>
  <c r="AW28" i="1" s="1"/>
  <c r="AZ28" i="1" s="1"/>
  <c r="F28" i="1" s="1"/>
  <c r="BC28" i="1" s="1"/>
  <c r="G28" i="1" s="1"/>
  <c r="AX28" i="1"/>
  <c r="AY28" i="1" s="1"/>
  <c r="BB28" i="1" s="1"/>
  <c r="BA28" i="1"/>
  <c r="H38" i="1"/>
  <c r="L38" i="1"/>
  <c r="N38" i="1"/>
  <c r="AO38" i="1"/>
  <c r="E38" i="1" s="1"/>
  <c r="AP38" i="1"/>
  <c r="AQ38" i="1"/>
  <c r="AR38" i="1"/>
  <c r="AT38" i="1" s="1"/>
  <c r="J38" i="1" s="1"/>
  <c r="AU38" i="1" s="1"/>
  <c r="AS38" i="1"/>
  <c r="AX38" i="1"/>
  <c r="AY38" i="1" s="1"/>
  <c r="BB38" i="1" s="1"/>
  <c r="BA38" i="1"/>
  <c r="H39" i="1"/>
  <c r="L39" i="1"/>
  <c r="N39" i="1"/>
  <c r="AO39" i="1"/>
  <c r="E39" i="1" s="1"/>
  <c r="AP39" i="1"/>
  <c r="AQ39" i="1"/>
  <c r="AR39" i="1"/>
  <c r="AT39" i="1" s="1"/>
  <c r="J39" i="1" s="1"/>
  <c r="AU39" i="1" s="1"/>
  <c r="AS39" i="1"/>
  <c r="AV39" i="1"/>
  <c r="AW39" i="1" s="1"/>
  <c r="AZ39" i="1" s="1"/>
  <c r="F39" i="1" s="1"/>
  <c r="BC39" i="1" s="1"/>
  <c r="G39" i="1" s="1"/>
  <c r="AX39" i="1"/>
  <c r="AY39" i="1" s="1"/>
  <c r="BB39" i="1" s="1"/>
  <c r="BA39" i="1"/>
  <c r="H40" i="1"/>
  <c r="L40" i="1"/>
  <c r="N40" i="1"/>
  <c r="BG40" i="1" s="1"/>
  <c r="AO40" i="1"/>
  <c r="E40" i="1" s="1"/>
  <c r="AP40" i="1"/>
  <c r="AQ40" i="1"/>
  <c r="AR40" i="1"/>
  <c r="AT40" i="1" s="1"/>
  <c r="J40" i="1" s="1"/>
  <c r="AU40" i="1" s="1"/>
  <c r="AS40" i="1"/>
  <c r="AV40" i="1"/>
  <c r="AW40" i="1" s="1"/>
  <c r="AZ40" i="1" s="1"/>
  <c r="F40" i="1" s="1"/>
  <c r="AX40" i="1"/>
  <c r="AY40" i="1"/>
  <c r="BB40" i="1" s="1"/>
  <c r="BA40" i="1"/>
  <c r="BC40" i="1"/>
  <c r="G40" i="1" s="1"/>
  <c r="H41" i="1"/>
  <c r="L41" i="1"/>
  <c r="N41" i="1"/>
  <c r="AO41" i="1"/>
  <c r="E41" i="1" s="1"/>
  <c r="AP41" i="1"/>
  <c r="AQ41" i="1"/>
  <c r="AR41" i="1"/>
  <c r="AT41" i="1" s="1"/>
  <c r="J41" i="1" s="1"/>
  <c r="AU41" i="1" s="1"/>
  <c r="AS41" i="1"/>
  <c r="AX41" i="1"/>
  <c r="AY41" i="1"/>
  <c r="BB41" i="1" s="1"/>
  <c r="BA41" i="1"/>
  <c r="H42" i="1"/>
  <c r="L42" i="1"/>
  <c r="N42" i="1" s="1"/>
  <c r="AO42" i="1"/>
  <c r="E42" i="1" s="1"/>
  <c r="AP42" i="1"/>
  <c r="AQ42" i="1"/>
  <c r="AR42" i="1"/>
  <c r="AS42" i="1"/>
  <c r="AX42" i="1"/>
  <c r="AY42" i="1"/>
  <c r="BB42" i="1" s="1"/>
  <c r="BA42" i="1"/>
  <c r="BG42" i="1"/>
  <c r="H52" i="1"/>
  <c r="L52" i="1"/>
  <c r="N52" i="1" s="1"/>
  <c r="BG52" i="1" s="1"/>
  <c r="AO52" i="1"/>
  <c r="E52" i="1" s="1"/>
  <c r="AP52" i="1"/>
  <c r="AQ52" i="1"/>
  <c r="AR52" i="1"/>
  <c r="AS52" i="1"/>
  <c r="AX52" i="1"/>
  <c r="AY52" i="1"/>
  <c r="BB52" i="1" s="1"/>
  <c r="BA52" i="1"/>
  <c r="H53" i="1"/>
  <c r="L53" i="1"/>
  <c r="N53" i="1"/>
  <c r="AO53" i="1"/>
  <c r="E53" i="1" s="1"/>
  <c r="AP53" i="1"/>
  <c r="AQ53" i="1"/>
  <c r="AR53" i="1"/>
  <c r="AT53" i="1" s="1"/>
  <c r="J53" i="1" s="1"/>
  <c r="AU53" i="1" s="1"/>
  <c r="AS53" i="1"/>
  <c r="AX53" i="1"/>
  <c r="AY53" i="1"/>
  <c r="BB53" i="1" s="1"/>
  <c r="BA53" i="1"/>
  <c r="H54" i="1"/>
  <c r="L54" i="1"/>
  <c r="N54" i="1"/>
  <c r="AO54" i="1"/>
  <c r="E54" i="1" s="1"/>
  <c r="AP54" i="1"/>
  <c r="AQ54" i="1"/>
  <c r="AR54" i="1"/>
  <c r="AT54" i="1" s="1"/>
  <c r="J54" i="1" s="1"/>
  <c r="AU54" i="1" s="1"/>
  <c r="AS54" i="1"/>
  <c r="AX54" i="1"/>
  <c r="AY54" i="1"/>
  <c r="BB54" i="1" s="1"/>
  <c r="BA54" i="1"/>
  <c r="H55" i="1"/>
  <c r="L55" i="1"/>
  <c r="N55" i="1" s="1"/>
  <c r="AO55" i="1"/>
  <c r="E55" i="1" s="1"/>
  <c r="AP55" i="1"/>
  <c r="AQ55" i="1"/>
  <c r="AR55" i="1"/>
  <c r="AS55" i="1"/>
  <c r="AX55" i="1"/>
  <c r="AY55" i="1"/>
  <c r="BB55" i="1" s="1"/>
  <c r="BA55" i="1"/>
  <c r="BG55" i="1"/>
  <c r="H56" i="1"/>
  <c r="L56" i="1"/>
  <c r="N56" i="1" s="1"/>
  <c r="AO56" i="1"/>
  <c r="E56" i="1" s="1"/>
  <c r="AP56" i="1"/>
  <c r="AQ56" i="1"/>
  <c r="AR56" i="1"/>
  <c r="AS56" i="1"/>
  <c r="AX56" i="1"/>
  <c r="AY56" i="1"/>
  <c r="BB56" i="1" s="1"/>
  <c r="BA56" i="1"/>
  <c r="BG56" i="1"/>
  <c r="H66" i="1"/>
  <c r="L66" i="1"/>
  <c r="N66" i="1" s="1"/>
  <c r="AO66" i="1"/>
  <c r="E66" i="1" s="1"/>
  <c r="AP66" i="1"/>
  <c r="AQ66" i="1"/>
  <c r="AR66" i="1"/>
  <c r="AS66" i="1"/>
  <c r="AX66" i="1"/>
  <c r="AY66" i="1"/>
  <c r="BB66" i="1" s="1"/>
  <c r="BA66" i="1"/>
  <c r="H67" i="1"/>
  <c r="L67" i="1"/>
  <c r="N67" i="1"/>
  <c r="AO67" i="1"/>
  <c r="E67" i="1" s="1"/>
  <c r="AP67" i="1"/>
  <c r="AQ67" i="1"/>
  <c r="AR67" i="1"/>
  <c r="AT67" i="1" s="1"/>
  <c r="J67" i="1" s="1"/>
  <c r="AU67" i="1" s="1"/>
  <c r="AS67" i="1"/>
  <c r="AX67" i="1"/>
  <c r="AY67" i="1"/>
  <c r="BB67" i="1" s="1"/>
  <c r="BA67" i="1"/>
  <c r="E68" i="1"/>
  <c r="BG68" i="1" s="1"/>
  <c r="L68" i="1"/>
  <c r="N68" i="1"/>
  <c r="AO68" i="1"/>
  <c r="AP68" i="1" s="1"/>
  <c r="AQ68" i="1"/>
  <c r="AR68" i="1"/>
  <c r="AS68" i="1"/>
  <c r="AX68" i="1"/>
  <c r="AY68" i="1" s="1"/>
  <c r="BB68" i="1" s="1"/>
  <c r="BA68" i="1"/>
  <c r="E69" i="1"/>
  <c r="L69" i="1"/>
  <c r="N69" i="1"/>
  <c r="AO69" i="1"/>
  <c r="AP69" i="1" s="1"/>
  <c r="AQ69" i="1"/>
  <c r="AR69" i="1"/>
  <c r="AS69" i="1"/>
  <c r="AX69" i="1"/>
  <c r="AY69" i="1" s="1"/>
  <c r="BB69" i="1" s="1"/>
  <c r="BA69" i="1"/>
  <c r="L70" i="1"/>
  <c r="N70" i="1"/>
  <c r="AO70" i="1"/>
  <c r="AQ70" i="1"/>
  <c r="AR70" i="1"/>
  <c r="AS70" i="1"/>
  <c r="AX70" i="1"/>
  <c r="AY70" i="1" s="1"/>
  <c r="BA70" i="1"/>
  <c r="L80" i="1"/>
  <c r="N80" i="1"/>
  <c r="AO80" i="1"/>
  <c r="AP80" i="1" s="1"/>
  <c r="H80" i="1" s="1"/>
  <c r="AQ80" i="1"/>
  <c r="AR80" i="1"/>
  <c r="AS80" i="1"/>
  <c r="AT80" i="1" s="1"/>
  <c r="J80" i="1" s="1"/>
  <c r="AU80" i="1" s="1"/>
  <c r="AX80" i="1"/>
  <c r="AY80" i="1" s="1"/>
  <c r="BA80" i="1"/>
  <c r="E81" i="1"/>
  <c r="L81" i="1"/>
  <c r="N81" i="1"/>
  <c r="AO81" i="1"/>
  <c r="AP81" i="1" s="1"/>
  <c r="AQ81" i="1"/>
  <c r="AR81" i="1"/>
  <c r="AS81" i="1"/>
  <c r="AT81" i="1" s="1"/>
  <c r="J81" i="1" s="1"/>
  <c r="AU81" i="1" s="1"/>
  <c r="AX81" i="1"/>
  <c r="AY81" i="1" s="1"/>
  <c r="BB81" i="1" s="1"/>
  <c r="BA81" i="1"/>
  <c r="E82" i="1"/>
  <c r="L82" i="1"/>
  <c r="N82" i="1"/>
  <c r="AO82" i="1"/>
  <c r="AP82" i="1" s="1"/>
  <c r="AQ82" i="1"/>
  <c r="AR82" i="1"/>
  <c r="AS82" i="1"/>
  <c r="AX82" i="1"/>
  <c r="AY82" i="1" s="1"/>
  <c r="BB82" i="1" s="1"/>
  <c r="BA82" i="1"/>
  <c r="L83" i="1"/>
  <c r="N83" i="1"/>
  <c r="AO83" i="1"/>
  <c r="AQ83" i="1"/>
  <c r="AR83" i="1"/>
  <c r="AS83" i="1"/>
  <c r="AX83" i="1"/>
  <c r="AY83" i="1" s="1"/>
  <c r="BA83" i="1"/>
  <c r="E84" i="1"/>
  <c r="BG84" i="1" s="1"/>
  <c r="L84" i="1"/>
  <c r="N84" i="1"/>
  <c r="AO84" i="1"/>
  <c r="AP84" i="1" s="1"/>
  <c r="AQ84" i="1"/>
  <c r="AR84" i="1"/>
  <c r="AS84" i="1"/>
  <c r="AX84" i="1"/>
  <c r="AY84" i="1" s="1"/>
  <c r="BA84" i="1"/>
  <c r="E94" i="1"/>
  <c r="L94" i="1"/>
  <c r="N94" i="1"/>
  <c r="AO94" i="1"/>
  <c r="AP94" i="1" s="1"/>
  <c r="H94" i="1" s="1"/>
  <c r="AQ94" i="1"/>
  <c r="AR94" i="1"/>
  <c r="AS94" i="1"/>
  <c r="AT94" i="1" s="1"/>
  <c r="J94" i="1" s="1"/>
  <c r="AU94" i="1" s="1"/>
  <c r="AX94" i="1"/>
  <c r="AY94" i="1" s="1"/>
  <c r="BB94" i="1" s="1"/>
  <c r="BA94" i="1"/>
  <c r="E95" i="1"/>
  <c r="L95" i="1"/>
  <c r="N95" i="1" s="1"/>
  <c r="AO95" i="1"/>
  <c r="AP95" i="1"/>
  <c r="H95" i="1" s="1"/>
  <c r="AQ95" i="1"/>
  <c r="AR95" i="1"/>
  <c r="AS95" i="1"/>
  <c r="AX95" i="1"/>
  <c r="AY95" i="1" s="1"/>
  <c r="BB95" i="1" s="1"/>
  <c r="BA95" i="1"/>
  <c r="L96" i="1"/>
  <c r="N96" i="1" s="1"/>
  <c r="AO96" i="1"/>
  <c r="E96" i="1" s="1"/>
  <c r="AP96" i="1"/>
  <c r="AQ96" i="1"/>
  <c r="AR96" i="1"/>
  <c r="AS96" i="1"/>
  <c r="AT96" i="1"/>
  <c r="J96" i="1" s="1"/>
  <c r="AU96" i="1" s="1"/>
  <c r="AX96" i="1"/>
  <c r="AY96" i="1"/>
  <c r="BB96" i="1" s="1"/>
  <c r="BA96" i="1"/>
  <c r="BG96" i="1"/>
  <c r="L97" i="1"/>
  <c r="N97" i="1" s="1"/>
  <c r="AO97" i="1"/>
  <c r="E97" i="1" s="1"/>
  <c r="BG97" i="1" s="1"/>
  <c r="AP97" i="1"/>
  <c r="H97" i="1" s="1"/>
  <c r="AQ97" i="1"/>
  <c r="AT97" i="1" s="1"/>
  <c r="J97" i="1" s="1"/>
  <c r="AU97" i="1" s="1"/>
  <c r="AR97" i="1"/>
  <c r="AS97" i="1"/>
  <c r="AX97" i="1"/>
  <c r="AY97" i="1" s="1"/>
  <c r="BB97" i="1" s="1"/>
  <c r="BA97" i="1"/>
  <c r="L98" i="1"/>
  <c r="N98" i="1" s="1"/>
  <c r="AO98" i="1"/>
  <c r="E98" i="1" s="1"/>
  <c r="AP98" i="1"/>
  <c r="AQ98" i="1"/>
  <c r="AR98" i="1"/>
  <c r="AS98" i="1"/>
  <c r="AT98" i="1"/>
  <c r="J98" i="1" s="1"/>
  <c r="AU98" i="1" s="1"/>
  <c r="AX98" i="1"/>
  <c r="AY98" i="1"/>
  <c r="BB98" i="1" s="1"/>
  <c r="BA98" i="1"/>
  <c r="BG98" i="1"/>
  <c r="L108" i="1"/>
  <c r="N108" i="1" s="1"/>
  <c r="AO108" i="1"/>
  <c r="E108" i="1" s="1"/>
  <c r="AP108" i="1"/>
  <c r="H108" i="1" s="1"/>
  <c r="AQ108" i="1"/>
  <c r="AR108" i="1"/>
  <c r="AS108" i="1"/>
  <c r="AX108" i="1"/>
  <c r="AY108" i="1" s="1"/>
  <c r="BB108" i="1" s="1"/>
  <c r="BA108" i="1"/>
  <c r="L109" i="1"/>
  <c r="N109" i="1" s="1"/>
  <c r="AO109" i="1"/>
  <c r="E109" i="1" s="1"/>
  <c r="AP109" i="1"/>
  <c r="AQ109" i="1"/>
  <c r="AR109" i="1"/>
  <c r="AS109" i="1"/>
  <c r="AT109" i="1"/>
  <c r="J109" i="1" s="1"/>
  <c r="AU109" i="1" s="1"/>
  <c r="AX109" i="1"/>
  <c r="AY109" i="1"/>
  <c r="BB109" i="1" s="1"/>
  <c r="BA109" i="1"/>
  <c r="BG109" i="1"/>
  <c r="L110" i="1"/>
  <c r="N110" i="1" s="1"/>
  <c r="AO110" i="1"/>
  <c r="E110" i="1" s="1"/>
  <c r="BG110" i="1" s="1"/>
  <c r="AP110" i="1"/>
  <c r="H110" i="1" s="1"/>
  <c r="AQ110" i="1"/>
  <c r="AT110" i="1" s="1"/>
  <c r="J110" i="1" s="1"/>
  <c r="AU110" i="1" s="1"/>
  <c r="AR110" i="1"/>
  <c r="AS110" i="1"/>
  <c r="AX110" i="1"/>
  <c r="AY110" i="1" s="1"/>
  <c r="BB110" i="1" s="1"/>
  <c r="BA110" i="1"/>
  <c r="L111" i="1"/>
  <c r="N111" i="1" s="1"/>
  <c r="AO111" i="1"/>
  <c r="E111" i="1" s="1"/>
  <c r="AP111" i="1"/>
  <c r="AQ111" i="1"/>
  <c r="AR111" i="1"/>
  <c r="AS111" i="1"/>
  <c r="AT111" i="1"/>
  <c r="J111" i="1" s="1"/>
  <c r="AU111" i="1" s="1"/>
  <c r="AX111" i="1"/>
  <c r="AY111" i="1"/>
  <c r="BB111" i="1" s="1"/>
  <c r="BA111" i="1"/>
  <c r="BG111" i="1"/>
  <c r="L112" i="1"/>
  <c r="N112" i="1" s="1"/>
  <c r="AO112" i="1"/>
  <c r="E112" i="1" s="1"/>
  <c r="AP112" i="1"/>
  <c r="H112" i="1" s="1"/>
  <c r="AQ112" i="1"/>
  <c r="AR112" i="1"/>
  <c r="AS112" i="1"/>
  <c r="AX112" i="1"/>
  <c r="AY112" i="1" s="1"/>
  <c r="BB112" i="1" s="1"/>
  <c r="BA112" i="1"/>
  <c r="L123" i="1"/>
  <c r="N123" i="1" s="1"/>
  <c r="AO123" i="1"/>
  <c r="E123" i="1" s="1"/>
  <c r="AP123" i="1"/>
  <c r="AQ123" i="1"/>
  <c r="AR123" i="1"/>
  <c r="AS123" i="1"/>
  <c r="AT123" i="1"/>
  <c r="J123" i="1" s="1"/>
  <c r="AU123" i="1" s="1"/>
  <c r="AX123" i="1"/>
  <c r="AY123" i="1"/>
  <c r="BB123" i="1" s="1"/>
  <c r="BA123" i="1"/>
  <c r="BG123" i="1"/>
  <c r="L124" i="1"/>
  <c r="N124" i="1" s="1"/>
  <c r="AO124" i="1"/>
  <c r="E124" i="1" s="1"/>
  <c r="BG124" i="1" s="1"/>
  <c r="AP124" i="1"/>
  <c r="H124" i="1" s="1"/>
  <c r="AQ124" i="1"/>
  <c r="AT124" i="1" s="1"/>
  <c r="J124" i="1" s="1"/>
  <c r="AU124" i="1" s="1"/>
  <c r="AR124" i="1"/>
  <c r="AS124" i="1"/>
  <c r="AX124" i="1"/>
  <c r="AY124" i="1" s="1"/>
  <c r="BB124" i="1" s="1"/>
  <c r="BA124" i="1"/>
  <c r="L125" i="1"/>
  <c r="N125" i="1" s="1"/>
  <c r="AO125" i="1"/>
  <c r="E125" i="1" s="1"/>
  <c r="AP125" i="1"/>
  <c r="AQ125" i="1"/>
  <c r="AR125" i="1"/>
  <c r="AS125" i="1"/>
  <c r="AT125" i="1"/>
  <c r="J125" i="1" s="1"/>
  <c r="AU125" i="1" s="1"/>
  <c r="AX125" i="1"/>
  <c r="AY125" i="1"/>
  <c r="BB125" i="1" s="1"/>
  <c r="BA125" i="1"/>
  <c r="BG125" i="1"/>
  <c r="L126" i="1"/>
  <c r="N126" i="1" s="1"/>
  <c r="AO126" i="1"/>
  <c r="E126" i="1" s="1"/>
  <c r="AP126" i="1"/>
  <c r="H126" i="1" s="1"/>
  <c r="AQ126" i="1"/>
  <c r="AR126" i="1"/>
  <c r="AS126" i="1"/>
  <c r="AX126" i="1"/>
  <c r="AY126" i="1" s="1"/>
  <c r="BB126" i="1" s="1"/>
  <c r="BA126" i="1"/>
  <c r="L127" i="1"/>
  <c r="N127" i="1" s="1"/>
  <c r="AO127" i="1"/>
  <c r="E127" i="1" s="1"/>
  <c r="AP127" i="1"/>
  <c r="AQ127" i="1"/>
  <c r="AR127" i="1"/>
  <c r="AS127" i="1"/>
  <c r="AT127" i="1"/>
  <c r="J127" i="1" s="1"/>
  <c r="AU127" i="1" s="1"/>
  <c r="AX127" i="1"/>
  <c r="AY127" i="1"/>
  <c r="BB127" i="1" s="1"/>
  <c r="BA127" i="1"/>
  <c r="BG127" i="1"/>
  <c r="L137" i="1"/>
  <c r="N137" i="1" s="1"/>
  <c r="AO137" i="1"/>
  <c r="E137" i="1" s="1"/>
  <c r="BG137" i="1" s="1"/>
  <c r="AP137" i="1"/>
  <c r="H137" i="1" s="1"/>
  <c r="AQ137" i="1"/>
  <c r="AT137" i="1" s="1"/>
  <c r="J137" i="1" s="1"/>
  <c r="AU137" i="1" s="1"/>
  <c r="AR137" i="1"/>
  <c r="AS137" i="1"/>
  <c r="AX137" i="1"/>
  <c r="AY137" i="1" s="1"/>
  <c r="BB137" i="1" s="1"/>
  <c r="BA137" i="1"/>
  <c r="L138" i="1"/>
  <c r="N138" i="1" s="1"/>
  <c r="AO138" i="1"/>
  <c r="E138" i="1" s="1"/>
  <c r="AP138" i="1"/>
  <c r="AQ138" i="1"/>
  <c r="AR138" i="1"/>
  <c r="AS138" i="1"/>
  <c r="AT138" i="1"/>
  <c r="J138" i="1" s="1"/>
  <c r="AU138" i="1" s="1"/>
  <c r="AX138" i="1"/>
  <c r="AY138" i="1"/>
  <c r="BB138" i="1" s="1"/>
  <c r="BA138" i="1"/>
  <c r="BG138" i="1"/>
  <c r="L139" i="1"/>
  <c r="N139" i="1" s="1"/>
  <c r="AO139" i="1"/>
  <c r="E139" i="1" s="1"/>
  <c r="AP139" i="1"/>
  <c r="H139" i="1" s="1"/>
  <c r="AQ139" i="1"/>
  <c r="AR139" i="1"/>
  <c r="AS139" i="1"/>
  <c r="AX139" i="1"/>
  <c r="AY139" i="1" s="1"/>
  <c r="BB139" i="1" s="1"/>
  <c r="BA139" i="1"/>
  <c r="L140" i="1"/>
  <c r="N140" i="1" s="1"/>
  <c r="AO140" i="1"/>
  <c r="E140" i="1" s="1"/>
  <c r="AP140" i="1"/>
  <c r="AQ140" i="1"/>
  <c r="AR140" i="1"/>
  <c r="AS140" i="1"/>
  <c r="AT140" i="1"/>
  <c r="J140" i="1" s="1"/>
  <c r="AU140" i="1" s="1"/>
  <c r="AX140" i="1"/>
  <c r="AY140" i="1"/>
  <c r="BB140" i="1" s="1"/>
  <c r="BA140" i="1"/>
  <c r="BG140" i="1"/>
  <c r="L141" i="1"/>
  <c r="N141" i="1" s="1"/>
  <c r="AO141" i="1"/>
  <c r="E141" i="1" s="1"/>
  <c r="BG141" i="1" s="1"/>
  <c r="AP141" i="1"/>
  <c r="H141" i="1" s="1"/>
  <c r="AQ141" i="1"/>
  <c r="AT141" i="1" s="1"/>
  <c r="J141" i="1" s="1"/>
  <c r="AU141" i="1" s="1"/>
  <c r="AR141" i="1"/>
  <c r="AS141" i="1"/>
  <c r="AX141" i="1"/>
  <c r="AY141" i="1" s="1"/>
  <c r="BB141" i="1" s="1"/>
  <c r="BA141" i="1"/>
  <c r="L151" i="1"/>
  <c r="N151" i="1" s="1"/>
  <c r="AO151" i="1"/>
  <c r="E151" i="1" s="1"/>
  <c r="AP151" i="1"/>
  <c r="AQ151" i="1"/>
  <c r="AR151" i="1"/>
  <c r="AS151" i="1"/>
  <c r="AT151" i="1"/>
  <c r="J151" i="1" s="1"/>
  <c r="AU151" i="1" s="1"/>
  <c r="AX151" i="1"/>
  <c r="AY151" i="1"/>
  <c r="BB151" i="1" s="1"/>
  <c r="BA151" i="1"/>
  <c r="E152" i="1"/>
  <c r="L152" i="1"/>
  <c r="N152" i="1" s="1"/>
  <c r="BG152" i="1" s="1"/>
  <c r="AO152" i="1"/>
  <c r="AP152" i="1" s="1"/>
  <c r="AQ152" i="1"/>
  <c r="AR152" i="1"/>
  <c r="AS152" i="1"/>
  <c r="AT152" i="1" s="1"/>
  <c r="J152" i="1" s="1"/>
  <c r="AU152" i="1" s="1"/>
  <c r="AX152" i="1"/>
  <c r="AY152" i="1" s="1"/>
  <c r="BA152" i="1"/>
  <c r="BB152" i="1"/>
  <c r="I153" i="1"/>
  <c r="L153" i="1"/>
  <c r="N153" i="1" s="1"/>
  <c r="AO153" i="1"/>
  <c r="E153" i="1" s="1"/>
  <c r="AP153" i="1"/>
  <c r="AQ153" i="1"/>
  <c r="AR153" i="1"/>
  <c r="AS153" i="1"/>
  <c r="AT153" i="1"/>
  <c r="J153" i="1" s="1"/>
  <c r="AU153" i="1" s="1"/>
  <c r="AV153" i="1" s="1"/>
  <c r="AW153" i="1" s="1"/>
  <c r="AZ153" i="1" s="1"/>
  <c r="F153" i="1" s="1"/>
  <c r="BC153" i="1" s="1"/>
  <c r="AX153" i="1"/>
  <c r="AY153" i="1"/>
  <c r="BB153" i="1" s="1"/>
  <c r="BA153" i="1"/>
  <c r="L154" i="1"/>
  <c r="N154" i="1" s="1"/>
  <c r="BG154" i="1" s="1"/>
  <c r="AO154" i="1"/>
  <c r="E154" i="1" s="1"/>
  <c r="AQ154" i="1"/>
  <c r="AR154" i="1"/>
  <c r="AS154" i="1"/>
  <c r="AX154" i="1"/>
  <c r="AY154" i="1"/>
  <c r="BB154" i="1" s="1"/>
  <c r="BA154" i="1"/>
  <c r="L155" i="1"/>
  <c r="N155" i="1" s="1"/>
  <c r="AO155" i="1"/>
  <c r="E155" i="1" s="1"/>
  <c r="AQ155" i="1"/>
  <c r="AR155" i="1"/>
  <c r="AS155" i="1"/>
  <c r="AX155" i="1"/>
  <c r="AY155" i="1"/>
  <c r="BB155" i="1" s="1"/>
  <c r="BA155" i="1"/>
  <c r="L165" i="1"/>
  <c r="N165" i="1" s="1"/>
  <c r="BG165" i="1" s="1"/>
  <c r="AO165" i="1"/>
  <c r="E165" i="1" s="1"/>
  <c r="AQ165" i="1"/>
  <c r="AR165" i="1"/>
  <c r="AS165" i="1"/>
  <c r="AX165" i="1"/>
  <c r="AY165" i="1"/>
  <c r="BB165" i="1" s="1"/>
  <c r="BA165" i="1"/>
  <c r="L166" i="1"/>
  <c r="N166" i="1" s="1"/>
  <c r="AO166" i="1"/>
  <c r="E166" i="1" s="1"/>
  <c r="AQ166" i="1"/>
  <c r="AR166" i="1"/>
  <c r="AS166" i="1"/>
  <c r="AX166" i="1"/>
  <c r="AY166" i="1"/>
  <c r="BB166" i="1" s="1"/>
  <c r="BA166" i="1"/>
  <c r="BG166" i="1"/>
  <c r="L167" i="1"/>
  <c r="N167" i="1" s="1"/>
  <c r="BG167" i="1" s="1"/>
  <c r="AO167" i="1"/>
  <c r="E167" i="1" s="1"/>
  <c r="AQ167" i="1"/>
  <c r="AR167" i="1"/>
  <c r="AS167" i="1"/>
  <c r="AX167" i="1"/>
  <c r="AY167" i="1"/>
  <c r="BB167" i="1" s="1"/>
  <c r="BA167" i="1"/>
  <c r="L168" i="1"/>
  <c r="N168" i="1" s="1"/>
  <c r="AO168" i="1"/>
  <c r="E168" i="1" s="1"/>
  <c r="AQ168" i="1"/>
  <c r="AR168" i="1"/>
  <c r="AS168" i="1"/>
  <c r="AX168" i="1"/>
  <c r="AY168" i="1"/>
  <c r="BB168" i="1" s="1"/>
  <c r="BA168" i="1"/>
  <c r="BG168" i="1"/>
  <c r="L169" i="1"/>
  <c r="N169" i="1" s="1"/>
  <c r="BG169" i="1" s="1"/>
  <c r="AO169" i="1"/>
  <c r="E169" i="1" s="1"/>
  <c r="AQ169" i="1"/>
  <c r="AR169" i="1"/>
  <c r="AS169" i="1"/>
  <c r="AX169" i="1"/>
  <c r="AY169" i="1"/>
  <c r="BB169" i="1" s="1"/>
  <c r="BA169" i="1"/>
  <c r="E179" i="1"/>
  <c r="L179" i="1"/>
  <c r="N179" i="1" s="1"/>
  <c r="AO179" i="1"/>
  <c r="AP179" i="1" s="1"/>
  <c r="AQ179" i="1"/>
  <c r="AR179" i="1"/>
  <c r="AS179" i="1"/>
  <c r="AX179" i="1"/>
  <c r="AY179" i="1"/>
  <c r="BA179" i="1"/>
  <c r="BG179" i="1"/>
  <c r="L180" i="1"/>
  <c r="N180" i="1" s="1"/>
  <c r="AO180" i="1"/>
  <c r="AQ180" i="1"/>
  <c r="AR180" i="1"/>
  <c r="AS180" i="1"/>
  <c r="AX180" i="1"/>
  <c r="AY180" i="1"/>
  <c r="BB180" i="1" s="1"/>
  <c r="BA180" i="1"/>
  <c r="E181" i="1"/>
  <c r="L181" i="1"/>
  <c r="N181" i="1" s="1"/>
  <c r="AO181" i="1"/>
  <c r="AP181" i="1" s="1"/>
  <c r="AQ181" i="1"/>
  <c r="AR181" i="1"/>
  <c r="AS181" i="1"/>
  <c r="AX181" i="1"/>
  <c r="AY181" i="1"/>
  <c r="BA181" i="1"/>
  <c r="L182" i="1"/>
  <c r="N182" i="1" s="1"/>
  <c r="AO182" i="1"/>
  <c r="AQ182" i="1"/>
  <c r="AR182" i="1"/>
  <c r="AS182" i="1"/>
  <c r="AX182" i="1"/>
  <c r="AY182" i="1"/>
  <c r="BB182" i="1" s="1"/>
  <c r="BA182" i="1"/>
  <c r="E183" i="1"/>
  <c r="L183" i="1"/>
  <c r="N183" i="1" s="1"/>
  <c r="AO183" i="1"/>
  <c r="AP183" i="1" s="1"/>
  <c r="AQ183" i="1"/>
  <c r="AR183" i="1"/>
  <c r="AS183" i="1"/>
  <c r="AX183" i="1"/>
  <c r="AY183" i="1"/>
  <c r="BA183" i="1"/>
  <c r="BG183" i="1"/>
  <c r="L193" i="1"/>
  <c r="N193" i="1" s="1"/>
  <c r="AO193" i="1"/>
  <c r="AQ193" i="1"/>
  <c r="AR193" i="1"/>
  <c r="AS193" i="1"/>
  <c r="AX193" i="1"/>
  <c r="AY193" i="1"/>
  <c r="BB193" i="1" s="1"/>
  <c r="BA193" i="1"/>
  <c r="E194" i="1"/>
  <c r="L194" i="1"/>
  <c r="N194" i="1" s="1"/>
  <c r="AO194" i="1"/>
  <c r="AP194" i="1" s="1"/>
  <c r="AQ194" i="1"/>
  <c r="AR194" i="1"/>
  <c r="AS194" i="1"/>
  <c r="AX194" i="1"/>
  <c r="AY194" i="1"/>
  <c r="BA194" i="1"/>
  <c r="L195" i="1"/>
  <c r="N195" i="1" s="1"/>
  <c r="AO195" i="1"/>
  <c r="AQ195" i="1"/>
  <c r="AR195" i="1"/>
  <c r="AS195" i="1"/>
  <c r="AX195" i="1"/>
  <c r="AY195" i="1"/>
  <c r="BB195" i="1" s="1"/>
  <c r="BA195" i="1"/>
  <c r="E196" i="1"/>
  <c r="L196" i="1"/>
  <c r="N196" i="1" s="1"/>
  <c r="AO196" i="1"/>
  <c r="AP196" i="1" s="1"/>
  <c r="AQ196" i="1"/>
  <c r="AR196" i="1"/>
  <c r="AS196" i="1"/>
  <c r="AX196" i="1"/>
  <c r="AY196" i="1"/>
  <c r="BA196" i="1"/>
  <c r="BG196" i="1"/>
  <c r="L197" i="1"/>
  <c r="N197" i="1" s="1"/>
  <c r="AO197" i="1"/>
  <c r="AQ197" i="1"/>
  <c r="AR197" i="1"/>
  <c r="AS197" i="1"/>
  <c r="AX197" i="1"/>
  <c r="AY197" i="1" s="1"/>
  <c r="BB197" i="1" s="1"/>
  <c r="BA197" i="1"/>
  <c r="L198" i="1"/>
  <c r="N198" i="1"/>
  <c r="AO198" i="1"/>
  <c r="E198" i="1" s="1"/>
  <c r="AP198" i="1"/>
  <c r="H198" i="1" s="1"/>
  <c r="AQ198" i="1"/>
  <c r="AR198" i="1"/>
  <c r="AS198" i="1"/>
  <c r="AT198" i="1"/>
  <c r="J198" i="1" s="1"/>
  <c r="AU198" i="1" s="1"/>
  <c r="AX198" i="1"/>
  <c r="AY198" i="1" s="1"/>
  <c r="BA198" i="1"/>
  <c r="BB198" i="1"/>
  <c r="L208" i="1"/>
  <c r="N208" i="1"/>
  <c r="AO208" i="1"/>
  <c r="E208" i="1" s="1"/>
  <c r="AP208" i="1"/>
  <c r="H208" i="1" s="1"/>
  <c r="AQ208" i="1"/>
  <c r="AR208" i="1"/>
  <c r="AS208" i="1"/>
  <c r="AT208" i="1"/>
  <c r="J208" i="1" s="1"/>
  <c r="AU208" i="1" s="1"/>
  <c r="AX208" i="1"/>
  <c r="AY208" i="1" s="1"/>
  <c r="BB208" i="1" s="1"/>
  <c r="BA208" i="1"/>
  <c r="L209" i="1"/>
  <c r="N209" i="1"/>
  <c r="AO209" i="1"/>
  <c r="E209" i="1" s="1"/>
  <c r="AP209" i="1"/>
  <c r="H209" i="1" s="1"/>
  <c r="AQ209" i="1"/>
  <c r="AR209" i="1"/>
  <c r="AS209" i="1"/>
  <c r="AT209" i="1"/>
  <c r="J209" i="1" s="1"/>
  <c r="AU209" i="1" s="1"/>
  <c r="AX209" i="1"/>
  <c r="AY209" i="1" s="1"/>
  <c r="BA209" i="1"/>
  <c r="BB209" i="1"/>
  <c r="L210" i="1"/>
  <c r="N210" i="1"/>
  <c r="AO210" i="1"/>
  <c r="E210" i="1" s="1"/>
  <c r="AP210" i="1"/>
  <c r="H210" i="1" s="1"/>
  <c r="AQ210" i="1"/>
  <c r="AR210" i="1"/>
  <c r="AS210" i="1"/>
  <c r="AT210" i="1"/>
  <c r="J210" i="1" s="1"/>
  <c r="AU210" i="1" s="1"/>
  <c r="AX210" i="1"/>
  <c r="AY210" i="1" s="1"/>
  <c r="BB210" i="1" s="1"/>
  <c r="BA210" i="1"/>
  <c r="L211" i="1"/>
  <c r="N211" i="1"/>
  <c r="AO211" i="1"/>
  <c r="E211" i="1" s="1"/>
  <c r="AP211" i="1"/>
  <c r="H211" i="1" s="1"/>
  <c r="AQ211" i="1"/>
  <c r="AR211" i="1"/>
  <c r="AS211" i="1"/>
  <c r="AT211" i="1"/>
  <c r="J211" i="1" s="1"/>
  <c r="AU211" i="1" s="1"/>
  <c r="AX211" i="1"/>
  <c r="AY211" i="1" s="1"/>
  <c r="BA211" i="1"/>
  <c r="BB211" i="1"/>
  <c r="L212" i="1"/>
  <c r="N212" i="1"/>
  <c r="AO212" i="1"/>
  <c r="E212" i="1" s="1"/>
  <c r="AP212" i="1"/>
  <c r="H212" i="1" s="1"/>
  <c r="AQ212" i="1"/>
  <c r="AR212" i="1"/>
  <c r="AS212" i="1"/>
  <c r="AT212" i="1"/>
  <c r="J212" i="1" s="1"/>
  <c r="AU212" i="1" s="1"/>
  <c r="AX212" i="1"/>
  <c r="AY212" i="1" s="1"/>
  <c r="BB212" i="1" s="1"/>
  <c r="BA212" i="1"/>
  <c r="L223" i="1"/>
  <c r="N223" i="1"/>
  <c r="AO223" i="1"/>
  <c r="E223" i="1" s="1"/>
  <c r="AP223" i="1"/>
  <c r="H223" i="1" s="1"/>
  <c r="AQ223" i="1"/>
  <c r="AR223" i="1"/>
  <c r="AS223" i="1"/>
  <c r="AT223" i="1"/>
  <c r="J223" i="1" s="1"/>
  <c r="AU223" i="1" s="1"/>
  <c r="AX223" i="1"/>
  <c r="AY223" i="1" s="1"/>
  <c r="BA223" i="1"/>
  <c r="BB223" i="1"/>
  <c r="L224" i="1"/>
  <c r="N224" i="1"/>
  <c r="AO224" i="1"/>
  <c r="E224" i="1" s="1"/>
  <c r="AP224" i="1"/>
  <c r="H224" i="1" s="1"/>
  <c r="AQ224" i="1"/>
  <c r="AR224" i="1"/>
  <c r="AS224" i="1"/>
  <c r="AT224" i="1"/>
  <c r="J224" i="1" s="1"/>
  <c r="AU224" i="1" s="1"/>
  <c r="AX224" i="1"/>
  <c r="AY224" i="1" s="1"/>
  <c r="BB224" i="1" s="1"/>
  <c r="BA224" i="1"/>
  <c r="L225" i="1"/>
  <c r="N225" i="1"/>
  <c r="AO225" i="1"/>
  <c r="E225" i="1" s="1"/>
  <c r="AP225" i="1"/>
  <c r="H225" i="1" s="1"/>
  <c r="AQ225" i="1"/>
  <c r="AR225" i="1"/>
  <c r="AS225" i="1"/>
  <c r="AT225" i="1"/>
  <c r="J225" i="1" s="1"/>
  <c r="AU225" i="1" s="1"/>
  <c r="AX225" i="1"/>
  <c r="AY225" i="1" s="1"/>
  <c r="BA225" i="1"/>
  <c r="BB225" i="1"/>
  <c r="L226" i="1"/>
  <c r="N226" i="1"/>
  <c r="AO226" i="1"/>
  <c r="E226" i="1" s="1"/>
  <c r="AP226" i="1"/>
  <c r="H226" i="1" s="1"/>
  <c r="AQ226" i="1"/>
  <c r="AR226" i="1"/>
  <c r="AS226" i="1"/>
  <c r="AT226" i="1"/>
  <c r="J226" i="1" s="1"/>
  <c r="AU226" i="1" s="1"/>
  <c r="AX226" i="1"/>
  <c r="AY226" i="1" s="1"/>
  <c r="BB226" i="1" s="1"/>
  <c r="BA226" i="1"/>
  <c r="L227" i="1"/>
  <c r="N227" i="1"/>
  <c r="AO227" i="1"/>
  <c r="E227" i="1" s="1"/>
  <c r="AP227" i="1"/>
  <c r="H227" i="1" s="1"/>
  <c r="AQ227" i="1"/>
  <c r="AR227" i="1"/>
  <c r="AS227" i="1"/>
  <c r="AT227" i="1"/>
  <c r="J227" i="1" s="1"/>
  <c r="AU227" i="1" s="1"/>
  <c r="AX227" i="1"/>
  <c r="AY227" i="1" s="1"/>
  <c r="BA227" i="1"/>
  <c r="BB227" i="1"/>
  <c r="L237" i="1"/>
  <c r="N237" i="1"/>
  <c r="AO237" i="1"/>
  <c r="E237" i="1" s="1"/>
  <c r="AP237" i="1"/>
  <c r="H237" i="1" s="1"/>
  <c r="AQ237" i="1"/>
  <c r="AR237" i="1"/>
  <c r="AS237" i="1"/>
  <c r="AT237" i="1"/>
  <c r="J237" i="1" s="1"/>
  <c r="AU237" i="1" s="1"/>
  <c r="AX237" i="1"/>
  <c r="AY237" i="1" s="1"/>
  <c r="BB237" i="1" s="1"/>
  <c r="BA237" i="1"/>
  <c r="L238" i="1"/>
  <c r="N238" i="1"/>
  <c r="AO238" i="1"/>
  <c r="E238" i="1" s="1"/>
  <c r="AP238" i="1"/>
  <c r="H238" i="1" s="1"/>
  <c r="AQ238" i="1"/>
  <c r="AR238" i="1"/>
  <c r="AS238" i="1"/>
  <c r="AT238" i="1"/>
  <c r="J238" i="1" s="1"/>
  <c r="AU238" i="1" s="1"/>
  <c r="AX238" i="1"/>
  <c r="AY238" i="1" s="1"/>
  <c r="BA238" i="1"/>
  <c r="BB238" i="1"/>
  <c r="L239" i="1"/>
  <c r="N239" i="1"/>
  <c r="AO239" i="1"/>
  <c r="E239" i="1" s="1"/>
  <c r="AP239" i="1"/>
  <c r="H239" i="1" s="1"/>
  <c r="AQ239" i="1"/>
  <c r="AR239" i="1"/>
  <c r="AS239" i="1"/>
  <c r="AT239" i="1"/>
  <c r="J239" i="1" s="1"/>
  <c r="AU239" i="1" s="1"/>
  <c r="AX239" i="1"/>
  <c r="AY239" i="1" s="1"/>
  <c r="BB239" i="1" s="1"/>
  <c r="BA239" i="1"/>
  <c r="L240" i="1"/>
  <c r="N240" i="1"/>
  <c r="AO240" i="1"/>
  <c r="E240" i="1" s="1"/>
  <c r="AP240" i="1"/>
  <c r="H240" i="1" s="1"/>
  <c r="AQ240" i="1"/>
  <c r="AR240" i="1"/>
  <c r="AS240" i="1"/>
  <c r="AT240" i="1"/>
  <c r="J240" i="1" s="1"/>
  <c r="AU240" i="1" s="1"/>
  <c r="AX240" i="1"/>
  <c r="AY240" i="1" s="1"/>
  <c r="BA240" i="1"/>
  <c r="BB240" i="1"/>
  <c r="L241" i="1"/>
  <c r="N241" i="1"/>
  <c r="AO241" i="1"/>
  <c r="E241" i="1" s="1"/>
  <c r="AP241" i="1"/>
  <c r="H241" i="1" s="1"/>
  <c r="AQ241" i="1"/>
  <c r="AR241" i="1"/>
  <c r="AS241" i="1"/>
  <c r="AT241" i="1"/>
  <c r="J241" i="1" s="1"/>
  <c r="AU241" i="1" s="1"/>
  <c r="AX241" i="1"/>
  <c r="AY241" i="1" s="1"/>
  <c r="BB241" i="1" s="1"/>
  <c r="BA241" i="1"/>
  <c r="L251" i="1"/>
  <c r="N251" i="1"/>
  <c r="AO251" i="1"/>
  <c r="E251" i="1" s="1"/>
  <c r="AP251" i="1"/>
  <c r="H251" i="1" s="1"/>
  <c r="AQ251" i="1"/>
  <c r="AR251" i="1"/>
  <c r="AS251" i="1"/>
  <c r="AT251" i="1"/>
  <c r="J251" i="1" s="1"/>
  <c r="AU251" i="1" s="1"/>
  <c r="AX251" i="1"/>
  <c r="AY251" i="1" s="1"/>
  <c r="BA251" i="1"/>
  <c r="BB251" i="1"/>
  <c r="L252" i="1"/>
  <c r="N252" i="1"/>
  <c r="AO252" i="1"/>
  <c r="E252" i="1" s="1"/>
  <c r="AP252" i="1"/>
  <c r="H252" i="1" s="1"/>
  <c r="AQ252" i="1"/>
  <c r="AR252" i="1"/>
  <c r="AS252" i="1"/>
  <c r="AT252" i="1"/>
  <c r="J252" i="1" s="1"/>
  <c r="AU252" i="1" s="1"/>
  <c r="AX252" i="1"/>
  <c r="AY252" i="1" s="1"/>
  <c r="BB252" i="1" s="1"/>
  <c r="BA252" i="1"/>
  <c r="L253" i="1"/>
  <c r="N253" i="1"/>
  <c r="AO253" i="1"/>
  <c r="E253" i="1" s="1"/>
  <c r="AP253" i="1"/>
  <c r="H253" i="1" s="1"/>
  <c r="AQ253" i="1"/>
  <c r="AR253" i="1"/>
  <c r="AS253" i="1"/>
  <c r="AT253" i="1"/>
  <c r="J253" i="1" s="1"/>
  <c r="AU253" i="1" s="1"/>
  <c r="AX253" i="1"/>
  <c r="AY253" i="1" s="1"/>
  <c r="BA253" i="1"/>
  <c r="BB253" i="1"/>
  <c r="L254" i="1"/>
  <c r="N254" i="1"/>
  <c r="AO254" i="1"/>
  <c r="E254" i="1" s="1"/>
  <c r="BG254" i="1" s="1"/>
  <c r="AP254" i="1"/>
  <c r="H254" i="1" s="1"/>
  <c r="AQ254" i="1"/>
  <c r="AR254" i="1"/>
  <c r="AS254" i="1"/>
  <c r="AT254" i="1"/>
  <c r="J254" i="1" s="1"/>
  <c r="AU254" i="1" s="1"/>
  <c r="AX254" i="1"/>
  <c r="AY254" i="1" s="1"/>
  <c r="BB254" i="1" s="1"/>
  <c r="BA254" i="1"/>
  <c r="L255" i="1"/>
  <c r="N255" i="1"/>
  <c r="AO255" i="1"/>
  <c r="E255" i="1" s="1"/>
  <c r="AP255" i="1"/>
  <c r="H255" i="1" s="1"/>
  <c r="AQ255" i="1"/>
  <c r="AR255" i="1"/>
  <c r="AS255" i="1"/>
  <c r="AT255" i="1"/>
  <c r="J255" i="1" s="1"/>
  <c r="AU255" i="1" s="1"/>
  <c r="I255" i="1" s="1"/>
  <c r="AV255" i="1"/>
  <c r="AW255" i="1" s="1"/>
  <c r="AZ255" i="1" s="1"/>
  <c r="F255" i="1" s="1"/>
  <c r="BC255" i="1" s="1"/>
  <c r="G255" i="1" s="1"/>
  <c r="AX255" i="1"/>
  <c r="AY255" i="1" s="1"/>
  <c r="BA255" i="1"/>
  <c r="BB255" i="1"/>
  <c r="H265" i="1"/>
  <c r="L265" i="1"/>
  <c r="N265" i="1"/>
  <c r="AO265" i="1"/>
  <c r="E265" i="1" s="1"/>
  <c r="AP265" i="1"/>
  <c r="AQ265" i="1"/>
  <c r="AR265" i="1"/>
  <c r="AT265" i="1" s="1"/>
  <c r="J265" i="1" s="1"/>
  <c r="AU265" i="1" s="1"/>
  <c r="AS265" i="1"/>
  <c r="AX265" i="1"/>
  <c r="AY265" i="1" s="1"/>
  <c r="BB265" i="1" s="1"/>
  <c r="BA265" i="1"/>
  <c r="H266" i="1"/>
  <c r="L266" i="1"/>
  <c r="N266" i="1"/>
  <c r="AO266" i="1"/>
  <c r="E266" i="1" s="1"/>
  <c r="AP266" i="1"/>
  <c r="AQ266" i="1"/>
  <c r="AR266" i="1"/>
  <c r="AS266" i="1"/>
  <c r="AT266" i="1" s="1"/>
  <c r="J266" i="1" s="1"/>
  <c r="AU266" i="1" s="1"/>
  <c r="AX266" i="1"/>
  <c r="AY266" i="1" s="1"/>
  <c r="BB266" i="1" s="1"/>
  <c r="BA266" i="1"/>
  <c r="E267" i="1"/>
  <c r="L267" i="1"/>
  <c r="N267" i="1"/>
  <c r="AO267" i="1"/>
  <c r="AP267" i="1"/>
  <c r="AQ267" i="1"/>
  <c r="AR267" i="1"/>
  <c r="AS267" i="1"/>
  <c r="AT267" i="1"/>
  <c r="J267" i="1" s="1"/>
  <c r="AU267" i="1" s="1"/>
  <c r="AX267" i="1"/>
  <c r="AY267" i="1" s="1"/>
  <c r="BB267" i="1" s="1"/>
  <c r="BA267" i="1"/>
  <c r="E268" i="1"/>
  <c r="BG268" i="1" s="1"/>
  <c r="L268" i="1"/>
  <c r="N268" i="1"/>
  <c r="AO268" i="1"/>
  <c r="AP268" i="1"/>
  <c r="H268" i="1" s="1"/>
  <c r="AQ268" i="1"/>
  <c r="AR268" i="1"/>
  <c r="AS268" i="1"/>
  <c r="AT268" i="1"/>
  <c r="J268" i="1" s="1"/>
  <c r="AU268" i="1" s="1"/>
  <c r="AX268" i="1"/>
  <c r="AY268" i="1" s="1"/>
  <c r="BA268" i="1"/>
  <c r="BB268" i="1" s="1"/>
  <c r="L269" i="1"/>
  <c r="N269" i="1"/>
  <c r="AO269" i="1"/>
  <c r="E269" i="1" s="1"/>
  <c r="BG269" i="1" s="1"/>
  <c r="AQ269" i="1"/>
  <c r="AR269" i="1"/>
  <c r="AS269" i="1"/>
  <c r="AX269" i="1"/>
  <c r="AY269" i="1" s="1"/>
  <c r="BA269" i="1"/>
  <c r="BB269" i="1"/>
  <c r="L279" i="1"/>
  <c r="N279" i="1"/>
  <c r="AO279" i="1"/>
  <c r="E279" i="1" s="1"/>
  <c r="AQ279" i="1"/>
  <c r="AR279" i="1"/>
  <c r="AS279" i="1"/>
  <c r="AX279" i="1"/>
  <c r="AY279" i="1"/>
  <c r="BB279" i="1" s="1"/>
  <c r="BA279" i="1"/>
  <c r="L280" i="1"/>
  <c r="N280" i="1"/>
  <c r="AO280" i="1"/>
  <c r="E280" i="1" s="1"/>
  <c r="BG280" i="1" s="1"/>
  <c r="AQ280" i="1"/>
  <c r="AR280" i="1"/>
  <c r="AS280" i="1"/>
  <c r="AX280" i="1"/>
  <c r="AY280" i="1"/>
  <c r="BB280" i="1" s="1"/>
  <c r="BA280" i="1"/>
  <c r="L281" i="1"/>
  <c r="N281" i="1"/>
  <c r="AO281" i="1"/>
  <c r="E281" i="1" s="1"/>
  <c r="AQ281" i="1"/>
  <c r="AR281" i="1"/>
  <c r="AS281" i="1"/>
  <c r="AX281" i="1"/>
  <c r="AY281" i="1"/>
  <c r="BB281" i="1" s="1"/>
  <c r="BA281" i="1"/>
  <c r="L282" i="1"/>
  <c r="N282" i="1"/>
  <c r="AO282" i="1"/>
  <c r="E282" i="1" s="1"/>
  <c r="BG282" i="1" s="1"/>
  <c r="AQ282" i="1"/>
  <c r="AR282" i="1"/>
  <c r="AS282" i="1"/>
  <c r="AX282" i="1"/>
  <c r="AY282" i="1"/>
  <c r="BB282" i="1" s="1"/>
  <c r="BA282" i="1"/>
  <c r="L283" i="1"/>
  <c r="N283" i="1"/>
  <c r="AO283" i="1"/>
  <c r="E283" i="1" s="1"/>
  <c r="AQ283" i="1"/>
  <c r="AR283" i="1"/>
  <c r="AS283" i="1"/>
  <c r="AX283" i="1"/>
  <c r="AY283" i="1"/>
  <c r="BB283" i="1" s="1"/>
  <c r="BA283" i="1"/>
  <c r="L293" i="1"/>
  <c r="N293" i="1"/>
  <c r="AO293" i="1"/>
  <c r="E293" i="1" s="1"/>
  <c r="BG293" i="1" s="1"/>
  <c r="AQ293" i="1"/>
  <c r="AR293" i="1"/>
  <c r="AS293" i="1"/>
  <c r="AX293" i="1"/>
  <c r="AY293" i="1"/>
  <c r="BB293" i="1" s="1"/>
  <c r="BA293" i="1"/>
  <c r="L294" i="1"/>
  <c r="N294" i="1"/>
  <c r="AO294" i="1"/>
  <c r="E294" i="1" s="1"/>
  <c r="AQ294" i="1"/>
  <c r="AR294" i="1"/>
  <c r="AS294" i="1"/>
  <c r="AX294" i="1"/>
  <c r="AY294" i="1"/>
  <c r="BB294" i="1" s="1"/>
  <c r="BA294" i="1"/>
  <c r="L295" i="1"/>
  <c r="N295" i="1"/>
  <c r="AO295" i="1"/>
  <c r="E295" i="1" s="1"/>
  <c r="BG295" i="1" s="1"/>
  <c r="AQ295" i="1"/>
  <c r="AR295" i="1"/>
  <c r="AS295" i="1"/>
  <c r="AX295" i="1"/>
  <c r="AY295" i="1"/>
  <c r="BB295" i="1" s="1"/>
  <c r="BA295" i="1"/>
  <c r="L296" i="1"/>
  <c r="N296" i="1"/>
  <c r="AO296" i="1"/>
  <c r="E296" i="1" s="1"/>
  <c r="AQ296" i="1"/>
  <c r="AR296" i="1"/>
  <c r="AS296" i="1"/>
  <c r="AX296" i="1"/>
  <c r="AY296" i="1"/>
  <c r="BB296" i="1" s="1"/>
  <c r="BA296" i="1"/>
  <c r="L297" i="1"/>
  <c r="N297" i="1"/>
  <c r="AO297" i="1"/>
  <c r="E297" i="1" s="1"/>
  <c r="BG297" i="1" s="1"/>
  <c r="AQ297" i="1"/>
  <c r="AR297" i="1"/>
  <c r="AS297" i="1"/>
  <c r="AX297" i="1"/>
  <c r="AY297" i="1"/>
  <c r="BB297" i="1" s="1"/>
  <c r="BA297" i="1"/>
  <c r="L307" i="1"/>
  <c r="N307" i="1"/>
  <c r="AO307" i="1"/>
  <c r="E307" i="1" s="1"/>
  <c r="AQ307" i="1"/>
  <c r="AR307" i="1"/>
  <c r="AS307" i="1"/>
  <c r="AX307" i="1"/>
  <c r="AY307" i="1"/>
  <c r="BB307" i="1" s="1"/>
  <c r="BA307" i="1"/>
  <c r="L308" i="1"/>
  <c r="N308" i="1"/>
  <c r="AO308" i="1"/>
  <c r="E308" i="1" s="1"/>
  <c r="BG308" i="1" s="1"/>
  <c r="AQ308" i="1"/>
  <c r="AR308" i="1"/>
  <c r="AS308" i="1"/>
  <c r="AX308" i="1"/>
  <c r="AY308" i="1"/>
  <c r="BB308" i="1" s="1"/>
  <c r="BA308" i="1"/>
  <c r="L309" i="1"/>
  <c r="N309" i="1"/>
  <c r="AO309" i="1"/>
  <c r="E309" i="1" s="1"/>
  <c r="AQ309" i="1"/>
  <c r="AR309" i="1"/>
  <c r="AS309" i="1"/>
  <c r="AX309" i="1"/>
  <c r="AY309" i="1"/>
  <c r="BB309" i="1" s="1"/>
  <c r="BA309" i="1"/>
  <c r="L310" i="1"/>
  <c r="N310" i="1"/>
  <c r="AO310" i="1"/>
  <c r="E310" i="1" s="1"/>
  <c r="BG310" i="1" s="1"/>
  <c r="AQ310" i="1"/>
  <c r="AR310" i="1"/>
  <c r="AS310" i="1"/>
  <c r="AX310" i="1"/>
  <c r="AY310" i="1"/>
  <c r="BB310" i="1" s="1"/>
  <c r="BA310" i="1"/>
  <c r="L311" i="1"/>
  <c r="N311" i="1"/>
  <c r="AO311" i="1"/>
  <c r="E311" i="1" s="1"/>
  <c r="AQ311" i="1"/>
  <c r="AR311" i="1"/>
  <c r="AS311" i="1"/>
  <c r="AX311" i="1"/>
  <c r="AY311" i="1"/>
  <c r="BB311" i="1" s="1"/>
  <c r="BA311" i="1"/>
  <c r="L322" i="1"/>
  <c r="N322" i="1"/>
  <c r="AO322" i="1"/>
  <c r="E322" i="1" s="1"/>
  <c r="BG322" i="1" s="1"/>
  <c r="AQ322" i="1"/>
  <c r="AR322" i="1"/>
  <c r="AS322" i="1"/>
  <c r="AX322" i="1"/>
  <c r="AY322" i="1"/>
  <c r="BB322" i="1" s="1"/>
  <c r="BA322" i="1"/>
  <c r="L323" i="1"/>
  <c r="N323" i="1"/>
  <c r="AO323" i="1"/>
  <c r="E323" i="1" s="1"/>
  <c r="AQ323" i="1"/>
  <c r="AR323" i="1"/>
  <c r="AS323" i="1"/>
  <c r="AX323" i="1"/>
  <c r="AY323" i="1"/>
  <c r="BB323" i="1" s="1"/>
  <c r="BA323" i="1"/>
  <c r="L324" i="1"/>
  <c r="N324" i="1"/>
  <c r="AO324" i="1"/>
  <c r="E324" i="1" s="1"/>
  <c r="BG324" i="1" s="1"/>
  <c r="AQ324" i="1"/>
  <c r="AR324" i="1"/>
  <c r="AS324" i="1"/>
  <c r="AX324" i="1"/>
  <c r="AY324" i="1"/>
  <c r="BB324" i="1" s="1"/>
  <c r="BA324" i="1"/>
  <c r="L325" i="1"/>
  <c r="N325" i="1"/>
  <c r="AO325" i="1"/>
  <c r="E325" i="1" s="1"/>
  <c r="AQ325" i="1"/>
  <c r="AR325" i="1"/>
  <c r="AS325" i="1"/>
  <c r="AX325" i="1"/>
  <c r="AY325" i="1"/>
  <c r="BB325" i="1" s="1"/>
  <c r="BA325" i="1"/>
  <c r="L326" i="1"/>
  <c r="N326" i="1"/>
  <c r="AO326" i="1"/>
  <c r="E326" i="1" s="1"/>
  <c r="BG326" i="1" s="1"/>
  <c r="AQ326" i="1"/>
  <c r="AR326" i="1"/>
  <c r="AS326" i="1"/>
  <c r="AX326" i="1"/>
  <c r="AY326" i="1"/>
  <c r="BB326" i="1" s="1"/>
  <c r="BA326" i="1"/>
  <c r="L336" i="1"/>
  <c r="N336" i="1"/>
  <c r="AO336" i="1"/>
  <c r="E336" i="1" s="1"/>
  <c r="AQ336" i="1"/>
  <c r="AR336" i="1"/>
  <c r="AS336" i="1"/>
  <c r="AX336" i="1"/>
  <c r="AY336" i="1"/>
  <c r="BB336" i="1" s="1"/>
  <c r="BA336" i="1"/>
  <c r="L337" i="1"/>
  <c r="N337" i="1"/>
  <c r="AO337" i="1"/>
  <c r="E337" i="1" s="1"/>
  <c r="BG337" i="1" s="1"/>
  <c r="AQ337" i="1"/>
  <c r="AR337" i="1"/>
  <c r="AS337" i="1"/>
  <c r="AX337" i="1"/>
  <c r="AY337" i="1"/>
  <c r="BB337" i="1" s="1"/>
  <c r="BA337" i="1"/>
  <c r="L338" i="1"/>
  <c r="N338" i="1"/>
  <c r="AO338" i="1"/>
  <c r="E338" i="1" s="1"/>
  <c r="AQ338" i="1"/>
  <c r="AR338" i="1"/>
  <c r="AS338" i="1"/>
  <c r="AX338" i="1"/>
  <c r="AY338" i="1"/>
  <c r="BB338" i="1" s="1"/>
  <c r="BA338" i="1"/>
  <c r="L339" i="1"/>
  <c r="N339" i="1"/>
  <c r="AO339" i="1"/>
  <c r="E339" i="1" s="1"/>
  <c r="BG339" i="1" s="1"/>
  <c r="AQ339" i="1"/>
  <c r="AR339" i="1"/>
  <c r="AS339" i="1"/>
  <c r="AX339" i="1"/>
  <c r="AY339" i="1"/>
  <c r="BB339" i="1" s="1"/>
  <c r="BA339" i="1"/>
  <c r="L340" i="1"/>
  <c r="N340" i="1"/>
  <c r="AO340" i="1"/>
  <c r="E340" i="1" s="1"/>
  <c r="AQ340" i="1"/>
  <c r="AR340" i="1"/>
  <c r="AS340" i="1"/>
  <c r="AX340" i="1"/>
  <c r="AY340" i="1"/>
  <c r="BB340" i="1" s="1"/>
  <c r="BA340" i="1"/>
  <c r="L350" i="1"/>
  <c r="N350" i="1"/>
  <c r="AO350" i="1"/>
  <c r="E350" i="1" s="1"/>
  <c r="BG350" i="1" s="1"/>
  <c r="AQ350" i="1"/>
  <c r="AR350" i="1"/>
  <c r="AS350" i="1"/>
  <c r="AX350" i="1"/>
  <c r="AY350" i="1"/>
  <c r="BB350" i="1" s="1"/>
  <c r="BA350" i="1"/>
  <c r="L351" i="1"/>
  <c r="N351" i="1"/>
  <c r="AO351" i="1"/>
  <c r="E351" i="1" s="1"/>
  <c r="AQ351" i="1"/>
  <c r="AR351" i="1"/>
  <c r="AS351" i="1"/>
  <c r="AX351" i="1"/>
  <c r="AY351" i="1"/>
  <c r="BB351" i="1" s="1"/>
  <c r="BA351" i="1"/>
  <c r="L352" i="1"/>
  <c r="N352" i="1"/>
  <c r="AO352" i="1"/>
  <c r="E352" i="1" s="1"/>
  <c r="BG352" i="1" s="1"/>
  <c r="AQ352" i="1"/>
  <c r="AR352" i="1"/>
  <c r="AS352" i="1"/>
  <c r="AX352" i="1"/>
  <c r="AY352" i="1"/>
  <c r="BB352" i="1" s="1"/>
  <c r="BA352" i="1"/>
  <c r="L353" i="1"/>
  <c r="N353" i="1"/>
  <c r="AO353" i="1"/>
  <c r="E353" i="1" s="1"/>
  <c r="AQ353" i="1"/>
  <c r="AR353" i="1"/>
  <c r="AS353" i="1"/>
  <c r="AX353" i="1"/>
  <c r="AY353" i="1"/>
  <c r="BB353" i="1" s="1"/>
  <c r="BA353" i="1"/>
  <c r="L354" i="1"/>
  <c r="N354" i="1" s="1"/>
  <c r="BG354" i="1" s="1"/>
  <c r="AO354" i="1"/>
  <c r="E354" i="1" s="1"/>
  <c r="AQ354" i="1"/>
  <c r="AR354" i="1"/>
  <c r="AS354" i="1"/>
  <c r="AX354" i="1"/>
  <c r="AY354" i="1"/>
  <c r="BB354" i="1" s="1"/>
  <c r="BA354" i="1"/>
  <c r="L364" i="1"/>
  <c r="N364" i="1" s="1"/>
  <c r="AO364" i="1"/>
  <c r="E364" i="1" s="1"/>
  <c r="AQ364" i="1"/>
  <c r="AR364" i="1"/>
  <c r="AS364" i="1"/>
  <c r="AX364" i="1"/>
  <c r="AY364" i="1"/>
  <c r="BB364" i="1" s="1"/>
  <c r="BA364" i="1"/>
  <c r="BG364" i="1"/>
  <c r="L365" i="1"/>
  <c r="N365" i="1" s="1"/>
  <c r="BG365" i="1" s="1"/>
  <c r="AO365" i="1"/>
  <c r="E365" i="1" s="1"/>
  <c r="AQ365" i="1"/>
  <c r="AR365" i="1"/>
  <c r="AS365" i="1"/>
  <c r="AX365" i="1"/>
  <c r="AY365" i="1"/>
  <c r="BB365" i="1" s="1"/>
  <c r="BA365" i="1"/>
  <c r="L366" i="1"/>
  <c r="N366" i="1"/>
  <c r="AO366" i="1"/>
  <c r="AQ366" i="1"/>
  <c r="AR366" i="1"/>
  <c r="AS366" i="1"/>
  <c r="AX366" i="1"/>
  <c r="AY366" i="1"/>
  <c r="BB366" i="1" s="1"/>
  <c r="BA366" i="1"/>
  <c r="E367" i="1"/>
  <c r="L367" i="1"/>
  <c r="N367" i="1"/>
  <c r="BG367" i="1" s="1"/>
  <c r="AO367" i="1"/>
  <c r="AP367" i="1" s="1"/>
  <c r="AQ367" i="1"/>
  <c r="AR367" i="1"/>
  <c r="AS367" i="1"/>
  <c r="AX367" i="1"/>
  <c r="AY367" i="1"/>
  <c r="BA367" i="1"/>
  <c r="L368" i="1"/>
  <c r="N368" i="1"/>
  <c r="AO368" i="1"/>
  <c r="AP368" i="1" s="1"/>
  <c r="AQ368" i="1"/>
  <c r="AR368" i="1"/>
  <c r="AS368" i="1"/>
  <c r="AT368" i="1" s="1"/>
  <c r="J368" i="1" s="1"/>
  <c r="AU368" i="1" s="1"/>
  <c r="AX368" i="1"/>
  <c r="AY368" i="1"/>
  <c r="BB368" i="1" s="1"/>
  <c r="BA368" i="1"/>
  <c r="E369" i="1"/>
  <c r="L369" i="1"/>
  <c r="N369" i="1"/>
  <c r="BG369" i="1" s="1"/>
  <c r="AO369" i="1"/>
  <c r="AP369" i="1" s="1"/>
  <c r="AQ369" i="1"/>
  <c r="AR369" i="1"/>
  <c r="AS369" i="1"/>
  <c r="AX369" i="1"/>
  <c r="AY369" i="1"/>
  <c r="BA369" i="1"/>
  <c r="L379" i="1"/>
  <c r="N379" i="1"/>
  <c r="AO379" i="1"/>
  <c r="AP379" i="1" s="1"/>
  <c r="AQ379" i="1"/>
  <c r="AR379" i="1"/>
  <c r="AS379" i="1"/>
  <c r="AT379" i="1" s="1"/>
  <c r="J379" i="1" s="1"/>
  <c r="AU379" i="1" s="1"/>
  <c r="AX379" i="1"/>
  <c r="AY379" i="1"/>
  <c r="BB379" i="1" s="1"/>
  <c r="BA379" i="1"/>
  <c r="E380" i="1"/>
  <c r="L380" i="1"/>
  <c r="N380" i="1"/>
  <c r="BG380" i="1" s="1"/>
  <c r="AO380" i="1"/>
  <c r="AP380" i="1" s="1"/>
  <c r="AQ380" i="1"/>
  <c r="AR380" i="1"/>
  <c r="AS380" i="1"/>
  <c r="AX380" i="1"/>
  <c r="AY380" i="1"/>
  <c r="BA380" i="1"/>
  <c r="L381" i="1"/>
  <c r="N381" i="1"/>
  <c r="AO381" i="1"/>
  <c r="E381" i="1" s="1"/>
  <c r="BG381" i="1" s="1"/>
  <c r="AP381" i="1"/>
  <c r="H381" i="1" s="1"/>
  <c r="AQ381" i="1"/>
  <c r="AR381" i="1"/>
  <c r="AT381" i="1" s="1"/>
  <c r="J381" i="1" s="1"/>
  <c r="AU381" i="1" s="1"/>
  <c r="AS381" i="1"/>
  <c r="AV381" i="1"/>
  <c r="AW381" i="1" s="1"/>
  <c r="AZ381" i="1" s="1"/>
  <c r="F381" i="1" s="1"/>
  <c r="BC381" i="1" s="1"/>
  <c r="G381" i="1" s="1"/>
  <c r="AX381" i="1"/>
  <c r="AY381" i="1" s="1"/>
  <c r="BB381" i="1" s="1"/>
  <c r="BA381" i="1"/>
  <c r="H382" i="1"/>
  <c r="L382" i="1"/>
  <c r="N382" i="1"/>
  <c r="AO382" i="1"/>
  <c r="E382" i="1" s="1"/>
  <c r="AP382" i="1"/>
  <c r="AQ382" i="1"/>
  <c r="AR382" i="1"/>
  <c r="AT382" i="1" s="1"/>
  <c r="J382" i="1" s="1"/>
  <c r="AU382" i="1" s="1"/>
  <c r="AS382" i="1"/>
  <c r="AX382" i="1"/>
  <c r="AY382" i="1" s="1"/>
  <c r="BB382" i="1" s="1"/>
  <c r="BA382" i="1"/>
  <c r="H383" i="1"/>
  <c r="L383" i="1"/>
  <c r="N383" i="1"/>
  <c r="AO383" i="1"/>
  <c r="E383" i="1" s="1"/>
  <c r="BG383" i="1" s="1"/>
  <c r="AP383" i="1"/>
  <c r="AQ383" i="1"/>
  <c r="AR383" i="1"/>
  <c r="AT383" i="1" s="1"/>
  <c r="J383" i="1" s="1"/>
  <c r="AU383" i="1" s="1"/>
  <c r="AS383" i="1"/>
  <c r="AV383" i="1"/>
  <c r="AW383" i="1" s="1"/>
  <c r="AZ383" i="1" s="1"/>
  <c r="F383" i="1" s="1"/>
  <c r="BC383" i="1" s="1"/>
  <c r="G383" i="1" s="1"/>
  <c r="AX383" i="1"/>
  <c r="AY383" i="1" s="1"/>
  <c r="BB383" i="1" s="1"/>
  <c r="BA383" i="1"/>
  <c r="H393" i="1"/>
  <c r="L393" i="1"/>
  <c r="N393" i="1"/>
  <c r="AO393" i="1"/>
  <c r="E393" i="1" s="1"/>
  <c r="AP393" i="1"/>
  <c r="AQ393" i="1"/>
  <c r="AR393" i="1"/>
  <c r="AT393" i="1" s="1"/>
  <c r="J393" i="1" s="1"/>
  <c r="AU393" i="1" s="1"/>
  <c r="AS393" i="1"/>
  <c r="AX393" i="1"/>
  <c r="AY393" i="1" s="1"/>
  <c r="BB393" i="1" s="1"/>
  <c r="BA393" i="1"/>
  <c r="H394" i="1"/>
  <c r="L394" i="1"/>
  <c r="N394" i="1"/>
  <c r="AO394" i="1"/>
  <c r="E394" i="1" s="1"/>
  <c r="BG394" i="1" s="1"/>
  <c r="AP394" i="1"/>
  <c r="AQ394" i="1"/>
  <c r="AR394" i="1"/>
  <c r="AT394" i="1" s="1"/>
  <c r="J394" i="1" s="1"/>
  <c r="AU394" i="1" s="1"/>
  <c r="AS394" i="1"/>
  <c r="AV394" i="1"/>
  <c r="AW394" i="1" s="1"/>
  <c r="AZ394" i="1" s="1"/>
  <c r="F394" i="1" s="1"/>
  <c r="BC394" i="1" s="1"/>
  <c r="G394" i="1" s="1"/>
  <c r="AX394" i="1"/>
  <c r="AY394" i="1" s="1"/>
  <c r="BB394" i="1" s="1"/>
  <c r="BA394" i="1"/>
  <c r="H395" i="1"/>
  <c r="L395" i="1"/>
  <c r="N395" i="1"/>
  <c r="AO395" i="1"/>
  <c r="E395" i="1" s="1"/>
  <c r="AP395" i="1"/>
  <c r="AQ395" i="1"/>
  <c r="AR395" i="1"/>
  <c r="AT395" i="1" s="1"/>
  <c r="J395" i="1" s="1"/>
  <c r="AU395" i="1" s="1"/>
  <c r="AS395" i="1"/>
  <c r="AX395" i="1"/>
  <c r="AY395" i="1" s="1"/>
  <c r="BB395" i="1" s="1"/>
  <c r="BA395" i="1"/>
  <c r="H396" i="1"/>
  <c r="L396" i="1"/>
  <c r="N396" i="1"/>
  <c r="AO396" i="1"/>
  <c r="E396" i="1" s="1"/>
  <c r="AP396" i="1"/>
  <c r="AQ396" i="1"/>
  <c r="AR396" i="1"/>
  <c r="AT396" i="1" s="1"/>
  <c r="J396" i="1" s="1"/>
  <c r="AU396" i="1" s="1"/>
  <c r="AS396" i="1"/>
  <c r="AV396" i="1"/>
  <c r="AW396" i="1" s="1"/>
  <c r="AZ396" i="1" s="1"/>
  <c r="F396" i="1" s="1"/>
  <c r="BC396" i="1" s="1"/>
  <c r="G396" i="1" s="1"/>
  <c r="AX396" i="1"/>
  <c r="AY396" i="1" s="1"/>
  <c r="BB396" i="1" s="1"/>
  <c r="BA396" i="1"/>
  <c r="H397" i="1"/>
  <c r="L397" i="1"/>
  <c r="N397" i="1"/>
  <c r="AO397" i="1"/>
  <c r="E397" i="1" s="1"/>
  <c r="AP397" i="1"/>
  <c r="AQ397" i="1"/>
  <c r="AR397" i="1"/>
  <c r="AT397" i="1" s="1"/>
  <c r="J397" i="1" s="1"/>
  <c r="AU397" i="1" s="1"/>
  <c r="AS397" i="1"/>
  <c r="AX397" i="1"/>
  <c r="AY397" i="1" s="1"/>
  <c r="BB397" i="1" s="1"/>
  <c r="BA397" i="1"/>
  <c r="H407" i="1"/>
  <c r="L407" i="1"/>
  <c r="N407" i="1"/>
  <c r="AO407" i="1"/>
  <c r="E407" i="1" s="1"/>
  <c r="AP407" i="1"/>
  <c r="AQ407" i="1"/>
  <c r="AR407" i="1"/>
  <c r="AT407" i="1" s="1"/>
  <c r="J407" i="1" s="1"/>
  <c r="AU407" i="1" s="1"/>
  <c r="AS407" i="1"/>
  <c r="AV407" i="1"/>
  <c r="AW407" i="1" s="1"/>
  <c r="AZ407" i="1" s="1"/>
  <c r="F407" i="1" s="1"/>
  <c r="BC407" i="1" s="1"/>
  <c r="G407" i="1" s="1"/>
  <c r="AX407" i="1"/>
  <c r="AY407" i="1" s="1"/>
  <c r="BB407" i="1" s="1"/>
  <c r="BA407" i="1"/>
  <c r="H408" i="1"/>
  <c r="L408" i="1"/>
  <c r="N408" i="1"/>
  <c r="AO408" i="1"/>
  <c r="E408" i="1" s="1"/>
  <c r="AP408" i="1"/>
  <c r="AQ408" i="1"/>
  <c r="AR408" i="1"/>
  <c r="AT408" i="1" s="1"/>
  <c r="J408" i="1" s="1"/>
  <c r="AU408" i="1" s="1"/>
  <c r="AS408" i="1"/>
  <c r="AX408" i="1"/>
  <c r="AY408" i="1" s="1"/>
  <c r="BB408" i="1" s="1"/>
  <c r="BA408" i="1"/>
  <c r="H409" i="1"/>
  <c r="L409" i="1"/>
  <c r="N409" i="1"/>
  <c r="AO409" i="1"/>
  <c r="E409" i="1" s="1"/>
  <c r="AP409" i="1"/>
  <c r="AQ409" i="1"/>
  <c r="AR409" i="1"/>
  <c r="AT409" i="1" s="1"/>
  <c r="J409" i="1" s="1"/>
  <c r="AU409" i="1" s="1"/>
  <c r="AS409" i="1"/>
  <c r="AV409" i="1"/>
  <c r="AW409" i="1" s="1"/>
  <c r="AZ409" i="1" s="1"/>
  <c r="F409" i="1" s="1"/>
  <c r="BC409" i="1" s="1"/>
  <c r="G409" i="1" s="1"/>
  <c r="AX409" i="1"/>
  <c r="AY409" i="1" s="1"/>
  <c r="BB409" i="1" s="1"/>
  <c r="BA409" i="1"/>
  <c r="H410" i="1"/>
  <c r="L410" i="1"/>
  <c r="N410" i="1"/>
  <c r="AO410" i="1"/>
  <c r="E410" i="1" s="1"/>
  <c r="AP410" i="1"/>
  <c r="AQ410" i="1"/>
  <c r="AR410" i="1"/>
  <c r="AT410" i="1" s="1"/>
  <c r="J410" i="1" s="1"/>
  <c r="AU410" i="1" s="1"/>
  <c r="AS410" i="1"/>
  <c r="AX410" i="1"/>
  <c r="AY410" i="1" s="1"/>
  <c r="BB410" i="1" s="1"/>
  <c r="BA410" i="1"/>
  <c r="H411" i="1"/>
  <c r="L411" i="1"/>
  <c r="N411" i="1"/>
  <c r="AO411" i="1"/>
  <c r="E411" i="1" s="1"/>
  <c r="AP411" i="1"/>
  <c r="AQ411" i="1"/>
  <c r="AR411" i="1"/>
  <c r="AT411" i="1" s="1"/>
  <c r="J411" i="1" s="1"/>
  <c r="AU411" i="1" s="1"/>
  <c r="AS411" i="1"/>
  <c r="AV411" i="1"/>
  <c r="AW411" i="1" s="1"/>
  <c r="AZ411" i="1" s="1"/>
  <c r="F411" i="1" s="1"/>
  <c r="BC411" i="1" s="1"/>
  <c r="G411" i="1" s="1"/>
  <c r="AX411" i="1"/>
  <c r="AY411" i="1" s="1"/>
  <c r="BB411" i="1" s="1"/>
  <c r="BA411" i="1"/>
  <c r="H422" i="1"/>
  <c r="L422" i="1"/>
  <c r="N422" i="1"/>
  <c r="AO422" i="1"/>
  <c r="E422" i="1" s="1"/>
  <c r="AP422" i="1"/>
  <c r="AQ422" i="1"/>
  <c r="AR422" i="1"/>
  <c r="AT422" i="1" s="1"/>
  <c r="J422" i="1" s="1"/>
  <c r="AU422" i="1" s="1"/>
  <c r="AS422" i="1"/>
  <c r="AX422" i="1"/>
  <c r="AY422" i="1" s="1"/>
  <c r="BB422" i="1" s="1"/>
  <c r="BA422" i="1"/>
  <c r="H423" i="1"/>
  <c r="L423" i="1"/>
  <c r="N423" i="1"/>
  <c r="AO423" i="1"/>
  <c r="E423" i="1" s="1"/>
  <c r="AP423" i="1"/>
  <c r="AQ423" i="1"/>
  <c r="AR423" i="1"/>
  <c r="AT423" i="1" s="1"/>
  <c r="J423" i="1" s="1"/>
  <c r="AU423" i="1" s="1"/>
  <c r="AS423" i="1"/>
  <c r="AV423" i="1"/>
  <c r="AW423" i="1" s="1"/>
  <c r="AZ423" i="1" s="1"/>
  <c r="F423" i="1" s="1"/>
  <c r="BC423" i="1" s="1"/>
  <c r="G423" i="1" s="1"/>
  <c r="AX423" i="1"/>
  <c r="AY423" i="1" s="1"/>
  <c r="BB423" i="1" s="1"/>
  <c r="BA423" i="1"/>
  <c r="H424" i="1"/>
  <c r="L424" i="1"/>
  <c r="N424" i="1"/>
  <c r="AO424" i="1"/>
  <c r="E424" i="1" s="1"/>
  <c r="AP424" i="1"/>
  <c r="AQ424" i="1"/>
  <c r="AR424" i="1"/>
  <c r="AT424" i="1" s="1"/>
  <c r="J424" i="1" s="1"/>
  <c r="AU424" i="1" s="1"/>
  <c r="AS424" i="1"/>
  <c r="AX424" i="1"/>
  <c r="AY424" i="1" s="1"/>
  <c r="BB424" i="1" s="1"/>
  <c r="BA424" i="1"/>
  <c r="H425" i="1"/>
  <c r="L425" i="1"/>
  <c r="N425" i="1"/>
  <c r="AO425" i="1"/>
  <c r="E425" i="1" s="1"/>
  <c r="AP425" i="1"/>
  <c r="AQ425" i="1"/>
  <c r="AR425" i="1"/>
  <c r="AT425" i="1" s="1"/>
  <c r="J425" i="1" s="1"/>
  <c r="AU425" i="1" s="1"/>
  <c r="AS425" i="1"/>
  <c r="AV425" i="1"/>
  <c r="AW425" i="1" s="1"/>
  <c r="AZ425" i="1" s="1"/>
  <c r="F425" i="1" s="1"/>
  <c r="BC425" i="1" s="1"/>
  <c r="G425" i="1" s="1"/>
  <c r="AX425" i="1"/>
  <c r="AY425" i="1" s="1"/>
  <c r="BB425" i="1" s="1"/>
  <c r="BA425" i="1"/>
  <c r="H426" i="1"/>
  <c r="L426" i="1"/>
  <c r="N426" i="1"/>
  <c r="AO426" i="1"/>
  <c r="E426" i="1" s="1"/>
  <c r="AP426" i="1"/>
  <c r="AQ426" i="1"/>
  <c r="AR426" i="1"/>
  <c r="AT426" i="1" s="1"/>
  <c r="J426" i="1" s="1"/>
  <c r="AU426" i="1" s="1"/>
  <c r="AS426" i="1"/>
  <c r="AX426" i="1"/>
  <c r="AY426" i="1" s="1"/>
  <c r="BB426" i="1" s="1"/>
  <c r="BA426" i="1"/>
  <c r="H436" i="1"/>
  <c r="L436" i="1"/>
  <c r="N436" i="1"/>
  <c r="AO436" i="1"/>
  <c r="E436" i="1" s="1"/>
  <c r="AP436" i="1"/>
  <c r="AQ436" i="1"/>
  <c r="AR436" i="1"/>
  <c r="AT436" i="1" s="1"/>
  <c r="J436" i="1" s="1"/>
  <c r="AU436" i="1" s="1"/>
  <c r="AS436" i="1"/>
  <c r="AV436" i="1"/>
  <c r="AW436" i="1" s="1"/>
  <c r="AZ436" i="1" s="1"/>
  <c r="F436" i="1" s="1"/>
  <c r="BC436" i="1" s="1"/>
  <c r="G436" i="1" s="1"/>
  <c r="AX436" i="1"/>
  <c r="AY436" i="1" s="1"/>
  <c r="BB436" i="1" s="1"/>
  <c r="BA436" i="1"/>
  <c r="H437" i="1"/>
  <c r="L437" i="1"/>
  <c r="N437" i="1"/>
  <c r="AO437" i="1"/>
  <c r="E437" i="1" s="1"/>
  <c r="AP437" i="1"/>
  <c r="AQ437" i="1"/>
  <c r="AR437" i="1"/>
  <c r="AT437" i="1" s="1"/>
  <c r="J437" i="1" s="1"/>
  <c r="AU437" i="1" s="1"/>
  <c r="AS437" i="1"/>
  <c r="AX437" i="1"/>
  <c r="AY437" i="1" s="1"/>
  <c r="BB437" i="1" s="1"/>
  <c r="BA437" i="1"/>
  <c r="H438" i="1"/>
  <c r="L438" i="1"/>
  <c r="N438" i="1"/>
  <c r="AO438" i="1"/>
  <c r="E438" i="1" s="1"/>
  <c r="AP438" i="1"/>
  <c r="AQ438" i="1"/>
  <c r="AR438" i="1"/>
  <c r="AT438" i="1" s="1"/>
  <c r="J438" i="1" s="1"/>
  <c r="AU438" i="1" s="1"/>
  <c r="AS438" i="1"/>
  <c r="AV438" i="1"/>
  <c r="AW438" i="1" s="1"/>
  <c r="AZ438" i="1" s="1"/>
  <c r="F438" i="1" s="1"/>
  <c r="BC438" i="1" s="1"/>
  <c r="G438" i="1" s="1"/>
  <c r="AX438" i="1"/>
  <c r="AY438" i="1" s="1"/>
  <c r="BB438" i="1" s="1"/>
  <c r="BA438" i="1"/>
  <c r="H439" i="1"/>
  <c r="L439" i="1"/>
  <c r="N439" i="1"/>
  <c r="AO439" i="1"/>
  <c r="E439" i="1" s="1"/>
  <c r="AP439" i="1"/>
  <c r="AQ439" i="1"/>
  <c r="AR439" i="1"/>
  <c r="AT439" i="1" s="1"/>
  <c r="J439" i="1" s="1"/>
  <c r="AU439" i="1" s="1"/>
  <c r="AS439" i="1"/>
  <c r="AX439" i="1"/>
  <c r="AY439" i="1" s="1"/>
  <c r="BB439" i="1" s="1"/>
  <c r="BA439" i="1"/>
  <c r="H440" i="1"/>
  <c r="L440" i="1"/>
  <c r="N440" i="1"/>
  <c r="AO440" i="1"/>
  <c r="E440" i="1" s="1"/>
  <c r="AP440" i="1"/>
  <c r="AQ440" i="1"/>
  <c r="AR440" i="1"/>
  <c r="AT440" i="1" s="1"/>
  <c r="J440" i="1" s="1"/>
  <c r="AU440" i="1" s="1"/>
  <c r="AS440" i="1"/>
  <c r="AV440" i="1"/>
  <c r="AW440" i="1" s="1"/>
  <c r="AZ440" i="1" s="1"/>
  <c r="F440" i="1" s="1"/>
  <c r="BC440" i="1" s="1"/>
  <c r="G440" i="1" s="1"/>
  <c r="AX440" i="1"/>
  <c r="AY440" i="1" s="1"/>
  <c r="BB440" i="1" s="1"/>
  <c r="BA440" i="1"/>
  <c r="H451" i="1"/>
  <c r="L451" i="1"/>
  <c r="N451" i="1"/>
  <c r="AO451" i="1"/>
  <c r="E451" i="1" s="1"/>
  <c r="AP451" i="1"/>
  <c r="AQ451" i="1"/>
  <c r="AR451" i="1"/>
  <c r="AT451" i="1" s="1"/>
  <c r="J451" i="1" s="1"/>
  <c r="AU451" i="1" s="1"/>
  <c r="AS451" i="1"/>
  <c r="AX451" i="1"/>
  <c r="AY451" i="1" s="1"/>
  <c r="BB451" i="1" s="1"/>
  <c r="BA451" i="1"/>
  <c r="H452" i="1"/>
  <c r="L452" i="1"/>
  <c r="N452" i="1"/>
  <c r="AO452" i="1"/>
  <c r="E452" i="1" s="1"/>
  <c r="AP452" i="1"/>
  <c r="AQ452" i="1"/>
  <c r="AR452" i="1"/>
  <c r="AT452" i="1" s="1"/>
  <c r="J452" i="1" s="1"/>
  <c r="AU452" i="1" s="1"/>
  <c r="AS452" i="1"/>
  <c r="AV452" i="1"/>
  <c r="AW452" i="1" s="1"/>
  <c r="AZ452" i="1" s="1"/>
  <c r="F452" i="1" s="1"/>
  <c r="BC452" i="1" s="1"/>
  <c r="G452" i="1" s="1"/>
  <c r="BE452" i="1" s="1"/>
  <c r="AX452" i="1"/>
  <c r="AY452" i="1" s="1"/>
  <c r="BB452" i="1" s="1"/>
  <c r="BA452" i="1"/>
  <c r="H453" i="1"/>
  <c r="L453" i="1"/>
  <c r="N453" i="1"/>
  <c r="AO453" i="1"/>
  <c r="E453" i="1" s="1"/>
  <c r="AP453" i="1"/>
  <c r="AQ453" i="1"/>
  <c r="AR453" i="1"/>
  <c r="AT453" i="1" s="1"/>
  <c r="J453" i="1" s="1"/>
  <c r="AU453" i="1" s="1"/>
  <c r="AS453" i="1"/>
  <c r="AX453" i="1"/>
  <c r="AY453" i="1" s="1"/>
  <c r="BB453" i="1" s="1"/>
  <c r="BA453" i="1"/>
  <c r="H454" i="1"/>
  <c r="L454" i="1"/>
  <c r="N454" i="1"/>
  <c r="AO454" i="1"/>
  <c r="E454" i="1" s="1"/>
  <c r="AP454" i="1"/>
  <c r="AQ454" i="1"/>
  <c r="AR454" i="1"/>
  <c r="AT454" i="1" s="1"/>
  <c r="J454" i="1" s="1"/>
  <c r="AU454" i="1" s="1"/>
  <c r="AS454" i="1"/>
  <c r="AV454" i="1"/>
  <c r="AW454" i="1" s="1"/>
  <c r="AZ454" i="1" s="1"/>
  <c r="F454" i="1" s="1"/>
  <c r="BC454" i="1" s="1"/>
  <c r="G454" i="1" s="1"/>
  <c r="BE454" i="1" s="1"/>
  <c r="AX454" i="1"/>
  <c r="AY454" i="1" s="1"/>
  <c r="BB454" i="1" s="1"/>
  <c r="BA454" i="1"/>
  <c r="BD454" i="1"/>
  <c r="H455" i="1"/>
  <c r="L455" i="1"/>
  <c r="N455" i="1"/>
  <c r="AO455" i="1"/>
  <c r="E455" i="1" s="1"/>
  <c r="AP455" i="1"/>
  <c r="AQ455" i="1"/>
  <c r="AR455" i="1"/>
  <c r="AT455" i="1" s="1"/>
  <c r="J455" i="1" s="1"/>
  <c r="AU455" i="1" s="1"/>
  <c r="AS455" i="1"/>
  <c r="AX455" i="1"/>
  <c r="AY455" i="1" s="1"/>
  <c r="BB455" i="1" s="1"/>
  <c r="BA455" i="1"/>
  <c r="H456" i="1"/>
  <c r="L456" i="1"/>
  <c r="N456" i="1"/>
  <c r="AO456" i="1"/>
  <c r="E456" i="1" s="1"/>
  <c r="AP456" i="1"/>
  <c r="AQ456" i="1"/>
  <c r="AR456" i="1"/>
  <c r="AT456" i="1" s="1"/>
  <c r="J456" i="1" s="1"/>
  <c r="AU456" i="1" s="1"/>
  <c r="AS456" i="1"/>
  <c r="AV456" i="1"/>
  <c r="AW456" i="1" s="1"/>
  <c r="AZ456" i="1" s="1"/>
  <c r="F456" i="1" s="1"/>
  <c r="BC456" i="1" s="1"/>
  <c r="G456" i="1" s="1"/>
  <c r="BE456" i="1" s="1"/>
  <c r="AX456" i="1"/>
  <c r="AY456" i="1" s="1"/>
  <c r="BB456" i="1" s="1"/>
  <c r="BA456" i="1"/>
  <c r="H466" i="1"/>
  <c r="L466" i="1"/>
  <c r="N466" i="1"/>
  <c r="AO466" i="1"/>
  <c r="E466" i="1" s="1"/>
  <c r="AP466" i="1"/>
  <c r="AQ466" i="1"/>
  <c r="AR466" i="1"/>
  <c r="AT466" i="1" s="1"/>
  <c r="J466" i="1" s="1"/>
  <c r="AU466" i="1" s="1"/>
  <c r="AS466" i="1"/>
  <c r="AX466" i="1"/>
  <c r="AY466" i="1" s="1"/>
  <c r="BB466" i="1" s="1"/>
  <c r="BA466" i="1"/>
  <c r="H467" i="1"/>
  <c r="L467" i="1"/>
  <c r="N467" i="1"/>
  <c r="AO467" i="1"/>
  <c r="E467" i="1" s="1"/>
  <c r="AP467" i="1"/>
  <c r="AQ467" i="1"/>
  <c r="AR467" i="1"/>
  <c r="AT467" i="1" s="1"/>
  <c r="J467" i="1" s="1"/>
  <c r="AU467" i="1" s="1"/>
  <c r="AS467" i="1"/>
  <c r="AV467" i="1"/>
  <c r="AW467" i="1" s="1"/>
  <c r="AZ467" i="1" s="1"/>
  <c r="F467" i="1" s="1"/>
  <c r="BC467" i="1" s="1"/>
  <c r="G467" i="1" s="1"/>
  <c r="BE467" i="1" s="1"/>
  <c r="AX467" i="1"/>
  <c r="AY467" i="1" s="1"/>
  <c r="BB467" i="1" s="1"/>
  <c r="BA467" i="1"/>
  <c r="H468" i="1"/>
  <c r="L468" i="1"/>
  <c r="N468" i="1"/>
  <c r="AO468" i="1"/>
  <c r="E468" i="1" s="1"/>
  <c r="AP468" i="1"/>
  <c r="AQ468" i="1"/>
  <c r="AR468" i="1"/>
  <c r="AT468" i="1" s="1"/>
  <c r="J468" i="1" s="1"/>
  <c r="AU468" i="1" s="1"/>
  <c r="AS468" i="1"/>
  <c r="AX468" i="1"/>
  <c r="AY468" i="1" s="1"/>
  <c r="BB468" i="1" s="1"/>
  <c r="BA468" i="1"/>
  <c r="H469" i="1"/>
  <c r="L469" i="1"/>
  <c r="N469" i="1"/>
  <c r="AO469" i="1"/>
  <c r="E469" i="1" s="1"/>
  <c r="AP469" i="1"/>
  <c r="AQ469" i="1"/>
  <c r="AR469" i="1"/>
  <c r="AT469" i="1" s="1"/>
  <c r="J469" i="1" s="1"/>
  <c r="AU469" i="1" s="1"/>
  <c r="AS469" i="1"/>
  <c r="AX469" i="1"/>
  <c r="AY469" i="1" s="1"/>
  <c r="BB469" i="1" s="1"/>
  <c r="BA469" i="1"/>
  <c r="H470" i="1"/>
  <c r="L470" i="1"/>
  <c r="N470" i="1"/>
  <c r="AO470" i="1"/>
  <c r="E470" i="1" s="1"/>
  <c r="AP470" i="1"/>
  <c r="AQ470" i="1"/>
  <c r="AR470" i="1"/>
  <c r="AT470" i="1" s="1"/>
  <c r="J470" i="1" s="1"/>
  <c r="AU470" i="1" s="1"/>
  <c r="AV470" i="1" s="1"/>
  <c r="AW470" i="1" s="1"/>
  <c r="AZ470" i="1" s="1"/>
  <c r="F470" i="1" s="1"/>
  <c r="BC470" i="1" s="1"/>
  <c r="G470" i="1" s="1"/>
  <c r="AS470" i="1"/>
  <c r="AX470" i="1"/>
  <c r="AY470" i="1" s="1"/>
  <c r="BB470" i="1" s="1"/>
  <c r="BA470" i="1"/>
  <c r="H480" i="1"/>
  <c r="L480" i="1"/>
  <c r="N480" i="1"/>
  <c r="AO480" i="1"/>
  <c r="E480" i="1" s="1"/>
  <c r="AP480" i="1"/>
  <c r="AQ480" i="1"/>
  <c r="AR480" i="1"/>
  <c r="AT480" i="1" s="1"/>
  <c r="J480" i="1" s="1"/>
  <c r="AU480" i="1" s="1"/>
  <c r="AV480" i="1" s="1"/>
  <c r="AW480" i="1" s="1"/>
  <c r="AZ480" i="1" s="1"/>
  <c r="F480" i="1" s="1"/>
  <c r="BC480" i="1" s="1"/>
  <c r="G480" i="1" s="1"/>
  <c r="AS480" i="1"/>
  <c r="AX480" i="1"/>
  <c r="AY480" i="1" s="1"/>
  <c r="BB480" i="1" s="1"/>
  <c r="BA480" i="1"/>
  <c r="H481" i="1"/>
  <c r="L481" i="1"/>
  <c r="N481" i="1"/>
  <c r="AO481" i="1"/>
  <c r="E481" i="1" s="1"/>
  <c r="AP481" i="1"/>
  <c r="AQ481" i="1"/>
  <c r="AR481" i="1"/>
  <c r="AT481" i="1" s="1"/>
  <c r="J481" i="1" s="1"/>
  <c r="AU481" i="1" s="1"/>
  <c r="AS481" i="1"/>
  <c r="AX481" i="1"/>
  <c r="AY481" i="1" s="1"/>
  <c r="BB481" i="1" s="1"/>
  <c r="BA481" i="1"/>
  <c r="H482" i="1"/>
  <c r="L482" i="1"/>
  <c r="N482" i="1"/>
  <c r="AO482" i="1"/>
  <c r="E482" i="1" s="1"/>
  <c r="AP482" i="1"/>
  <c r="AQ482" i="1"/>
  <c r="AR482" i="1"/>
  <c r="AT482" i="1" s="1"/>
  <c r="J482" i="1" s="1"/>
  <c r="AU482" i="1" s="1"/>
  <c r="AS482" i="1"/>
  <c r="AX482" i="1"/>
  <c r="AY482" i="1" s="1"/>
  <c r="BB482" i="1" s="1"/>
  <c r="BA482" i="1"/>
  <c r="H483" i="1"/>
  <c r="L483" i="1"/>
  <c r="N483" i="1"/>
  <c r="AO483" i="1"/>
  <c r="E483" i="1" s="1"/>
  <c r="AP483" i="1"/>
  <c r="AQ483" i="1"/>
  <c r="AR483" i="1"/>
  <c r="AT483" i="1" s="1"/>
  <c r="J483" i="1" s="1"/>
  <c r="AU483" i="1" s="1"/>
  <c r="AV483" i="1" s="1"/>
  <c r="AW483" i="1" s="1"/>
  <c r="AZ483" i="1" s="1"/>
  <c r="F483" i="1" s="1"/>
  <c r="BC483" i="1" s="1"/>
  <c r="G483" i="1" s="1"/>
  <c r="AS483" i="1"/>
  <c r="AX483" i="1"/>
  <c r="AY483" i="1" s="1"/>
  <c r="BB483" i="1" s="1"/>
  <c r="BA483" i="1"/>
  <c r="H484" i="1"/>
  <c r="L484" i="1"/>
  <c r="N484" i="1"/>
  <c r="AO484" i="1"/>
  <c r="E484" i="1" s="1"/>
  <c r="AP484" i="1"/>
  <c r="AQ484" i="1"/>
  <c r="AR484" i="1"/>
  <c r="AT484" i="1" s="1"/>
  <c r="J484" i="1" s="1"/>
  <c r="AU484" i="1" s="1"/>
  <c r="AV484" i="1" s="1"/>
  <c r="AW484" i="1" s="1"/>
  <c r="AZ484" i="1" s="1"/>
  <c r="F484" i="1" s="1"/>
  <c r="BC484" i="1" s="1"/>
  <c r="G484" i="1" s="1"/>
  <c r="AS484" i="1"/>
  <c r="AX484" i="1"/>
  <c r="AY484" i="1" s="1"/>
  <c r="BB484" i="1" s="1"/>
  <c r="BA484" i="1"/>
  <c r="H494" i="1"/>
  <c r="L494" i="1"/>
  <c r="N494" i="1"/>
  <c r="AO494" i="1"/>
  <c r="E494" i="1" s="1"/>
  <c r="AP494" i="1"/>
  <c r="AQ494" i="1"/>
  <c r="AR494" i="1"/>
  <c r="AT494" i="1" s="1"/>
  <c r="J494" i="1" s="1"/>
  <c r="AU494" i="1" s="1"/>
  <c r="AS494" i="1"/>
  <c r="AX494" i="1"/>
  <c r="AY494" i="1" s="1"/>
  <c r="BB494" i="1" s="1"/>
  <c r="BA494" i="1"/>
  <c r="H495" i="1"/>
  <c r="L495" i="1"/>
  <c r="N495" i="1"/>
  <c r="AO495" i="1"/>
  <c r="E495" i="1" s="1"/>
  <c r="AP495" i="1"/>
  <c r="AQ495" i="1"/>
  <c r="AR495" i="1"/>
  <c r="AT495" i="1" s="1"/>
  <c r="J495" i="1" s="1"/>
  <c r="AU495" i="1" s="1"/>
  <c r="AS495" i="1"/>
  <c r="AX495" i="1"/>
  <c r="AY495" i="1" s="1"/>
  <c r="BB495" i="1" s="1"/>
  <c r="BA495" i="1"/>
  <c r="H496" i="1"/>
  <c r="L496" i="1"/>
  <c r="N496" i="1"/>
  <c r="AO496" i="1"/>
  <c r="E496" i="1" s="1"/>
  <c r="AP496" i="1"/>
  <c r="AQ496" i="1"/>
  <c r="AR496" i="1"/>
  <c r="AT496" i="1" s="1"/>
  <c r="J496" i="1" s="1"/>
  <c r="AU496" i="1" s="1"/>
  <c r="AV496" i="1" s="1"/>
  <c r="AW496" i="1" s="1"/>
  <c r="AZ496" i="1" s="1"/>
  <c r="F496" i="1" s="1"/>
  <c r="BC496" i="1" s="1"/>
  <c r="G496" i="1" s="1"/>
  <c r="AS496" i="1"/>
  <c r="AX496" i="1"/>
  <c r="AY496" i="1" s="1"/>
  <c r="BB496" i="1" s="1"/>
  <c r="BA496" i="1"/>
  <c r="H497" i="1"/>
  <c r="L497" i="1"/>
  <c r="N497" i="1"/>
  <c r="AO497" i="1"/>
  <c r="E497" i="1" s="1"/>
  <c r="AP497" i="1"/>
  <c r="AQ497" i="1"/>
  <c r="AR497" i="1"/>
  <c r="AT497" i="1" s="1"/>
  <c r="J497" i="1" s="1"/>
  <c r="AU497" i="1" s="1"/>
  <c r="AV497" i="1" s="1"/>
  <c r="AW497" i="1" s="1"/>
  <c r="AZ497" i="1" s="1"/>
  <c r="F497" i="1" s="1"/>
  <c r="BC497" i="1" s="1"/>
  <c r="G497" i="1" s="1"/>
  <c r="AS497" i="1"/>
  <c r="AX497" i="1"/>
  <c r="AY497" i="1" s="1"/>
  <c r="BB497" i="1" s="1"/>
  <c r="BA497" i="1"/>
  <c r="H498" i="1"/>
  <c r="L498" i="1"/>
  <c r="N498" i="1"/>
  <c r="AO498" i="1"/>
  <c r="E498" i="1" s="1"/>
  <c r="AP498" i="1"/>
  <c r="AQ498" i="1"/>
  <c r="AR498" i="1"/>
  <c r="AT498" i="1" s="1"/>
  <c r="J498" i="1" s="1"/>
  <c r="AU498" i="1" s="1"/>
  <c r="AS498" i="1"/>
  <c r="AX498" i="1"/>
  <c r="AY498" i="1" s="1"/>
  <c r="BB498" i="1" s="1"/>
  <c r="BA498" i="1"/>
  <c r="H508" i="1"/>
  <c r="L508" i="1"/>
  <c r="N508" i="1"/>
  <c r="AO508" i="1"/>
  <c r="E508" i="1" s="1"/>
  <c r="AP508" i="1"/>
  <c r="AQ508" i="1"/>
  <c r="AR508" i="1"/>
  <c r="AS508" i="1"/>
  <c r="AT508" i="1"/>
  <c r="J508" i="1" s="1"/>
  <c r="AU508" i="1" s="1"/>
  <c r="AX508" i="1"/>
  <c r="AY508" i="1" s="1"/>
  <c r="BB508" i="1" s="1"/>
  <c r="BA508" i="1"/>
  <c r="L509" i="1"/>
  <c r="N509" i="1"/>
  <c r="AO509" i="1"/>
  <c r="AQ509" i="1"/>
  <c r="AR509" i="1"/>
  <c r="AS509" i="1"/>
  <c r="AX509" i="1"/>
  <c r="AY509" i="1" s="1"/>
  <c r="BB509" i="1" s="1"/>
  <c r="BA509" i="1"/>
  <c r="E510" i="1"/>
  <c r="L510" i="1"/>
  <c r="N510" i="1"/>
  <c r="AO510" i="1"/>
  <c r="AP510" i="1"/>
  <c r="AQ510" i="1"/>
  <c r="AR510" i="1"/>
  <c r="AS510" i="1"/>
  <c r="AX510" i="1"/>
  <c r="AY510" i="1" s="1"/>
  <c r="BA510" i="1"/>
  <c r="BB510" i="1"/>
  <c r="L511" i="1"/>
  <c r="N511" i="1"/>
  <c r="AO511" i="1"/>
  <c r="AQ511" i="1"/>
  <c r="AR511" i="1"/>
  <c r="AS511" i="1"/>
  <c r="AX511" i="1"/>
  <c r="AY511" i="1" s="1"/>
  <c r="BA511" i="1"/>
  <c r="BB511" i="1"/>
  <c r="E512" i="1"/>
  <c r="BG512" i="1" s="1"/>
  <c r="L512" i="1"/>
  <c r="N512" i="1"/>
  <c r="AO512" i="1"/>
  <c r="AP512" i="1" s="1"/>
  <c r="AQ512" i="1"/>
  <c r="AR512" i="1"/>
  <c r="AS512" i="1"/>
  <c r="AX512" i="1"/>
  <c r="AY512" i="1" s="1"/>
  <c r="BA512" i="1"/>
  <c r="BB512" i="1"/>
  <c r="BE496" i="1" l="1"/>
  <c r="BD496" i="1"/>
  <c r="BE484" i="1"/>
  <c r="BD484" i="1"/>
  <c r="AT512" i="1"/>
  <c r="J512" i="1" s="1"/>
  <c r="AU512" i="1" s="1"/>
  <c r="BE470" i="1"/>
  <c r="BD470" i="1"/>
  <c r="BE483" i="1"/>
  <c r="BD483" i="1"/>
  <c r="H512" i="1"/>
  <c r="BE497" i="1"/>
  <c r="BD497" i="1"/>
  <c r="BE480" i="1"/>
  <c r="BD480" i="1"/>
  <c r="BG510" i="1"/>
  <c r="I495" i="1"/>
  <c r="I482" i="1"/>
  <c r="I469" i="1"/>
  <c r="I453" i="1"/>
  <c r="AV453" i="1"/>
  <c r="AW453" i="1" s="1"/>
  <c r="AZ453" i="1" s="1"/>
  <c r="F453" i="1" s="1"/>
  <c r="BC453" i="1" s="1"/>
  <c r="G453" i="1" s="1"/>
  <c r="BE438" i="1"/>
  <c r="BD438" i="1"/>
  <c r="BE411" i="1"/>
  <c r="BD411" i="1"/>
  <c r="BE394" i="1"/>
  <c r="BD394" i="1"/>
  <c r="E509" i="1"/>
  <c r="AP509" i="1"/>
  <c r="I498" i="1"/>
  <c r="I494" i="1"/>
  <c r="I481" i="1"/>
  <c r="BD456" i="1"/>
  <c r="I455" i="1"/>
  <c r="AV455" i="1"/>
  <c r="AW455" i="1" s="1"/>
  <c r="AZ455" i="1" s="1"/>
  <c r="F455" i="1" s="1"/>
  <c r="BC455" i="1" s="1"/>
  <c r="G455" i="1" s="1"/>
  <c r="BE436" i="1"/>
  <c r="BD436" i="1"/>
  <c r="BE409" i="1"/>
  <c r="BD409" i="1"/>
  <c r="BE383" i="1"/>
  <c r="BD383" i="1"/>
  <c r="AT509" i="1"/>
  <c r="J509" i="1" s="1"/>
  <c r="AU509" i="1" s="1"/>
  <c r="I508" i="1"/>
  <c r="BF508" i="1"/>
  <c r="AV508" i="1"/>
  <c r="AW508" i="1" s="1"/>
  <c r="AZ508" i="1" s="1"/>
  <c r="F508" i="1" s="1"/>
  <c r="BC508" i="1" s="1"/>
  <c r="G508" i="1" s="1"/>
  <c r="I497" i="1"/>
  <c r="BF497" i="1"/>
  <c r="AV495" i="1"/>
  <c r="AW495" i="1" s="1"/>
  <c r="AZ495" i="1" s="1"/>
  <c r="F495" i="1" s="1"/>
  <c r="BC495" i="1" s="1"/>
  <c r="G495" i="1" s="1"/>
  <c r="I484" i="1"/>
  <c r="BF484" i="1"/>
  <c r="AV482" i="1"/>
  <c r="AW482" i="1" s="1"/>
  <c r="AZ482" i="1" s="1"/>
  <c r="F482" i="1" s="1"/>
  <c r="BC482" i="1" s="1"/>
  <c r="G482" i="1" s="1"/>
  <c r="I480" i="1"/>
  <c r="BF480" i="1"/>
  <c r="AV469" i="1"/>
  <c r="AW469" i="1" s="1"/>
  <c r="AZ469" i="1" s="1"/>
  <c r="F469" i="1" s="1"/>
  <c r="BC469" i="1" s="1"/>
  <c r="G469" i="1" s="1"/>
  <c r="BD467" i="1"/>
  <c r="I466" i="1"/>
  <c r="AV466" i="1"/>
  <c r="AW466" i="1" s="1"/>
  <c r="AZ466" i="1" s="1"/>
  <c r="F466" i="1" s="1"/>
  <c r="BC466" i="1" s="1"/>
  <c r="G466" i="1" s="1"/>
  <c r="I451" i="1"/>
  <c r="BF451" i="1"/>
  <c r="AV451" i="1"/>
  <c r="AW451" i="1" s="1"/>
  <c r="AZ451" i="1" s="1"/>
  <c r="F451" i="1" s="1"/>
  <c r="BC451" i="1" s="1"/>
  <c r="G451" i="1" s="1"/>
  <c r="BE425" i="1"/>
  <c r="BD425" i="1"/>
  <c r="BE407" i="1"/>
  <c r="BD407" i="1"/>
  <c r="BE381" i="1"/>
  <c r="BD381" i="1"/>
  <c r="E511" i="1"/>
  <c r="AP511" i="1"/>
  <c r="AT511" i="1" s="1"/>
  <c r="J511" i="1" s="1"/>
  <c r="AU511" i="1" s="1"/>
  <c r="AT510" i="1"/>
  <c r="J510" i="1" s="1"/>
  <c r="AU510" i="1" s="1"/>
  <c r="H510" i="1"/>
  <c r="AV498" i="1"/>
  <c r="AW498" i="1" s="1"/>
  <c r="AZ498" i="1" s="1"/>
  <c r="F498" i="1" s="1"/>
  <c r="BC498" i="1" s="1"/>
  <c r="G498" i="1" s="1"/>
  <c r="I496" i="1"/>
  <c r="BF496" i="1"/>
  <c r="AV494" i="1"/>
  <c r="AW494" i="1" s="1"/>
  <c r="AZ494" i="1" s="1"/>
  <c r="F494" i="1" s="1"/>
  <c r="BC494" i="1" s="1"/>
  <c r="G494" i="1" s="1"/>
  <c r="I483" i="1"/>
  <c r="BF483" i="1"/>
  <c r="AV481" i="1"/>
  <c r="AW481" i="1" s="1"/>
  <c r="AZ481" i="1" s="1"/>
  <c r="F481" i="1" s="1"/>
  <c r="BC481" i="1" s="1"/>
  <c r="G481" i="1" s="1"/>
  <c r="I470" i="1"/>
  <c r="BF470" i="1"/>
  <c r="BH470" i="1" s="1"/>
  <c r="I468" i="1"/>
  <c r="BF468" i="1"/>
  <c r="AV468" i="1"/>
  <c r="AW468" i="1" s="1"/>
  <c r="AZ468" i="1" s="1"/>
  <c r="F468" i="1" s="1"/>
  <c r="BC468" i="1" s="1"/>
  <c r="G468" i="1" s="1"/>
  <c r="BD452" i="1"/>
  <c r="BE440" i="1"/>
  <c r="BD440" i="1"/>
  <c r="BE423" i="1"/>
  <c r="BD423" i="1"/>
  <c r="BE396" i="1"/>
  <c r="BD396" i="1"/>
  <c r="BG498" i="1"/>
  <c r="BG496" i="1"/>
  <c r="BH496" i="1" s="1"/>
  <c r="BG494" i="1"/>
  <c r="BG483" i="1"/>
  <c r="BH483" i="1" s="1"/>
  <c r="BG481" i="1"/>
  <c r="BG470" i="1"/>
  <c r="BG468" i="1"/>
  <c r="BG466" i="1"/>
  <c r="BG455" i="1"/>
  <c r="BG453" i="1"/>
  <c r="BG451" i="1"/>
  <c r="BG439" i="1"/>
  <c r="BG437" i="1"/>
  <c r="BG426" i="1"/>
  <c r="BG424" i="1"/>
  <c r="BG422" i="1"/>
  <c r="BG410" i="1"/>
  <c r="BG408" i="1"/>
  <c r="BG397" i="1"/>
  <c r="BG395" i="1"/>
  <c r="BG393" i="1"/>
  <c r="BG382" i="1"/>
  <c r="AV252" i="1"/>
  <c r="AW252" i="1" s="1"/>
  <c r="AZ252" i="1" s="1"/>
  <c r="F252" i="1" s="1"/>
  <c r="BC252" i="1" s="1"/>
  <c r="G252" i="1" s="1"/>
  <c r="I252" i="1"/>
  <c r="BF252" i="1"/>
  <c r="BG251" i="1"/>
  <c r="AV226" i="1"/>
  <c r="AW226" i="1" s="1"/>
  <c r="AZ226" i="1" s="1"/>
  <c r="F226" i="1" s="1"/>
  <c r="BC226" i="1" s="1"/>
  <c r="G226" i="1" s="1"/>
  <c r="I226" i="1"/>
  <c r="BG225" i="1"/>
  <c r="AV208" i="1"/>
  <c r="AW208" i="1" s="1"/>
  <c r="AZ208" i="1" s="1"/>
  <c r="F208" i="1" s="1"/>
  <c r="BC208" i="1" s="1"/>
  <c r="G208" i="1" s="1"/>
  <c r="I208" i="1"/>
  <c r="BG198" i="1"/>
  <c r="BE40" i="1"/>
  <c r="BD40" i="1"/>
  <c r="I439" i="1"/>
  <c r="I437" i="1"/>
  <c r="I426" i="1"/>
  <c r="I424" i="1"/>
  <c r="BF424" i="1"/>
  <c r="I422" i="1"/>
  <c r="I410" i="1"/>
  <c r="I408" i="1"/>
  <c r="I397" i="1"/>
  <c r="I395" i="1"/>
  <c r="I393" i="1"/>
  <c r="I382" i="1"/>
  <c r="I379" i="1"/>
  <c r="AV379" i="1"/>
  <c r="AW379" i="1" s="1"/>
  <c r="AZ379" i="1" s="1"/>
  <c r="F379" i="1" s="1"/>
  <c r="BC379" i="1" s="1"/>
  <c r="BG353" i="1"/>
  <c r="BG351" i="1"/>
  <c r="BG340" i="1"/>
  <c r="BG338" i="1"/>
  <c r="BG336" i="1"/>
  <c r="BG325" i="1"/>
  <c r="BG323" i="1"/>
  <c r="BG311" i="1"/>
  <c r="BG309" i="1"/>
  <c r="BG307" i="1"/>
  <c r="BG296" i="1"/>
  <c r="BG294" i="1"/>
  <c r="BG283" i="1"/>
  <c r="BG281" i="1"/>
  <c r="BG279" i="1"/>
  <c r="BG508" i="1"/>
  <c r="BG497" i="1"/>
  <c r="BG495" i="1"/>
  <c r="BG484" i="1"/>
  <c r="BG482" i="1"/>
  <c r="BG480" i="1"/>
  <c r="BG469" i="1"/>
  <c r="BH468" i="1"/>
  <c r="BG467" i="1"/>
  <c r="BG456" i="1"/>
  <c r="BG454" i="1"/>
  <c r="BG452" i="1"/>
  <c r="BH451" i="1"/>
  <c r="BG440" i="1"/>
  <c r="BG438" i="1"/>
  <c r="BG436" i="1"/>
  <c r="BG425" i="1"/>
  <c r="BH424" i="1"/>
  <c r="BG423" i="1"/>
  <c r="BG411" i="1"/>
  <c r="BG409" i="1"/>
  <c r="BG407" i="1"/>
  <c r="BG396" i="1"/>
  <c r="I268" i="1"/>
  <c r="AV268" i="1"/>
  <c r="AW268" i="1" s="1"/>
  <c r="AZ268" i="1" s="1"/>
  <c r="F268" i="1" s="1"/>
  <c r="BC268" i="1" s="1"/>
  <c r="G268" i="1" s="1"/>
  <c r="AV239" i="1"/>
  <c r="AW239" i="1" s="1"/>
  <c r="AZ239" i="1" s="1"/>
  <c r="F239" i="1" s="1"/>
  <c r="BC239" i="1" s="1"/>
  <c r="G239" i="1" s="1"/>
  <c r="I239" i="1"/>
  <c r="BG238" i="1"/>
  <c r="AV212" i="1"/>
  <c r="AW212" i="1" s="1"/>
  <c r="AZ212" i="1" s="1"/>
  <c r="F212" i="1" s="1"/>
  <c r="BC212" i="1" s="1"/>
  <c r="G212" i="1" s="1"/>
  <c r="I212" i="1"/>
  <c r="BG211" i="1"/>
  <c r="I467" i="1"/>
  <c r="BF467" i="1"/>
  <c r="I456" i="1"/>
  <c r="BF456" i="1"/>
  <c r="I454" i="1"/>
  <c r="BF454" i="1"/>
  <c r="I452" i="1"/>
  <c r="BF452" i="1"/>
  <c r="I440" i="1"/>
  <c r="BF440" i="1"/>
  <c r="AV439" i="1"/>
  <c r="AW439" i="1" s="1"/>
  <c r="AZ439" i="1" s="1"/>
  <c r="F439" i="1" s="1"/>
  <c r="BC439" i="1" s="1"/>
  <c r="G439" i="1" s="1"/>
  <c r="I438" i="1"/>
  <c r="BF438" i="1"/>
  <c r="BH438" i="1" s="1"/>
  <c r="AV437" i="1"/>
  <c r="AW437" i="1" s="1"/>
  <c r="AZ437" i="1" s="1"/>
  <c r="F437" i="1" s="1"/>
  <c r="BC437" i="1" s="1"/>
  <c r="G437" i="1" s="1"/>
  <c r="I436" i="1"/>
  <c r="BF436" i="1"/>
  <c r="AV426" i="1"/>
  <c r="AW426" i="1" s="1"/>
  <c r="AZ426" i="1" s="1"/>
  <c r="F426" i="1" s="1"/>
  <c r="BC426" i="1" s="1"/>
  <c r="G426" i="1" s="1"/>
  <c r="I425" i="1"/>
  <c r="BF425" i="1"/>
  <c r="BH425" i="1" s="1"/>
  <c r="AV424" i="1"/>
  <c r="AW424" i="1" s="1"/>
  <c r="AZ424" i="1" s="1"/>
  <c r="F424" i="1" s="1"/>
  <c r="BC424" i="1" s="1"/>
  <c r="G424" i="1" s="1"/>
  <c r="I423" i="1"/>
  <c r="BF423" i="1"/>
  <c r="BH423" i="1" s="1"/>
  <c r="AV422" i="1"/>
  <c r="AW422" i="1" s="1"/>
  <c r="AZ422" i="1" s="1"/>
  <c r="F422" i="1" s="1"/>
  <c r="BC422" i="1" s="1"/>
  <c r="G422" i="1" s="1"/>
  <c r="I411" i="1"/>
  <c r="BF411" i="1"/>
  <c r="BH411" i="1" s="1"/>
  <c r="AV410" i="1"/>
  <c r="AW410" i="1" s="1"/>
  <c r="AZ410" i="1" s="1"/>
  <c r="F410" i="1" s="1"/>
  <c r="BC410" i="1" s="1"/>
  <c r="G410" i="1" s="1"/>
  <c r="I409" i="1"/>
  <c r="BF409" i="1"/>
  <c r="AV408" i="1"/>
  <c r="AW408" i="1" s="1"/>
  <c r="AZ408" i="1" s="1"/>
  <c r="F408" i="1" s="1"/>
  <c r="BC408" i="1" s="1"/>
  <c r="G408" i="1" s="1"/>
  <c r="I407" i="1"/>
  <c r="BF407" i="1"/>
  <c r="BH407" i="1" s="1"/>
  <c r="AV397" i="1"/>
  <c r="AW397" i="1" s="1"/>
  <c r="AZ397" i="1" s="1"/>
  <c r="F397" i="1" s="1"/>
  <c r="BC397" i="1" s="1"/>
  <c r="G397" i="1" s="1"/>
  <c r="I396" i="1"/>
  <c r="BF396" i="1"/>
  <c r="BH396" i="1" s="1"/>
  <c r="AV395" i="1"/>
  <c r="AW395" i="1" s="1"/>
  <c r="AZ395" i="1" s="1"/>
  <c r="F395" i="1" s="1"/>
  <c r="BC395" i="1" s="1"/>
  <c r="G395" i="1" s="1"/>
  <c r="I394" i="1"/>
  <c r="BF394" i="1"/>
  <c r="BH394" i="1" s="1"/>
  <c r="AV393" i="1"/>
  <c r="AW393" i="1" s="1"/>
  <c r="AZ393" i="1" s="1"/>
  <c r="F393" i="1" s="1"/>
  <c r="BC393" i="1" s="1"/>
  <c r="G393" i="1" s="1"/>
  <c r="I383" i="1"/>
  <c r="BF383" i="1"/>
  <c r="BH383" i="1" s="1"/>
  <c r="AV382" i="1"/>
  <c r="AW382" i="1" s="1"/>
  <c r="AZ382" i="1" s="1"/>
  <c r="F382" i="1" s="1"/>
  <c r="BC382" i="1" s="1"/>
  <c r="G382" i="1" s="1"/>
  <c r="I381" i="1"/>
  <c r="BF381" i="1"/>
  <c r="BH381" i="1" s="1"/>
  <c r="I368" i="1"/>
  <c r="AV368" i="1"/>
  <c r="AW368" i="1" s="1"/>
  <c r="AZ368" i="1" s="1"/>
  <c r="F368" i="1" s="1"/>
  <c r="BC368" i="1" s="1"/>
  <c r="BF268" i="1"/>
  <c r="AV267" i="1"/>
  <c r="AW267" i="1" s="1"/>
  <c r="AZ267" i="1" s="1"/>
  <c r="F267" i="1" s="1"/>
  <c r="BC267" i="1" s="1"/>
  <c r="G267" i="1" s="1"/>
  <c r="I267" i="1"/>
  <c r="BB380" i="1"/>
  <c r="H380" i="1"/>
  <c r="E379" i="1"/>
  <c r="BB369" i="1"/>
  <c r="H369" i="1"/>
  <c r="E368" i="1"/>
  <c r="BB367" i="1"/>
  <c r="H367" i="1"/>
  <c r="AV253" i="1"/>
  <c r="AW253" i="1" s="1"/>
  <c r="AZ253" i="1" s="1"/>
  <c r="F253" i="1" s="1"/>
  <c r="BC253" i="1" s="1"/>
  <c r="G253" i="1" s="1"/>
  <c r="I253" i="1"/>
  <c r="AV240" i="1"/>
  <c r="AW240" i="1" s="1"/>
  <c r="AZ240" i="1" s="1"/>
  <c r="F240" i="1" s="1"/>
  <c r="BC240" i="1" s="1"/>
  <c r="G240" i="1" s="1"/>
  <c r="I240" i="1"/>
  <c r="AV227" i="1"/>
  <c r="AW227" i="1" s="1"/>
  <c r="AZ227" i="1" s="1"/>
  <c r="F227" i="1" s="1"/>
  <c r="BC227" i="1" s="1"/>
  <c r="G227" i="1" s="1"/>
  <c r="I227" i="1"/>
  <c r="BF227" i="1"/>
  <c r="AV223" i="1"/>
  <c r="AW223" i="1" s="1"/>
  <c r="AZ223" i="1" s="1"/>
  <c r="F223" i="1" s="1"/>
  <c r="BC223" i="1" s="1"/>
  <c r="G223" i="1" s="1"/>
  <c r="I223" i="1"/>
  <c r="BF223" i="1"/>
  <c r="BH223" i="1" s="1"/>
  <c r="AV209" i="1"/>
  <c r="AW209" i="1" s="1"/>
  <c r="AZ209" i="1" s="1"/>
  <c r="F209" i="1" s="1"/>
  <c r="BC209" i="1" s="1"/>
  <c r="G209" i="1" s="1"/>
  <c r="I209" i="1"/>
  <c r="BG155" i="1"/>
  <c r="AT380" i="1"/>
  <c r="J380" i="1" s="1"/>
  <c r="AU380" i="1" s="1"/>
  <c r="AT369" i="1"/>
  <c r="J369" i="1" s="1"/>
  <c r="AU369" i="1" s="1"/>
  <c r="AT367" i="1"/>
  <c r="J367" i="1" s="1"/>
  <c r="AU367" i="1" s="1"/>
  <c r="BF267" i="1"/>
  <c r="H267" i="1"/>
  <c r="BE255" i="1"/>
  <c r="BD255" i="1"/>
  <c r="AV254" i="1"/>
  <c r="AW254" i="1" s="1"/>
  <c r="AZ254" i="1" s="1"/>
  <c r="F254" i="1" s="1"/>
  <c r="BC254" i="1" s="1"/>
  <c r="G254" i="1" s="1"/>
  <c r="I254" i="1"/>
  <c r="BG253" i="1"/>
  <c r="AV241" i="1"/>
  <c r="AW241" i="1" s="1"/>
  <c r="AZ241" i="1" s="1"/>
  <c r="F241" i="1" s="1"/>
  <c r="BC241" i="1" s="1"/>
  <c r="G241" i="1" s="1"/>
  <c r="I241" i="1"/>
  <c r="BF241" i="1"/>
  <c r="BG240" i="1"/>
  <c r="AV237" i="1"/>
  <c r="AW237" i="1" s="1"/>
  <c r="AZ237" i="1" s="1"/>
  <c r="F237" i="1" s="1"/>
  <c r="BC237" i="1" s="1"/>
  <c r="G237" i="1" s="1"/>
  <c r="I237" i="1"/>
  <c r="BF237" i="1"/>
  <c r="BH237" i="1" s="1"/>
  <c r="BG227" i="1"/>
  <c r="BH227" i="1"/>
  <c r="AV224" i="1"/>
  <c r="AW224" i="1" s="1"/>
  <c r="AZ224" i="1" s="1"/>
  <c r="F224" i="1" s="1"/>
  <c r="BC224" i="1" s="1"/>
  <c r="G224" i="1" s="1"/>
  <c r="I224" i="1"/>
  <c r="BG223" i="1"/>
  <c r="AV210" i="1"/>
  <c r="AW210" i="1" s="1"/>
  <c r="AZ210" i="1" s="1"/>
  <c r="F210" i="1" s="1"/>
  <c r="BC210" i="1" s="1"/>
  <c r="G210" i="1" s="1"/>
  <c r="I210" i="1"/>
  <c r="BG209" i="1"/>
  <c r="BG194" i="1"/>
  <c r="BG181" i="1"/>
  <c r="BF379" i="1"/>
  <c r="H379" i="1"/>
  <c r="BF368" i="1"/>
  <c r="H368" i="1"/>
  <c r="E366" i="1"/>
  <c r="AP366" i="1"/>
  <c r="AT366" i="1" s="1"/>
  <c r="J366" i="1" s="1"/>
  <c r="AU366" i="1" s="1"/>
  <c r="AT354" i="1"/>
  <c r="J354" i="1" s="1"/>
  <c r="AU354" i="1" s="1"/>
  <c r="AT350" i="1"/>
  <c r="J350" i="1" s="1"/>
  <c r="AU350" i="1" s="1"/>
  <c r="AT337" i="1"/>
  <c r="J337" i="1" s="1"/>
  <c r="AU337" i="1" s="1"/>
  <c r="AT324" i="1"/>
  <c r="J324" i="1" s="1"/>
  <c r="AU324" i="1" s="1"/>
  <c r="AT310" i="1"/>
  <c r="J310" i="1" s="1"/>
  <c r="AU310" i="1" s="1"/>
  <c r="AT297" i="1"/>
  <c r="J297" i="1" s="1"/>
  <c r="AU297" i="1" s="1"/>
  <c r="AT293" i="1"/>
  <c r="J293" i="1" s="1"/>
  <c r="AU293" i="1" s="1"/>
  <c r="AT280" i="1"/>
  <c r="J280" i="1" s="1"/>
  <c r="AU280" i="1" s="1"/>
  <c r="BG267" i="1"/>
  <c r="BH267" i="1"/>
  <c r="I266" i="1"/>
  <c r="AV266" i="1"/>
  <c r="AW266" i="1" s="1"/>
  <c r="AZ266" i="1" s="1"/>
  <c r="F266" i="1" s="1"/>
  <c r="BC266" i="1" s="1"/>
  <c r="G266" i="1" s="1"/>
  <c r="BG266" i="1"/>
  <c r="I265" i="1"/>
  <c r="BF265" i="1"/>
  <c r="BH265" i="1" s="1"/>
  <c r="AV265" i="1"/>
  <c r="AW265" i="1" s="1"/>
  <c r="AZ265" i="1" s="1"/>
  <c r="F265" i="1" s="1"/>
  <c r="BC265" i="1" s="1"/>
  <c r="G265" i="1" s="1"/>
  <c r="AV251" i="1"/>
  <c r="AW251" i="1" s="1"/>
  <c r="AZ251" i="1" s="1"/>
  <c r="F251" i="1" s="1"/>
  <c r="BC251" i="1" s="1"/>
  <c r="G251" i="1" s="1"/>
  <c r="I251" i="1"/>
  <c r="BF251" i="1"/>
  <c r="BH251" i="1" s="1"/>
  <c r="AV238" i="1"/>
  <c r="AW238" i="1" s="1"/>
  <c r="AZ238" i="1" s="1"/>
  <c r="F238" i="1" s="1"/>
  <c r="BC238" i="1" s="1"/>
  <c r="G238" i="1" s="1"/>
  <c r="I238" i="1"/>
  <c r="AV225" i="1"/>
  <c r="AW225" i="1" s="1"/>
  <c r="AZ225" i="1" s="1"/>
  <c r="F225" i="1" s="1"/>
  <c r="BC225" i="1" s="1"/>
  <c r="G225" i="1" s="1"/>
  <c r="I225" i="1"/>
  <c r="AV211" i="1"/>
  <c r="AW211" i="1" s="1"/>
  <c r="AZ211" i="1" s="1"/>
  <c r="F211" i="1" s="1"/>
  <c r="BC211" i="1" s="1"/>
  <c r="G211" i="1" s="1"/>
  <c r="I211" i="1"/>
  <c r="BF211" i="1"/>
  <c r="BH211" i="1" s="1"/>
  <c r="AV198" i="1"/>
  <c r="AW198" i="1" s="1"/>
  <c r="AZ198" i="1" s="1"/>
  <c r="F198" i="1" s="1"/>
  <c r="BC198" i="1" s="1"/>
  <c r="G198" i="1" s="1"/>
  <c r="I198" i="1"/>
  <c r="BF198" i="1"/>
  <c r="BH198" i="1" s="1"/>
  <c r="AP197" i="1"/>
  <c r="E197" i="1"/>
  <c r="AP193" i="1"/>
  <c r="E193" i="1"/>
  <c r="AP180" i="1"/>
  <c r="AT180" i="1" s="1"/>
  <c r="J180" i="1" s="1"/>
  <c r="AU180" i="1" s="1"/>
  <c r="E180" i="1"/>
  <c r="AV152" i="1"/>
  <c r="AW152" i="1" s="1"/>
  <c r="AZ152" i="1" s="1"/>
  <c r="F152" i="1" s="1"/>
  <c r="BC152" i="1" s="1"/>
  <c r="G152" i="1" s="1"/>
  <c r="I152" i="1"/>
  <c r="AV141" i="1"/>
  <c r="AW141" i="1" s="1"/>
  <c r="AZ141" i="1" s="1"/>
  <c r="F141" i="1" s="1"/>
  <c r="BC141" i="1" s="1"/>
  <c r="G141" i="1" s="1"/>
  <c r="I141" i="1"/>
  <c r="BF141" i="1"/>
  <c r="AV140" i="1"/>
  <c r="AW140" i="1" s="1"/>
  <c r="AZ140" i="1" s="1"/>
  <c r="F140" i="1" s="1"/>
  <c r="BC140" i="1" s="1"/>
  <c r="G140" i="1" s="1"/>
  <c r="I140" i="1"/>
  <c r="H140" i="1"/>
  <c r="AV97" i="1"/>
  <c r="AW97" i="1" s="1"/>
  <c r="AZ97" i="1" s="1"/>
  <c r="F97" i="1" s="1"/>
  <c r="BC97" i="1" s="1"/>
  <c r="G97" i="1" s="1"/>
  <c r="I97" i="1"/>
  <c r="AV96" i="1"/>
  <c r="AW96" i="1" s="1"/>
  <c r="AZ96" i="1" s="1"/>
  <c r="F96" i="1" s="1"/>
  <c r="BC96" i="1" s="1"/>
  <c r="G96" i="1" s="1"/>
  <c r="I96" i="1"/>
  <c r="H96" i="1"/>
  <c r="BF96" i="1"/>
  <c r="AP365" i="1"/>
  <c r="AP364" i="1"/>
  <c r="AP354" i="1"/>
  <c r="AP353" i="1"/>
  <c r="AT353" i="1" s="1"/>
  <c r="J353" i="1" s="1"/>
  <c r="AU353" i="1" s="1"/>
  <c r="AP352" i="1"/>
  <c r="AT352" i="1" s="1"/>
  <c r="J352" i="1" s="1"/>
  <c r="AU352" i="1" s="1"/>
  <c r="AP351" i="1"/>
  <c r="AP350" i="1"/>
  <c r="AP340" i="1"/>
  <c r="AT340" i="1" s="1"/>
  <c r="J340" i="1" s="1"/>
  <c r="AU340" i="1" s="1"/>
  <c r="AP339" i="1"/>
  <c r="AP338" i="1"/>
  <c r="AP337" i="1"/>
  <c r="AP336" i="1"/>
  <c r="AT336" i="1" s="1"/>
  <c r="J336" i="1" s="1"/>
  <c r="AU336" i="1" s="1"/>
  <c r="AP326" i="1"/>
  <c r="AT326" i="1" s="1"/>
  <c r="J326" i="1" s="1"/>
  <c r="AU326" i="1" s="1"/>
  <c r="AP325" i="1"/>
  <c r="AP324" i="1"/>
  <c r="AP323" i="1"/>
  <c r="AT323" i="1" s="1"/>
  <c r="J323" i="1" s="1"/>
  <c r="AU323" i="1" s="1"/>
  <c r="AP322" i="1"/>
  <c r="AP311" i="1"/>
  <c r="AP310" i="1"/>
  <c r="AP309" i="1"/>
  <c r="AT309" i="1" s="1"/>
  <c r="J309" i="1" s="1"/>
  <c r="AU309" i="1" s="1"/>
  <c r="AP308" i="1"/>
  <c r="AT308" i="1" s="1"/>
  <c r="J308" i="1" s="1"/>
  <c r="AU308" i="1" s="1"/>
  <c r="AP307" i="1"/>
  <c r="AP297" i="1"/>
  <c r="AP296" i="1"/>
  <c r="AT296" i="1" s="1"/>
  <c r="J296" i="1" s="1"/>
  <c r="AU296" i="1" s="1"/>
  <c r="AP295" i="1"/>
  <c r="AP294" i="1"/>
  <c r="AP293" i="1"/>
  <c r="AP283" i="1"/>
  <c r="AT283" i="1" s="1"/>
  <c r="J283" i="1" s="1"/>
  <c r="AU283" i="1" s="1"/>
  <c r="AP282" i="1"/>
  <c r="AT282" i="1" s="1"/>
  <c r="J282" i="1" s="1"/>
  <c r="AU282" i="1" s="1"/>
  <c r="AP281" i="1"/>
  <c r="AP280" i="1"/>
  <c r="AP279" i="1"/>
  <c r="AT279" i="1" s="1"/>
  <c r="J279" i="1" s="1"/>
  <c r="AU279" i="1" s="1"/>
  <c r="AP269" i="1"/>
  <c r="BF255" i="1"/>
  <c r="BH255" i="1" s="1"/>
  <c r="BG255" i="1"/>
  <c r="BG252" i="1"/>
  <c r="BH252" i="1" s="1"/>
  <c r="BG241" i="1"/>
  <c r="BH241" i="1" s="1"/>
  <c r="BG239" i="1"/>
  <c r="BG237" i="1"/>
  <c r="BG226" i="1"/>
  <c r="BG224" i="1"/>
  <c r="BG212" i="1"/>
  <c r="BG210" i="1"/>
  <c r="BG208" i="1"/>
  <c r="BH268" i="1"/>
  <c r="BG265" i="1"/>
  <c r="AP195" i="1"/>
  <c r="E195" i="1"/>
  <c r="AP182" i="1"/>
  <c r="E182" i="1"/>
  <c r="BG153" i="1"/>
  <c r="AV124" i="1"/>
  <c r="AW124" i="1" s="1"/>
  <c r="AZ124" i="1" s="1"/>
  <c r="F124" i="1" s="1"/>
  <c r="BC124" i="1" s="1"/>
  <c r="G124" i="1" s="1"/>
  <c r="I124" i="1"/>
  <c r="AV123" i="1"/>
  <c r="AW123" i="1" s="1"/>
  <c r="AZ123" i="1" s="1"/>
  <c r="F123" i="1" s="1"/>
  <c r="BC123" i="1" s="1"/>
  <c r="G123" i="1" s="1"/>
  <c r="I123" i="1"/>
  <c r="H123" i="1"/>
  <c r="AT195" i="1"/>
  <c r="J195" i="1" s="1"/>
  <c r="AU195" i="1" s="1"/>
  <c r="AT193" i="1"/>
  <c r="J193" i="1" s="1"/>
  <c r="AU193" i="1" s="1"/>
  <c r="AT182" i="1"/>
  <c r="J182" i="1" s="1"/>
  <c r="AU182" i="1" s="1"/>
  <c r="AT166" i="1"/>
  <c r="J166" i="1" s="1"/>
  <c r="AU166" i="1" s="1"/>
  <c r="AT139" i="1"/>
  <c r="J139" i="1" s="1"/>
  <c r="AU139" i="1" s="1"/>
  <c r="AV138" i="1"/>
  <c r="AW138" i="1" s="1"/>
  <c r="AZ138" i="1" s="1"/>
  <c r="F138" i="1" s="1"/>
  <c r="BC138" i="1" s="1"/>
  <c r="G138" i="1" s="1"/>
  <c r="I138" i="1"/>
  <c r="H138" i="1"/>
  <c r="BG126" i="1"/>
  <c r="AT112" i="1"/>
  <c r="J112" i="1" s="1"/>
  <c r="AU112" i="1" s="1"/>
  <c r="AV111" i="1"/>
  <c r="AW111" i="1" s="1"/>
  <c r="AZ111" i="1" s="1"/>
  <c r="F111" i="1" s="1"/>
  <c r="BC111" i="1" s="1"/>
  <c r="G111" i="1" s="1"/>
  <c r="I111" i="1"/>
  <c r="H111" i="1"/>
  <c r="BG108" i="1"/>
  <c r="AT95" i="1"/>
  <c r="J95" i="1" s="1"/>
  <c r="AU95" i="1" s="1"/>
  <c r="BG95" i="1"/>
  <c r="AV81" i="1"/>
  <c r="AW81" i="1" s="1"/>
  <c r="AZ81" i="1" s="1"/>
  <c r="F81" i="1" s="1"/>
  <c r="BC81" i="1" s="1"/>
  <c r="G81" i="1" s="1"/>
  <c r="I81" i="1"/>
  <c r="I41" i="1"/>
  <c r="BF41" i="1"/>
  <c r="BH41" i="1" s="1"/>
  <c r="AV41" i="1"/>
  <c r="AW41" i="1" s="1"/>
  <c r="AZ41" i="1" s="1"/>
  <c r="F41" i="1" s="1"/>
  <c r="BC41" i="1" s="1"/>
  <c r="G41" i="1" s="1"/>
  <c r="BB196" i="1"/>
  <c r="H196" i="1"/>
  <c r="BB194" i="1"/>
  <c r="H194" i="1"/>
  <c r="BB183" i="1"/>
  <c r="H183" i="1"/>
  <c r="BB181" i="1"/>
  <c r="H181" i="1"/>
  <c r="BB179" i="1"/>
  <c r="H179" i="1"/>
  <c r="AV137" i="1"/>
  <c r="AW137" i="1" s="1"/>
  <c r="AZ137" i="1" s="1"/>
  <c r="F137" i="1" s="1"/>
  <c r="BC137" i="1" s="1"/>
  <c r="G137" i="1" s="1"/>
  <c r="I137" i="1"/>
  <c r="AV127" i="1"/>
  <c r="AW127" i="1" s="1"/>
  <c r="AZ127" i="1" s="1"/>
  <c r="F127" i="1" s="1"/>
  <c r="BC127" i="1" s="1"/>
  <c r="G127" i="1" s="1"/>
  <c r="I127" i="1"/>
  <c r="H127" i="1"/>
  <c r="AV110" i="1"/>
  <c r="AW110" i="1" s="1"/>
  <c r="AZ110" i="1" s="1"/>
  <c r="F110" i="1" s="1"/>
  <c r="BC110" i="1" s="1"/>
  <c r="G110" i="1" s="1"/>
  <c r="I110" i="1"/>
  <c r="BF110" i="1"/>
  <c r="AV109" i="1"/>
  <c r="AW109" i="1" s="1"/>
  <c r="AZ109" i="1" s="1"/>
  <c r="F109" i="1" s="1"/>
  <c r="BC109" i="1" s="1"/>
  <c r="G109" i="1" s="1"/>
  <c r="I109" i="1"/>
  <c r="H109" i="1"/>
  <c r="BF109" i="1"/>
  <c r="BH109" i="1" s="1"/>
  <c r="I80" i="1"/>
  <c r="AV80" i="1"/>
  <c r="AW80" i="1" s="1"/>
  <c r="AZ80" i="1" s="1"/>
  <c r="F80" i="1" s="1"/>
  <c r="BC80" i="1" s="1"/>
  <c r="G80" i="1" s="1"/>
  <c r="AT196" i="1"/>
  <c r="J196" i="1" s="1"/>
  <c r="AU196" i="1" s="1"/>
  <c r="AT194" i="1"/>
  <c r="J194" i="1" s="1"/>
  <c r="AU194" i="1" s="1"/>
  <c r="AT183" i="1"/>
  <c r="J183" i="1" s="1"/>
  <c r="AU183" i="1" s="1"/>
  <c r="AT181" i="1"/>
  <c r="J181" i="1" s="1"/>
  <c r="AU181" i="1" s="1"/>
  <c r="AT179" i="1"/>
  <c r="J179" i="1" s="1"/>
  <c r="AU179" i="1" s="1"/>
  <c r="G153" i="1"/>
  <c r="H153" i="1"/>
  <c r="BF153" i="1"/>
  <c r="BH153" i="1" s="1"/>
  <c r="H152" i="1"/>
  <c r="BF152" i="1"/>
  <c r="BH152" i="1" s="1"/>
  <c r="AV151" i="1"/>
  <c r="AW151" i="1" s="1"/>
  <c r="AZ151" i="1" s="1"/>
  <c r="F151" i="1" s="1"/>
  <c r="BC151" i="1" s="1"/>
  <c r="G151" i="1" s="1"/>
  <c r="I151" i="1"/>
  <c r="H151" i="1"/>
  <c r="BF151" i="1"/>
  <c r="BH151" i="1" s="1"/>
  <c r="BG139" i="1"/>
  <c r="AT126" i="1"/>
  <c r="J126" i="1" s="1"/>
  <c r="AU126" i="1" s="1"/>
  <c r="AV125" i="1"/>
  <c r="AW125" i="1" s="1"/>
  <c r="AZ125" i="1" s="1"/>
  <c r="F125" i="1" s="1"/>
  <c r="BC125" i="1" s="1"/>
  <c r="G125" i="1" s="1"/>
  <c r="I125" i="1"/>
  <c r="H125" i="1"/>
  <c r="BF125" i="1"/>
  <c r="BG112" i="1"/>
  <c r="AT108" i="1"/>
  <c r="J108" i="1" s="1"/>
  <c r="AU108" i="1" s="1"/>
  <c r="AV98" i="1"/>
  <c r="AW98" i="1" s="1"/>
  <c r="AZ98" i="1" s="1"/>
  <c r="F98" i="1" s="1"/>
  <c r="BC98" i="1" s="1"/>
  <c r="G98" i="1" s="1"/>
  <c r="I98" i="1"/>
  <c r="H98" i="1"/>
  <c r="BF98" i="1"/>
  <c r="BH98" i="1" s="1"/>
  <c r="H84" i="1"/>
  <c r="AP70" i="1"/>
  <c r="E70" i="1"/>
  <c r="BH125" i="1"/>
  <c r="BH96" i="1"/>
  <c r="AV94" i="1"/>
  <c r="AW94" i="1" s="1"/>
  <c r="AZ94" i="1" s="1"/>
  <c r="F94" i="1" s="1"/>
  <c r="BC94" i="1" s="1"/>
  <c r="G94" i="1" s="1"/>
  <c r="I94" i="1"/>
  <c r="AT84" i="1"/>
  <c r="J84" i="1" s="1"/>
  <c r="AU84" i="1" s="1"/>
  <c r="AP83" i="1"/>
  <c r="E83" i="1"/>
  <c r="BE28" i="1"/>
  <c r="BD28" i="1"/>
  <c r="BG24" i="1"/>
  <c r="AP169" i="1"/>
  <c r="AP168" i="1"/>
  <c r="AP167" i="1"/>
  <c r="AT167" i="1" s="1"/>
  <c r="J167" i="1" s="1"/>
  <c r="AU167" i="1" s="1"/>
  <c r="AP166" i="1"/>
  <c r="AP165" i="1"/>
  <c r="AT165" i="1" s="1"/>
  <c r="J165" i="1" s="1"/>
  <c r="AU165" i="1" s="1"/>
  <c r="AP155" i="1"/>
  <c r="AT155" i="1" s="1"/>
  <c r="J155" i="1" s="1"/>
  <c r="AU155" i="1" s="1"/>
  <c r="AP154" i="1"/>
  <c r="BG151" i="1"/>
  <c r="BG81" i="1"/>
  <c r="BG54" i="1"/>
  <c r="BG53" i="1"/>
  <c r="BH141" i="1"/>
  <c r="BH110" i="1"/>
  <c r="BG94" i="1"/>
  <c r="BF80" i="1"/>
  <c r="E80" i="1"/>
  <c r="AT68" i="1"/>
  <c r="J68" i="1" s="1"/>
  <c r="AU68" i="1" s="1"/>
  <c r="I67" i="1"/>
  <c r="BF67" i="1"/>
  <c r="BH67" i="1" s="1"/>
  <c r="AV67" i="1"/>
  <c r="AW67" i="1" s="1"/>
  <c r="AZ67" i="1" s="1"/>
  <c r="F67" i="1" s="1"/>
  <c r="BC67" i="1" s="1"/>
  <c r="G67" i="1" s="1"/>
  <c r="I53" i="1"/>
  <c r="AV53" i="1"/>
  <c r="AW53" i="1" s="1"/>
  <c r="AZ53" i="1" s="1"/>
  <c r="F53" i="1" s="1"/>
  <c r="BC53" i="1" s="1"/>
  <c r="G53" i="1" s="1"/>
  <c r="BE39" i="1"/>
  <c r="BD39" i="1"/>
  <c r="BE26" i="1"/>
  <c r="BD26" i="1"/>
  <c r="BB84" i="1"/>
  <c r="H82" i="1"/>
  <c r="BB80" i="1"/>
  <c r="AT70" i="1"/>
  <c r="J70" i="1" s="1"/>
  <c r="AU70" i="1" s="1"/>
  <c r="H69" i="1"/>
  <c r="BG66" i="1"/>
  <c r="I54" i="1"/>
  <c r="AV54" i="1"/>
  <c r="AW54" i="1" s="1"/>
  <c r="AZ54" i="1" s="1"/>
  <c r="F54" i="1" s="1"/>
  <c r="BC54" i="1" s="1"/>
  <c r="G54" i="1" s="1"/>
  <c r="BG39" i="1"/>
  <c r="BG28" i="1"/>
  <c r="BG26" i="1"/>
  <c r="AT24" i="1"/>
  <c r="J24" i="1" s="1"/>
  <c r="AU24" i="1" s="1"/>
  <c r="BB83" i="1"/>
  <c r="AT82" i="1"/>
  <c r="J82" i="1" s="1"/>
  <c r="AU82" i="1" s="1"/>
  <c r="BG82" i="1"/>
  <c r="BF81" i="1"/>
  <c r="BH81" i="1" s="1"/>
  <c r="H81" i="1"/>
  <c r="BB70" i="1"/>
  <c r="AT69" i="1"/>
  <c r="J69" i="1" s="1"/>
  <c r="AU69" i="1" s="1"/>
  <c r="BG69" i="1"/>
  <c r="H68" i="1"/>
  <c r="BG67" i="1"/>
  <c r="BG41" i="1"/>
  <c r="I40" i="1"/>
  <c r="BF40" i="1"/>
  <c r="BH40" i="1" s="1"/>
  <c r="I38" i="1"/>
  <c r="AV38" i="1"/>
  <c r="AW38" i="1" s="1"/>
  <c r="AZ38" i="1" s="1"/>
  <c r="F38" i="1" s="1"/>
  <c r="BC38" i="1" s="1"/>
  <c r="G38" i="1" s="1"/>
  <c r="I27" i="1"/>
  <c r="BF27" i="1"/>
  <c r="BH27" i="1" s="1"/>
  <c r="AV27" i="1"/>
  <c r="AW27" i="1" s="1"/>
  <c r="AZ27" i="1" s="1"/>
  <c r="F27" i="1" s="1"/>
  <c r="BC27" i="1" s="1"/>
  <c r="G27" i="1" s="1"/>
  <c r="I25" i="1"/>
  <c r="AV25" i="1"/>
  <c r="AW25" i="1" s="1"/>
  <c r="AZ25" i="1" s="1"/>
  <c r="F25" i="1" s="1"/>
  <c r="BC25" i="1" s="1"/>
  <c r="G25" i="1" s="1"/>
  <c r="AT55" i="1"/>
  <c r="J55" i="1" s="1"/>
  <c r="AU55" i="1" s="1"/>
  <c r="AT42" i="1"/>
  <c r="J42" i="1" s="1"/>
  <c r="AU42" i="1" s="1"/>
  <c r="I39" i="1"/>
  <c r="BF39" i="1"/>
  <c r="BH39" i="1" s="1"/>
  <c r="I28" i="1"/>
  <c r="BF28" i="1"/>
  <c r="BH28" i="1" s="1"/>
  <c r="I26" i="1"/>
  <c r="BF26" i="1"/>
  <c r="BH26" i="1" s="1"/>
  <c r="AT66" i="1"/>
  <c r="J66" i="1" s="1"/>
  <c r="AU66" i="1" s="1"/>
  <c r="AT56" i="1"/>
  <c r="J56" i="1" s="1"/>
  <c r="AU56" i="1" s="1"/>
  <c r="AT52" i="1"/>
  <c r="J52" i="1" s="1"/>
  <c r="AU52" i="1" s="1"/>
  <c r="BG38" i="1"/>
  <c r="BG27" i="1"/>
  <c r="BG25" i="1"/>
  <c r="AP24" i="1"/>
  <c r="I283" i="1" l="1"/>
  <c r="AV283" i="1"/>
  <c r="AW283" i="1" s="1"/>
  <c r="AZ283" i="1" s="1"/>
  <c r="F283" i="1" s="1"/>
  <c r="BC283" i="1" s="1"/>
  <c r="G283" i="1" s="1"/>
  <c r="I309" i="1"/>
  <c r="AV309" i="1"/>
  <c r="AW309" i="1" s="1"/>
  <c r="AZ309" i="1" s="1"/>
  <c r="F309" i="1" s="1"/>
  <c r="BC309" i="1" s="1"/>
  <c r="G309" i="1" s="1"/>
  <c r="I167" i="1"/>
  <c r="AV167" i="1"/>
  <c r="AW167" i="1" s="1"/>
  <c r="AZ167" i="1" s="1"/>
  <c r="F167" i="1" s="1"/>
  <c r="BC167" i="1" s="1"/>
  <c r="G167" i="1" s="1"/>
  <c r="I366" i="1"/>
  <c r="AV366" i="1"/>
  <c r="AW366" i="1" s="1"/>
  <c r="AZ366" i="1" s="1"/>
  <c r="F366" i="1" s="1"/>
  <c r="BC366" i="1" s="1"/>
  <c r="G366" i="1" s="1"/>
  <c r="I155" i="1"/>
  <c r="AV155" i="1"/>
  <c r="AW155" i="1" s="1"/>
  <c r="AZ155" i="1" s="1"/>
  <c r="F155" i="1" s="1"/>
  <c r="BC155" i="1" s="1"/>
  <c r="G155" i="1" s="1"/>
  <c r="AV511" i="1"/>
  <c r="AW511" i="1" s="1"/>
  <c r="AZ511" i="1" s="1"/>
  <c r="F511" i="1" s="1"/>
  <c r="BC511" i="1" s="1"/>
  <c r="G511" i="1" s="1"/>
  <c r="I511" i="1"/>
  <c r="I165" i="1"/>
  <c r="AV165" i="1"/>
  <c r="AW165" i="1" s="1"/>
  <c r="AZ165" i="1" s="1"/>
  <c r="F165" i="1" s="1"/>
  <c r="BC165" i="1" s="1"/>
  <c r="G165" i="1" s="1"/>
  <c r="I282" i="1"/>
  <c r="AV282" i="1"/>
  <c r="AW282" i="1" s="1"/>
  <c r="AZ282" i="1" s="1"/>
  <c r="F282" i="1" s="1"/>
  <c r="BC282" i="1" s="1"/>
  <c r="G282" i="1" s="1"/>
  <c r="I308" i="1"/>
  <c r="AV308" i="1"/>
  <c r="AW308" i="1" s="1"/>
  <c r="AZ308" i="1" s="1"/>
  <c r="F308" i="1" s="1"/>
  <c r="BC308" i="1" s="1"/>
  <c r="G308" i="1" s="1"/>
  <c r="I326" i="1"/>
  <c r="AV326" i="1"/>
  <c r="AW326" i="1" s="1"/>
  <c r="AZ326" i="1" s="1"/>
  <c r="F326" i="1" s="1"/>
  <c r="BC326" i="1" s="1"/>
  <c r="G326" i="1" s="1"/>
  <c r="I352" i="1"/>
  <c r="AV352" i="1"/>
  <c r="AW352" i="1" s="1"/>
  <c r="AZ352" i="1" s="1"/>
  <c r="F352" i="1" s="1"/>
  <c r="BC352" i="1" s="1"/>
  <c r="G352" i="1" s="1"/>
  <c r="I180" i="1"/>
  <c r="AV180" i="1"/>
  <c r="AW180" i="1" s="1"/>
  <c r="AZ180" i="1" s="1"/>
  <c r="F180" i="1" s="1"/>
  <c r="BC180" i="1" s="1"/>
  <c r="G180" i="1" s="1"/>
  <c r="I279" i="1"/>
  <c r="AV279" i="1"/>
  <c r="AW279" i="1" s="1"/>
  <c r="AZ279" i="1" s="1"/>
  <c r="F279" i="1" s="1"/>
  <c r="BC279" i="1" s="1"/>
  <c r="G279" i="1" s="1"/>
  <c r="I296" i="1"/>
  <c r="AV296" i="1"/>
  <c r="AW296" i="1" s="1"/>
  <c r="AZ296" i="1" s="1"/>
  <c r="F296" i="1" s="1"/>
  <c r="BC296" i="1" s="1"/>
  <c r="G296" i="1" s="1"/>
  <c r="I323" i="1"/>
  <c r="AV323" i="1"/>
  <c r="AW323" i="1" s="1"/>
  <c r="AZ323" i="1" s="1"/>
  <c r="F323" i="1" s="1"/>
  <c r="BC323" i="1" s="1"/>
  <c r="G323" i="1" s="1"/>
  <c r="I336" i="1"/>
  <c r="AV336" i="1"/>
  <c r="AW336" i="1" s="1"/>
  <c r="AZ336" i="1" s="1"/>
  <c r="F336" i="1" s="1"/>
  <c r="BC336" i="1" s="1"/>
  <c r="G336" i="1" s="1"/>
  <c r="I340" i="1"/>
  <c r="AV340" i="1"/>
  <c r="AW340" i="1" s="1"/>
  <c r="AZ340" i="1" s="1"/>
  <c r="F340" i="1" s="1"/>
  <c r="BC340" i="1" s="1"/>
  <c r="G340" i="1" s="1"/>
  <c r="I353" i="1"/>
  <c r="AV353" i="1"/>
  <c r="AW353" i="1" s="1"/>
  <c r="AZ353" i="1" s="1"/>
  <c r="F353" i="1" s="1"/>
  <c r="BC353" i="1" s="1"/>
  <c r="G353" i="1" s="1"/>
  <c r="BE25" i="1"/>
  <c r="BD25" i="1"/>
  <c r="I24" i="1"/>
  <c r="AV24" i="1"/>
  <c r="AW24" i="1" s="1"/>
  <c r="AZ24" i="1" s="1"/>
  <c r="F24" i="1" s="1"/>
  <c r="BC24" i="1" s="1"/>
  <c r="G24" i="1" s="1"/>
  <c r="I52" i="1"/>
  <c r="AV52" i="1"/>
  <c r="AW52" i="1" s="1"/>
  <c r="AZ52" i="1" s="1"/>
  <c r="F52" i="1" s="1"/>
  <c r="BC52" i="1" s="1"/>
  <c r="G52" i="1" s="1"/>
  <c r="I42" i="1"/>
  <c r="BF42" i="1"/>
  <c r="BH42" i="1" s="1"/>
  <c r="AV42" i="1"/>
  <c r="AW42" i="1" s="1"/>
  <c r="AZ42" i="1" s="1"/>
  <c r="F42" i="1" s="1"/>
  <c r="BC42" i="1" s="1"/>
  <c r="G42" i="1" s="1"/>
  <c r="AV82" i="1"/>
  <c r="AW82" i="1" s="1"/>
  <c r="AZ82" i="1" s="1"/>
  <c r="F82" i="1" s="1"/>
  <c r="BC82" i="1" s="1"/>
  <c r="G82" i="1" s="1"/>
  <c r="I82" i="1"/>
  <c r="AV68" i="1"/>
  <c r="AW68" i="1" s="1"/>
  <c r="AZ68" i="1" s="1"/>
  <c r="F68" i="1" s="1"/>
  <c r="BC68" i="1" s="1"/>
  <c r="G68" i="1" s="1"/>
  <c r="I68" i="1"/>
  <c r="H169" i="1"/>
  <c r="AV126" i="1"/>
  <c r="AW126" i="1" s="1"/>
  <c r="AZ126" i="1" s="1"/>
  <c r="F126" i="1" s="1"/>
  <c r="BC126" i="1" s="1"/>
  <c r="G126" i="1" s="1"/>
  <c r="I126" i="1"/>
  <c r="BF126" i="1"/>
  <c r="BH126" i="1" s="1"/>
  <c r="I181" i="1"/>
  <c r="AV181" i="1"/>
  <c r="AW181" i="1" s="1"/>
  <c r="AZ181" i="1" s="1"/>
  <c r="F181" i="1" s="1"/>
  <c r="BC181" i="1" s="1"/>
  <c r="G181" i="1" s="1"/>
  <c r="BD127" i="1"/>
  <c r="BE127" i="1"/>
  <c r="I66" i="1"/>
  <c r="BF66" i="1"/>
  <c r="BH66" i="1" s="1"/>
  <c r="AV66" i="1"/>
  <c r="AW66" i="1" s="1"/>
  <c r="AZ66" i="1" s="1"/>
  <c r="F66" i="1" s="1"/>
  <c r="BC66" i="1" s="1"/>
  <c r="G66" i="1" s="1"/>
  <c r="I55" i="1"/>
  <c r="AV55" i="1"/>
  <c r="AW55" i="1" s="1"/>
  <c r="AZ55" i="1" s="1"/>
  <c r="F55" i="1" s="1"/>
  <c r="BC55" i="1" s="1"/>
  <c r="G55" i="1" s="1"/>
  <c r="BE27" i="1"/>
  <c r="BD27" i="1"/>
  <c r="BF38" i="1"/>
  <c r="BH38" i="1" s="1"/>
  <c r="BF68" i="1"/>
  <c r="BH68" i="1" s="1"/>
  <c r="BE67" i="1"/>
  <c r="BD67" i="1"/>
  <c r="BG80" i="1"/>
  <c r="BH80" i="1"/>
  <c r="H166" i="1"/>
  <c r="BG83" i="1"/>
  <c r="BF94" i="1"/>
  <c r="BH94" i="1" s="1"/>
  <c r="BD98" i="1"/>
  <c r="BE98" i="1"/>
  <c r="BD151" i="1"/>
  <c r="BE151" i="1"/>
  <c r="I183" i="1"/>
  <c r="AV183" i="1"/>
  <c r="AW183" i="1" s="1"/>
  <c r="AZ183" i="1" s="1"/>
  <c r="F183" i="1" s="1"/>
  <c r="BD109" i="1"/>
  <c r="BE109" i="1"/>
  <c r="BF127" i="1"/>
  <c r="BH127" i="1" s="1"/>
  <c r="BF137" i="1"/>
  <c r="BH137" i="1" s="1"/>
  <c r="AV95" i="1"/>
  <c r="AW95" i="1" s="1"/>
  <c r="AZ95" i="1" s="1"/>
  <c r="F95" i="1" s="1"/>
  <c r="BC95" i="1" s="1"/>
  <c r="G95" i="1" s="1"/>
  <c r="I95" i="1"/>
  <c r="BF138" i="1"/>
  <c r="BH138" i="1" s="1"/>
  <c r="AV139" i="1"/>
  <c r="AW139" i="1" s="1"/>
  <c r="AZ139" i="1" s="1"/>
  <c r="F139" i="1" s="1"/>
  <c r="BC139" i="1" s="1"/>
  <c r="G139" i="1" s="1"/>
  <c r="I139" i="1"/>
  <c r="BF123" i="1"/>
  <c r="BH123" i="1" s="1"/>
  <c r="BF124" i="1"/>
  <c r="BH124" i="1" s="1"/>
  <c r="H182" i="1"/>
  <c r="H280" i="1"/>
  <c r="H293" i="1"/>
  <c r="H297" i="1"/>
  <c r="H310" i="1"/>
  <c r="H324" i="1"/>
  <c r="H337" i="1"/>
  <c r="H350" i="1"/>
  <c r="H354" i="1"/>
  <c r="BD141" i="1"/>
  <c r="BE141" i="1"/>
  <c r="H193" i="1"/>
  <c r="BD211" i="1"/>
  <c r="BE211" i="1"/>
  <c r="BF238" i="1"/>
  <c r="BH238" i="1" s="1"/>
  <c r="BG366" i="1"/>
  <c r="BF224" i="1"/>
  <c r="BH224" i="1" s="1"/>
  <c r="BD241" i="1"/>
  <c r="BE241" i="1"/>
  <c r="AV367" i="1"/>
  <c r="AW367" i="1" s="1"/>
  <c r="AZ367" i="1" s="1"/>
  <c r="F367" i="1" s="1"/>
  <c r="I367" i="1"/>
  <c r="BF209" i="1"/>
  <c r="BH209" i="1" s="1"/>
  <c r="BD227" i="1"/>
  <c r="BE227" i="1"/>
  <c r="BF253" i="1"/>
  <c r="BH253" i="1" s="1"/>
  <c r="BD267" i="1"/>
  <c r="BE267" i="1"/>
  <c r="BE397" i="1"/>
  <c r="BD397" i="1"/>
  <c r="BH409" i="1"/>
  <c r="BE424" i="1"/>
  <c r="BD424" i="1"/>
  <c r="BH436" i="1"/>
  <c r="BH452" i="1"/>
  <c r="BH456" i="1"/>
  <c r="BF239" i="1"/>
  <c r="BH239" i="1" s="1"/>
  <c r="BF226" i="1"/>
  <c r="BH226" i="1" s="1"/>
  <c r="BE482" i="1"/>
  <c r="BD482" i="1"/>
  <c r="BH497" i="1"/>
  <c r="BG509" i="1"/>
  <c r="BF453" i="1"/>
  <c r="BH453" i="1" s="1"/>
  <c r="BF482" i="1"/>
  <c r="BH482" i="1" s="1"/>
  <c r="H154" i="1"/>
  <c r="BF167" i="1"/>
  <c r="BH167" i="1" s="1"/>
  <c r="H167" i="1"/>
  <c r="H83" i="1"/>
  <c r="BD94" i="1"/>
  <c r="BE94" i="1"/>
  <c r="BG70" i="1"/>
  <c r="AV108" i="1"/>
  <c r="AW108" i="1" s="1"/>
  <c r="AZ108" i="1" s="1"/>
  <c r="F108" i="1" s="1"/>
  <c r="BC108" i="1" s="1"/>
  <c r="G108" i="1" s="1"/>
  <c r="I108" i="1"/>
  <c r="BF108" i="1"/>
  <c r="BH108" i="1" s="1"/>
  <c r="BE153" i="1"/>
  <c r="BD153" i="1"/>
  <c r="AT169" i="1"/>
  <c r="J169" i="1" s="1"/>
  <c r="AU169" i="1" s="1"/>
  <c r="I194" i="1"/>
  <c r="AV194" i="1"/>
  <c r="AW194" i="1" s="1"/>
  <c r="AZ194" i="1" s="1"/>
  <c r="F194" i="1" s="1"/>
  <c r="BC194" i="1" s="1"/>
  <c r="G194" i="1" s="1"/>
  <c r="BF194" i="1"/>
  <c r="BH194" i="1" s="1"/>
  <c r="BD111" i="1"/>
  <c r="BE111" i="1"/>
  <c r="I182" i="1"/>
  <c r="AV182" i="1"/>
  <c r="AW182" i="1" s="1"/>
  <c r="AZ182" i="1" s="1"/>
  <c r="F182" i="1" s="1"/>
  <c r="BC182" i="1" s="1"/>
  <c r="G182" i="1" s="1"/>
  <c r="BG195" i="1"/>
  <c r="H281" i="1"/>
  <c r="H294" i="1"/>
  <c r="H307" i="1"/>
  <c r="H311" i="1"/>
  <c r="H325" i="1"/>
  <c r="H338" i="1"/>
  <c r="H351" i="1"/>
  <c r="H364" i="1"/>
  <c r="BD97" i="1"/>
  <c r="BE97" i="1"/>
  <c r="BD140" i="1"/>
  <c r="BE140" i="1"/>
  <c r="BG180" i="1"/>
  <c r="BG197" i="1"/>
  <c r="BD198" i="1"/>
  <c r="BE198" i="1"/>
  <c r="BF225" i="1"/>
  <c r="BH225" i="1" s="1"/>
  <c r="BD251" i="1"/>
  <c r="BE251" i="1"/>
  <c r="I293" i="1"/>
  <c r="AV293" i="1"/>
  <c r="AW293" i="1" s="1"/>
  <c r="AZ293" i="1" s="1"/>
  <c r="F293" i="1" s="1"/>
  <c r="BC293" i="1" s="1"/>
  <c r="G293" i="1" s="1"/>
  <c r="I310" i="1"/>
  <c r="AV310" i="1"/>
  <c r="AW310" i="1" s="1"/>
  <c r="AZ310" i="1" s="1"/>
  <c r="F310" i="1" s="1"/>
  <c r="BC310" i="1" s="1"/>
  <c r="G310" i="1" s="1"/>
  <c r="I337" i="1"/>
  <c r="AV337" i="1"/>
  <c r="AW337" i="1" s="1"/>
  <c r="AZ337" i="1" s="1"/>
  <c r="F337" i="1" s="1"/>
  <c r="BC337" i="1" s="1"/>
  <c r="G337" i="1" s="1"/>
  <c r="I354" i="1"/>
  <c r="AV354" i="1"/>
  <c r="AW354" i="1" s="1"/>
  <c r="AZ354" i="1" s="1"/>
  <c r="F354" i="1" s="1"/>
  <c r="BC354" i="1" s="1"/>
  <c r="G354" i="1" s="1"/>
  <c r="BD210" i="1"/>
  <c r="BE210" i="1"/>
  <c r="BD254" i="1"/>
  <c r="BE254" i="1"/>
  <c r="BF266" i="1"/>
  <c r="BH266" i="1" s="1"/>
  <c r="AV369" i="1"/>
  <c r="AW369" i="1" s="1"/>
  <c r="AZ369" i="1" s="1"/>
  <c r="F369" i="1" s="1"/>
  <c r="BC369" i="1" s="1"/>
  <c r="G369" i="1" s="1"/>
  <c r="I369" i="1"/>
  <c r="BD223" i="1"/>
  <c r="BE223" i="1"/>
  <c r="BF240" i="1"/>
  <c r="BH240" i="1" s="1"/>
  <c r="AT281" i="1"/>
  <c r="J281" i="1" s="1"/>
  <c r="AU281" i="1" s="1"/>
  <c r="AT307" i="1"/>
  <c r="J307" i="1" s="1"/>
  <c r="AU307" i="1" s="1"/>
  <c r="AT325" i="1"/>
  <c r="J325" i="1" s="1"/>
  <c r="AU325" i="1" s="1"/>
  <c r="AT351" i="1"/>
  <c r="J351" i="1" s="1"/>
  <c r="AU351" i="1" s="1"/>
  <c r="BF369" i="1"/>
  <c r="BH369" i="1" s="1"/>
  <c r="BE395" i="1"/>
  <c r="BD395" i="1"/>
  <c r="BE422" i="1"/>
  <c r="BD422" i="1"/>
  <c r="BE439" i="1"/>
  <c r="BD439" i="1"/>
  <c r="BD212" i="1"/>
  <c r="BE212" i="1"/>
  <c r="BF382" i="1"/>
  <c r="BH382" i="1" s="1"/>
  <c r="BF395" i="1"/>
  <c r="BH395" i="1" s="1"/>
  <c r="BF408" i="1"/>
  <c r="BH408" i="1" s="1"/>
  <c r="BF422" i="1"/>
  <c r="BH422" i="1" s="1"/>
  <c r="BF426" i="1"/>
  <c r="BH426" i="1" s="1"/>
  <c r="BF439" i="1"/>
  <c r="BH439" i="1" s="1"/>
  <c r="BD208" i="1"/>
  <c r="BE208" i="1"/>
  <c r="BE498" i="1"/>
  <c r="BD498" i="1"/>
  <c r="I510" i="1"/>
  <c r="AV510" i="1"/>
  <c r="AW510" i="1" s="1"/>
  <c r="AZ510" i="1" s="1"/>
  <c r="F510" i="1" s="1"/>
  <c r="BC510" i="1" s="1"/>
  <c r="G510" i="1" s="1"/>
  <c r="BE466" i="1"/>
  <c r="BD466" i="1"/>
  <c r="BE469" i="1"/>
  <c r="BD469" i="1"/>
  <c r="BH484" i="1"/>
  <c r="AV509" i="1"/>
  <c r="AW509" i="1" s="1"/>
  <c r="AZ509" i="1" s="1"/>
  <c r="F509" i="1" s="1"/>
  <c r="BC509" i="1" s="1"/>
  <c r="G509" i="1" s="1"/>
  <c r="I509" i="1"/>
  <c r="BE455" i="1"/>
  <c r="BD455" i="1"/>
  <c r="BF481" i="1"/>
  <c r="BH481" i="1" s="1"/>
  <c r="BF498" i="1"/>
  <c r="BH498" i="1" s="1"/>
  <c r="BE54" i="1"/>
  <c r="BD54" i="1"/>
  <c r="BF24" i="1"/>
  <c r="BH24" i="1" s="1"/>
  <c r="H24" i="1"/>
  <c r="BF25" i="1"/>
  <c r="BH25" i="1" s="1"/>
  <c r="AV69" i="1"/>
  <c r="AW69" i="1" s="1"/>
  <c r="AZ69" i="1" s="1"/>
  <c r="F69" i="1" s="1"/>
  <c r="BC69" i="1" s="1"/>
  <c r="G69" i="1" s="1"/>
  <c r="I69" i="1"/>
  <c r="BF54" i="1"/>
  <c r="BH54" i="1" s="1"/>
  <c r="BF69" i="1"/>
  <c r="BH69" i="1" s="1"/>
  <c r="BF82" i="1"/>
  <c r="BH82" i="1" s="1"/>
  <c r="BF53" i="1"/>
  <c r="BH53" i="1" s="1"/>
  <c r="BF155" i="1"/>
  <c r="BH155" i="1" s="1"/>
  <c r="H155" i="1"/>
  <c r="H168" i="1"/>
  <c r="I84" i="1"/>
  <c r="AV84" i="1"/>
  <c r="AW84" i="1" s="1"/>
  <c r="AZ84" i="1" s="1"/>
  <c r="F84" i="1" s="1"/>
  <c r="BC84" i="1" s="1"/>
  <c r="G84" i="1" s="1"/>
  <c r="H70" i="1"/>
  <c r="BD125" i="1"/>
  <c r="BE125" i="1"/>
  <c r="AT154" i="1"/>
  <c r="J154" i="1" s="1"/>
  <c r="AU154" i="1" s="1"/>
  <c r="I179" i="1"/>
  <c r="AV179" i="1"/>
  <c r="AW179" i="1" s="1"/>
  <c r="AZ179" i="1" s="1"/>
  <c r="F179" i="1" s="1"/>
  <c r="BC179" i="1" s="1"/>
  <c r="G179" i="1" s="1"/>
  <c r="I196" i="1"/>
  <c r="AV196" i="1"/>
  <c r="AW196" i="1" s="1"/>
  <c r="AZ196" i="1" s="1"/>
  <c r="F196" i="1" s="1"/>
  <c r="BC196" i="1" s="1"/>
  <c r="G196" i="1" s="1"/>
  <c r="BD137" i="1"/>
  <c r="BE137" i="1"/>
  <c r="BE41" i="1"/>
  <c r="BD41" i="1"/>
  <c r="BD81" i="1"/>
  <c r="BE81" i="1"/>
  <c r="BF111" i="1"/>
  <c r="BH111" i="1" s="1"/>
  <c r="AV112" i="1"/>
  <c r="AW112" i="1" s="1"/>
  <c r="AZ112" i="1" s="1"/>
  <c r="F112" i="1" s="1"/>
  <c r="BC112" i="1" s="1"/>
  <c r="G112" i="1" s="1"/>
  <c r="I112" i="1"/>
  <c r="I166" i="1"/>
  <c r="AV166" i="1"/>
  <c r="AW166" i="1" s="1"/>
  <c r="AZ166" i="1" s="1"/>
  <c r="F166" i="1" s="1"/>
  <c r="BC166" i="1" s="1"/>
  <c r="G166" i="1" s="1"/>
  <c r="I193" i="1"/>
  <c r="AV193" i="1"/>
  <c r="AW193" i="1" s="1"/>
  <c r="AZ193" i="1" s="1"/>
  <c r="F193" i="1" s="1"/>
  <c r="BC193" i="1" s="1"/>
  <c r="G193" i="1" s="1"/>
  <c r="BD124" i="1"/>
  <c r="BE124" i="1"/>
  <c r="H195" i="1"/>
  <c r="H269" i="1"/>
  <c r="BF282" i="1"/>
  <c r="BH282" i="1" s="1"/>
  <c r="H282" i="1"/>
  <c r="H295" i="1"/>
  <c r="BF308" i="1"/>
  <c r="BH308" i="1" s="1"/>
  <c r="H308" i="1"/>
  <c r="H322" i="1"/>
  <c r="BF326" i="1"/>
  <c r="BH326" i="1" s="1"/>
  <c r="H326" i="1"/>
  <c r="H339" i="1"/>
  <c r="BF352" i="1"/>
  <c r="BH352" i="1" s="1"/>
  <c r="H352" i="1"/>
  <c r="H365" i="1"/>
  <c r="BD96" i="1"/>
  <c r="BE96" i="1"/>
  <c r="BF140" i="1"/>
  <c r="BH140" i="1" s="1"/>
  <c r="BD152" i="1"/>
  <c r="BE152" i="1"/>
  <c r="BF180" i="1"/>
  <c r="BH180" i="1" s="1"/>
  <c r="H180" i="1"/>
  <c r="H197" i="1"/>
  <c r="AT197" i="1"/>
  <c r="J197" i="1" s="1"/>
  <c r="AU197" i="1" s="1"/>
  <c r="BD238" i="1"/>
  <c r="BE238" i="1"/>
  <c r="BE265" i="1"/>
  <c r="BD265" i="1"/>
  <c r="AT295" i="1"/>
  <c r="J295" i="1" s="1"/>
  <c r="AU295" i="1" s="1"/>
  <c r="AT322" i="1"/>
  <c r="J322" i="1" s="1"/>
  <c r="AU322" i="1" s="1"/>
  <c r="AT339" i="1"/>
  <c r="J339" i="1" s="1"/>
  <c r="AU339" i="1" s="1"/>
  <c r="AT365" i="1"/>
  <c r="J365" i="1" s="1"/>
  <c r="AU365" i="1" s="1"/>
  <c r="BD224" i="1"/>
  <c r="BE224" i="1"/>
  <c r="AV380" i="1"/>
  <c r="AW380" i="1" s="1"/>
  <c r="AZ380" i="1" s="1"/>
  <c r="F380" i="1" s="1"/>
  <c r="BC380" i="1" s="1"/>
  <c r="G380" i="1" s="1"/>
  <c r="I380" i="1"/>
  <c r="BD209" i="1"/>
  <c r="BE209" i="1"/>
  <c r="BD253" i="1"/>
  <c r="BE253" i="1"/>
  <c r="BE393" i="1"/>
  <c r="BD393" i="1"/>
  <c r="BE410" i="1"/>
  <c r="BD410" i="1"/>
  <c r="BE437" i="1"/>
  <c r="BD437" i="1"/>
  <c r="BH440" i="1"/>
  <c r="BH454" i="1"/>
  <c r="BH467" i="1"/>
  <c r="BD239" i="1"/>
  <c r="BE239" i="1"/>
  <c r="BD226" i="1"/>
  <c r="BE226" i="1"/>
  <c r="BE468" i="1"/>
  <c r="BD468" i="1"/>
  <c r="BE494" i="1"/>
  <c r="BD494" i="1"/>
  <c r="H511" i="1"/>
  <c r="BF511" i="1"/>
  <c r="BE451" i="1"/>
  <c r="BD451" i="1"/>
  <c r="BF466" i="1"/>
  <c r="BH466" i="1" s="1"/>
  <c r="BH480" i="1"/>
  <c r="BE508" i="1"/>
  <c r="BD508" i="1"/>
  <c r="BF510" i="1"/>
  <c r="BH510" i="1" s="1"/>
  <c r="BF455" i="1"/>
  <c r="BH455" i="1" s="1"/>
  <c r="BF469" i="1"/>
  <c r="BH469" i="1" s="1"/>
  <c r="BF495" i="1"/>
  <c r="BH495" i="1" s="1"/>
  <c r="BE53" i="1"/>
  <c r="BD53" i="1"/>
  <c r="I56" i="1"/>
  <c r="BF56" i="1"/>
  <c r="BH56" i="1" s="1"/>
  <c r="AV56" i="1"/>
  <c r="AW56" i="1" s="1"/>
  <c r="AZ56" i="1" s="1"/>
  <c r="F56" i="1" s="1"/>
  <c r="BC56" i="1" s="1"/>
  <c r="G56" i="1" s="1"/>
  <c r="BE38" i="1"/>
  <c r="BD38" i="1"/>
  <c r="I70" i="1"/>
  <c r="AV70" i="1"/>
  <c r="AW70" i="1" s="1"/>
  <c r="AZ70" i="1" s="1"/>
  <c r="F70" i="1" s="1"/>
  <c r="BC70" i="1" s="1"/>
  <c r="G70" i="1" s="1"/>
  <c r="AT83" i="1"/>
  <c r="J83" i="1" s="1"/>
  <c r="AU83" i="1" s="1"/>
  <c r="BF165" i="1"/>
  <c r="BH165" i="1" s="1"/>
  <c r="H165" i="1"/>
  <c r="BD80" i="1"/>
  <c r="BE80" i="1"/>
  <c r="BD110" i="1"/>
  <c r="BE110" i="1"/>
  <c r="BF181" i="1"/>
  <c r="BH181" i="1" s="1"/>
  <c r="BD138" i="1"/>
  <c r="BE138" i="1"/>
  <c r="AT168" i="1"/>
  <c r="J168" i="1" s="1"/>
  <c r="AU168" i="1" s="1"/>
  <c r="I195" i="1"/>
  <c r="AV195" i="1"/>
  <c r="AW195" i="1" s="1"/>
  <c r="AZ195" i="1" s="1"/>
  <c r="F195" i="1" s="1"/>
  <c r="BC195" i="1" s="1"/>
  <c r="G195" i="1" s="1"/>
  <c r="BD123" i="1"/>
  <c r="BE123" i="1"/>
  <c r="BG182" i="1"/>
  <c r="BF279" i="1"/>
  <c r="BH279" i="1" s="1"/>
  <c r="H279" i="1"/>
  <c r="BF283" i="1"/>
  <c r="BH283" i="1" s="1"/>
  <c r="H283" i="1"/>
  <c r="BF296" i="1"/>
  <c r="BH296" i="1" s="1"/>
  <c r="H296" i="1"/>
  <c r="BF309" i="1"/>
  <c r="BH309" i="1" s="1"/>
  <c r="H309" i="1"/>
  <c r="BF323" i="1"/>
  <c r="BH323" i="1" s="1"/>
  <c r="H323" i="1"/>
  <c r="BF336" i="1"/>
  <c r="BH336" i="1" s="1"/>
  <c r="H336" i="1"/>
  <c r="BF340" i="1"/>
  <c r="BH340" i="1" s="1"/>
  <c r="H340" i="1"/>
  <c r="BF353" i="1"/>
  <c r="BH353" i="1" s="1"/>
  <c r="H353" i="1"/>
  <c r="BF97" i="1"/>
  <c r="BH97" i="1" s="1"/>
  <c r="BG193" i="1"/>
  <c r="BD225" i="1"/>
  <c r="BE225" i="1"/>
  <c r="BE266" i="1"/>
  <c r="BD266" i="1"/>
  <c r="I280" i="1"/>
  <c r="AV280" i="1"/>
  <c r="AW280" i="1" s="1"/>
  <c r="AZ280" i="1" s="1"/>
  <c r="F280" i="1" s="1"/>
  <c r="BC280" i="1" s="1"/>
  <c r="G280" i="1" s="1"/>
  <c r="I297" i="1"/>
  <c r="AV297" i="1"/>
  <c r="AW297" i="1" s="1"/>
  <c r="AZ297" i="1" s="1"/>
  <c r="F297" i="1" s="1"/>
  <c r="BC297" i="1" s="1"/>
  <c r="G297" i="1" s="1"/>
  <c r="I324" i="1"/>
  <c r="AV324" i="1"/>
  <c r="AW324" i="1" s="1"/>
  <c r="AZ324" i="1" s="1"/>
  <c r="F324" i="1" s="1"/>
  <c r="BC324" i="1" s="1"/>
  <c r="G324" i="1" s="1"/>
  <c r="I350" i="1"/>
  <c r="AV350" i="1"/>
  <c r="AW350" i="1" s="1"/>
  <c r="AZ350" i="1" s="1"/>
  <c r="F350" i="1" s="1"/>
  <c r="BC350" i="1" s="1"/>
  <c r="G350" i="1" s="1"/>
  <c r="BF366" i="1"/>
  <c r="BH366" i="1" s="1"/>
  <c r="H366" i="1"/>
  <c r="BF210" i="1"/>
  <c r="BH210" i="1" s="1"/>
  <c r="BD237" i="1"/>
  <c r="BE237" i="1"/>
  <c r="BF254" i="1"/>
  <c r="BH254" i="1" s="1"/>
  <c r="BD240" i="1"/>
  <c r="BE240" i="1"/>
  <c r="AT269" i="1"/>
  <c r="J269" i="1" s="1"/>
  <c r="AU269" i="1" s="1"/>
  <c r="AT294" i="1"/>
  <c r="J294" i="1" s="1"/>
  <c r="AU294" i="1" s="1"/>
  <c r="AT311" i="1"/>
  <c r="J311" i="1" s="1"/>
  <c r="AU311" i="1" s="1"/>
  <c r="AT338" i="1"/>
  <c r="J338" i="1" s="1"/>
  <c r="AU338" i="1" s="1"/>
  <c r="AT364" i="1"/>
  <c r="J364" i="1" s="1"/>
  <c r="AU364" i="1" s="1"/>
  <c r="BG368" i="1"/>
  <c r="BH368" i="1"/>
  <c r="BG379" i="1"/>
  <c r="BH379" i="1"/>
  <c r="G368" i="1"/>
  <c r="BE382" i="1"/>
  <c r="BD382" i="1"/>
  <c r="BE408" i="1"/>
  <c r="BD408" i="1"/>
  <c r="BE426" i="1"/>
  <c r="BD426" i="1"/>
  <c r="BF212" i="1"/>
  <c r="BH212" i="1" s="1"/>
  <c r="BD268" i="1"/>
  <c r="BE268" i="1"/>
  <c r="G379" i="1"/>
  <c r="BF393" i="1"/>
  <c r="BH393" i="1" s="1"/>
  <c r="BF397" i="1"/>
  <c r="BH397" i="1" s="1"/>
  <c r="BF410" i="1"/>
  <c r="BH410" i="1" s="1"/>
  <c r="BF437" i="1"/>
  <c r="BH437" i="1" s="1"/>
  <c r="BF208" i="1"/>
  <c r="BH208" i="1" s="1"/>
  <c r="BD252" i="1"/>
  <c r="BE252" i="1"/>
  <c r="BE481" i="1"/>
  <c r="BD481" i="1"/>
  <c r="BG511" i="1"/>
  <c r="BH511" i="1"/>
  <c r="BE495" i="1"/>
  <c r="BD495" i="1"/>
  <c r="BH508" i="1"/>
  <c r="BF494" i="1"/>
  <c r="BH494" i="1" s="1"/>
  <c r="H509" i="1"/>
  <c r="BF509" i="1"/>
  <c r="BH509" i="1" s="1"/>
  <c r="BE453" i="1"/>
  <c r="BD453" i="1"/>
  <c r="AV512" i="1"/>
  <c r="AW512" i="1" s="1"/>
  <c r="AZ512" i="1" s="1"/>
  <c r="F512" i="1" s="1"/>
  <c r="BC512" i="1" s="1"/>
  <c r="G512" i="1" s="1"/>
  <c r="I512" i="1"/>
  <c r="I269" i="1" l="1"/>
  <c r="AV269" i="1"/>
  <c r="AW269" i="1" s="1"/>
  <c r="AZ269" i="1" s="1"/>
  <c r="F269" i="1" s="1"/>
  <c r="BC269" i="1" s="1"/>
  <c r="G269" i="1" s="1"/>
  <c r="BE195" i="1"/>
  <c r="BD195" i="1"/>
  <c r="AV83" i="1"/>
  <c r="AW83" i="1" s="1"/>
  <c r="AZ83" i="1" s="1"/>
  <c r="F83" i="1" s="1"/>
  <c r="BC83" i="1" s="1"/>
  <c r="G83" i="1" s="1"/>
  <c r="I83" i="1"/>
  <c r="BD380" i="1"/>
  <c r="BE380" i="1"/>
  <c r="I339" i="1"/>
  <c r="AV339" i="1"/>
  <c r="AW339" i="1" s="1"/>
  <c r="AZ339" i="1" s="1"/>
  <c r="F339" i="1" s="1"/>
  <c r="BC339" i="1" s="1"/>
  <c r="G339" i="1" s="1"/>
  <c r="I197" i="1"/>
  <c r="AV197" i="1"/>
  <c r="AW197" i="1" s="1"/>
  <c r="AZ197" i="1" s="1"/>
  <c r="F197" i="1" s="1"/>
  <c r="BC197" i="1" s="1"/>
  <c r="G197" i="1" s="1"/>
  <c r="BF195" i="1"/>
  <c r="BH195" i="1" s="1"/>
  <c r="BE509" i="1"/>
  <c r="BD509" i="1"/>
  <c r="I325" i="1"/>
  <c r="AV325" i="1"/>
  <c r="AW325" i="1" s="1"/>
  <c r="AZ325" i="1" s="1"/>
  <c r="F325" i="1" s="1"/>
  <c r="BC325" i="1" s="1"/>
  <c r="G325" i="1" s="1"/>
  <c r="BE182" i="1"/>
  <c r="BD182" i="1"/>
  <c r="BD108" i="1"/>
  <c r="BE108" i="1"/>
  <c r="BF139" i="1"/>
  <c r="BH139" i="1" s="1"/>
  <c r="BF95" i="1"/>
  <c r="BH95" i="1" s="1"/>
  <c r="BD82" i="1"/>
  <c r="BE82" i="1"/>
  <c r="BE52" i="1"/>
  <c r="BD52" i="1"/>
  <c r="BE353" i="1"/>
  <c r="BD353" i="1"/>
  <c r="BE336" i="1"/>
  <c r="BD336" i="1"/>
  <c r="BE296" i="1"/>
  <c r="BD296" i="1"/>
  <c r="BE180" i="1"/>
  <c r="BD180" i="1"/>
  <c r="BE326" i="1"/>
  <c r="BD326" i="1"/>
  <c r="BE282" i="1"/>
  <c r="BD282" i="1"/>
  <c r="BE155" i="1"/>
  <c r="BD155" i="1"/>
  <c r="BE309" i="1"/>
  <c r="BD309" i="1"/>
  <c r="BE512" i="1"/>
  <c r="BD512" i="1"/>
  <c r="BD379" i="1"/>
  <c r="BE379" i="1"/>
  <c r="I338" i="1"/>
  <c r="AV338" i="1"/>
  <c r="AW338" i="1" s="1"/>
  <c r="AZ338" i="1" s="1"/>
  <c r="F338" i="1" s="1"/>
  <c r="BC338" i="1" s="1"/>
  <c r="G338" i="1" s="1"/>
  <c r="BE350" i="1"/>
  <c r="BD350" i="1"/>
  <c r="BE297" i="1"/>
  <c r="BD297" i="1"/>
  <c r="BE70" i="1"/>
  <c r="BD70" i="1"/>
  <c r="BE56" i="1"/>
  <c r="BD56" i="1"/>
  <c r="I322" i="1"/>
  <c r="AV322" i="1"/>
  <c r="AW322" i="1" s="1"/>
  <c r="AZ322" i="1" s="1"/>
  <c r="F322" i="1" s="1"/>
  <c r="BE166" i="1"/>
  <c r="BD166" i="1"/>
  <c r="BD112" i="1"/>
  <c r="BE112" i="1"/>
  <c r="BD196" i="1"/>
  <c r="BE196" i="1"/>
  <c r="I154" i="1"/>
  <c r="AV154" i="1"/>
  <c r="AW154" i="1" s="1"/>
  <c r="AZ154" i="1" s="1"/>
  <c r="F154" i="1" s="1"/>
  <c r="BC154" i="1" s="1"/>
  <c r="G154" i="1" s="1"/>
  <c r="BF70" i="1"/>
  <c r="BH70" i="1" s="1"/>
  <c r="BD69" i="1"/>
  <c r="BE69" i="1"/>
  <c r="I307" i="1"/>
  <c r="AV307" i="1"/>
  <c r="AW307" i="1" s="1"/>
  <c r="AZ307" i="1" s="1"/>
  <c r="F307" i="1" s="1"/>
  <c r="BC307" i="1" s="1"/>
  <c r="G307" i="1" s="1"/>
  <c r="BE354" i="1"/>
  <c r="BD354" i="1"/>
  <c r="BE310" i="1"/>
  <c r="BD310" i="1"/>
  <c r="BF325" i="1"/>
  <c r="BH325" i="1" s="1"/>
  <c r="BF307" i="1"/>
  <c r="BH307" i="1" s="1"/>
  <c r="BD194" i="1"/>
  <c r="BE194" i="1"/>
  <c r="BF193" i="1"/>
  <c r="BH193" i="1" s="1"/>
  <c r="BF354" i="1"/>
  <c r="BH354" i="1" s="1"/>
  <c r="BF337" i="1"/>
  <c r="BH337" i="1" s="1"/>
  <c r="BF310" i="1"/>
  <c r="BH310" i="1" s="1"/>
  <c r="BF293" i="1"/>
  <c r="BH293" i="1" s="1"/>
  <c r="BF182" i="1"/>
  <c r="BH182" i="1" s="1"/>
  <c r="BF166" i="1"/>
  <c r="BH166" i="1" s="1"/>
  <c r="BE66" i="1"/>
  <c r="BD66" i="1"/>
  <c r="BE42" i="1"/>
  <c r="BD42" i="1"/>
  <c r="BF52" i="1"/>
  <c r="BH52" i="1" s="1"/>
  <c r="BE511" i="1"/>
  <c r="BD511" i="1"/>
  <c r="BF84" i="1"/>
  <c r="BH84" i="1" s="1"/>
  <c r="I311" i="1"/>
  <c r="AV311" i="1"/>
  <c r="AW311" i="1" s="1"/>
  <c r="AZ311" i="1" s="1"/>
  <c r="F311" i="1" s="1"/>
  <c r="BC311" i="1" s="1"/>
  <c r="G311" i="1" s="1"/>
  <c r="I168" i="1"/>
  <c r="AV168" i="1"/>
  <c r="AW168" i="1" s="1"/>
  <c r="AZ168" i="1" s="1"/>
  <c r="F168" i="1" s="1"/>
  <c r="BC168" i="1" s="1"/>
  <c r="G168" i="1" s="1"/>
  <c r="I295" i="1"/>
  <c r="AV295" i="1"/>
  <c r="AW295" i="1" s="1"/>
  <c r="AZ295" i="1" s="1"/>
  <c r="F295" i="1" s="1"/>
  <c r="BC295" i="1" s="1"/>
  <c r="G295" i="1" s="1"/>
  <c r="BF339" i="1"/>
  <c r="BH339" i="1" s="1"/>
  <c r="BF295" i="1"/>
  <c r="BH295" i="1" s="1"/>
  <c r="BF269" i="1"/>
  <c r="BH269" i="1" s="1"/>
  <c r="BD84" i="1"/>
  <c r="BE84" i="1"/>
  <c r="BD510" i="1"/>
  <c r="BE510" i="1"/>
  <c r="I281" i="1"/>
  <c r="AV281" i="1"/>
  <c r="AW281" i="1" s="1"/>
  <c r="AZ281" i="1" s="1"/>
  <c r="F281" i="1" s="1"/>
  <c r="BC281" i="1" s="1"/>
  <c r="G281" i="1" s="1"/>
  <c r="BF83" i="1"/>
  <c r="BH83" i="1" s="1"/>
  <c r="BF154" i="1"/>
  <c r="BH154" i="1" s="1"/>
  <c r="BD139" i="1"/>
  <c r="BE139" i="1"/>
  <c r="BD95" i="1"/>
  <c r="BE95" i="1"/>
  <c r="BE55" i="1"/>
  <c r="BD55" i="1"/>
  <c r="BD181" i="1"/>
  <c r="BE181" i="1"/>
  <c r="BD126" i="1"/>
  <c r="BE126" i="1"/>
  <c r="BD68" i="1"/>
  <c r="BE68" i="1"/>
  <c r="BE340" i="1"/>
  <c r="BD340" i="1"/>
  <c r="BE323" i="1"/>
  <c r="BD323" i="1"/>
  <c r="BE279" i="1"/>
  <c r="BD279" i="1"/>
  <c r="BE352" i="1"/>
  <c r="BD352" i="1"/>
  <c r="BE308" i="1"/>
  <c r="BD308" i="1"/>
  <c r="BE165" i="1"/>
  <c r="BD165" i="1"/>
  <c r="BF196" i="1"/>
  <c r="BH196" i="1" s="1"/>
  <c r="BF380" i="1"/>
  <c r="BH380" i="1" s="1"/>
  <c r="BE167" i="1"/>
  <c r="BD167" i="1"/>
  <c r="BE283" i="1"/>
  <c r="BD283" i="1"/>
  <c r="I364" i="1"/>
  <c r="AV364" i="1"/>
  <c r="AW364" i="1" s="1"/>
  <c r="AZ364" i="1" s="1"/>
  <c r="F364" i="1" s="1"/>
  <c r="BC364" i="1" s="1"/>
  <c r="G364" i="1" s="1"/>
  <c r="BD368" i="1"/>
  <c r="BE368" i="1"/>
  <c r="I294" i="1"/>
  <c r="AV294" i="1"/>
  <c r="AW294" i="1" s="1"/>
  <c r="AZ294" i="1" s="1"/>
  <c r="F294" i="1" s="1"/>
  <c r="BC294" i="1" s="1"/>
  <c r="G294" i="1" s="1"/>
  <c r="BE324" i="1"/>
  <c r="BD324" i="1"/>
  <c r="BE280" i="1"/>
  <c r="BD280" i="1"/>
  <c r="I365" i="1"/>
  <c r="AV365" i="1"/>
  <c r="AW365" i="1" s="1"/>
  <c r="AZ365" i="1" s="1"/>
  <c r="F365" i="1" s="1"/>
  <c r="BF197" i="1"/>
  <c r="BH197" i="1" s="1"/>
  <c r="BE193" i="1"/>
  <c r="BD193" i="1"/>
  <c r="BF112" i="1"/>
  <c r="BH112" i="1" s="1"/>
  <c r="BD179" i="1"/>
  <c r="BE179" i="1"/>
  <c r="I351" i="1"/>
  <c r="AV351" i="1"/>
  <c r="AW351" i="1" s="1"/>
  <c r="AZ351" i="1" s="1"/>
  <c r="F351" i="1" s="1"/>
  <c r="BC351" i="1" s="1"/>
  <c r="G351" i="1" s="1"/>
  <c r="BD369" i="1"/>
  <c r="BE369" i="1"/>
  <c r="BE337" i="1"/>
  <c r="BD337" i="1"/>
  <c r="BE293" i="1"/>
  <c r="BD293" i="1"/>
  <c r="BF364" i="1"/>
  <c r="BH364" i="1" s="1"/>
  <c r="BF338" i="1"/>
  <c r="BH338" i="1" s="1"/>
  <c r="BF311" i="1"/>
  <c r="BH311" i="1" s="1"/>
  <c r="BF294" i="1"/>
  <c r="BH294" i="1" s="1"/>
  <c r="I169" i="1"/>
  <c r="AV169" i="1"/>
  <c r="AW169" i="1" s="1"/>
  <c r="AZ169" i="1" s="1"/>
  <c r="F169" i="1" s="1"/>
  <c r="BC169" i="1" s="1"/>
  <c r="G169" i="1" s="1"/>
  <c r="BC367" i="1"/>
  <c r="G367" i="1" s="1"/>
  <c r="BF367" i="1"/>
  <c r="BH367" i="1" s="1"/>
  <c r="BF350" i="1"/>
  <c r="BH350" i="1" s="1"/>
  <c r="BF324" i="1"/>
  <c r="BH324" i="1" s="1"/>
  <c r="BF297" i="1"/>
  <c r="BH297" i="1" s="1"/>
  <c r="BF280" i="1"/>
  <c r="BH280" i="1" s="1"/>
  <c r="BC183" i="1"/>
  <c r="G183" i="1" s="1"/>
  <c r="BF183" i="1"/>
  <c r="BH183" i="1" s="1"/>
  <c r="BF55" i="1"/>
  <c r="BH55" i="1" s="1"/>
  <c r="BE24" i="1"/>
  <c r="BD24" i="1"/>
  <c r="BF512" i="1"/>
  <c r="BH512" i="1" s="1"/>
  <c r="BF179" i="1"/>
  <c r="BH179" i="1" s="1"/>
  <c r="BD366" i="1"/>
  <c r="BE366" i="1"/>
  <c r="BE294" i="1" l="1"/>
  <c r="BD294" i="1"/>
  <c r="BE364" i="1"/>
  <c r="BD364" i="1"/>
  <c r="BE307" i="1"/>
  <c r="BD307" i="1"/>
  <c r="BD197" i="1"/>
  <c r="BE197" i="1"/>
  <c r="BF168" i="1"/>
  <c r="BH168" i="1" s="1"/>
  <c r="BD367" i="1"/>
  <c r="BE367" i="1"/>
  <c r="BE168" i="1"/>
  <c r="BD168" i="1"/>
  <c r="BE154" i="1"/>
  <c r="BD154" i="1"/>
  <c r="BC322" i="1"/>
  <c r="G322" i="1" s="1"/>
  <c r="BF322" i="1"/>
  <c r="BH322" i="1" s="1"/>
  <c r="BF169" i="1"/>
  <c r="BH169" i="1" s="1"/>
  <c r="BE169" i="1"/>
  <c r="BD169" i="1"/>
  <c r="BE351" i="1"/>
  <c r="BD351" i="1"/>
  <c r="BC365" i="1"/>
  <c r="G365" i="1" s="1"/>
  <c r="BF365" i="1"/>
  <c r="BH365" i="1" s="1"/>
  <c r="BE281" i="1"/>
  <c r="BD281" i="1"/>
  <c r="BE339" i="1"/>
  <c r="BD339" i="1"/>
  <c r="BD269" i="1"/>
  <c r="BE269" i="1"/>
  <c r="BF351" i="1"/>
  <c r="BH351" i="1" s="1"/>
  <c r="BD183" i="1"/>
  <c r="BE183" i="1"/>
  <c r="BE295" i="1"/>
  <c r="BD295" i="1"/>
  <c r="BE311" i="1"/>
  <c r="BD311" i="1"/>
  <c r="BE338" i="1"/>
  <c r="BD338" i="1"/>
  <c r="BE325" i="1"/>
  <c r="BD325" i="1"/>
  <c r="BE83" i="1"/>
  <c r="BD83" i="1"/>
  <c r="BF281" i="1"/>
  <c r="BH281" i="1" s="1"/>
  <c r="BE322" i="1" l="1"/>
  <c r="BD322" i="1"/>
  <c r="BE365" i="1"/>
  <c r="BD365" i="1"/>
</calcChain>
</file>

<file path=xl/sharedStrings.xml><?xml version="1.0" encoding="utf-8"?>
<sst xmlns="http://schemas.openxmlformats.org/spreadsheetml/2006/main" count="963" uniqueCount="578">
  <si>
    <t>OPEN 6.3.4</t>
  </si>
  <si>
    <t>Fri May 15 2020 06:20:37</t>
  </si>
  <si>
    <t>Unit=</t>
  </si>
  <si>
    <t>PSC-4903</t>
  </si>
  <si>
    <t>LightSource=</t>
  </si>
  <si>
    <t>Sun+Sky</t>
  </si>
  <si>
    <t>A/D AvgTime=</t>
  </si>
  <si>
    <t>Config=</t>
  </si>
  <si>
    <t>/User/Configs/UserPrefs/OpaqueConifer EB.xml</t>
  </si>
  <si>
    <t>Remark=</t>
  </si>
  <si>
    <t>ok</t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</si>
  <si>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</si>
  <si>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</si>
  <si>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</si>
  <si>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</si>
  <si>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</si>
  <si>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</si>
  <si>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</si>
  <si>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</si>
  <si>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</si>
  <si>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</si>
  <si>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</si>
  <si>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</si>
  <si>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</si>
  <si>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</si>
  <si>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</si>
  <si>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</si>
  <si>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</si>
  <si>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</si>
  <si>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</si>
  <si>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</si>
  <si>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</si>
  <si>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</si>
  <si>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</si>
  <si>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</si>
  <si>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</si>
  <si>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</si>
  <si>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</si>
  <si>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</si>
  <si>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</si>
  <si>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</si>
  <si>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</si>
  <si>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</si>
  <si>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</si>
  <si>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</si>
  <si>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</si>
  <si>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</si>
  <si>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</si>
  <si>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</si>
  <si>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</si>
  <si>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</si>
  <si>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</si>
  <si>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</si>
  <si>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</si>
  <si>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</si>
  <si>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</si>
  <si>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</si>
  <si>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</si>
  <si>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</si>
  <si>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</si>
  <si>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</si>
  <si>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</si>
  <si>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</si>
  <si>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</si>
  <si>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</si>
  <si>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</si>
  <si>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</si>
  <si>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</si>
  <si>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</si>
  <si>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</si>
  <si>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</si>
  <si>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</si>
  <si>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</si>
  <si>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"06:20:37 Launched AutoProg /User/Configs/AutoProgs/AutoLog2"
</t>
  </si>
  <si>
    <t xml:space="preserve">"06:20:40 CO2 Mixer: CO2R -&gt; 410 uml"
</t>
  </si>
  <si>
    <t xml:space="preserve">"06:20:40 Coolers: Off"
</t>
  </si>
  <si>
    <t xml:space="preserve">"06:20:40 Flow: Fixed -&gt; 500 umol/s"
</t>
  </si>
  <si>
    <t xml:space="preserve">"06:21:00 CO2 Mixer: CO2R -&gt; 410 uml"
</t>
  </si>
  <si>
    <t xml:space="preserve">"06:26:26 Coolers: Tblock -&gt; 15.00 C"
</t>
  </si>
  <si>
    <t xml:space="preserve">"07:18:45 ag fl 3"
</t>
  </si>
  <si>
    <t xml:space="preserve">"07:21:12 Flow: Fixed -&gt; 500 umol/s"
</t>
  </si>
  <si>
    <t xml:space="preserve">"07:21:36 Launched AutoProg /User/Configs/AutoProgs/AutoLog2"
</t>
  </si>
  <si>
    <t xml:space="preserve">"07:21:48 Log Option: Logged values are 15 s averages"
</t>
  </si>
  <si>
    <t xml:space="preserve">"07:21:48 CO2 Mixer: CO2R -&gt; 410 uml"
</t>
  </si>
  <si>
    <t xml:space="preserve">"07:21:48 Coolers: Tblock -&gt; 15.00 C"
</t>
  </si>
  <si>
    <t xml:space="preserve">"07:21:48 Flow: Fixed -&gt; 500 umol/s"
</t>
  </si>
  <si>
    <t>07:21:53</t>
  </si>
  <si>
    <t>07:21:58</t>
  </si>
  <si>
    <t>07:22:03</t>
  </si>
  <si>
    <t>07:22:09</t>
  </si>
  <si>
    <t>07:22:14</t>
  </si>
  <si>
    <t xml:space="preserve">"07:22:19 CO2 Mixer: CO2R -&gt; 410 uml"
</t>
  </si>
  <si>
    <t xml:space="preserve">"07:22:19 Coolers: Tblock -&gt; 15.00 C"
</t>
  </si>
  <si>
    <t xml:space="preserve">"07:22:19 Flow: Fixed -&gt; 500 umol/s"
</t>
  </si>
  <si>
    <t xml:space="preserve">"07:23:15 ag bz 2"
</t>
  </si>
  <si>
    <t xml:space="preserve">"07:28:22 Flow: Fixed -&gt; 500 umol/s"
</t>
  </si>
  <si>
    <t xml:space="preserve">"07:28:34 Launched AutoProg /User/Configs/AutoProgs/AutoLog2"
</t>
  </si>
  <si>
    <t xml:space="preserve">"07:28:36 CO2 Mixer: CO2R -&gt; 410 uml"
</t>
  </si>
  <si>
    <t xml:space="preserve">"07:28:36 Coolers: Tblock -&gt; 15.00 C"
</t>
  </si>
  <si>
    <t xml:space="preserve">"07:28:36 Flow: Fixed -&gt; 500 umol/s"
</t>
  </si>
  <si>
    <t>07:28:41</t>
  </si>
  <si>
    <t>07:28:46</t>
  </si>
  <si>
    <t>07:28:51</t>
  </si>
  <si>
    <t>07:28:57</t>
  </si>
  <si>
    <t>07:29:02</t>
  </si>
  <si>
    <t xml:space="preserve">"07:29:07 CO2 Mixer: CO2R -&gt; 410 uml"
</t>
  </si>
  <si>
    <t xml:space="preserve">"07:29:07 Coolers: Tblock -&gt; 15.00 C"
</t>
  </si>
  <si>
    <t xml:space="preserve">"07:29:07 Flow: Fixed -&gt; 500 umol/s"
</t>
  </si>
  <si>
    <t xml:space="preserve">"07:30:44 rm fl 3"
</t>
  </si>
  <si>
    <t xml:space="preserve">"07:34:01 Flow: Fixed -&gt; 500 umol/s"
</t>
  </si>
  <si>
    <t xml:space="preserve">"07:34:16 Launched AutoProg /User/Configs/AutoProgs/AutoLog2"
</t>
  </si>
  <si>
    <t xml:space="preserve">"07:34:18 CO2 Mixer: CO2R -&gt; 410 uml"
</t>
  </si>
  <si>
    <t xml:space="preserve">"07:34:18 Coolers: Tblock -&gt; 15.00 C"
</t>
  </si>
  <si>
    <t xml:space="preserve">"07:34:18 Flow: Fixed -&gt; 500 umol/s"
</t>
  </si>
  <si>
    <t>07:34:23</t>
  </si>
  <si>
    <t>07:34:28</t>
  </si>
  <si>
    <t>07:34:33</t>
  </si>
  <si>
    <t>07:34:38</t>
  </si>
  <si>
    <t>07:34:43</t>
  </si>
  <si>
    <t xml:space="preserve">"07:34:49 CO2 Mixer: CO2R -&gt; 410 uml"
</t>
  </si>
  <si>
    <t xml:space="preserve">"07:34:49 Coolers: Tblock -&gt; 15.00 C"
</t>
  </si>
  <si>
    <t xml:space="preserve">"07:34:49 Flow: Fixed -&gt; 500 umol/s"
</t>
  </si>
  <si>
    <t xml:space="preserve">"07:36:10 rm bz 2"
</t>
  </si>
  <si>
    <t xml:space="preserve">"07:43:42 Flow: Fixed -&gt; 500 umol/s"
</t>
  </si>
  <si>
    <t xml:space="preserve">"07:43:52 Launched AutoProg /User/Configs/AutoProgs/AutoLog2"
</t>
  </si>
  <si>
    <t xml:space="preserve">"07:43:54 CO2 Mixer: CO2R -&gt; 410 uml"
</t>
  </si>
  <si>
    <t xml:space="preserve">"07:43:54 Coolers: Tblock -&gt; 15.00 C"
</t>
  </si>
  <si>
    <t xml:space="preserve">"07:43:54 Flow: Fixed -&gt; 500 umol/s"
</t>
  </si>
  <si>
    <t>07:43:59</t>
  </si>
  <si>
    <t>07:44:04</t>
  </si>
  <si>
    <t>07:44:09</t>
  </si>
  <si>
    <t>07:44:14</t>
  </si>
  <si>
    <t>07:44:19</t>
  </si>
  <si>
    <t xml:space="preserve">"07:44:25 CO2 Mixer: CO2R -&gt; 410 uml"
</t>
  </si>
  <si>
    <t xml:space="preserve">"07:44:25 Coolers: Tblock -&gt; 15.00 C"
</t>
  </si>
  <si>
    <t xml:space="preserve">"07:44:25 Flow: Fixed -&gt; 500 umol/s"
</t>
  </si>
  <si>
    <t xml:space="preserve">"07:45:33 ag fl 4"
</t>
  </si>
  <si>
    <t xml:space="preserve">"07:49:36 Flow: Fixed -&gt; 500 umol/s"
</t>
  </si>
  <si>
    <t xml:space="preserve">"07:50:05 Launched AutoProg /User/Configs/AutoProgs/AutoLog2"
</t>
  </si>
  <si>
    <t xml:space="preserve">"07:50:07 CO2 Mixer: CO2R -&gt; 410 uml"
</t>
  </si>
  <si>
    <t xml:space="preserve">"07:50:07 Coolers: Tblock -&gt; 15.00 C"
</t>
  </si>
  <si>
    <t xml:space="preserve">"07:50:07 Flow: Fixed -&gt; 500 umol/s"
</t>
  </si>
  <si>
    <t>07:50:12</t>
  </si>
  <si>
    <t>07:50:17</t>
  </si>
  <si>
    <t>07:50:22</t>
  </si>
  <si>
    <t>07:50:27</t>
  </si>
  <si>
    <t>07:50:33</t>
  </si>
  <si>
    <t xml:space="preserve">"07:50:38 CO2 Mixer: CO2R -&gt; 410 uml"
</t>
  </si>
  <si>
    <t xml:space="preserve">"07:50:38 Coolers: Tblock -&gt; 15.00 C"
</t>
  </si>
  <si>
    <t xml:space="preserve">"07:50:38 Flow: Fixed -&gt; 500 umol/s"
</t>
  </si>
  <si>
    <t xml:space="preserve">"07:51:43 rm fl 5"
</t>
  </si>
  <si>
    <t xml:space="preserve">"07:56:38 Flow: Fixed -&gt; 500 umol/s"
</t>
  </si>
  <si>
    <t xml:space="preserve">"07:57:01 Launched AutoProg /User/Configs/AutoProgs/AutoLog2"
</t>
  </si>
  <si>
    <t xml:space="preserve">"07:57:02 CO2 Mixer: CO2R -&gt; 410 uml"
</t>
  </si>
  <si>
    <t xml:space="preserve">"07:57:02 Coolers: Tblock -&gt; 15.00 C"
</t>
  </si>
  <si>
    <t xml:space="preserve">"07:57:02 Flow: Fixed -&gt; 500 umol/s"
</t>
  </si>
  <si>
    <t>07:57:07</t>
  </si>
  <si>
    <t>07:57:12</t>
  </si>
  <si>
    <t>07:57:18</t>
  </si>
  <si>
    <t>07:57:23</t>
  </si>
  <si>
    <t>07:57:28</t>
  </si>
  <si>
    <t xml:space="preserve">"07:57:33 CO2 Mixer: CO2R -&gt; 410 uml"
</t>
  </si>
  <si>
    <t xml:space="preserve">"07:57:33 Coolers: Tblock -&gt; 15.00 C"
</t>
  </si>
  <si>
    <t xml:space="preserve">"07:57:33 Flow: Fixed -&gt; 500 umol/s"
</t>
  </si>
  <si>
    <t xml:space="preserve">"07:58:42 rm fl 6"
</t>
  </si>
  <si>
    <t xml:space="preserve">"08:03:28 Flow: Fixed -&gt; 500 umol/s"
</t>
  </si>
  <si>
    <t xml:space="preserve">"08:03:43 Launched AutoProg /User/Configs/AutoProgs/AutoLog2"
</t>
  </si>
  <si>
    <t xml:space="preserve">"08:03:44 CO2 Mixer: CO2R -&gt; 410 uml"
</t>
  </si>
  <si>
    <t xml:space="preserve">"08:03:44 Coolers: Tblock -&gt; 15.00 C"
</t>
  </si>
  <si>
    <t xml:space="preserve">"08:03:44 Flow: Fixed -&gt; 500 umol/s"
</t>
  </si>
  <si>
    <t>08:03:50</t>
  </si>
  <si>
    <t>08:03:55</t>
  </si>
  <si>
    <t>08:04:00</t>
  </si>
  <si>
    <t>08:04:05</t>
  </si>
  <si>
    <t>08:04:10</t>
  </si>
  <si>
    <t xml:space="preserve">"08:04:16 CO2 Mixer: CO2R -&gt; 410 uml"
</t>
  </si>
  <si>
    <t xml:space="preserve">"08:04:16 Coolers: Tblock -&gt; 15.00 C"
</t>
  </si>
  <si>
    <t xml:space="preserve">"08:04:16 Flow: Fixed -&gt; 500 umol/s"
</t>
  </si>
  <si>
    <t xml:space="preserve">"08:05:10 Coolers: Tblock -&gt; 20.00 C"
</t>
  </si>
  <si>
    <t xml:space="preserve">"08:20:14 rm bz 3"
</t>
  </si>
  <si>
    <t xml:space="preserve">"08:24:17 Flow: Fixed -&gt; 500 umol/s"
</t>
  </si>
  <si>
    <t xml:space="preserve">"08:24:32 Launched AutoProg /User/Configs/AutoProgs/AutoLog2"
</t>
  </si>
  <si>
    <t xml:space="preserve">"08:24:34 CO2 Mixer: CO2R -&gt; 410 uml"
</t>
  </si>
  <si>
    <t xml:space="preserve">"08:24:34 Coolers: Tblock -&gt; 20.00 C"
</t>
  </si>
  <si>
    <t xml:space="preserve">"08:24:34 Flow: Fixed -&gt; 500 umol/s"
</t>
  </si>
  <si>
    <t>08:24:39</t>
  </si>
  <si>
    <t>08:24:44</t>
  </si>
  <si>
    <t>08:24:49</t>
  </si>
  <si>
    <t>08:24:54</t>
  </si>
  <si>
    <t>08:25:00</t>
  </si>
  <si>
    <t xml:space="preserve">"08:25:05 CO2 Mixer: CO2R -&gt; 410 uml"
</t>
  </si>
  <si>
    <t xml:space="preserve">"08:25:05 Coolers: Tblock -&gt; 20.00 C"
</t>
  </si>
  <si>
    <t xml:space="preserve">"08:25:05 Flow: Fixed -&gt; 500 umol/s"
</t>
  </si>
  <si>
    <t xml:space="preserve">"08:26:08 rm fl 4"
</t>
  </si>
  <si>
    <t xml:space="preserve">"08:29:21 Flow: Fixed -&gt; 500 umol/s"
</t>
  </si>
  <si>
    <t xml:space="preserve">"08:29:32 Launched AutoProg /User/Configs/AutoProgs/AutoLog2"
</t>
  </si>
  <si>
    <t xml:space="preserve">"08:29:33 CO2 Mixer: CO2R -&gt; 410 uml"
</t>
  </si>
  <si>
    <t xml:space="preserve">"08:29:33 Coolers: Tblock -&gt; 20.00 C"
</t>
  </si>
  <si>
    <t xml:space="preserve">"08:29:33 Flow: Fixed -&gt; 500 umol/s"
</t>
  </si>
  <si>
    <t>08:29:39</t>
  </si>
  <si>
    <t>08:29:44</t>
  </si>
  <si>
    <t>08:29:49</t>
  </si>
  <si>
    <t>08:29:54</t>
  </si>
  <si>
    <t>08:29:59</t>
  </si>
  <si>
    <t xml:space="preserve">"08:30:05 CO2 Mixer: CO2R -&gt; 410 uml"
</t>
  </si>
  <si>
    <t xml:space="preserve">"08:30:05 Coolers: Tblock -&gt; 20.00 C"
</t>
  </si>
  <si>
    <t xml:space="preserve">"08:30:05 Flow: Fixed -&gt; 500 umol/s"
</t>
  </si>
  <si>
    <t xml:space="preserve">"08:31:08 ag fl 1"
</t>
  </si>
  <si>
    <t xml:space="preserve">"08:34:51 Flow: Fixed -&gt; 500 umol/s"
</t>
  </si>
  <si>
    <t xml:space="preserve">"08:35:05 Launched AutoProg /User/Configs/AutoProgs/AutoLog2"
</t>
  </si>
  <si>
    <t xml:space="preserve">"08:35:06 CO2 Mixer: CO2R -&gt; 410 uml"
</t>
  </si>
  <si>
    <t xml:space="preserve">"08:35:06 Coolers: Tblock -&gt; 20.00 C"
</t>
  </si>
  <si>
    <t xml:space="preserve">"08:35:06 Flow: Fixed -&gt; 500 umol/s"
</t>
  </si>
  <si>
    <t>08:35:11</t>
  </si>
  <si>
    <t>08:35:16</t>
  </si>
  <si>
    <t>08:35:21</t>
  </si>
  <si>
    <t>08:35:27</t>
  </si>
  <si>
    <t>08:35:32</t>
  </si>
  <si>
    <t xml:space="preserve">"08:35:37 CO2 Mixer: CO2R -&gt; 410 uml"
</t>
  </si>
  <si>
    <t xml:space="preserve">"08:35:37 Coolers: Tblock -&gt; 20.00 C"
</t>
  </si>
  <si>
    <t xml:space="preserve">"08:35:37 Flow: Fixed -&gt; 500 umol/s"
</t>
  </si>
  <si>
    <t xml:space="preserve">"08:36:50 ag fl 6"
</t>
  </si>
  <si>
    <t xml:space="preserve">"08:43:00 Flow: Fixed -&gt; 500 umol/s"
</t>
  </si>
  <si>
    <t xml:space="preserve">"08:43:26 Launched AutoProg /User/Configs/AutoProgs/AutoLog2"
</t>
  </si>
  <si>
    <t xml:space="preserve">"08:43:27 CO2 Mixer: CO2R -&gt; 410 uml"
</t>
  </si>
  <si>
    <t xml:space="preserve">"08:43:27 Coolers: Tblock -&gt; 20.00 C"
</t>
  </si>
  <si>
    <t xml:space="preserve">"08:43:28 Flow: Fixed -&gt; 500 umol/s"
</t>
  </si>
  <si>
    <t>08:43:33</t>
  </si>
  <si>
    <t>08:43:38</t>
  </si>
  <si>
    <t>08:43:43</t>
  </si>
  <si>
    <t>08:43:48</t>
  </si>
  <si>
    <t>08:43:53</t>
  </si>
  <si>
    <t xml:space="preserve">"08:43:59 CO2 Mixer: CO2R -&gt; 410 uml"
</t>
  </si>
  <si>
    <t xml:space="preserve">"08:43:59 Coolers: Tblock -&gt; 20.00 C"
</t>
  </si>
  <si>
    <t xml:space="preserve">"08:43:59 Flow: Fixed -&gt; 500 umol/s"
</t>
  </si>
  <si>
    <t xml:space="preserve">"08:45:27 ag fl 2"
</t>
  </si>
  <si>
    <t xml:space="preserve">"08:50:57 Flow: Fixed -&gt; 500 umol/s"
</t>
  </si>
  <si>
    <t xml:space="preserve">"08:51:09 Launched AutoProg /User/Configs/AutoProgs/AutoLog2"
</t>
  </si>
  <si>
    <t xml:space="preserve">"08:51:11 CO2 Mixer: CO2R -&gt; 410 uml"
</t>
  </si>
  <si>
    <t xml:space="preserve">"08:51:11 Coolers: Tblock -&gt; 20.00 C"
</t>
  </si>
  <si>
    <t xml:space="preserve">"08:51:11 Flow: Fixed -&gt; 500 umol/s"
</t>
  </si>
  <si>
    <t>08:51:17</t>
  </si>
  <si>
    <t>08:51:22</t>
  </si>
  <si>
    <t>08:51:27</t>
  </si>
  <si>
    <t>08:51:32</t>
  </si>
  <si>
    <t>08:51:38</t>
  </si>
  <si>
    <t xml:space="preserve">"08:51:43 CO2 Mixer: CO2R -&gt; 410 uml"
</t>
  </si>
  <si>
    <t xml:space="preserve">"08:51:43 Coolers: Tblock -&gt; 20.00 C"
</t>
  </si>
  <si>
    <t xml:space="preserve">"08:51:43 Flow: Fixed -&gt; 500 umol/s"
</t>
  </si>
  <si>
    <t xml:space="preserve">"08:52:50 ag bz 1"
</t>
  </si>
  <si>
    <t xml:space="preserve">"08:57:41 Flow: Fixed -&gt; 500 umol/s"
</t>
  </si>
  <si>
    <t xml:space="preserve">"08:58:02 Launched AutoProg /User/Configs/AutoProgs/AutoLog2"
</t>
  </si>
  <si>
    <t xml:space="preserve">"08:58:03 CO2 Mixer: CO2R -&gt; 410 uml"
</t>
  </si>
  <si>
    <t xml:space="preserve">"08:58:03 Coolers: Tblock -&gt; 20.00 C"
</t>
  </si>
  <si>
    <t xml:space="preserve">"08:58:03 Flow: Fixed -&gt; 500 umol/s"
</t>
  </si>
  <si>
    <t>08:58:09</t>
  </si>
  <si>
    <t>08:58:14</t>
  </si>
  <si>
    <t>08:58:19</t>
  </si>
  <si>
    <t>08:58:24</t>
  </si>
  <si>
    <t>08:58:29</t>
  </si>
  <si>
    <t>08:58:34</t>
  </si>
  <si>
    <t xml:space="preserve">"08:58:35 CO2 Mixer: CO2R -&gt; 410 uml"
</t>
  </si>
  <si>
    <t xml:space="preserve">"08:58:35 Coolers: Tblock -&gt; 20.00 C"
</t>
  </si>
  <si>
    <t xml:space="preserve">"08:58:35 Flow: Fixed -&gt; 500 umol/s"
</t>
  </si>
  <si>
    <t xml:space="preserve">"09:00:17 ag bz 6"
</t>
  </si>
  <si>
    <t xml:space="preserve">"09:04:36 Flow: Fixed -&gt; 500 umol/s"
</t>
  </si>
  <si>
    <t xml:space="preserve">"09:05:00 Launched AutoProg /User/Configs/AutoProgs/AutoLog2"
</t>
  </si>
  <si>
    <t xml:space="preserve">"09:05:02 CO2 Mixer: CO2R -&gt; 410 uml"
</t>
  </si>
  <si>
    <t xml:space="preserve">"09:05:02 Coolers: Tblock -&gt; 20.00 C"
</t>
  </si>
  <si>
    <t xml:space="preserve">"09:05:02 Flow: Fixed -&gt; 500 umol/s"
</t>
  </si>
  <si>
    <t>09:05:07</t>
  </si>
  <si>
    <t>09:05:12</t>
  </si>
  <si>
    <t>09:05:17</t>
  </si>
  <si>
    <t>09:05:22</t>
  </si>
  <si>
    <t>09:05:28</t>
  </si>
  <si>
    <t xml:space="preserve">"09:05:33 CO2 Mixer: CO2R -&gt; 410 uml"
</t>
  </si>
  <si>
    <t xml:space="preserve">"09:05:33 Coolers: Tblock -&gt; 20.00 C"
</t>
  </si>
  <si>
    <t xml:space="preserve">"09:05:33 Flow: Fixed -&gt; 500 umol/s"
</t>
  </si>
  <si>
    <t xml:space="preserve">"09:06:39 Coolers: Tblock -&gt; 27.00 C"
</t>
  </si>
  <si>
    <t xml:space="preserve">"09:27:28 rm fl 6"
</t>
  </si>
  <si>
    <t xml:space="preserve">"09:31:06 Flow: Fixed -&gt; 500 umol/s"
</t>
  </si>
  <si>
    <t xml:space="preserve">"09:31:37 Launched AutoProg /User/Configs/AutoProgs/AutoLog2"
</t>
  </si>
  <si>
    <t xml:space="preserve">"09:31:38 CO2 Mixer: CO2R -&gt; 410 uml"
</t>
  </si>
  <si>
    <t xml:space="preserve">"09:31:38 Coolers: Tblock -&gt; 27.00 C"
</t>
  </si>
  <si>
    <t xml:space="preserve">"09:31:38 Flow: Fixed -&gt; 500 umol/s"
</t>
  </si>
  <si>
    <t>09:31:43</t>
  </si>
  <si>
    <t>09:31:48</t>
  </si>
  <si>
    <t>09:31:53</t>
  </si>
  <si>
    <t>09:31:59</t>
  </si>
  <si>
    <t>09:32:04</t>
  </si>
  <si>
    <t xml:space="preserve">"09:32:09 CO2 Mixer: CO2R -&gt; 410 uml"
</t>
  </si>
  <si>
    <t xml:space="preserve">"09:32:09 Coolers: Tblock -&gt; 27.00 C"
</t>
  </si>
  <si>
    <t xml:space="preserve">"09:32:09 Flow: Fixed -&gt; 500 umol/s"
</t>
  </si>
  <si>
    <t xml:space="preserve">"09:33:22 rm fl 5"
</t>
  </si>
  <si>
    <t xml:space="preserve">"09:37:48 Flow: Fixed -&gt; 500 umol/s"
</t>
  </si>
  <si>
    <t xml:space="preserve">"09:38:15 Launched AutoProg /User/Configs/AutoProgs/AutoLog2"
</t>
  </si>
  <si>
    <t xml:space="preserve">"09:38:16 CO2 Mixer: CO2R -&gt; 410 uml"
</t>
  </si>
  <si>
    <t xml:space="preserve">"09:38:16 Coolers: Tblock -&gt; 27.00 C"
</t>
  </si>
  <si>
    <t xml:space="preserve">"09:38:16 Flow: Fixed -&gt; 500 umol/s"
</t>
  </si>
  <si>
    <t>09:38:21</t>
  </si>
  <si>
    <t>09:38:26</t>
  </si>
  <si>
    <t>09:38:31</t>
  </si>
  <si>
    <t>09:38:37</t>
  </si>
  <si>
    <t>09:38:42</t>
  </si>
  <si>
    <t xml:space="preserve">"09:38:47 CO2 Mixer: CO2R -&gt; 410 uml"
</t>
  </si>
  <si>
    <t xml:space="preserve">"09:38:47 Coolers: Tblock -&gt; 27.00 C"
</t>
  </si>
  <si>
    <t xml:space="preserve">"09:38:47 Flow: Fixed -&gt; 500 umol/s"
</t>
  </si>
  <si>
    <t xml:space="preserve">"09:39:44 ag fl 5"
</t>
  </si>
  <si>
    <t xml:space="preserve">"09:43:25 Flow: Fixed -&gt; 500 umol/s"
</t>
  </si>
  <si>
    <t xml:space="preserve">"09:43:44 Launched AutoProg /User/Configs/AutoProgs/AutoLog2"
</t>
  </si>
  <si>
    <t xml:space="preserve">"09:43:45 CO2 Mixer: CO2R -&gt; 410 uml"
</t>
  </si>
  <si>
    <t xml:space="preserve">"09:43:45 Coolers: Tblock -&gt; 27.00 C"
</t>
  </si>
  <si>
    <t xml:space="preserve">"09:43:45 Flow: Fixed -&gt; 500 umol/s"
</t>
  </si>
  <si>
    <t>09:43:50</t>
  </si>
  <si>
    <t>09:43:55</t>
  </si>
  <si>
    <t>09:44:01</t>
  </si>
  <si>
    <t>09:44:06</t>
  </si>
  <si>
    <t>09:44:11</t>
  </si>
  <si>
    <t xml:space="preserve">"09:44:16 CO2 Mixer: CO2R -&gt; 410 uml"
</t>
  </si>
  <si>
    <t xml:space="preserve">"09:44:16 Coolers: Tblock -&gt; 27.00 C"
</t>
  </si>
  <si>
    <t xml:space="preserve">"09:44:16 Flow: Fixed -&gt; 500 umol/s"
</t>
  </si>
  <si>
    <t xml:space="preserve">"09:45:27 ag fl 4"
</t>
  </si>
  <si>
    <t xml:space="preserve">"09:48:45 Flow: Fixed -&gt; 500 umol/s"
</t>
  </si>
  <si>
    <t xml:space="preserve">"09:49:07 Launched AutoProg /User/Configs/AutoProgs/AutoLog2"
</t>
  </si>
  <si>
    <t xml:space="preserve">"09:49:08 CO2 Mixer: CO2R -&gt; 410 uml"
</t>
  </si>
  <si>
    <t xml:space="preserve">"09:49:08 Coolers: Tblock -&gt; 27.00 C"
</t>
  </si>
  <si>
    <t xml:space="preserve">"09:49:08 Flow: Fixed -&gt; 500 umol/s"
</t>
  </si>
  <si>
    <t>09:49:14</t>
  </si>
  <si>
    <t>09:49:19</t>
  </si>
  <si>
    <t>09:49:24</t>
  </si>
  <si>
    <t>09:49:29</t>
  </si>
  <si>
    <t>09:49:34</t>
  </si>
  <si>
    <t xml:space="preserve">"09:49:39 CO2 Mixer: CO2R -&gt; 410 uml"
</t>
  </si>
  <si>
    <t xml:space="preserve">"09:49:39 Coolers: Tblock -&gt; 27.00 C"
</t>
  </si>
  <si>
    <t xml:space="preserve">"09:49:39 Flow: Fixed -&gt; 500 umol/s"
</t>
  </si>
  <si>
    <t xml:space="preserve">"09:50:53 ag fl 3"
</t>
  </si>
  <si>
    <t xml:space="preserve">"09:54:04 Flow: Fixed -&gt; 500 umol/s"
</t>
  </si>
  <si>
    <t xml:space="preserve">"09:54:32 Launched AutoProg /User/Configs/AutoProgs/AutoLog2"
</t>
  </si>
  <si>
    <t xml:space="preserve">"09:54:34 CO2 Mixer: CO2R -&gt; 410 uml"
</t>
  </si>
  <si>
    <t xml:space="preserve">"09:54:34 Coolers: Tblock -&gt; 27.00 C"
</t>
  </si>
  <si>
    <t xml:space="preserve">"09:54:34 Flow: Fixed -&gt; 500 umol/s"
</t>
  </si>
  <si>
    <t>09:54:39</t>
  </si>
  <si>
    <t>09:54:44</t>
  </si>
  <si>
    <t>09:54:49</t>
  </si>
  <si>
    <t>09:54:54</t>
  </si>
  <si>
    <t>09:54:59</t>
  </si>
  <si>
    <t xml:space="preserve">"09:55:05 CO2 Mixer: CO2R -&gt; 410 uml"
</t>
  </si>
  <si>
    <t xml:space="preserve">"09:55:05 Coolers: Tblock -&gt; 27.00 C"
</t>
  </si>
  <si>
    <t xml:space="preserve">"09:55:05 Flow: Fixed -&gt; 500 umol/s"
</t>
  </si>
  <si>
    <t xml:space="preserve">"09:56:19 rm bz 4"
</t>
  </si>
  <si>
    <t xml:space="preserve">"10:01:59 Flow: Fixed -&gt; 500 umol/s"
</t>
  </si>
  <si>
    <t xml:space="preserve">"10:02:32 Launched AutoProg /User/Configs/AutoProgs/AutoLog2"
</t>
  </si>
  <si>
    <t xml:space="preserve">"10:02:34 CO2 Mixer: CO2R -&gt; 410 uml"
</t>
  </si>
  <si>
    <t xml:space="preserve">"10:02:34 Coolers: Tblock -&gt; 27.00 C"
</t>
  </si>
  <si>
    <t xml:space="preserve">"10:02:34 Flow: Fixed -&gt; 500 umol/s"
</t>
  </si>
  <si>
    <t>10:02:39</t>
  </si>
  <si>
    <t>10:02:44</t>
  </si>
  <si>
    <t>10:02:50</t>
  </si>
  <si>
    <t>10:02:55</t>
  </si>
  <si>
    <t>10:03:00</t>
  </si>
  <si>
    <t xml:space="preserve">"10:03:05 CO2 Mixer: CO2R -&gt; 410 uml"
</t>
  </si>
  <si>
    <t xml:space="preserve">"10:03:05 Coolers: Tblock -&gt; 27.00 C"
</t>
  </si>
  <si>
    <t xml:space="preserve">"10:03:05 Flow: Fixed -&gt; 500 umol/s"
</t>
  </si>
  <si>
    <t xml:space="preserve">"10:04:28 rm bz 1"
</t>
  </si>
  <si>
    <t xml:space="preserve">"10:09:08 Flow: Fixed -&gt; 500 umol/s"
</t>
  </si>
  <si>
    <t xml:space="preserve">"10:09:48 Launched AutoProg /User/Configs/AutoProgs/AutoLog2"
</t>
  </si>
  <si>
    <t xml:space="preserve">"10:09:50 CO2 Mixer: CO2R -&gt; 410 uml"
</t>
  </si>
  <si>
    <t xml:space="preserve">"10:09:50 Coolers: Tblock -&gt; 27.00 C"
</t>
  </si>
  <si>
    <t xml:space="preserve">"10:09:50 Flow: Fixed -&gt; 500 umol/s"
</t>
  </si>
  <si>
    <t>10:09:55</t>
  </si>
  <si>
    <t>10:10:00</t>
  </si>
  <si>
    <t>10:10:05</t>
  </si>
  <si>
    <t>10:10:11</t>
  </si>
  <si>
    <t>10:10:16</t>
  </si>
  <si>
    <t xml:space="preserve">"10:10:21 CO2 Mixer: CO2R -&gt; 410 uml"
</t>
  </si>
  <si>
    <t xml:space="preserve">"10:10:21 Coolers: Tblock -&gt; 27.00 C"
</t>
  </si>
  <si>
    <t xml:space="preserve">"10:10:21 Flow: Fixed -&gt; 500 umol/s"
</t>
  </si>
  <si>
    <t xml:space="preserve">"10:10:38 Coolers: Tblock -&gt; 35.00 C"
</t>
  </si>
  <si>
    <t xml:space="preserve">"10:29:51 ag bz 5"
</t>
  </si>
  <si>
    <t xml:space="preserve">"10:33:32 Flow: Fixed -&gt; 500 umol/s"
</t>
  </si>
  <si>
    <t xml:space="preserve">"10:33:48 Launched AutoProg /User/Configs/AutoProgs/AutoLog2"
</t>
  </si>
  <si>
    <t xml:space="preserve">"10:33:49 CO2 Mixer: CO2R -&gt; 410 uml"
</t>
  </si>
  <si>
    <t xml:space="preserve">"10:33:49 Coolers: Tblock -&gt; 35.00 C"
</t>
  </si>
  <si>
    <t xml:space="preserve">"10:33:49 Flow: Fixed -&gt; 500 umol/s"
</t>
  </si>
  <si>
    <t>10:33:54</t>
  </si>
  <si>
    <t>10:33:59</t>
  </si>
  <si>
    <t>10:34:05</t>
  </si>
  <si>
    <t>10:34:10</t>
  </si>
  <si>
    <t>10:34:15</t>
  </si>
  <si>
    <t xml:space="preserve">"10:34:20 CO2 Mixer: CO2R -&gt; 410 uml"
</t>
  </si>
  <si>
    <t xml:space="preserve">"10:34:20 Coolers: Tblock -&gt; 35.00 C"
</t>
  </si>
  <si>
    <t xml:space="preserve">"10:34:20 Flow: Fixed -&gt; 500 umol/s"
</t>
  </si>
  <si>
    <t xml:space="preserve">"10:35:49 ag fl 6"
</t>
  </si>
  <si>
    <t xml:space="preserve">"10:39:03 Flow: Fixed -&gt; 500 umol/s"
</t>
  </si>
  <si>
    <t xml:space="preserve">"10:39:25 Launched AutoProg /User/Configs/AutoProgs/AutoLog2"
</t>
  </si>
  <si>
    <t xml:space="preserve">"10:39:26 CO2 Mixer: CO2R -&gt; 410 uml"
</t>
  </si>
  <si>
    <t xml:space="preserve">"10:39:26 Coolers: Tblock -&gt; 35.00 C"
</t>
  </si>
  <si>
    <t xml:space="preserve">"10:39:26 Flow: Fixed -&gt; 500 umol/s"
</t>
  </si>
  <si>
    <t>10:39:31</t>
  </si>
  <si>
    <t>10:39:36</t>
  </si>
  <si>
    <t>10:39:42</t>
  </si>
  <si>
    <t>10:39:47</t>
  </si>
  <si>
    <t>10:39:52</t>
  </si>
  <si>
    <t xml:space="preserve">"10:39:57 CO2 Mixer: CO2R -&gt; 410 uml"
</t>
  </si>
  <si>
    <t xml:space="preserve">"10:39:57 Coolers: Tblock -&gt; 35.00 C"
</t>
  </si>
  <si>
    <t xml:space="preserve">"10:39:57 Flow: Fixed -&gt; 500 umol/s"
</t>
  </si>
  <si>
    <t xml:space="preserve">"10:41:30 ag bz 6"
</t>
  </si>
  <si>
    <t xml:space="preserve">"10:45:16 Flow: Fixed -&gt; 500 umol/s"
</t>
  </si>
  <si>
    <t xml:space="preserve">"10:45:47 Launched AutoProg /User/Configs/AutoProgs/AutoLog2"
</t>
  </si>
  <si>
    <t xml:space="preserve">"10:45:48 CO2 Mixer: CO2R -&gt; 410 uml"
</t>
  </si>
  <si>
    <t xml:space="preserve">"10:45:48 Coolers: Tblock -&gt; 35.00 C"
</t>
  </si>
  <si>
    <t xml:space="preserve">"10:45:48 Flow: Fixed -&gt; 500 umol/s"
</t>
  </si>
  <si>
    <t>10:45:53</t>
  </si>
  <si>
    <t>10:45:58</t>
  </si>
  <si>
    <t>10:46:03</t>
  </si>
  <si>
    <t>10:46:08</t>
  </si>
  <si>
    <t>10:46:13</t>
  </si>
  <si>
    <t xml:space="preserve">"10:46:19 CO2 Mixer: CO2R -&gt; 410 uml"
</t>
  </si>
  <si>
    <t xml:space="preserve">"10:46:19 Coolers: Tblock -&gt; 35.00 C"
</t>
  </si>
  <si>
    <t xml:space="preserve">"10:46:19 Flow: Fixed -&gt; 500 umol/s"
</t>
  </si>
  <si>
    <t xml:space="preserve">"10:47:30 ag bz 1"
</t>
  </si>
  <si>
    <t xml:space="preserve">"10:51:15 Flow: Fixed -&gt; 500 umol/s"
</t>
  </si>
  <si>
    <t xml:space="preserve">"10:51:37 Launched AutoProg /User/Configs/AutoProgs/AutoLog2"
</t>
  </si>
  <si>
    <t xml:space="preserve">"10:51:39 CO2 Mixer: CO2R -&gt; 410 uml"
</t>
  </si>
  <si>
    <t xml:space="preserve">"10:51:39 Coolers: Tblock -&gt; 35.00 C"
</t>
  </si>
  <si>
    <t xml:space="preserve">"10:51:39 Flow: Fixed -&gt; 500 umol/s"
</t>
  </si>
  <si>
    <t>10:51:44</t>
  </si>
  <si>
    <t>10:51:49</t>
  </si>
  <si>
    <t>10:51:54</t>
  </si>
  <si>
    <t>10:51:59</t>
  </si>
  <si>
    <t>10:52:04</t>
  </si>
  <si>
    <t>10:52:09</t>
  </si>
  <si>
    <t xml:space="preserve">"10:52:10 CO2 Mixer: CO2R -&gt; 410 uml"
</t>
  </si>
  <si>
    <t xml:space="preserve">"10:52:10 Coolers: Tblock -&gt; 35.00 C"
</t>
  </si>
  <si>
    <t xml:space="preserve">"10:52:10 Flow: Fixed -&gt; 500 umol/s"
</t>
  </si>
  <si>
    <t xml:space="preserve">"10:53:58 rm fl 1"
</t>
  </si>
  <si>
    <t xml:space="preserve">"10:57:14 Flow: Fixed -&gt; 500 umol/s"
</t>
  </si>
  <si>
    <t xml:space="preserve">"10:57:42 Launched AutoProg /User/Configs/AutoProgs/AutoLog2"
</t>
  </si>
  <si>
    <t xml:space="preserve">"10:57:44 CO2 Mixer: CO2R -&gt; 410 uml"
</t>
  </si>
  <si>
    <t xml:space="preserve">"10:57:44 Coolers: Tblock -&gt; 35.00 C"
</t>
  </si>
  <si>
    <t xml:space="preserve">"10:57:44 Flow: Fixed -&gt; 500 umol/s"
</t>
  </si>
  <si>
    <t>10:57:49</t>
  </si>
  <si>
    <t>10:57:55</t>
  </si>
  <si>
    <t>10:58:00</t>
  </si>
  <si>
    <t>10:58:05</t>
  </si>
  <si>
    <t>10:58:10</t>
  </si>
  <si>
    <t xml:space="preserve">"10:58:15 CO2 Mixer: CO2R -&gt; 410 uml"
</t>
  </si>
  <si>
    <t xml:space="preserve">"10:58:15 Coolers: Tblock -&gt; 35.00 C"
</t>
  </si>
  <si>
    <t xml:space="preserve">"10:58:15 Flow: Fixed -&gt; 500 umol/s"
</t>
  </si>
  <si>
    <t xml:space="preserve">"11:01:38 ag fl 1"
</t>
  </si>
  <si>
    <t xml:space="preserve">"11:06:08 Flow: Fixed -&gt; 500 umol/s"
</t>
  </si>
  <si>
    <t xml:space="preserve">"11:06:24 Launched AutoProg /User/Configs/AutoProgs/AutoLog2"
</t>
  </si>
  <si>
    <t xml:space="preserve">"11:06:25 CO2 Mixer: CO2R -&gt; 410 uml"
</t>
  </si>
  <si>
    <t xml:space="preserve">"11:06:25 Coolers: Tblock -&gt; 35.00 C"
</t>
  </si>
  <si>
    <t xml:space="preserve">"11:06:25 Flow: Fixed -&gt; 500 umol/s"
</t>
  </si>
  <si>
    <t>11:06:31</t>
  </si>
  <si>
    <t>11:06:36</t>
  </si>
  <si>
    <t>11:06:41</t>
  </si>
  <si>
    <t>11:06:46</t>
  </si>
  <si>
    <t>11:06:52</t>
  </si>
  <si>
    <t xml:space="preserve">"11:06:57 CO2 Mixer: CO2R -&gt; 410 uml"
</t>
  </si>
  <si>
    <t xml:space="preserve">"11:06:57 Coolers: Tblock -&gt; 35.00 C"
</t>
  </si>
  <si>
    <t xml:space="preserve">"11:06:57 Flow: Fixed -&gt; 500 umol/s"
</t>
  </si>
  <si>
    <t xml:space="preserve">"11:08:24 ag fl 2"
</t>
  </si>
  <si>
    <t xml:space="preserve">"11:11:30 Flow: Fixed -&gt; 500 umol/s"
</t>
  </si>
  <si>
    <t xml:space="preserve">"11:11:49 Launched AutoProg /User/Configs/AutoProgs/AutoLog2"
</t>
  </si>
  <si>
    <t xml:space="preserve">"11:11:50 CO2 Mixer: CO2R -&gt; 410 uml"
</t>
  </si>
  <si>
    <t xml:space="preserve">"11:11:50 Coolers: Tblock -&gt; 35.00 C"
</t>
  </si>
  <si>
    <t xml:space="preserve">"11:11:50 Flow: Fixed -&gt; 500 umol/s"
</t>
  </si>
  <si>
    <t>11:11:55</t>
  </si>
  <si>
    <t>11:12:01</t>
  </si>
  <si>
    <t>11:12:06</t>
  </si>
  <si>
    <t>11:12:11</t>
  </si>
  <si>
    <t>11:12:16</t>
  </si>
  <si>
    <t xml:space="preserve">"11:12:21 CO2 Mixer: CO2R -&gt; 410 uml"
</t>
  </si>
  <si>
    <t xml:space="preserve">"11:12:21 Coolers: Tblock -&gt; 35.00 C"
</t>
  </si>
  <si>
    <t xml:space="preserve">"11:12:21 Flow: Fixed -&gt; 500 umol/s"
</t>
  </si>
  <si>
    <t xml:space="preserve">"11:13:15 Coolers: Tblock -&gt; 40.00 C"
</t>
  </si>
  <si>
    <t xml:space="preserve">"11:25:22 rm fl 3"
</t>
  </si>
  <si>
    <t xml:space="preserve">"11:29:00 Flow: Fixed -&gt; 500 umol/s"
</t>
  </si>
  <si>
    <t xml:space="preserve">"11:29:15 Launched AutoProg /User/Configs/AutoProgs/AutoLog2"
</t>
  </si>
  <si>
    <t xml:space="preserve">"11:29:16 CO2 Mixer: CO2R -&gt; 410 uml"
</t>
  </si>
  <si>
    <t xml:space="preserve">"11:29:16 Coolers: Tblock -&gt; 40.00 C"
</t>
  </si>
  <si>
    <t xml:space="preserve">"11:29:16 Flow: Fixed -&gt; 500 umol/s"
</t>
  </si>
  <si>
    <t>11:29:21</t>
  </si>
  <si>
    <t>11:29:26</t>
  </si>
  <si>
    <t>11:29:32</t>
  </si>
  <si>
    <t>11:29:37</t>
  </si>
  <si>
    <t>11:29:42</t>
  </si>
  <si>
    <t xml:space="preserve">"11:29:47 CO2 Mixer: CO2R -&gt; 410 uml"
</t>
  </si>
  <si>
    <t xml:space="preserve">"11:29:47 Coolers: Tblock -&gt; 40.00 C"
</t>
  </si>
  <si>
    <t xml:space="preserve">"11:29:47 Flow: Fixed -&gt; 500 umol/s"
</t>
  </si>
  <si>
    <t xml:space="preserve">"11:30:58 ag fl 3"
</t>
  </si>
  <si>
    <t xml:space="preserve">"11:34:15 Flow: Fixed -&gt; 500 umol/s"
</t>
  </si>
  <si>
    <t xml:space="preserve">"11:34:29 Launched AutoProg /User/Configs/AutoProgs/AutoLog2"
</t>
  </si>
  <si>
    <t xml:space="preserve">"11:34:30 CO2 Mixer: CO2R -&gt; 410 uml"
</t>
  </si>
  <si>
    <t xml:space="preserve">"11:34:30 Coolers: Tblock -&gt; 40.00 C"
</t>
  </si>
  <si>
    <t xml:space="preserve">"11:34:30 Flow: Fixed -&gt; 500 umol/s"
</t>
  </si>
  <si>
    <t>11:34:36</t>
  </si>
  <si>
    <t>11:34:41</t>
  </si>
  <si>
    <t>11:34:46</t>
  </si>
  <si>
    <t>11:34:51</t>
  </si>
  <si>
    <t>11:34:56</t>
  </si>
  <si>
    <t xml:space="preserve">"11:35:02 CO2 Mixer: CO2R -&gt; 410 uml"
</t>
  </si>
  <si>
    <t xml:space="preserve">"11:35:02 Coolers: Tblock -&gt; 40.00 C"
</t>
  </si>
  <si>
    <t xml:space="preserve">"11:35:02 Flow: Fixed -&gt; 500 umol/s"
</t>
  </si>
  <si>
    <t xml:space="preserve">"11:36:10 ag fl 5"
</t>
  </si>
  <si>
    <t xml:space="preserve">"11:40:31 Flow: Fixed -&gt; 500 umol/s"
</t>
  </si>
  <si>
    <t xml:space="preserve">"11:41:06 Flow: Fixed -&gt; 500 umol/s"
</t>
  </si>
  <si>
    <t xml:space="preserve">"11:41:11 Launched AutoProg /User/Configs/AutoProgs/AutoLog2"
</t>
  </si>
  <si>
    <t xml:space="preserve">"11:41:13 CO2 Mixer: CO2R -&gt; 410 uml"
</t>
  </si>
  <si>
    <t xml:space="preserve">"11:41:13 Coolers: Tblock -&gt; 40.00 C"
</t>
  </si>
  <si>
    <t xml:space="preserve">"11:41:13 Flow: Fixed -&gt; 500 umol/s"
</t>
  </si>
  <si>
    <t>11:41:18</t>
  </si>
  <si>
    <t>11:41:23</t>
  </si>
  <si>
    <t>11:41:28</t>
  </si>
  <si>
    <t>11:41:33</t>
  </si>
  <si>
    <t>11:41:38</t>
  </si>
  <si>
    <t>11:41:43</t>
  </si>
  <si>
    <t xml:space="preserve">"11:41:44 CO2 Mixer: CO2R -&gt; 410 uml"
</t>
  </si>
  <si>
    <t xml:space="preserve">"11:41:44 Coolers: Tblock -&gt; 40.00 C"
</t>
  </si>
  <si>
    <t xml:space="preserve">"11:41:44 Flow: Fixed -&gt; 500 umol/s"
</t>
  </si>
  <si>
    <t xml:space="preserve">"11:42:53 ag bz 5"
</t>
  </si>
  <si>
    <t xml:space="preserve">"11:49:54 Flow: Fixed -&gt; 500 umol/s"
</t>
  </si>
  <si>
    <t xml:space="preserve">"11:50:08 Launched AutoProg /User/Configs/AutoProgs/AutoLog2"
</t>
  </si>
  <si>
    <t xml:space="preserve">"11:50:11 CO2 Mixer: CO2R -&gt; 410 uml"
</t>
  </si>
  <si>
    <t xml:space="preserve">"11:50:11 Coolers: Tblock -&gt; 40.00 C"
</t>
  </si>
  <si>
    <t xml:space="preserve">"11:50:11 Flow: Fixed -&gt; 500 umol/s"
</t>
  </si>
  <si>
    <t>11:50:16</t>
  </si>
  <si>
    <t>11:50:21</t>
  </si>
  <si>
    <t>11:50:27</t>
  </si>
  <si>
    <t>11:50:32</t>
  </si>
  <si>
    <t>11:50:37</t>
  </si>
  <si>
    <t xml:space="preserve">"11:50:42 CO2 Mixer: CO2R -&gt; 410 uml"
</t>
  </si>
  <si>
    <t xml:space="preserve">"11:50:42 Coolers: Tblock -&gt; 40.00 C"
</t>
  </si>
  <si>
    <t xml:space="preserve">"11:50:42 Flow: Fixed -&gt; 500 umol/s"
</t>
  </si>
  <si>
    <t xml:space="preserve">"11:53:21 rm fl 5"
</t>
  </si>
  <si>
    <t xml:space="preserve">"12:00:04 Flow: Fixed -&gt; 500 umol/s"
</t>
  </si>
  <si>
    <t xml:space="preserve">"12:00:26 Launched AutoProg /User/Configs/AutoProgs/AutoLog2"
</t>
  </si>
  <si>
    <t xml:space="preserve">"12:00:27 CO2 Mixer: CO2R -&gt; 410 uml"
</t>
  </si>
  <si>
    <t xml:space="preserve">"12:00:27 Coolers: Tblock -&gt; 40.00 C"
</t>
  </si>
  <si>
    <t xml:space="preserve">"12:00:27 Flow: Fixed -&gt; 500 umol/s"
</t>
  </si>
  <si>
    <t>12:00:32</t>
  </si>
  <si>
    <t>12:00:37</t>
  </si>
  <si>
    <t>12:00:42</t>
  </si>
  <si>
    <t>12:00:48</t>
  </si>
  <si>
    <t>12:00:53</t>
  </si>
  <si>
    <t xml:space="preserve">"12:00:58 CO2 Mixer: CO2R -&gt; 410 uml"
</t>
  </si>
  <si>
    <t xml:space="preserve">"12:00:58 Coolers: Tblock -&gt; 40.00 C"
</t>
  </si>
  <si>
    <t xml:space="preserve">"12:00:58 Flow: Fixed -&gt; 500 umol/s"
</t>
  </si>
  <si>
    <t xml:space="preserve">"12:02:32 ag fl 6"
</t>
  </si>
  <si>
    <t xml:space="preserve">"12:08:09 Flow: Fixed -&gt; 500 umol/s"
</t>
  </si>
  <si>
    <t xml:space="preserve">"12:08:25 Launched AutoProg /User/Configs/AutoProgs/AutoLog2"
</t>
  </si>
  <si>
    <t xml:space="preserve">"12:08:27 CO2 Mixer: CO2R -&gt; 410 uml"
</t>
  </si>
  <si>
    <t xml:space="preserve">"12:08:27 Coolers: Tblock -&gt; 40.00 C"
</t>
  </si>
  <si>
    <t xml:space="preserve">"12:08:27 Flow: Fixed -&gt; 500 umol/s"
</t>
  </si>
  <si>
    <t>12:08:33</t>
  </si>
  <si>
    <t>12:08:38</t>
  </si>
  <si>
    <t>12:08:43</t>
  </si>
  <si>
    <t>12:08:48</t>
  </si>
  <si>
    <t>12:08:53</t>
  </si>
  <si>
    <t xml:space="preserve">"12:08:59 CO2 Mixer: CO2R -&gt; 410 uml"
</t>
  </si>
  <si>
    <t xml:space="preserve">"12:08:59 Coolers: Tblock -&gt; 40.00 C"
</t>
  </si>
  <si>
    <t xml:space="preserve">"12:08:59 Flow: Fixed -&gt; 500 umol/s"
</t>
  </si>
  <si>
    <t xml:space="preserve">"12:11:31 ag bz 3"
</t>
  </si>
  <si>
    <t xml:space="preserve">"12:14:39 Flow: Fixed -&gt; 500 umol/s"
</t>
  </si>
  <si>
    <t xml:space="preserve">"12:14:59 Launched AutoProg /User/Configs/AutoProgs/AutoLog2"
</t>
  </si>
  <si>
    <t xml:space="preserve">"12:15:00 CO2 Mixer: CO2R -&gt; 410 uml"
</t>
  </si>
  <si>
    <t xml:space="preserve">"12:15:00 Coolers: Tblock -&gt; 40.00 C"
</t>
  </si>
  <si>
    <t xml:space="preserve">"12:15:00 Flow: Fixed -&gt; 500 umol/s"
</t>
  </si>
  <si>
    <t>12:15:05</t>
  </si>
  <si>
    <t>12:15:10</t>
  </si>
  <si>
    <t>12:15:16</t>
  </si>
  <si>
    <t>12:15:21</t>
  </si>
  <si>
    <t>12:15:26</t>
  </si>
  <si>
    <t xml:space="preserve">"12:15:31 CO2 Mixer: CO2R -&gt; 410 uml"
</t>
  </si>
  <si>
    <t xml:space="preserve">"12:15:31 Coolers: Tblock -&gt; 40.00 C"
</t>
  </si>
  <si>
    <t xml:space="preserve">"12:15:31 Flow: Fixed -&gt; 500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</si>
</sst>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15"/>
  <sheetViews>
    <sheetView tabSelected="1" workbookViewId="0">
      <selection activeCell="C1" sqref="C1"/>
    </sheetView>
  </sheetViews>
  <sheetFormatPr defaultRowHeight="15" x14ac:dyDescent="0.25"/>
  <sheetData>
    <row r="1" spans="1:60" x14ac:dyDescent="0.25">
      <c r="A1" s="1" t="s">
        <v>0</v>
      </c>
    </row>
    <row r="2" spans="1:60" x14ac:dyDescent="0.25">
      <c r="A2" s="1" t="s">
        <v>1</v>
      </c>
    </row>
    <row r="3" spans="1:60" x14ac:dyDescent="0.25">
      <c r="A3" s="1" t="s">
        <v>2</v>
      </c>
      <c r="B3" s="1" t="s">
        <v>3</v>
      </c>
    </row>
    <row r="4" spans="1:60" x14ac:dyDescent="0.25">
      <c r="A4" s="1" t="s">
        <v>4</v>
      </c>
      <c r="B4" s="1" t="s">
        <v>5</v>
      </c>
      <c r="C4" s="1">
        <v>1</v>
      </c>
      <c r="D4" s="1">
        <v>0.18999999761581421</v>
      </c>
    </row>
    <row r="5" spans="1:60" x14ac:dyDescent="0.25">
      <c r="A5" s="1" t="s">
        <v>6</v>
      </c>
      <c r="B5" s="1">
        <v>4</v>
      </c>
    </row>
    <row r="6" spans="1:60" x14ac:dyDescent="0.25">
      <c r="A6" s="1" t="s">
        <v>7</v>
      </c>
      <c r="B6" s="1" t="s">
        <v>8</v>
      </c>
    </row>
    <row r="7" spans="1:60" x14ac:dyDescent="0.25">
      <c r="A7" s="1" t="s">
        <v>9</v>
      </c>
      <c r="B7" s="1" t="s">
        <v>10</v>
      </c>
    </row>
    <row r="9" spans="1:60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</row>
    <row r="10" spans="1:60" x14ac:dyDescent="0.25">
      <c r="A10" s="1" t="s">
        <v>71</v>
      </c>
      <c r="B10" s="1" t="s">
        <v>71</v>
      </c>
      <c r="C10" s="1" t="s">
        <v>71</v>
      </c>
      <c r="D10" s="1" t="s">
        <v>71</v>
      </c>
      <c r="E10" s="1" t="s">
        <v>72</v>
      </c>
      <c r="F10" s="1" t="s">
        <v>72</v>
      </c>
      <c r="G10" s="1" t="s">
        <v>72</v>
      </c>
      <c r="H10" s="1" t="s">
        <v>72</v>
      </c>
      <c r="I10" s="1" t="s">
        <v>72</v>
      </c>
      <c r="J10" s="1" t="s">
        <v>72</v>
      </c>
      <c r="K10" s="1" t="s">
        <v>71</v>
      </c>
      <c r="L10" s="1" t="s">
        <v>72</v>
      </c>
      <c r="M10" s="1" t="s">
        <v>71</v>
      </c>
      <c r="N10" s="1" t="s">
        <v>72</v>
      </c>
      <c r="O10" s="1" t="s">
        <v>71</v>
      </c>
      <c r="P10" s="1" t="s">
        <v>71</v>
      </c>
      <c r="Q10" s="1" t="s">
        <v>71</v>
      </c>
      <c r="R10" s="1" t="s">
        <v>71</v>
      </c>
      <c r="S10" s="1" t="s">
        <v>71</v>
      </c>
      <c r="T10" s="1" t="s">
        <v>71</v>
      </c>
      <c r="U10" s="1" t="s">
        <v>71</v>
      </c>
      <c r="V10" s="1" t="s">
        <v>71</v>
      </c>
      <c r="W10" s="1" t="s">
        <v>71</v>
      </c>
      <c r="X10" s="1" t="s">
        <v>71</v>
      </c>
      <c r="Y10" s="1" t="s">
        <v>71</v>
      </c>
      <c r="Z10" s="1" t="s">
        <v>71</v>
      </c>
      <c r="AA10" s="1" t="s">
        <v>71</v>
      </c>
      <c r="AB10" s="1" t="s">
        <v>71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71</v>
      </c>
      <c r="AM10" s="1" t="s">
        <v>71</v>
      </c>
      <c r="AN10" s="1" t="s">
        <v>71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 t="s">
        <v>72</v>
      </c>
      <c r="AU10" s="1" t="s">
        <v>72</v>
      </c>
      <c r="AV10" s="1" t="s">
        <v>72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</row>
    <row r="11" spans="1:60" x14ac:dyDescent="0.25">
      <c r="A11" s="1" t="s">
        <v>9</v>
      </c>
      <c r="B11" s="1" t="s">
        <v>73</v>
      </c>
    </row>
    <row r="12" spans="1:60" x14ac:dyDescent="0.25">
      <c r="A12" s="1" t="s">
        <v>9</v>
      </c>
      <c r="B12" s="1" t="s">
        <v>74</v>
      </c>
    </row>
    <row r="13" spans="1:60" x14ac:dyDescent="0.25">
      <c r="A13" s="1" t="s">
        <v>9</v>
      </c>
      <c r="B13" s="1" t="s">
        <v>75</v>
      </c>
    </row>
    <row r="14" spans="1:60" x14ac:dyDescent="0.25">
      <c r="A14" s="1" t="s">
        <v>9</v>
      </c>
      <c r="B14" s="1" t="s">
        <v>76</v>
      </c>
    </row>
    <row r="15" spans="1:60" x14ac:dyDescent="0.25">
      <c r="A15" s="1" t="s">
        <v>9</v>
      </c>
      <c r="B15" s="1" t="s">
        <v>77</v>
      </c>
    </row>
    <row r="16" spans="1:60" x14ac:dyDescent="0.25">
      <c r="A16" s="1" t="s">
        <v>9</v>
      </c>
      <c r="B16" s="1" t="s">
        <v>78</v>
      </c>
    </row>
    <row r="17" spans="1:60" x14ac:dyDescent="0.25">
      <c r="A17" s="1" t="s">
        <v>9</v>
      </c>
      <c r="B17" s="1" t="s">
        <v>79</v>
      </c>
    </row>
    <row r="18" spans="1:60" x14ac:dyDescent="0.25">
      <c r="A18" s="1" t="s">
        <v>9</v>
      </c>
      <c r="B18" s="1" t="s">
        <v>80</v>
      </c>
    </row>
    <row r="19" spans="1:60" x14ac:dyDescent="0.25">
      <c r="A19" s="1" t="s">
        <v>9</v>
      </c>
      <c r="B19" s="1" t="s">
        <v>81</v>
      </c>
    </row>
    <row r="20" spans="1:60" x14ac:dyDescent="0.25">
      <c r="A20" s="1" t="s">
        <v>9</v>
      </c>
      <c r="B20" s="1" t="s">
        <v>82</v>
      </c>
    </row>
    <row r="21" spans="1:60" x14ac:dyDescent="0.25">
      <c r="A21" s="1" t="s">
        <v>9</v>
      </c>
      <c r="B21" s="1" t="s">
        <v>83</v>
      </c>
    </row>
    <row r="22" spans="1:60" x14ac:dyDescent="0.25">
      <c r="A22" s="1" t="s">
        <v>9</v>
      </c>
      <c r="B22" s="1" t="s">
        <v>84</v>
      </c>
    </row>
    <row r="23" spans="1:60" x14ac:dyDescent="0.25">
      <c r="A23" s="1" t="s">
        <v>9</v>
      </c>
      <c r="B23" s="1" t="s">
        <v>85</v>
      </c>
    </row>
    <row r="24" spans="1:60" x14ac:dyDescent="0.25">
      <c r="A24" s="1">
        <v>1</v>
      </c>
      <c r="B24" s="1" t="s">
        <v>86</v>
      </c>
      <c r="C24" s="1">
        <v>3690.0000072419643</v>
      </c>
      <c r="D24" s="1">
        <v>1</v>
      </c>
      <c r="E24">
        <f>(R24-S24*(1000-T24)/(1000-U24))*AO24</f>
        <v>-1.1237257435209085</v>
      </c>
      <c r="F24">
        <f>IF(AZ24&lt;&gt;0,1/(1/AZ24-1/N24),0)</f>
        <v>3.6586044234914072E-2</v>
      </c>
      <c r="G24">
        <f>((BC24-AP24/2)*S24-E24)/(BC24+AP24/2)</f>
        <v>453.42370625957801</v>
      </c>
      <c r="H24">
        <f>AP24*1000</f>
        <v>0.35910715963852269</v>
      </c>
      <c r="I24">
        <f>(AU24-BA24)</f>
        <v>0.99535802331953827</v>
      </c>
      <c r="J24">
        <f>(P24+AT24*D24)</f>
        <v>15.322614686264666</v>
      </c>
      <c r="K24" s="1">
        <v>5.0199999809265137</v>
      </c>
      <c r="L24">
        <f>(K24*AI24+AJ24)</f>
        <v>2</v>
      </c>
      <c r="M24" s="1">
        <v>0.5</v>
      </c>
      <c r="N24">
        <f>L24*(M24+1)*(M24+1)/(M24*M24+1)</f>
        <v>3.6</v>
      </c>
      <c r="O24" s="1">
        <v>15.380321502685547</v>
      </c>
      <c r="P24" s="1">
        <v>15.463619232177734</v>
      </c>
      <c r="Q24" s="1">
        <v>15.027393341064453</v>
      </c>
      <c r="R24" s="1">
        <v>409.71780395507813</v>
      </c>
      <c r="S24" s="1">
        <v>410.69711303710938</v>
      </c>
      <c r="T24" s="1">
        <v>7.0401506423950195</v>
      </c>
      <c r="U24" s="1">
        <v>7.3977212905883789</v>
      </c>
      <c r="V24" s="1">
        <v>40.800369262695313</v>
      </c>
      <c r="W24" s="1">
        <v>42.899028778076172</v>
      </c>
      <c r="X24" s="1">
        <v>500.42752075195313</v>
      </c>
      <c r="Y24" s="1">
        <v>0.17376425862312317</v>
      </c>
      <c r="Z24" s="1">
        <v>0.18290975689888</v>
      </c>
      <c r="AA24" s="1">
        <v>101.63699340820313</v>
      </c>
      <c r="AB24" s="1">
        <v>-1.5417952537536621</v>
      </c>
      <c r="AC24" s="1">
        <v>1.4310294762253761E-2</v>
      </c>
      <c r="AD24" s="1">
        <v>6.1804693192243576E-2</v>
      </c>
      <c r="AE24" s="1">
        <v>1.2923330068588257E-2</v>
      </c>
      <c r="AF24" s="1">
        <v>7.5736932456493378E-2</v>
      </c>
      <c r="AG24" s="1">
        <v>1.2587795965373516E-2</v>
      </c>
      <c r="AH24" s="1">
        <v>1</v>
      </c>
      <c r="AI24" s="1">
        <v>0</v>
      </c>
      <c r="AJ24" s="1">
        <v>2</v>
      </c>
      <c r="AK24" s="1">
        <v>0</v>
      </c>
      <c r="AL24" s="1">
        <v>1</v>
      </c>
      <c r="AM24" s="1">
        <v>0.18999999761581421</v>
      </c>
      <c r="AN24" s="1">
        <v>111115</v>
      </c>
      <c r="AO24">
        <f>X24*0.000001/(K24*0.0001)</f>
        <v>0.99686757500662748</v>
      </c>
      <c r="AP24">
        <f>(U24-T24)/(1000-U24)*AO24</f>
        <v>3.5910715963852267E-4</v>
      </c>
      <c r="AQ24">
        <f>(P24+273.15)</f>
        <v>288.61361923217771</v>
      </c>
      <c r="AR24">
        <f>(O24+273.15)</f>
        <v>288.53032150268552</v>
      </c>
      <c r="AS24">
        <f>(Y24*AK24+Z24*AL24)*AM24</f>
        <v>3.4752853374696357E-2</v>
      </c>
      <c r="AT24">
        <f>((AS24+0.00000010773*(AR24^4-AQ24^4))-AP24*44100)/(L24*0.92*2*29.3+0.00000043092*AQ24^3)</f>
        <v>-0.14100454591306849</v>
      </c>
      <c r="AU24">
        <f>0.61365*EXP(17.502*J24/(240.97+J24))</f>
        <v>1.7472401733667933</v>
      </c>
      <c r="AV24">
        <f>AU24*1000/AA24</f>
        <v>17.190986419180849</v>
      </c>
      <c r="AW24">
        <f>(AV24-U24)</f>
        <v>9.7932651285924699</v>
      </c>
      <c r="AX24">
        <f>IF(D24,P24,(O24+P24)/2)</f>
        <v>15.463619232177734</v>
      </c>
      <c r="AY24">
        <f>0.61365*EXP(17.502*AX24/(240.97+AX24))</f>
        <v>1.7631216779872405</v>
      </c>
      <c r="AZ24">
        <f>IF(AW24&lt;&gt;0,(1000-(AV24+U24)/2)/AW24*AP24,0)</f>
        <v>3.6217968623206469E-2</v>
      </c>
      <c r="BA24">
        <f>U24*AA24/1000</f>
        <v>0.751882150047255</v>
      </c>
      <c r="BB24">
        <f>(AY24-BA24)</f>
        <v>1.0112395279399855</v>
      </c>
      <c r="BC24">
        <f>1/(1.6/F24+1.37/N24)</f>
        <v>2.2669014399923967E-2</v>
      </c>
      <c r="BD24">
        <f>G24*AA24*0.001</f>
        <v>46.084622244227759</v>
      </c>
      <c r="BE24">
        <f>G24/S24</f>
        <v>1.1040343159622064</v>
      </c>
      <c r="BF24">
        <f>(1-AP24*AA24/AU24/F24)*100</f>
        <v>42.903720264115499</v>
      </c>
      <c r="BG24">
        <f>(S24-E24/(N24/1.35))</f>
        <v>411.11851019092973</v>
      </c>
      <c r="BH24">
        <f>E24*BF24/100/BG24</f>
        <v>-1.1727035820210542E-3</v>
      </c>
    </row>
    <row r="25" spans="1:60" x14ac:dyDescent="0.25">
      <c r="A25" s="1">
        <v>2</v>
      </c>
      <c r="B25" s="1" t="s">
        <v>87</v>
      </c>
      <c r="C25" s="1">
        <v>3695.0000071302056</v>
      </c>
      <c r="D25" s="1">
        <v>1</v>
      </c>
      <c r="E25">
        <f>(R25-S25*(1000-T25)/(1000-U25))*AO25</f>
        <v>-1.0373776519363571</v>
      </c>
      <c r="F25">
        <f>IF(AZ25&lt;&gt;0,1/(1/AZ25-1/N25),0)</f>
        <v>3.6133034977158474E-2</v>
      </c>
      <c r="G25">
        <f>((BC25-AP25/2)*S25-E25)/(BC25+AP25/2)</f>
        <v>450.21707088980844</v>
      </c>
      <c r="H25">
        <f>AP25*1000</f>
        <v>0.35488434521493861</v>
      </c>
      <c r="I25">
        <f>(AU25-BA25)</f>
        <v>0.9958558879297178</v>
      </c>
      <c r="J25">
        <f>(P25+AT25*D25)</f>
        <v>15.323077833065684</v>
      </c>
      <c r="K25" s="1">
        <v>5.0199999809265137</v>
      </c>
      <c r="L25">
        <f>(K25*AI25+AJ25)</f>
        <v>2</v>
      </c>
      <c r="M25" s="1">
        <v>0.5</v>
      </c>
      <c r="N25">
        <f>L25*(M25+1)*(M25+1)/(M25*M25+1)</f>
        <v>3.6</v>
      </c>
      <c r="O25" s="1">
        <v>15.380304336547852</v>
      </c>
      <c r="P25" s="1">
        <v>15.46245002746582</v>
      </c>
      <c r="Q25" s="1">
        <v>15.027256011962891</v>
      </c>
      <c r="R25" s="1">
        <v>409.81463623046875</v>
      </c>
      <c r="S25" s="1">
        <v>410.70904541015625</v>
      </c>
      <c r="T25" s="1">
        <v>7.0400295257568359</v>
      </c>
      <c r="U25" s="1">
        <v>7.3933906555175781</v>
      </c>
      <c r="V25" s="1">
        <v>40.799701690673828</v>
      </c>
      <c r="W25" s="1">
        <v>42.865982055664063</v>
      </c>
      <c r="X25" s="1">
        <v>500.43646240234375</v>
      </c>
      <c r="Y25" s="1">
        <v>0.1476338654756546</v>
      </c>
      <c r="Z25" s="1">
        <v>0.15540406107902527</v>
      </c>
      <c r="AA25" s="1">
        <v>101.63621520996094</v>
      </c>
      <c r="AB25" s="1">
        <v>-1.5417952537536621</v>
      </c>
      <c r="AC25" s="1">
        <v>1.4310294762253761E-2</v>
      </c>
      <c r="AD25" s="1">
        <v>6.1804693192243576E-2</v>
      </c>
      <c r="AE25" s="1">
        <v>1.2923330068588257E-2</v>
      </c>
      <c r="AF25" s="1">
        <v>7.5736932456493378E-2</v>
      </c>
      <c r="AG25" s="1">
        <v>1.2587795965373516E-2</v>
      </c>
      <c r="AH25" s="1">
        <v>1</v>
      </c>
      <c r="AI25" s="1">
        <v>0</v>
      </c>
      <c r="AJ25" s="1">
        <v>2</v>
      </c>
      <c r="AK25" s="1">
        <v>0</v>
      </c>
      <c r="AL25" s="1">
        <v>1</v>
      </c>
      <c r="AM25" s="1">
        <v>0.18999999761581421</v>
      </c>
      <c r="AN25" s="1">
        <v>111115</v>
      </c>
      <c r="AO25">
        <f>X25*0.000001/(K25*0.0001)</f>
        <v>0.9968853870592661</v>
      </c>
      <c r="AP25">
        <f>(U25-T25)/(1000-U25)*AO25</f>
        <v>3.5488434521493864E-4</v>
      </c>
      <c r="AQ25">
        <f>(P25+273.15)</f>
        <v>288.6124500274658</v>
      </c>
      <c r="AR25">
        <f>(O25+273.15)</f>
        <v>288.53030433654783</v>
      </c>
      <c r="AS25">
        <f>(Y25*AK25+Z25*AL25)*AM25</f>
        <v>2.9526771234502647E-2</v>
      </c>
      <c r="AT25">
        <f>((AS25+0.00000010773*(AR25^4-AQ25^4))-AP25*44100)/(L25*0.92*2*29.3+0.00000043092*AQ25^3)</f>
        <v>-0.13937219440013693</v>
      </c>
      <c r="AU25">
        <f>0.61365*EXP(17.502*J25/(240.97+J25))</f>
        <v>1.7472921317252166</v>
      </c>
      <c r="AV25">
        <f>AU25*1000/AA25</f>
        <v>17.191629264388151</v>
      </c>
      <c r="AW25">
        <f>(AV25-U25)</f>
        <v>9.7982386088705731</v>
      </c>
      <c r="AX25">
        <f>IF(D25,P25,(O25+P25)/2)</f>
        <v>15.46245002746582</v>
      </c>
      <c r="AY25">
        <f>0.61365*EXP(17.502*AX25/(240.97+AX25))</f>
        <v>1.7629894695194035</v>
      </c>
      <c r="AZ25">
        <f>IF(AW25&lt;&gt;0,(1000-(AV25+U25)/2)/AW25*AP25,0)</f>
        <v>3.5773973247540329E-2</v>
      </c>
      <c r="BA25">
        <f>U25*AA25/1000</f>
        <v>0.75143624379549878</v>
      </c>
      <c r="BB25">
        <f>(AY25-BA25)</f>
        <v>1.0115532257239046</v>
      </c>
      <c r="BC25">
        <f>1/(1.6/F25+1.37/N25)</f>
        <v>2.2390717852026818E-2</v>
      </c>
      <c r="BD25">
        <f>G25*AA25*0.001</f>
        <v>45.758359108154806</v>
      </c>
      <c r="BE25">
        <f>G25/S25</f>
        <v>1.0961946806898235</v>
      </c>
      <c r="BF25">
        <f>(1-AP25*AA25/AU25/F25)*100</f>
        <v>42.86985011214167</v>
      </c>
      <c r="BG25">
        <f>(S25-E25/(N25/1.35))</f>
        <v>411.09806202963239</v>
      </c>
      <c r="BH25">
        <f>E25*BF25/100/BG25</f>
        <v>-1.0817911480446604E-3</v>
      </c>
    </row>
    <row r="26" spans="1:60" x14ac:dyDescent="0.25">
      <c r="A26" s="1">
        <v>3</v>
      </c>
      <c r="B26" s="1" t="s">
        <v>88</v>
      </c>
      <c r="C26" s="1">
        <v>3700.0000070184469</v>
      </c>
      <c r="D26" s="1">
        <v>1</v>
      </c>
      <c r="E26">
        <f>(R26-S26*(1000-T26)/(1000-U26))*AO26</f>
        <v>-1.001108124057609</v>
      </c>
      <c r="F26">
        <f>IF(AZ26&lt;&gt;0,1/(1/AZ26-1/N26),0)</f>
        <v>3.569271516971035E-2</v>
      </c>
      <c r="G26">
        <f>((BC26-AP26/2)*S26-E26)/(BC26+AP26/2)</f>
        <v>449.13745201104871</v>
      </c>
      <c r="H26">
        <f>AP26*1000</f>
        <v>0.35078931511993611</v>
      </c>
      <c r="I26">
        <f>(AU26-BA26)</f>
        <v>0.99638650655663064</v>
      </c>
      <c r="J26">
        <f>(P26+AT26*D26)</f>
        <v>15.32429507495001</v>
      </c>
      <c r="K26" s="1">
        <v>5.0199999809265137</v>
      </c>
      <c r="L26">
        <f>(K26*AI26+AJ26)</f>
        <v>2</v>
      </c>
      <c r="M26" s="1">
        <v>0.5</v>
      </c>
      <c r="N26">
        <f>L26*(M26+1)*(M26+1)/(M26*M26+1)</f>
        <v>3.6</v>
      </c>
      <c r="O26" s="1">
        <v>15.380679130554199</v>
      </c>
      <c r="P26" s="1">
        <v>15.46211051940918</v>
      </c>
      <c r="Q26" s="1">
        <v>15.026902198791504</v>
      </c>
      <c r="R26" s="1">
        <v>409.8377685546875</v>
      </c>
      <c r="S26" s="1">
        <v>410.697509765625</v>
      </c>
      <c r="T26" s="1">
        <v>7.0402355194091797</v>
      </c>
      <c r="U26" s="1">
        <v>7.3895301818847656</v>
      </c>
      <c r="V26" s="1">
        <v>40.800056457519531</v>
      </c>
      <c r="W26" s="1">
        <v>42.840141296386719</v>
      </c>
      <c r="X26" s="1">
        <v>500.42266845703125</v>
      </c>
      <c r="Y26" s="1">
        <v>0.12763351202011108</v>
      </c>
      <c r="Z26" s="1">
        <v>0.13435105979442596</v>
      </c>
      <c r="AA26" s="1">
        <v>101.635986328125</v>
      </c>
      <c r="AB26" s="1">
        <v>-1.5417952537536621</v>
      </c>
      <c r="AC26" s="1">
        <v>1.4310294762253761E-2</v>
      </c>
      <c r="AD26" s="1">
        <v>6.1804693192243576E-2</v>
      </c>
      <c r="AE26" s="1">
        <v>1.2923330068588257E-2</v>
      </c>
      <c r="AF26" s="1">
        <v>7.5736932456493378E-2</v>
      </c>
      <c r="AG26" s="1">
        <v>1.2587795965373516E-2</v>
      </c>
      <c r="AH26" s="1">
        <v>1</v>
      </c>
      <c r="AI26" s="1">
        <v>0</v>
      </c>
      <c r="AJ26" s="1">
        <v>2</v>
      </c>
      <c r="AK26" s="1">
        <v>0</v>
      </c>
      <c r="AL26" s="1">
        <v>1</v>
      </c>
      <c r="AM26" s="1">
        <v>0.18999999761581421</v>
      </c>
      <c r="AN26" s="1">
        <v>111115</v>
      </c>
      <c r="AO26">
        <f>X26*0.000001/(K26*0.0001)</f>
        <v>0.99685790908045158</v>
      </c>
      <c r="AP26">
        <f>(U26-T26)/(1000-U26)*AO26</f>
        <v>3.5078931511993612E-4</v>
      </c>
      <c r="AQ26">
        <f>(P26+273.15)</f>
        <v>288.61211051940916</v>
      </c>
      <c r="AR26">
        <f>(O26+273.15)</f>
        <v>288.53067913055418</v>
      </c>
      <c r="AS26">
        <f>(Y26*AK26+Z26*AL26)*AM26</f>
        <v>2.5526701040623045E-2</v>
      </c>
      <c r="AT26">
        <f>((AS26+0.00000010773*(AR26^4-AQ26^4))-AP26*44100)/(L26*0.92*2*29.3+0.00000043092*AQ26^3)</f>
        <v>-0.13781544445917021</v>
      </c>
      <c r="AU26">
        <f>0.61365*EXP(17.502*J26/(240.97+J26))</f>
        <v>1.7474286950939377</v>
      </c>
      <c r="AV26">
        <f>AU26*1000/AA26</f>
        <v>17.193011631259036</v>
      </c>
      <c r="AW26">
        <f>(AV26-U26)</f>
        <v>9.8034814493742708</v>
      </c>
      <c r="AX26">
        <f>IF(D26,P26,(O26+P26)/2)</f>
        <v>15.46211051940918</v>
      </c>
      <c r="AY26">
        <f>0.61365*EXP(17.502*AX26/(240.97+AX26))</f>
        <v>1.7629510810900739</v>
      </c>
      <c r="AZ26">
        <f>IF(AW26&lt;&gt;0,(1000-(AV26+U26)/2)/AW26*AP26,0)</f>
        <v>3.5342308791616157E-2</v>
      </c>
      <c r="BA26">
        <f>U26*AA26/1000</f>
        <v>0.75104218853730709</v>
      </c>
      <c r="BB26">
        <f>(AY26-BA26)</f>
        <v>1.0119088925527668</v>
      </c>
      <c r="BC26">
        <f>1/(1.6/F26+1.37/N26)</f>
        <v>2.2120159805389131E-2</v>
      </c>
      <c r="BD26">
        <f>G26*AA26*0.001</f>
        <v>45.648527932043841</v>
      </c>
      <c r="BE26">
        <f>G26/S26</f>
        <v>1.0935967258904502</v>
      </c>
      <c r="BF26">
        <f>(1-AP26*AA26/AU26/F26)*100</f>
        <v>42.837026315956464</v>
      </c>
      <c r="BG26">
        <f>(S26-E26/(N26/1.35))</f>
        <v>411.07292531214659</v>
      </c>
      <c r="BH26">
        <f>E26*BF26/100/BG26</f>
        <v>-1.0432332662826051E-3</v>
      </c>
    </row>
    <row r="27" spans="1:60" x14ac:dyDescent="0.25">
      <c r="A27" s="1">
        <v>4</v>
      </c>
      <c r="B27" s="1" t="s">
        <v>89</v>
      </c>
      <c r="C27" s="1">
        <v>3705.5000068955123</v>
      </c>
      <c r="D27" s="1">
        <v>1</v>
      </c>
      <c r="E27">
        <f>(R27-S27*(1000-T27)/(1000-U27))*AO27</f>
        <v>-0.91456563985381623</v>
      </c>
      <c r="F27">
        <f>IF(AZ27&lt;&gt;0,1/(1/AZ27-1/N27),0)</f>
        <v>3.4735840306254491E-2</v>
      </c>
      <c r="G27">
        <f>((BC27-AP27/2)*S27-E27)/(BC27+AP27/2)</f>
        <v>446.35575592172887</v>
      </c>
      <c r="H27">
        <f>AP27*1000</f>
        <v>0.34179502042404886</v>
      </c>
      <c r="I27">
        <f>(AU27-BA27)</f>
        <v>0.99732159272272847</v>
      </c>
      <c r="J27">
        <f>(P27+AT27*D27)</f>
        <v>15.325018170921238</v>
      </c>
      <c r="K27" s="1">
        <v>5.0199999809265137</v>
      </c>
      <c r="L27">
        <f>(K27*AI27+AJ27)</f>
        <v>2</v>
      </c>
      <c r="M27" s="1">
        <v>0.5</v>
      </c>
      <c r="N27">
        <f>L27*(M27+1)*(M27+1)/(M27*M27+1)</f>
        <v>3.6</v>
      </c>
      <c r="O27" s="1">
        <v>15.38135814666748</v>
      </c>
      <c r="P27" s="1">
        <v>15.459219932556152</v>
      </c>
      <c r="Q27" s="1">
        <v>15.026506423950195</v>
      </c>
      <c r="R27" s="1">
        <v>409.90664672851563</v>
      </c>
      <c r="S27" s="1">
        <v>410.68328857421875</v>
      </c>
      <c r="T27" s="1">
        <v>7.0408029556274414</v>
      </c>
      <c r="U27" s="1">
        <v>7.3811469078063965</v>
      </c>
      <c r="V27" s="1">
        <v>40.801498413085938</v>
      </c>
      <c r="W27" s="1">
        <v>42.783435821533203</v>
      </c>
      <c r="X27" s="1">
        <v>500.41915893554688</v>
      </c>
      <c r="Y27" s="1">
        <v>9.5124192535877228E-2</v>
      </c>
      <c r="Z27" s="1">
        <v>0.10013072937726974</v>
      </c>
      <c r="AA27" s="1">
        <v>101.63572692871094</v>
      </c>
      <c r="AB27" s="1">
        <v>-1.5417952537536621</v>
      </c>
      <c r="AC27" s="1">
        <v>1.4310294762253761E-2</v>
      </c>
      <c r="AD27" s="1">
        <v>6.1804693192243576E-2</v>
      </c>
      <c r="AE27" s="1">
        <v>1.2923330068588257E-2</v>
      </c>
      <c r="AF27" s="1">
        <v>7.5736932456493378E-2</v>
      </c>
      <c r="AG27" s="1">
        <v>1.2587795965373516E-2</v>
      </c>
      <c r="AH27" s="1">
        <v>1</v>
      </c>
      <c r="AI27" s="1">
        <v>0</v>
      </c>
      <c r="AJ27" s="1">
        <v>2</v>
      </c>
      <c r="AK27" s="1">
        <v>0</v>
      </c>
      <c r="AL27" s="1">
        <v>1</v>
      </c>
      <c r="AM27" s="1">
        <v>0.18999999761581421</v>
      </c>
      <c r="AN27" s="1">
        <v>111115</v>
      </c>
      <c r="AO27">
        <f>X27*0.000001/(K27*0.0001)</f>
        <v>0.99685091800177106</v>
      </c>
      <c r="AP27">
        <f>(U27-T27)/(1000-U27)*AO27</f>
        <v>3.4179502042404883E-4</v>
      </c>
      <c r="AQ27">
        <f>(P27+273.15)</f>
        <v>288.60921993255613</v>
      </c>
      <c r="AR27">
        <f>(O27+273.15)</f>
        <v>288.53135814666746</v>
      </c>
      <c r="AS27">
        <f>(Y27*AK27+Z27*AL27)*AM27</f>
        <v>1.9024838342950989E-2</v>
      </c>
      <c r="AT27">
        <f>((AS27+0.00000010773*(AR27^4-AQ27^4))-AP27*44100)/(L27*0.92*2*29.3+0.00000043092*AQ27^3)</f>
        <v>-0.1342017616349141</v>
      </c>
      <c r="AU27">
        <f>0.61365*EXP(17.502*J27/(240.97+J27))</f>
        <v>1.7475098242652385</v>
      </c>
      <c r="AV27">
        <f>AU27*1000/AA27</f>
        <v>17.193853746832275</v>
      </c>
      <c r="AW27">
        <f>(AV27-U27)</f>
        <v>9.8127068390258785</v>
      </c>
      <c r="AX27">
        <f>IF(D27,P27,(O27+P27)/2)</f>
        <v>15.459219932556152</v>
      </c>
      <c r="AY27">
        <f>0.61365*EXP(17.502*AX27/(240.97+AX27))</f>
        <v>1.7626242700143175</v>
      </c>
      <c r="AZ27">
        <f>IF(AW27&lt;&gt;0,(1000-(AV27+U27)/2)/AW27*AP27,0)</f>
        <v>3.4403882591913425E-2</v>
      </c>
      <c r="BA27">
        <f>U27*AA27/1000</f>
        <v>0.75018823154251002</v>
      </c>
      <c r="BB27">
        <f>(AY27-BA27)</f>
        <v>1.0124360384718076</v>
      </c>
      <c r="BC27">
        <f>1/(1.6/F27+1.37/N27)</f>
        <v>2.1532006561597646E-2</v>
      </c>
      <c r="BD27">
        <f>G27*AA27*0.001</f>
        <v>45.365691721919191</v>
      </c>
      <c r="BE27">
        <f>G27/S27</f>
        <v>1.0868612586388779</v>
      </c>
      <c r="BF27">
        <f>(1-AP27*AA27/AU27/F27)*100</f>
        <v>42.771192887872274</v>
      </c>
      <c r="BG27">
        <f>(S27-E27/(N27/1.35))</f>
        <v>411.02625068916393</v>
      </c>
      <c r="BH27">
        <f>E27*BF27/100/BG27</f>
        <v>-9.5169258229178008E-4</v>
      </c>
    </row>
    <row r="28" spans="1:60" x14ac:dyDescent="0.25">
      <c r="A28" s="1">
        <v>5</v>
      </c>
      <c r="B28" s="1" t="s">
        <v>90</v>
      </c>
      <c r="C28" s="1">
        <v>3710.5000067837536</v>
      </c>
      <c r="D28" s="1">
        <v>1</v>
      </c>
      <c r="E28">
        <f>(R28-S28*(1000-T28)/(1000-U28))*AO28</f>
        <v>-0.90109625823617501</v>
      </c>
      <c r="F28">
        <f>IF(AZ28&lt;&gt;0,1/(1/AZ28-1/N28),0)</f>
        <v>3.3976501831035177E-2</v>
      </c>
      <c r="G28">
        <f>((BC28-AP28/2)*S28-E28)/(BC28+AP28/2)</f>
        <v>446.63428009622589</v>
      </c>
      <c r="H28">
        <f>AP28*1000</f>
        <v>0.3347501212296724</v>
      </c>
      <c r="I28">
        <f>(AU28-BA28)</f>
        <v>0.99838941087444433</v>
      </c>
      <c r="J28">
        <f>(P28+AT28*D28)</f>
        <v>15.32868033624074</v>
      </c>
      <c r="K28" s="1">
        <v>5.0199999809265137</v>
      </c>
      <c r="L28">
        <f>(K28*AI28+AJ28)</f>
        <v>2</v>
      </c>
      <c r="M28" s="1">
        <v>0.5</v>
      </c>
      <c r="N28">
        <f>L28*(M28+1)*(M28+1)/(M28*M28+1)</f>
        <v>3.6</v>
      </c>
      <c r="O28" s="1">
        <v>15.382755279541016</v>
      </c>
      <c r="P28" s="1">
        <v>15.460225105285645</v>
      </c>
      <c r="Q28" s="1">
        <v>15.02647590637207</v>
      </c>
      <c r="R28" s="1">
        <v>409.90325927734375</v>
      </c>
      <c r="S28" s="1">
        <v>410.6693115234375</v>
      </c>
      <c r="T28" s="1">
        <v>7.0413327217102051</v>
      </c>
      <c r="U28" s="1">
        <v>7.3746705055236816</v>
      </c>
      <c r="V28" s="1">
        <v>40.801345825195313</v>
      </c>
      <c r="W28" s="1">
        <v>42.74163818359375</v>
      </c>
      <c r="X28" s="1">
        <v>500.4091796875</v>
      </c>
      <c r="Y28" s="1">
        <v>9.1468773782253265E-2</v>
      </c>
      <c r="Z28" s="1">
        <v>9.6282921731472015E-2</v>
      </c>
      <c r="AA28" s="1">
        <v>101.63591003417969</v>
      </c>
      <c r="AB28" s="1">
        <v>-1.5417952537536621</v>
      </c>
      <c r="AC28" s="1">
        <v>1.4310294762253761E-2</v>
      </c>
      <c r="AD28" s="1">
        <v>6.1804693192243576E-2</v>
      </c>
      <c r="AE28" s="1">
        <v>1.2923330068588257E-2</v>
      </c>
      <c r="AF28" s="1">
        <v>7.5736932456493378E-2</v>
      </c>
      <c r="AG28" s="1">
        <v>1.2587795965373516E-2</v>
      </c>
      <c r="AH28" s="1">
        <v>1</v>
      </c>
      <c r="AI28" s="1">
        <v>0</v>
      </c>
      <c r="AJ28" s="1">
        <v>2</v>
      </c>
      <c r="AK28" s="1">
        <v>0</v>
      </c>
      <c r="AL28" s="1">
        <v>1</v>
      </c>
      <c r="AM28" s="1">
        <v>0.18999999761581421</v>
      </c>
      <c r="AN28" s="1">
        <v>111115</v>
      </c>
      <c r="AO28">
        <f>X28*0.000001/(K28*0.0001)</f>
        <v>0.99683103902152237</v>
      </c>
      <c r="AP28">
        <f>(U28-T28)/(1000-U28)*AO28</f>
        <v>3.3475012122967238E-4</v>
      </c>
      <c r="AQ28">
        <f>(P28+273.15)</f>
        <v>288.61022510528562</v>
      </c>
      <c r="AR28">
        <f>(O28+273.15)</f>
        <v>288.53275527954099</v>
      </c>
      <c r="AS28">
        <f>(Y28*AK28+Z28*AL28)*AM28</f>
        <v>1.8293754899423309E-2</v>
      </c>
      <c r="AT28">
        <f>((AS28+0.00000010773*(AR28^4-AQ28^4))-AP28*44100)/(L28*0.92*2*29.3+0.00000043092*AQ28^3)</f>
        <v>-0.131544769044904</v>
      </c>
      <c r="AU28">
        <f>0.61365*EXP(17.502*J28/(240.97+J28))</f>
        <v>1.7479207589055676</v>
      </c>
      <c r="AV28">
        <f>AU28*1000/AA28</f>
        <v>17.197865973923488</v>
      </c>
      <c r="AW28">
        <f>(AV28-U28)</f>
        <v>9.8231954683998062</v>
      </c>
      <c r="AX28">
        <f>IF(D28,P28,(O28+P28)/2)</f>
        <v>15.460225105285645</v>
      </c>
      <c r="AY28">
        <f>0.61365*EXP(17.502*AX28/(240.97+AX28))</f>
        <v>1.7627379092685929</v>
      </c>
      <c r="AZ28">
        <f>IF(AW28&lt;&gt;0,(1000-(AV28+U28)/2)/AW28*AP28,0)</f>
        <v>3.3658832557143983E-2</v>
      </c>
      <c r="BA28">
        <f>U28*AA28/1000</f>
        <v>0.74953134803112331</v>
      </c>
      <c r="BB28">
        <f>(AY28-BA28)</f>
        <v>1.0132065612374697</v>
      </c>
      <c r="BC28">
        <f>1/(1.6/F28+1.37/N28)</f>
        <v>2.1065082153213153E-2</v>
      </c>
      <c r="BD28">
        <f>G28*AA28*0.001</f>
        <v>45.394081510040628</v>
      </c>
      <c r="BE28">
        <f>G28/S28</f>
        <v>1.0875764698349899</v>
      </c>
      <c r="BF28">
        <f>(1-AP28*AA28/AU28/F28)*100</f>
        <v>42.711490873442855</v>
      </c>
      <c r="BG28">
        <f>(S28-E28/(N28/1.35))</f>
        <v>411.00722262027608</v>
      </c>
      <c r="BH28">
        <f>E28*BF28/100/BG28</f>
        <v>-9.3641090695152217E-4</v>
      </c>
    </row>
    <row r="29" spans="1:60" x14ac:dyDescent="0.25">
      <c r="A29" s="1" t="s">
        <v>9</v>
      </c>
      <c r="B29" s="1" t="s">
        <v>91</v>
      </c>
    </row>
    <row r="30" spans="1:60" x14ac:dyDescent="0.25">
      <c r="A30" s="1" t="s">
        <v>9</v>
      </c>
      <c r="B30" s="1" t="s">
        <v>92</v>
      </c>
    </row>
    <row r="31" spans="1:60" x14ac:dyDescent="0.25">
      <c r="A31" s="1" t="s">
        <v>9</v>
      </c>
      <c r="B31" s="1" t="s">
        <v>93</v>
      </c>
    </row>
    <row r="32" spans="1:60" x14ac:dyDescent="0.25">
      <c r="A32" s="1" t="s">
        <v>9</v>
      </c>
      <c r="B32" s="1" t="s">
        <v>94</v>
      </c>
    </row>
    <row r="33" spans="1:60" x14ac:dyDescent="0.25">
      <c r="A33" s="1" t="s">
        <v>9</v>
      </c>
      <c r="B33" s="1" t="s">
        <v>95</v>
      </c>
    </row>
    <row r="34" spans="1:60" x14ac:dyDescent="0.25">
      <c r="A34" s="1" t="s">
        <v>9</v>
      </c>
      <c r="B34" s="1" t="s">
        <v>96</v>
      </c>
    </row>
    <row r="35" spans="1:60" x14ac:dyDescent="0.25">
      <c r="A35" s="1" t="s">
        <v>9</v>
      </c>
      <c r="B35" s="1" t="s">
        <v>97</v>
      </c>
    </row>
    <row r="36" spans="1:60" x14ac:dyDescent="0.25">
      <c r="A36" s="1" t="s">
        <v>9</v>
      </c>
      <c r="B36" s="1" t="s">
        <v>98</v>
      </c>
    </row>
    <row r="37" spans="1:60" x14ac:dyDescent="0.25">
      <c r="A37" s="1" t="s">
        <v>9</v>
      </c>
      <c r="B37" s="1" t="s">
        <v>99</v>
      </c>
    </row>
    <row r="38" spans="1:60" x14ac:dyDescent="0.25">
      <c r="A38" s="1">
        <v>6</v>
      </c>
      <c r="B38" s="1" t="s">
        <v>100</v>
      </c>
      <c r="C38" s="1">
        <v>4098.0000072419643</v>
      </c>
      <c r="D38" s="1">
        <v>1</v>
      </c>
      <c r="E38">
        <f>(R38-S38*(1000-T38)/(1000-U38))*AO38</f>
        <v>-0.66796592246284014</v>
      </c>
      <c r="F38">
        <f>IF(AZ38&lt;&gt;0,1/(1/AZ38-1/N38),0)</f>
        <v>4.504430919094999E-2</v>
      </c>
      <c r="G38">
        <f>((BC38-AP38/2)*S38-E38)/(BC38+AP38/2)</f>
        <v>428.31247075910466</v>
      </c>
      <c r="H38">
        <f>AP38*1000</f>
        <v>0.42631190717086886</v>
      </c>
      <c r="I38">
        <f>(AU38-BA38)</f>
        <v>0.9619615086899318</v>
      </c>
      <c r="J38">
        <f>(P38+AT38*D38)</f>
        <v>15.219964473419509</v>
      </c>
      <c r="K38" s="1">
        <v>7.369999885559082</v>
      </c>
      <c r="L38">
        <f>(K38*AI38+AJ38)</f>
        <v>2</v>
      </c>
      <c r="M38" s="1">
        <v>0.5</v>
      </c>
      <c r="N38">
        <f>L38*(M38+1)*(M38+1)/(M38*M38+1)</f>
        <v>3.6</v>
      </c>
      <c r="O38" s="1">
        <v>15.374551773071289</v>
      </c>
      <c r="P38" s="1">
        <v>15.37920093536377</v>
      </c>
      <c r="Q38" s="1">
        <v>15.027838706970215</v>
      </c>
      <c r="R38" s="1">
        <v>410.02688598632813</v>
      </c>
      <c r="S38" s="1">
        <v>410.75271606445313</v>
      </c>
      <c r="T38" s="1">
        <v>6.9900569915771484</v>
      </c>
      <c r="U38" s="1">
        <v>7.6131062507629395</v>
      </c>
      <c r="V38" s="1">
        <v>40.546798706054688</v>
      </c>
      <c r="W38" s="1">
        <v>44.140129089355469</v>
      </c>
      <c r="X38" s="1">
        <v>500.44180297851563</v>
      </c>
      <c r="Y38" s="1">
        <v>0.15384364128112793</v>
      </c>
      <c r="Z38" s="1">
        <v>0.16194067895412445</v>
      </c>
      <c r="AA38" s="1">
        <v>101.6400146484375</v>
      </c>
      <c r="AB38" s="1">
        <v>-1.6494567394256592</v>
      </c>
      <c r="AC38" s="1">
        <v>1.1110073886811733E-2</v>
      </c>
      <c r="AD38" s="1">
        <v>1.981382817029953E-2</v>
      </c>
      <c r="AE38" s="1">
        <v>1.2298010988160968E-3</v>
      </c>
      <c r="AF38" s="1">
        <v>2.0990513265132904E-2</v>
      </c>
      <c r="AG38" s="1">
        <v>1.5315646305680275E-3</v>
      </c>
      <c r="AH38" s="1">
        <v>1</v>
      </c>
      <c r="AI38" s="1">
        <v>0</v>
      </c>
      <c r="AJ38" s="1">
        <v>2</v>
      </c>
      <c r="AK38" s="1">
        <v>0</v>
      </c>
      <c r="AL38" s="1">
        <v>1</v>
      </c>
      <c r="AM38" s="1">
        <v>0.18999999761581421</v>
      </c>
      <c r="AN38" s="1">
        <v>111115</v>
      </c>
      <c r="AO38">
        <f>X38*0.000001/(K38*0.0001)</f>
        <v>0.67902552340481137</v>
      </c>
      <c r="AP38">
        <f>(U38-T38)/(1000-U38)*AO38</f>
        <v>4.2631190717086888E-4</v>
      </c>
      <c r="AQ38">
        <f>(P38+273.15)</f>
        <v>288.52920093536375</v>
      </c>
      <c r="AR38">
        <f>(O38+273.15)</f>
        <v>288.52455177307127</v>
      </c>
      <c r="AS38">
        <f>(Y38*AK38+Z38*AL38)*AM38</f>
        <v>3.076872861518698E-2</v>
      </c>
      <c r="AT38">
        <f>((AS38+0.00000010773*(AR38^4-AQ38^4))-AP38*44100)/(L38*0.92*2*29.3+0.00000043092*AQ38^3)</f>
        <v>-0.15923646194426005</v>
      </c>
      <c r="AU38">
        <f>0.61365*EXP(17.502*J38/(240.97+J38))</f>
        <v>1.7357577395375881</v>
      </c>
      <c r="AV38">
        <f>AU38*1000/AA38</f>
        <v>17.077503830960651</v>
      </c>
      <c r="AW38">
        <f>(AV38-U38)</f>
        <v>9.464397580197712</v>
      </c>
      <c r="AX38">
        <f>IF(D38,P38,(O38+P38)/2)</f>
        <v>15.37920093536377</v>
      </c>
      <c r="AY38">
        <f>0.61365*EXP(17.502*AX38/(240.97+AX38))</f>
        <v>1.7535983869887382</v>
      </c>
      <c r="AZ38">
        <f>IF(AW38&lt;&gt;0,(1000-(AV38+U38)/2)/AW38*AP38,0)</f>
        <v>4.4487665809311572E-2</v>
      </c>
      <c r="BA38">
        <f>U38*AA38/1000</f>
        <v>0.77379623084765625</v>
      </c>
      <c r="BB38">
        <f>(AY38-BA38)</f>
        <v>0.9798021561410819</v>
      </c>
      <c r="BC38">
        <f>1/(1.6/F38+1.37/N38)</f>
        <v>2.7854271938895645E-2</v>
      </c>
      <c r="BD38">
        <f>G38*AA38*0.001</f>
        <v>43.533685802063857</v>
      </c>
      <c r="BE38">
        <f>G38/S38</f>
        <v>1.0427501852279808</v>
      </c>
      <c r="BF38">
        <f>(1-AP38*AA38/AU38/F38)*100</f>
        <v>44.580431420393211</v>
      </c>
      <c r="BG38">
        <f>(S38-E38/(N38/1.35))</f>
        <v>411.00320328537669</v>
      </c>
      <c r="BH38">
        <f>E38*BF38/100/BG38</f>
        <v>-7.2452498568090424E-4</v>
      </c>
    </row>
    <row r="39" spans="1:60" x14ac:dyDescent="0.25">
      <c r="A39" s="1">
        <v>7</v>
      </c>
      <c r="B39" s="1" t="s">
        <v>101</v>
      </c>
      <c r="C39" s="1">
        <v>4103.0000071302056</v>
      </c>
      <c r="D39" s="1">
        <v>1</v>
      </c>
      <c r="E39">
        <f>(R39-S39*(1000-T39)/(1000-U39))*AO39</f>
        <v>-0.68301502391428415</v>
      </c>
      <c r="F39">
        <f>IF(AZ39&lt;&gt;0,1/(1/AZ39-1/N39),0)</f>
        <v>4.5670884987622631E-2</v>
      </c>
      <c r="G39">
        <f>((BC39-AP39/2)*S39-E39)/(BC39+AP39/2)</f>
        <v>428.51124359293124</v>
      </c>
      <c r="H39">
        <f>AP39*1000</f>
        <v>0.43206157138222623</v>
      </c>
      <c r="I39">
        <f>(AU39-BA39)</f>
        <v>0.96174033598070241</v>
      </c>
      <c r="J39">
        <f>(P39+AT39*D39)</f>
        <v>15.217521035889513</v>
      </c>
      <c r="K39" s="1">
        <v>7.369999885559082</v>
      </c>
      <c r="L39">
        <f>(K39*AI39+AJ39)</f>
        <v>2</v>
      </c>
      <c r="M39" s="1">
        <v>0.5</v>
      </c>
      <c r="N39">
        <f>L39*(M39+1)*(M39+1)/(M39*M39+1)</f>
        <v>3.6</v>
      </c>
      <c r="O39" s="1">
        <v>15.376169204711914</v>
      </c>
      <c r="P39" s="1">
        <v>15.37870979309082</v>
      </c>
      <c r="Q39" s="1">
        <v>15.027655601501465</v>
      </c>
      <c r="R39" s="1">
        <v>409.999267578125</v>
      </c>
      <c r="S39" s="1">
        <v>410.7437744140625</v>
      </c>
      <c r="T39" s="1">
        <v>6.9810543060302734</v>
      </c>
      <c r="U39" s="1">
        <v>7.6124954223632813</v>
      </c>
      <c r="V39" s="1">
        <v>40.4747314453125</v>
      </c>
      <c r="W39" s="1">
        <v>44.132759094238281</v>
      </c>
      <c r="X39" s="1">
        <v>500.45098876953125</v>
      </c>
      <c r="Y39" s="1">
        <v>0.15900681912899017</v>
      </c>
      <c r="Z39" s="1">
        <v>0.1673755943775177</v>
      </c>
      <c r="AA39" s="1">
        <v>101.64142608642578</v>
      </c>
      <c r="AB39" s="1">
        <v>-1.6494567394256592</v>
      </c>
      <c r="AC39" s="1">
        <v>1.1110073886811733E-2</v>
      </c>
      <c r="AD39" s="1">
        <v>1.981382817029953E-2</v>
      </c>
      <c r="AE39" s="1">
        <v>1.2298010988160968E-3</v>
      </c>
      <c r="AF39" s="1">
        <v>2.0990513265132904E-2</v>
      </c>
      <c r="AG39" s="1">
        <v>1.5315646305680275E-3</v>
      </c>
      <c r="AH39" s="1">
        <v>1</v>
      </c>
      <c r="AI39" s="1">
        <v>0</v>
      </c>
      <c r="AJ39" s="1">
        <v>2</v>
      </c>
      <c r="AK39" s="1">
        <v>0</v>
      </c>
      <c r="AL39" s="1">
        <v>1</v>
      </c>
      <c r="AM39" s="1">
        <v>0.18999999761581421</v>
      </c>
      <c r="AN39" s="1">
        <v>111115</v>
      </c>
      <c r="AO39">
        <f>X39*0.000001/(K39*0.0001)</f>
        <v>0.6790379871648633</v>
      </c>
      <c r="AP39">
        <f>(U39-T39)/(1000-U39)*AO39</f>
        <v>4.3206157138222622E-4</v>
      </c>
      <c r="AQ39">
        <f>(P39+273.15)</f>
        <v>288.5287097930908</v>
      </c>
      <c r="AR39">
        <f>(O39+273.15)</f>
        <v>288.52616920471189</v>
      </c>
      <c r="AS39">
        <f>(Y39*AK39+Z39*AL39)*AM39</f>
        <v>3.1801362532673849E-2</v>
      </c>
      <c r="AT39">
        <f>((AS39+0.00000010773*(AR39^4-AQ39^4))-AP39*44100)/(L39*0.92*2*29.3+0.00000043092*AQ39^3)</f>
        <v>-0.16118875720130693</v>
      </c>
      <c r="AU39">
        <f>0.61365*EXP(17.502*J39/(240.97+J39))</f>
        <v>1.7354852267860945</v>
      </c>
      <c r="AV39">
        <f>AU39*1000/AA39</f>
        <v>17.074585566227789</v>
      </c>
      <c r="AW39">
        <f>(AV39-U39)</f>
        <v>9.4620901438645078</v>
      </c>
      <c r="AX39">
        <f>IF(D39,P39,(O39+P39)/2)</f>
        <v>15.37870979309082</v>
      </c>
      <c r="AY39">
        <f>0.61365*EXP(17.502*AX39/(240.97+AX39))</f>
        <v>1.7535431133365189</v>
      </c>
      <c r="AZ39">
        <f>IF(AW39&lt;&gt;0,(1000-(AV39+U39)/2)/AW39*AP39,0)</f>
        <v>4.5098746195790976E-2</v>
      </c>
      <c r="BA39">
        <f>U39*AA39/1000</f>
        <v>0.7737448908053921</v>
      </c>
      <c r="BB39">
        <f>(AY39-BA39)</f>
        <v>0.97979822253112681</v>
      </c>
      <c r="BC39">
        <f>1/(1.6/F39+1.37/N39)</f>
        <v>2.8237567091193919E-2</v>
      </c>
      <c r="BD39">
        <f>G39*AA39*0.001</f>
        <v>43.554493892853316</v>
      </c>
      <c r="BE39">
        <f>G39/S39</f>
        <v>1.0432568191793401</v>
      </c>
      <c r="BF39">
        <f>(1-AP39*AA39/AU39/F39)*100</f>
        <v>44.594096372246518</v>
      </c>
      <c r="BG39">
        <f>(S39-E39/(N39/1.35))</f>
        <v>410.99990504803037</v>
      </c>
      <c r="BH39">
        <f>E39*BF39/100/BG39</f>
        <v>-7.4108138289147307E-4</v>
      </c>
    </row>
    <row r="40" spans="1:60" x14ac:dyDescent="0.25">
      <c r="A40" s="1">
        <v>8</v>
      </c>
      <c r="B40" s="1" t="s">
        <v>102</v>
      </c>
      <c r="C40" s="1">
        <v>4108.0000070184469</v>
      </c>
      <c r="D40" s="1">
        <v>1</v>
      </c>
      <c r="E40">
        <f>(R40-S40*(1000-T40)/(1000-U40))*AO40</f>
        <v>-0.67419968346171943</v>
      </c>
      <c r="F40">
        <f>IF(AZ40&lt;&gt;0,1/(1/AZ40-1/N40),0)</f>
        <v>4.5758981845574108E-2</v>
      </c>
      <c r="G40">
        <f>((BC40-AP40/2)*S40-E40)/(BC40+AP40/2)</f>
        <v>428.15543910392313</v>
      </c>
      <c r="H40">
        <f>AP40*1000</f>
        <v>0.4328506597409334</v>
      </c>
      <c r="I40">
        <f>(AU40-BA40)</f>
        <v>0.96166256839948661</v>
      </c>
      <c r="J40">
        <f>(P40+AT40*D40)</f>
        <v>15.216780252562362</v>
      </c>
      <c r="K40" s="1">
        <v>7.369999885559082</v>
      </c>
      <c r="L40">
        <f>(K40*AI40+AJ40)</f>
        <v>2</v>
      </c>
      <c r="M40" s="1">
        <v>0.5</v>
      </c>
      <c r="N40">
        <f>L40*(M40+1)*(M40+1)/(M40*M40+1)</f>
        <v>3.6</v>
      </c>
      <c r="O40" s="1">
        <v>15.377564430236816</v>
      </c>
      <c r="P40" s="1">
        <v>15.378093719482422</v>
      </c>
      <c r="Q40" s="1">
        <v>15.027191162109375</v>
      </c>
      <c r="R40" s="1">
        <v>410.01132202148438</v>
      </c>
      <c r="S40" s="1">
        <v>410.74237060546875</v>
      </c>
      <c r="T40" s="1">
        <v>6.9798760414123535</v>
      </c>
      <c r="U40" s="1">
        <v>7.6124706268310547</v>
      </c>
      <c r="V40" s="1">
        <v>40.464828491210938</v>
      </c>
      <c r="W40" s="1">
        <v>44.128894805908203</v>
      </c>
      <c r="X40" s="1">
        <v>500.4508056640625</v>
      </c>
      <c r="Y40" s="1">
        <v>0.15527784824371338</v>
      </c>
      <c r="Z40" s="1">
        <v>0.16345036029815674</v>
      </c>
      <c r="AA40" s="1">
        <v>101.64112091064453</v>
      </c>
      <c r="AB40" s="1">
        <v>-1.6494567394256592</v>
      </c>
      <c r="AC40" s="1">
        <v>1.1110073886811733E-2</v>
      </c>
      <c r="AD40" s="1">
        <v>1.981382817029953E-2</v>
      </c>
      <c r="AE40" s="1">
        <v>1.2298010988160968E-3</v>
      </c>
      <c r="AF40" s="1">
        <v>2.0990513265132904E-2</v>
      </c>
      <c r="AG40" s="1">
        <v>1.5315646305680275E-3</v>
      </c>
      <c r="AH40" s="1">
        <v>1</v>
      </c>
      <c r="AI40" s="1">
        <v>0</v>
      </c>
      <c r="AJ40" s="1">
        <v>2</v>
      </c>
      <c r="AK40" s="1">
        <v>0</v>
      </c>
      <c r="AL40" s="1">
        <v>1</v>
      </c>
      <c r="AM40" s="1">
        <v>0.18999999761581421</v>
      </c>
      <c r="AN40" s="1">
        <v>111115</v>
      </c>
      <c r="AO40">
        <f>X40*0.000001/(K40*0.0001)</f>
        <v>0.67903773871781914</v>
      </c>
      <c r="AP40">
        <f>(U40-T40)/(1000-U40)*AO40</f>
        <v>4.3285065974093341E-4</v>
      </c>
      <c r="AQ40">
        <f>(P40+273.15)</f>
        <v>288.5280937194824</v>
      </c>
      <c r="AR40">
        <f>(O40+273.15)</f>
        <v>288.52756443023679</v>
      </c>
      <c r="AS40">
        <f>(Y40*AK40+Z40*AL40)*AM40</f>
        <v>3.1055568066953754E-2</v>
      </c>
      <c r="AT40">
        <f>((AS40+0.00000010773*(AR40^4-AQ40^4))-AP40*44100)/(L40*0.92*2*29.3+0.00000043092*AQ40^3)</f>
        <v>-0.16131346692005902</v>
      </c>
      <c r="AU40">
        <f>0.61365*EXP(17.502*J40/(240.97+J40))</f>
        <v>1.7354026158099518</v>
      </c>
      <c r="AV40">
        <f>AU40*1000/AA40</f>
        <v>17.073824061184759</v>
      </c>
      <c r="AW40">
        <f>(AV40-U40)</f>
        <v>9.461353434353704</v>
      </c>
      <c r="AX40">
        <f>IF(D40,P40,(O40+P40)/2)</f>
        <v>15.378093719482422</v>
      </c>
      <c r="AY40">
        <f>0.61365*EXP(17.502*AX40/(240.97+AX40))</f>
        <v>1.7534737819483119</v>
      </c>
      <c r="AZ40">
        <f>IF(AW40&lt;&gt;0,(1000-(AV40+U40)/2)/AW40*AP40,0)</f>
        <v>4.5184647549212149E-2</v>
      </c>
      <c r="BA40">
        <f>U40*AA40/1000</f>
        <v>0.7737400474104652</v>
      </c>
      <c r="BB40">
        <f>(AY40-BA40)</f>
        <v>0.97973373453784673</v>
      </c>
      <c r="BC40">
        <f>1/(1.6/F40+1.37/N40)</f>
        <v>2.8291449511697479E-2</v>
      </c>
      <c r="BD40">
        <f>G40*AA40*0.001</f>
        <v>43.518198754511957</v>
      </c>
      <c r="BE40">
        <f>G40/S40</f>
        <v>1.0423941374073147</v>
      </c>
      <c r="BF40">
        <f>(1-AP40*AA40/AU40/F40)*100</f>
        <v>44.597300121526516</v>
      </c>
      <c r="BG40">
        <f>(S40-E40/(N40/1.35))</f>
        <v>410.99519548676687</v>
      </c>
      <c r="BH40">
        <f>E40*BF40/100/BG40</f>
        <v>-7.3157754531825384E-4</v>
      </c>
    </row>
    <row r="41" spans="1:60" x14ac:dyDescent="0.25">
      <c r="A41" s="1">
        <v>9</v>
      </c>
      <c r="B41" s="1" t="s">
        <v>103</v>
      </c>
      <c r="C41" s="1">
        <v>4113.5000068955123</v>
      </c>
      <c r="D41" s="1">
        <v>1</v>
      </c>
      <c r="E41">
        <f>(R41-S41*(1000-T41)/(1000-U41))*AO41</f>
        <v>-0.61397011434240811</v>
      </c>
      <c r="F41">
        <f>IF(AZ41&lt;&gt;0,1/(1/AZ41-1/N41),0)</f>
        <v>4.5834897433381039E-2</v>
      </c>
      <c r="G41">
        <f>((BC41-AP41/2)*S41-E41)/(BC41+AP41/2)</f>
        <v>425.99026413198146</v>
      </c>
      <c r="H41">
        <f>AP41*1000</f>
        <v>0.43357692542482917</v>
      </c>
      <c r="I41">
        <f>(AU41-BA41)</f>
        <v>0.96169748839089253</v>
      </c>
      <c r="J41">
        <f>(P41+AT41*D41)</f>
        <v>15.216979292395344</v>
      </c>
      <c r="K41" s="1">
        <v>7.369999885559082</v>
      </c>
      <c r="L41">
        <f>(K41*AI41+AJ41)</f>
        <v>2</v>
      </c>
      <c r="M41" s="1">
        <v>0.5</v>
      </c>
      <c r="N41">
        <f>L41*(M41+1)*(M41+1)/(M41*M41+1)</f>
        <v>3.6</v>
      </c>
      <c r="O41" s="1">
        <v>15.378294944763184</v>
      </c>
      <c r="P41" s="1">
        <v>15.378659248352051</v>
      </c>
      <c r="Q41" s="1">
        <v>15.027435302734375</v>
      </c>
      <c r="R41" s="1">
        <v>410.083251953125</v>
      </c>
      <c r="S41" s="1">
        <v>410.72518920898438</v>
      </c>
      <c r="T41" s="1">
        <v>6.97869873046875</v>
      </c>
      <c r="U41" s="1">
        <v>7.6123700141906738</v>
      </c>
      <c r="V41" s="1">
        <v>40.453773498535156</v>
      </c>
      <c r="W41" s="1">
        <v>44.125717163085938</v>
      </c>
      <c r="X41" s="1">
        <v>500.43878173828125</v>
      </c>
      <c r="Y41" s="1">
        <v>9.0283684432506561E-2</v>
      </c>
      <c r="Z41" s="1">
        <v>9.5035456120967865E-2</v>
      </c>
      <c r="AA41" s="1">
        <v>101.64079284667969</v>
      </c>
      <c r="AB41" s="1">
        <v>-1.6494567394256592</v>
      </c>
      <c r="AC41" s="1">
        <v>1.1110073886811733E-2</v>
      </c>
      <c r="AD41" s="1">
        <v>1.981382817029953E-2</v>
      </c>
      <c r="AE41" s="1">
        <v>1.2298010988160968E-3</v>
      </c>
      <c r="AF41" s="1">
        <v>2.0990513265132904E-2</v>
      </c>
      <c r="AG41" s="1">
        <v>1.5315646305680275E-3</v>
      </c>
      <c r="AH41" s="1">
        <v>1</v>
      </c>
      <c r="AI41" s="1">
        <v>0</v>
      </c>
      <c r="AJ41" s="1">
        <v>2</v>
      </c>
      <c r="AK41" s="1">
        <v>0</v>
      </c>
      <c r="AL41" s="1">
        <v>1</v>
      </c>
      <c r="AM41" s="1">
        <v>0.18999999761581421</v>
      </c>
      <c r="AN41" s="1">
        <v>111115</v>
      </c>
      <c r="AO41">
        <f>X41*0.000001/(K41*0.0001)</f>
        <v>0.67902142402858179</v>
      </c>
      <c r="AP41">
        <f>(U41-T41)/(1000-U41)*AO41</f>
        <v>4.3357692542482919E-4</v>
      </c>
      <c r="AQ41">
        <f>(P41+273.15)</f>
        <v>288.52865924835203</v>
      </c>
      <c r="AR41">
        <f>(O41+273.15)</f>
        <v>288.52829494476316</v>
      </c>
      <c r="AS41">
        <f>(Y41*AK41+Z41*AL41)*AM41</f>
        <v>1.805673643640171E-2</v>
      </c>
      <c r="AT41">
        <f>((AS41+0.00000010773*(AR41^4-AQ41^4))-AP41*44100)/(L41*0.92*2*29.3+0.00000043092*AQ41^3)</f>
        <v>-0.16167995595670645</v>
      </c>
      <c r="AU41">
        <f>0.61365*EXP(17.502*J41/(240.97+J41))</f>
        <v>1.7354248120755229</v>
      </c>
      <c r="AV41">
        <f>AU41*1000/AA41</f>
        <v>17.074097549527469</v>
      </c>
      <c r="AW41">
        <f>(AV41-U41)</f>
        <v>9.4617275353367951</v>
      </c>
      <c r="AX41">
        <f>IF(D41,P41,(O41+P41)/2)</f>
        <v>15.378659248352051</v>
      </c>
      <c r="AY41">
        <f>0.61365*EXP(17.502*AX41/(240.97+AX41))</f>
        <v>1.7535374250669331</v>
      </c>
      <c r="AZ41">
        <f>IF(AW41&lt;&gt;0,(1000-(AV41+U41)/2)/AW41*AP41,0)</f>
        <v>4.5258667877783904E-2</v>
      </c>
      <c r="BA41">
        <f>U41*AA41/1000</f>
        <v>0.77372732368463037</v>
      </c>
      <c r="BB41">
        <f>(AY41-BA41)</f>
        <v>0.97981010138230273</v>
      </c>
      <c r="BC41">
        <f>1/(1.6/F41+1.37/N41)</f>
        <v>2.8337879746217851E-2</v>
      </c>
      <c r="BD41">
        <f>G41*AA41*0.001</f>
        <v>43.297988191341098</v>
      </c>
      <c r="BE41">
        <f>G41/S41</f>
        <v>1.0371661522693461</v>
      </c>
      <c r="BF41">
        <f>(1-AP41*AA41/AU41/F41)*100</f>
        <v>44.597145768992441</v>
      </c>
      <c r="BG41">
        <f>(S41-E41/(N41/1.35))</f>
        <v>410.9554280018628</v>
      </c>
      <c r="BH41">
        <f>E41*BF41/100/BG41</f>
        <v>-6.6628429317179408E-4</v>
      </c>
    </row>
    <row r="42" spans="1:60" x14ac:dyDescent="0.25">
      <c r="A42" s="1">
        <v>10</v>
      </c>
      <c r="B42" s="1" t="s">
        <v>104</v>
      </c>
      <c r="C42" s="1">
        <v>4118.5000067837536</v>
      </c>
      <c r="D42" s="1">
        <v>1</v>
      </c>
      <c r="E42">
        <f>(R42-S42*(1000-T42)/(1000-U42))*AO42</f>
        <v>-0.59058123302834176</v>
      </c>
      <c r="F42">
        <f>IF(AZ42&lt;&gt;0,1/(1/AZ42-1/N42),0)</f>
        <v>4.5867247396714467E-2</v>
      </c>
      <c r="G42">
        <f>((BC42-AP42/2)*S42-E42)/(BC42+AP42/2)</f>
        <v>425.15864081363407</v>
      </c>
      <c r="H42">
        <f>AP42*1000</f>
        <v>0.43382590298124757</v>
      </c>
      <c r="I42">
        <f>(AU42-BA42)</f>
        <v>0.96157593325958313</v>
      </c>
      <c r="J42">
        <f>(P42+AT42*D42)</f>
        <v>15.214937260016292</v>
      </c>
      <c r="K42" s="1">
        <v>7.369999885559082</v>
      </c>
      <c r="L42">
        <f>(K42*AI42+AJ42)</f>
        <v>2</v>
      </c>
      <c r="M42" s="1">
        <v>0.5</v>
      </c>
      <c r="N42">
        <f>L42*(M42+1)*(M42+1)/(M42*M42+1)</f>
        <v>3.6</v>
      </c>
      <c r="O42" s="1">
        <v>15.378912925720215</v>
      </c>
      <c r="P42" s="1">
        <v>15.376498222351074</v>
      </c>
      <c r="Q42" s="1">
        <v>15.026225090026855</v>
      </c>
      <c r="R42" s="1">
        <v>410.11895751953125</v>
      </c>
      <c r="S42" s="1">
        <v>410.726318359375</v>
      </c>
      <c r="T42" s="1">
        <v>6.9773101806640625</v>
      </c>
      <c r="U42" s="1">
        <v>7.6113667488098145</v>
      </c>
      <c r="V42" s="1">
        <v>40.443954467773438</v>
      </c>
      <c r="W42" s="1">
        <v>44.118759155273438</v>
      </c>
      <c r="X42" s="1">
        <v>500.42239379882813</v>
      </c>
      <c r="Y42" s="1">
        <v>7.1861185133457184E-2</v>
      </c>
      <c r="Z42" s="1">
        <v>7.5643353164196014E-2</v>
      </c>
      <c r="AA42" s="1">
        <v>101.64024353027344</v>
      </c>
      <c r="AB42" s="1">
        <v>-1.6494567394256592</v>
      </c>
      <c r="AC42" s="1">
        <v>1.1110073886811733E-2</v>
      </c>
      <c r="AD42" s="1">
        <v>1.981382817029953E-2</v>
      </c>
      <c r="AE42" s="1">
        <v>1.2298010988160968E-3</v>
      </c>
      <c r="AF42" s="1">
        <v>2.0990513265132904E-2</v>
      </c>
      <c r="AG42" s="1">
        <v>1.5315646305680275E-3</v>
      </c>
      <c r="AH42" s="1">
        <v>1</v>
      </c>
      <c r="AI42" s="1">
        <v>0</v>
      </c>
      <c r="AJ42" s="1">
        <v>2</v>
      </c>
      <c r="AK42" s="1">
        <v>0</v>
      </c>
      <c r="AL42" s="1">
        <v>1</v>
      </c>
      <c r="AM42" s="1">
        <v>0.18999999761581421</v>
      </c>
      <c r="AN42" s="1">
        <v>111115</v>
      </c>
      <c r="AO42">
        <f>X42*0.000001/(K42*0.0001)</f>
        <v>0.67899918801812364</v>
      </c>
      <c r="AP42">
        <f>(U42-T42)/(1000-U42)*AO42</f>
        <v>4.3382590298124754E-4</v>
      </c>
      <c r="AQ42">
        <f>(P42+273.15)</f>
        <v>288.52649822235105</v>
      </c>
      <c r="AR42">
        <f>(O42+273.15)</f>
        <v>288.52891292572019</v>
      </c>
      <c r="AS42">
        <f>(Y42*AK42+Z42*AL42)*AM42</f>
        <v>1.4372236920849435E-2</v>
      </c>
      <c r="AT42">
        <f>((AS42+0.00000010773*(AR42^4-AQ42^4))-AP42*44100)/(L42*0.92*2*29.3+0.00000043092*AQ42^3)</f>
        <v>-0.16156096233478143</v>
      </c>
      <c r="AU42">
        <f>0.61365*EXP(17.502*J42/(240.97+J42))</f>
        <v>1.7351971032068383</v>
      </c>
      <c r="AV42">
        <f>AU42*1000/AA42</f>
        <v>17.071949485146714</v>
      </c>
      <c r="AW42">
        <f>(AV42-U42)</f>
        <v>9.4605827363368995</v>
      </c>
      <c r="AX42">
        <f>IF(D42,P42,(O42+P42)/2)</f>
        <v>15.376498222351074</v>
      </c>
      <c r="AY42">
        <f>0.61365*EXP(17.502*AX42/(240.97+AX42))</f>
        <v>1.7532942398713185</v>
      </c>
      <c r="AZ42">
        <f>IF(AW42&lt;&gt;0,(1000-(AV42+U42)/2)/AW42*AP42,0)</f>
        <v>4.5290209276290967E-2</v>
      </c>
      <c r="BA42">
        <f>U42*AA42/1000</f>
        <v>0.77362116994725516</v>
      </c>
      <c r="BB42">
        <f>(AY42-BA42)</f>
        <v>0.97967306992406333</v>
      </c>
      <c r="BC42">
        <f>1/(1.6/F42+1.37/N42)</f>
        <v>2.8357664591032616E-2</v>
      </c>
      <c r="BD42">
        <f>G42*AA42*0.001</f>
        <v>43.213227791297818</v>
      </c>
      <c r="BE42">
        <f>G42/S42</f>
        <v>1.0351385382653544</v>
      </c>
      <c r="BF42">
        <f>(1-AP42*AA42/AU42/F42)*100</f>
        <v>44.597458909429065</v>
      </c>
      <c r="BG42">
        <f>(S42-E42/(N42/1.35))</f>
        <v>410.94778632176065</v>
      </c>
      <c r="BH42">
        <f>E42*BF42/100/BG42</f>
        <v>-6.4091894759688939E-4</v>
      </c>
    </row>
    <row r="43" spans="1:60" x14ac:dyDescent="0.25">
      <c r="A43" s="1" t="s">
        <v>9</v>
      </c>
      <c r="B43" s="1" t="s">
        <v>105</v>
      </c>
    </row>
    <row r="44" spans="1:60" x14ac:dyDescent="0.25">
      <c r="A44" s="1" t="s">
        <v>9</v>
      </c>
      <c r="B44" s="1" t="s">
        <v>106</v>
      </c>
    </row>
    <row r="45" spans="1:60" x14ac:dyDescent="0.25">
      <c r="A45" s="1" t="s">
        <v>9</v>
      </c>
      <c r="B45" s="1" t="s">
        <v>107</v>
      </c>
    </row>
    <row r="46" spans="1:60" x14ac:dyDescent="0.25">
      <c r="A46" s="1" t="s">
        <v>9</v>
      </c>
      <c r="B46" s="1" t="s">
        <v>108</v>
      </c>
    </row>
    <row r="47" spans="1:60" x14ac:dyDescent="0.25">
      <c r="A47" s="1" t="s">
        <v>9</v>
      </c>
      <c r="B47" s="1" t="s">
        <v>109</v>
      </c>
    </row>
    <row r="48" spans="1:60" x14ac:dyDescent="0.25">
      <c r="A48" s="1" t="s">
        <v>9</v>
      </c>
      <c r="B48" s="1" t="s">
        <v>110</v>
      </c>
    </row>
    <row r="49" spans="1:60" x14ac:dyDescent="0.25">
      <c r="A49" s="1" t="s">
        <v>9</v>
      </c>
      <c r="B49" s="1" t="s">
        <v>111</v>
      </c>
    </row>
    <row r="50" spans="1:60" x14ac:dyDescent="0.25">
      <c r="A50" s="1" t="s">
        <v>9</v>
      </c>
      <c r="B50" s="1" t="s">
        <v>112</v>
      </c>
    </row>
    <row r="51" spans="1:60" x14ac:dyDescent="0.25">
      <c r="A51" s="1" t="s">
        <v>9</v>
      </c>
      <c r="B51" s="1" t="s">
        <v>113</v>
      </c>
    </row>
    <row r="52" spans="1:60" x14ac:dyDescent="0.25">
      <c r="A52" s="1">
        <v>11</v>
      </c>
      <c r="B52" s="1" t="s">
        <v>114</v>
      </c>
      <c r="C52" s="1">
        <v>4440.0000072419643</v>
      </c>
      <c r="D52" s="1">
        <v>1</v>
      </c>
      <c r="E52">
        <f>(R52-S52*(1000-T52)/(1000-U52))*AO52</f>
        <v>-0.90836732131193598</v>
      </c>
      <c r="F52">
        <f>IF(AZ52&lt;&gt;0,1/(1/AZ52-1/N52),0)</f>
        <v>2.8763309653258642E-2</v>
      </c>
      <c r="G52">
        <f>((BC52-AP52/2)*S52-E52)/(BC52+AP52/2)</f>
        <v>454.57814240838695</v>
      </c>
      <c r="H52">
        <f>AP52*1000</f>
        <v>0.28708011463107347</v>
      </c>
      <c r="I52">
        <f>(AU52-BA52)</f>
        <v>1.0100850050493893</v>
      </c>
      <c r="J52">
        <f>(P52+AT52*D52)</f>
        <v>15.298744193220818</v>
      </c>
      <c r="K52" s="1">
        <v>5.25</v>
      </c>
      <c r="L52">
        <f>(K52*AI52+AJ52)</f>
        <v>2</v>
      </c>
      <c r="M52" s="1">
        <v>0.5</v>
      </c>
      <c r="N52">
        <f>L52*(M52+1)*(M52+1)/(M52*M52+1)</f>
        <v>3.6</v>
      </c>
      <c r="O52" s="1">
        <v>15.363139152526855</v>
      </c>
      <c r="P52" s="1">
        <v>15.409706115722656</v>
      </c>
      <c r="Q52" s="1">
        <v>15.029865264892578</v>
      </c>
      <c r="R52" s="1">
        <v>409.82977294921875</v>
      </c>
      <c r="S52" s="1">
        <v>410.65908813476563</v>
      </c>
      <c r="T52" s="1">
        <v>6.9272418022155762</v>
      </c>
      <c r="U52" s="1">
        <v>7.2262511253356934</v>
      </c>
      <c r="V52" s="1">
        <v>40.196949005126953</v>
      </c>
      <c r="W52" s="1">
        <v>41.93206787109375</v>
      </c>
      <c r="X52" s="1">
        <v>500.41229248046875</v>
      </c>
      <c r="Y52" s="1">
        <v>0.14509722590446472</v>
      </c>
      <c r="Z52" s="1">
        <v>0.15273392200469971</v>
      </c>
      <c r="AA52" s="1">
        <v>101.64040374755859</v>
      </c>
      <c r="AB52" s="1">
        <v>-1.4998779296875</v>
      </c>
      <c r="AC52" s="1">
        <v>1.4134866185486317E-2</v>
      </c>
      <c r="AD52" s="1">
        <v>5.6441795080900192E-2</v>
      </c>
      <c r="AE52" s="1">
        <v>3.7407490890473127E-3</v>
      </c>
      <c r="AF52" s="1">
        <v>8.3727128803730011E-2</v>
      </c>
      <c r="AG52" s="1">
        <v>5.2517307922244072E-3</v>
      </c>
      <c r="AH52" s="1">
        <v>0.3333333432674408</v>
      </c>
      <c r="AI52" s="1">
        <v>0</v>
      </c>
      <c r="AJ52" s="1">
        <v>2</v>
      </c>
      <c r="AK52" s="1">
        <v>0</v>
      </c>
      <c r="AL52" s="1">
        <v>1</v>
      </c>
      <c r="AM52" s="1">
        <v>0.18999999761581421</v>
      </c>
      <c r="AN52" s="1">
        <v>111115</v>
      </c>
      <c r="AO52">
        <f>X52*0.000001/(K52*0.0001)</f>
        <v>0.95316627139136889</v>
      </c>
      <c r="AP52">
        <f>(U52-T52)/(1000-U52)*AO52</f>
        <v>2.8708011463107346E-4</v>
      </c>
      <c r="AQ52">
        <f>(P52+273.15)</f>
        <v>288.55970611572263</v>
      </c>
      <c r="AR52">
        <f>(O52+273.15)</f>
        <v>288.51313915252683</v>
      </c>
      <c r="AS52">
        <f>(Y52*AK52+Z52*AL52)*AM52</f>
        <v>2.9019444816746898E-2</v>
      </c>
      <c r="AT52">
        <f>((AS52+0.00000010773*(AR52^4-AQ52^4))-AP52*44100)/(L52*0.92*2*29.3+0.00000043092*AQ52^3)</f>
        <v>-0.11096192250183862</v>
      </c>
      <c r="AU52">
        <f>0.61365*EXP(17.502*J52/(240.97+J52))</f>
        <v>1.7445640870097587</v>
      </c>
      <c r="AV52">
        <f>AU52*1000/AA52</f>
        <v>17.164080647915206</v>
      </c>
      <c r="AW52">
        <f>(AV52-U52)</f>
        <v>9.9378295225795128</v>
      </c>
      <c r="AX52">
        <f>IF(D52,P52,(O52+P52)/2)</f>
        <v>15.409706115722656</v>
      </c>
      <c r="AY52">
        <f>0.61365*EXP(17.502*AX52/(240.97+AX52))</f>
        <v>1.7570344721571658</v>
      </c>
      <c r="AZ52">
        <f>IF(AW52&lt;&gt;0,(1000-(AV52+U52)/2)/AW52*AP52,0)</f>
        <v>2.8535317934975893E-2</v>
      </c>
      <c r="BA52">
        <f>U52*AA52/1000</f>
        <v>0.73447908196036948</v>
      </c>
      <c r="BB52">
        <f>(AY52-BA52)</f>
        <v>1.0225553901967963</v>
      </c>
      <c r="BC52">
        <f>1/(1.6/F52+1.37/N52)</f>
        <v>1.7854918158363566E-2</v>
      </c>
      <c r="BD52">
        <f>G52*AA52*0.001</f>
        <v>46.203505929203637</v>
      </c>
      <c r="BE52">
        <f>G52/S52</f>
        <v>1.1069477226794222</v>
      </c>
      <c r="BF52">
        <f>(1-AP52*AA52/AU52/F52)*100</f>
        <v>41.850804876400304</v>
      </c>
      <c r="BG52">
        <f>(S52-E52/(N52/1.35))</f>
        <v>410.99972588025759</v>
      </c>
      <c r="BH52">
        <f>E52*BF52/100/BG52</f>
        <v>-9.2496177312293305E-4</v>
      </c>
    </row>
    <row r="53" spans="1:60" x14ac:dyDescent="0.25">
      <c r="A53" s="1">
        <v>12</v>
      </c>
      <c r="B53" s="1" t="s">
        <v>115</v>
      </c>
      <c r="C53" s="1">
        <v>4445.0000071302056</v>
      </c>
      <c r="D53" s="1">
        <v>1</v>
      </c>
      <c r="E53">
        <f>(R53-S53*(1000-T53)/(1000-U53))*AO53</f>
        <v>-0.71367037236286179</v>
      </c>
      <c r="F53">
        <f>IF(AZ53&lt;&gt;0,1/(1/AZ53-1/N53),0)</f>
        <v>2.8210218350396218E-2</v>
      </c>
      <c r="G53">
        <f>((BC53-AP53/2)*S53-E53)/(BC53+AP53/2)</f>
        <v>444.49695682825495</v>
      </c>
      <c r="H53">
        <f>AP53*1000</f>
        <v>0.28191065442987173</v>
      </c>
      <c r="I53">
        <f>(AU53-BA53)</f>
        <v>1.0111945187951843</v>
      </c>
      <c r="J53">
        <f>(P53+AT53*D53)</f>
        <v>15.30229937730739</v>
      </c>
      <c r="K53" s="1">
        <v>5.25</v>
      </c>
      <c r="L53">
        <f>(K53*AI53+AJ53)</f>
        <v>2</v>
      </c>
      <c r="M53" s="1">
        <v>0.5</v>
      </c>
      <c r="N53">
        <f>L53*(M53+1)*(M53+1)/(M53*M53+1)</f>
        <v>3.6</v>
      </c>
      <c r="O53" s="1">
        <v>15.365843772888184</v>
      </c>
      <c r="P53" s="1">
        <v>15.411201477050781</v>
      </c>
      <c r="Q53" s="1">
        <v>15.029226303100586</v>
      </c>
      <c r="R53" s="1">
        <v>410.0030517578125</v>
      </c>
      <c r="S53" s="1">
        <v>410.63034057617188</v>
      </c>
      <c r="T53" s="1">
        <v>6.9256014823913574</v>
      </c>
      <c r="U53" s="1">
        <v>7.2192292213439941</v>
      </c>
      <c r="V53" s="1">
        <v>40.177509307861328</v>
      </c>
      <c r="W53" s="1">
        <v>41.886684417724609</v>
      </c>
      <c r="X53" s="1">
        <v>500.4112548828125</v>
      </c>
      <c r="Y53" s="1">
        <v>0.15973488986492157</v>
      </c>
      <c r="Z53" s="1">
        <v>0.16814199090003967</v>
      </c>
      <c r="AA53" s="1">
        <v>101.64075469970703</v>
      </c>
      <c r="AB53" s="1">
        <v>-1.4998779296875</v>
      </c>
      <c r="AC53" s="1">
        <v>1.4134866185486317E-2</v>
      </c>
      <c r="AD53" s="1">
        <v>5.6441795080900192E-2</v>
      </c>
      <c r="AE53" s="1">
        <v>3.7407490890473127E-3</v>
      </c>
      <c r="AF53" s="1">
        <v>8.3727128803730011E-2</v>
      </c>
      <c r="AG53" s="1">
        <v>5.2517307922244072E-3</v>
      </c>
      <c r="AH53" s="1">
        <v>1</v>
      </c>
      <c r="AI53" s="1">
        <v>0</v>
      </c>
      <c r="AJ53" s="1">
        <v>2</v>
      </c>
      <c r="AK53" s="1">
        <v>0</v>
      </c>
      <c r="AL53" s="1">
        <v>1</v>
      </c>
      <c r="AM53" s="1">
        <v>0.18999999761581421</v>
      </c>
      <c r="AN53" s="1">
        <v>111115</v>
      </c>
      <c r="AO53">
        <f>X53*0.000001/(K53*0.0001)</f>
        <v>0.95316429501488065</v>
      </c>
      <c r="AP53">
        <f>(U53-T53)/(1000-U53)*AO53</f>
        <v>2.8191065442987175E-4</v>
      </c>
      <c r="AQ53">
        <f>(P53+273.15)</f>
        <v>288.56120147705076</v>
      </c>
      <c r="AR53">
        <f>(O53+273.15)</f>
        <v>288.51584377288816</v>
      </c>
      <c r="AS53">
        <f>(Y53*AK53+Z53*AL53)*AM53</f>
        <v>3.1946977870125792E-2</v>
      </c>
      <c r="AT53">
        <f>((AS53+0.00000010773*(AR53^4-AQ53^4))-AP53*44100)/(L53*0.92*2*29.3+0.00000043092*AQ53^3)</f>
        <v>-0.10890209974339045</v>
      </c>
      <c r="AU53">
        <f>0.61365*EXP(17.502*J53/(240.97+J53))</f>
        <v>1.7449624252027662</v>
      </c>
      <c r="AV53">
        <f>AU53*1000/AA53</f>
        <v>17.167940462053615</v>
      </c>
      <c r="AW53">
        <f>(AV53-U53)</f>
        <v>9.9487112407096205</v>
      </c>
      <c r="AX53">
        <f>IF(D53,P53,(O53+P53)/2)</f>
        <v>15.411201477050781</v>
      </c>
      <c r="AY53">
        <f>0.61365*EXP(17.502*AX53/(240.97+AX53))</f>
        <v>1.7572030607148665</v>
      </c>
      <c r="AZ53">
        <f>IF(AW53&lt;&gt;0,(1000-(AV53+U53)/2)/AW53*AP53,0)</f>
        <v>2.799087703016289E-2</v>
      </c>
      <c r="BA53">
        <f>U53*AA53/1000</f>
        <v>0.73376790640758194</v>
      </c>
      <c r="BB53">
        <f>(AY53-BA53)</f>
        <v>1.0234351543072846</v>
      </c>
      <c r="BC53">
        <f>1/(1.6/F53+1.37/N53)</f>
        <v>1.7513873247089244E-2</v>
      </c>
      <c r="BD53">
        <f>G53*AA53*0.001</f>
        <v>45.179006153746933</v>
      </c>
      <c r="BE53">
        <f>G53/S53</f>
        <v>1.0824747051193622</v>
      </c>
      <c r="BF53">
        <f>(1-AP53*AA53/AU53/F53)*100</f>
        <v>41.791441605411109</v>
      </c>
      <c r="BG53">
        <f>(S53-E53/(N53/1.35))</f>
        <v>410.89796696580794</v>
      </c>
      <c r="BH53">
        <f>E53*BF53/100/BG53</f>
        <v>-7.2585693018521052E-4</v>
      </c>
    </row>
    <row r="54" spans="1:60" x14ac:dyDescent="0.25">
      <c r="A54" s="1">
        <v>13</v>
      </c>
      <c r="B54" s="1" t="s">
        <v>116</v>
      </c>
      <c r="C54" s="1">
        <v>4450.5000070072711</v>
      </c>
      <c r="D54" s="1">
        <v>1</v>
      </c>
      <c r="E54">
        <f>(R54-S54*(1000-T54)/(1000-U54))*AO54</f>
        <v>-0.44483600199389617</v>
      </c>
      <c r="F54">
        <f>IF(AZ54&lt;&gt;0,1/(1/AZ54-1/N54),0)</f>
        <v>2.7514038707056068E-2</v>
      </c>
      <c r="G54">
        <f>((BC54-AP54/2)*S54-E54)/(BC54+AP54/2)</f>
        <v>429.91557948016924</v>
      </c>
      <c r="H54">
        <f>AP54*1000</f>
        <v>0.27532005735550835</v>
      </c>
      <c r="I54">
        <f>(AU54-BA54)</f>
        <v>1.0123546479861323</v>
      </c>
      <c r="J54">
        <f>(P54+AT54*D54)</f>
        <v>15.306022847990251</v>
      </c>
      <c r="K54" s="1">
        <v>5.25</v>
      </c>
      <c r="L54">
        <f>(K54*AI54+AJ54)</f>
        <v>2</v>
      </c>
      <c r="M54" s="1">
        <v>0.5</v>
      </c>
      <c r="N54">
        <f>L54*(M54+1)*(M54+1)/(M54*M54+1)</f>
        <v>3.6</v>
      </c>
      <c r="O54" s="1">
        <v>15.367837905883789</v>
      </c>
      <c r="P54" s="1">
        <v>15.412431716918945</v>
      </c>
      <c r="Q54" s="1">
        <v>15.028066635131836</v>
      </c>
      <c r="R54" s="1">
        <v>410.30300903320313</v>
      </c>
      <c r="S54" s="1">
        <v>410.65109252929688</v>
      </c>
      <c r="T54" s="1">
        <v>6.9251155853271484</v>
      </c>
      <c r="U54" s="1">
        <v>7.2118854522705078</v>
      </c>
      <c r="V54" s="1">
        <v>40.169044494628906</v>
      </c>
      <c r="W54" s="1">
        <v>41.839504241943359</v>
      </c>
      <c r="X54" s="1">
        <v>500.40335083007813</v>
      </c>
      <c r="Y54" s="1">
        <v>0.14016467332839966</v>
      </c>
      <c r="Z54" s="1">
        <v>0.14754176139831543</v>
      </c>
      <c r="AA54" s="1">
        <v>101.64125061035156</v>
      </c>
      <c r="AB54" s="1">
        <v>-1.4998779296875</v>
      </c>
      <c r="AC54" s="1">
        <v>1.4134866185486317E-2</v>
      </c>
      <c r="AD54" s="1">
        <v>5.6441795080900192E-2</v>
      </c>
      <c r="AE54" s="1">
        <v>3.7407490890473127E-3</v>
      </c>
      <c r="AF54" s="1">
        <v>8.3727128803730011E-2</v>
      </c>
      <c r="AG54" s="1">
        <v>5.2517307922244072E-3</v>
      </c>
      <c r="AH54" s="1">
        <v>1</v>
      </c>
      <c r="AI54" s="1">
        <v>0</v>
      </c>
      <c r="AJ54" s="1">
        <v>2</v>
      </c>
      <c r="AK54" s="1">
        <v>0</v>
      </c>
      <c r="AL54" s="1">
        <v>1</v>
      </c>
      <c r="AM54" s="1">
        <v>0.18999999761581421</v>
      </c>
      <c r="AN54" s="1">
        <v>111115</v>
      </c>
      <c r="AO54">
        <f>X54*0.000001/(K54*0.0001)</f>
        <v>0.95314923967633902</v>
      </c>
      <c r="AP54">
        <f>(U54-T54)/(1000-U54)*AO54</f>
        <v>2.7532005735550838E-4</v>
      </c>
      <c r="AQ54">
        <f>(P54+273.15)</f>
        <v>288.56243171691892</v>
      </c>
      <c r="AR54">
        <f>(O54+273.15)</f>
        <v>288.51783790588377</v>
      </c>
      <c r="AS54">
        <f>(Y54*AK54+Z54*AL54)*AM54</f>
        <v>2.8032934313912961E-2</v>
      </c>
      <c r="AT54">
        <f>((AS54+0.00000010773*(AR54^4-AQ54^4))-AP54*44100)/(L54*0.92*2*29.3+0.00000043092*AQ54^3)</f>
        <v>-0.10640886892869397</v>
      </c>
      <c r="AU54">
        <f>0.61365*EXP(17.502*J54/(240.97+J54))</f>
        <v>1.7453797046135076</v>
      </c>
      <c r="AV54">
        <f>AU54*1000/AA54</f>
        <v>17.171962113143763</v>
      </c>
      <c r="AW54">
        <f>(AV54-U54)</f>
        <v>9.9600766608732556</v>
      </c>
      <c r="AX54">
        <f>IF(D54,P54,(O54+P54)/2)</f>
        <v>15.412431716918945</v>
      </c>
      <c r="AY54">
        <f>0.61365*EXP(17.502*AX54/(240.97+AX54))</f>
        <v>1.7573417698631062</v>
      </c>
      <c r="AZ54">
        <f>IF(AW54&lt;&gt;0,(1000-(AV54+U54)/2)/AW54*AP54,0)</f>
        <v>2.7305349693617208E-2</v>
      </c>
      <c r="BA54">
        <f>U54*AA54/1000</f>
        <v>0.73302505662737527</v>
      </c>
      <c r="BB54">
        <f>(AY54-BA54)</f>
        <v>1.0243167132357309</v>
      </c>
      <c r="BC54">
        <f>1/(1.6/F54+1.37/N54)</f>
        <v>1.708447106112022E-2</v>
      </c>
      <c r="BD54">
        <f>G54*AA54*0.001</f>
        <v>43.697157155238401</v>
      </c>
      <c r="BE54">
        <f>G54/S54</f>
        <v>1.0469120557605676</v>
      </c>
      <c r="BF54">
        <f>(1-AP54*AA54/AU54/F54)*100</f>
        <v>41.727508683319506</v>
      </c>
      <c r="BG54">
        <f>(S54-E54/(N54/1.35))</f>
        <v>410.81790603004458</v>
      </c>
      <c r="BH54">
        <f>E54*BF54/100/BG54</f>
        <v>-4.5182787467145936E-4</v>
      </c>
    </row>
    <row r="55" spans="1:60" x14ac:dyDescent="0.25">
      <c r="A55" s="1">
        <v>14</v>
      </c>
      <c r="B55" s="1" t="s">
        <v>117</v>
      </c>
      <c r="C55" s="1">
        <v>4455.5000068955123</v>
      </c>
      <c r="D55" s="1">
        <v>1</v>
      </c>
      <c r="E55">
        <f>(R55-S55*(1000-T55)/(1000-U55))*AO55</f>
        <v>-0.29261363292550119</v>
      </c>
      <c r="F55">
        <f>IF(AZ55&lt;&gt;0,1/(1/AZ55-1/N55),0)</f>
        <v>2.6983319373389162E-2</v>
      </c>
      <c r="G55">
        <f>((BC55-AP55/2)*S55-E55)/(BC55+AP55/2)</f>
        <v>421.45295069238944</v>
      </c>
      <c r="H55">
        <f>AP55*1000</f>
        <v>0.27024614384422158</v>
      </c>
      <c r="I55">
        <f>(AU55-BA55)</f>
        <v>1.0130942708522435</v>
      </c>
      <c r="J55">
        <f>(P55+AT55*D55)</f>
        <v>15.307964465796218</v>
      </c>
      <c r="K55" s="1">
        <v>5.25</v>
      </c>
      <c r="L55">
        <f>(K55*AI55+AJ55)</f>
        <v>2</v>
      </c>
      <c r="M55" s="1">
        <v>0.5</v>
      </c>
      <c r="N55">
        <f>L55*(M55+1)*(M55+1)/(M55*M55+1)</f>
        <v>3.6</v>
      </c>
      <c r="O55" s="1">
        <v>15.368844032287598</v>
      </c>
      <c r="P55" s="1">
        <v>15.412516593933105</v>
      </c>
      <c r="Q55" s="1">
        <v>15.027553558349609</v>
      </c>
      <c r="R55" s="1">
        <v>410.51046752929688</v>
      </c>
      <c r="S55" s="1">
        <v>410.70101928710938</v>
      </c>
      <c r="T55" s="1">
        <v>6.9252710342407227</v>
      </c>
      <c r="U55" s="1">
        <v>7.206758975982666</v>
      </c>
      <c r="V55" s="1">
        <v>40.167495727539063</v>
      </c>
      <c r="W55" s="1">
        <v>41.806514739990234</v>
      </c>
      <c r="X55" s="1">
        <v>500.40060424804688</v>
      </c>
      <c r="Y55" s="1">
        <v>7.0823200047016144E-2</v>
      </c>
      <c r="Z55" s="1">
        <v>7.4550740420818329E-2</v>
      </c>
      <c r="AA55" s="1">
        <v>101.64112091064453</v>
      </c>
      <c r="AB55" s="1">
        <v>-1.4998779296875</v>
      </c>
      <c r="AC55" s="1">
        <v>1.4134866185486317E-2</v>
      </c>
      <c r="AD55" s="1">
        <v>5.6441795080900192E-2</v>
      </c>
      <c r="AE55" s="1">
        <v>3.7407490890473127E-3</v>
      </c>
      <c r="AF55" s="1">
        <v>8.3727128803730011E-2</v>
      </c>
      <c r="AG55" s="1">
        <v>5.2517307922244072E-3</v>
      </c>
      <c r="AH55" s="1">
        <v>1</v>
      </c>
      <c r="AI55" s="1">
        <v>0</v>
      </c>
      <c r="AJ55" s="1">
        <v>2</v>
      </c>
      <c r="AK55" s="1">
        <v>0</v>
      </c>
      <c r="AL55" s="1">
        <v>1</v>
      </c>
      <c r="AM55" s="1">
        <v>0.18999999761581421</v>
      </c>
      <c r="AN55" s="1">
        <v>111115</v>
      </c>
      <c r="AO55">
        <f>X55*0.000001/(K55*0.0001)</f>
        <v>0.95314400809151756</v>
      </c>
      <c r="AP55">
        <f>(U55-T55)/(1000-U55)*AO55</f>
        <v>2.7024614384422156E-4</v>
      </c>
      <c r="AQ55">
        <f>(P55+273.15)</f>
        <v>288.56251659393308</v>
      </c>
      <c r="AR55">
        <f>(O55+273.15)</f>
        <v>288.51884403228757</v>
      </c>
      <c r="AS55">
        <f>(Y55*AK55+Z55*AL55)*AM55</f>
        <v>1.4164640502212666E-2</v>
      </c>
      <c r="AT55">
        <f>((AS55+0.00000010773*(AR55^4-AQ55^4))-AP55*44100)/(L55*0.92*2*29.3+0.00000043092*AQ55^3)</f>
        <v>-0.10455212813688738</v>
      </c>
      <c r="AU55">
        <f>0.61365*EXP(17.502*J55/(240.97+J55))</f>
        <v>1.7455973313039703</v>
      </c>
      <c r="AV55">
        <f>AU55*1000/AA55</f>
        <v>17.174125153918485</v>
      </c>
      <c r="AW55">
        <f>(AV55-U55)</f>
        <v>9.9673661779358191</v>
      </c>
      <c r="AX55">
        <f>IF(D55,P55,(O55+P55)/2)</f>
        <v>15.412516593933105</v>
      </c>
      <c r="AY55">
        <f>0.61365*EXP(17.502*AX55/(240.97+AX55))</f>
        <v>1.7573513400737382</v>
      </c>
      <c r="AZ55">
        <f>IF(AW55&lt;&gt;0,(1000-(AV55+U55)/2)/AW55*AP55,0)</f>
        <v>2.6782574164411439E-2</v>
      </c>
      <c r="BA55">
        <f>U55*AA55/1000</f>
        <v>0.73250306045172697</v>
      </c>
      <c r="BB55">
        <f>(AY55-BA55)</f>
        <v>1.0248482796220113</v>
      </c>
      <c r="BC55">
        <f>1/(1.6/F55+1.37/N55)</f>
        <v>1.6757029541800562E-2</v>
      </c>
      <c r="BD55">
        <f>G55*AA55*0.001</f>
        <v>42.836950319473068</v>
      </c>
      <c r="BE55">
        <f>G55/S55</f>
        <v>1.0261794612147375</v>
      </c>
      <c r="BF55">
        <f>(1-AP55*AA55/AU55/F55)*100</f>
        <v>41.683760811466044</v>
      </c>
      <c r="BG55">
        <f>(S55-E55/(N55/1.35))</f>
        <v>410.81074939945643</v>
      </c>
      <c r="BH55">
        <f>E55*BF55/100/BG55</f>
        <v>-2.9690646369091471E-4</v>
      </c>
    </row>
    <row r="56" spans="1:60" x14ac:dyDescent="0.25">
      <c r="A56" s="1">
        <v>15</v>
      </c>
      <c r="B56" s="1" t="s">
        <v>118</v>
      </c>
      <c r="C56" s="1">
        <v>4460.5000067837536</v>
      </c>
      <c r="D56" s="1">
        <v>1</v>
      </c>
      <c r="E56">
        <f>(R56-S56*(1000-T56)/(1000-U56))*AO56</f>
        <v>-0.30061158715063258</v>
      </c>
      <c r="F56">
        <f>IF(AZ56&lt;&gt;0,1/(1/AZ56-1/N56),0)</f>
        <v>2.6498277050970229E-2</v>
      </c>
      <c r="G56">
        <f>((BC56-AP56/2)*S56-E56)/(BC56+AP56/2)</f>
        <v>422.30859822481352</v>
      </c>
      <c r="H56">
        <f>AP56*1000</f>
        <v>0.26560142544504606</v>
      </c>
      <c r="I56">
        <f>(AU56-BA56)</f>
        <v>1.0137759863868805</v>
      </c>
      <c r="J56">
        <f>(P56+AT56*D56)</f>
        <v>15.309427203059766</v>
      </c>
      <c r="K56" s="1">
        <v>5.25</v>
      </c>
      <c r="L56">
        <f>(K56*AI56+AJ56)</f>
        <v>2</v>
      </c>
      <c r="M56" s="1">
        <v>0.5</v>
      </c>
      <c r="N56">
        <f>L56*(M56+1)*(M56+1)/(M56*M56+1)</f>
        <v>3.6</v>
      </c>
      <c r="O56" s="1">
        <v>15.369630813598633</v>
      </c>
      <c r="P56" s="1">
        <v>15.412082672119141</v>
      </c>
      <c r="Q56" s="1">
        <v>15.027499198913574</v>
      </c>
      <c r="R56" s="1">
        <v>410.564208984375</v>
      </c>
      <c r="S56" s="1">
        <v>410.76513671875</v>
      </c>
      <c r="T56" s="1">
        <v>6.9249982833862305</v>
      </c>
      <c r="U56" s="1">
        <v>7.2016515731811523</v>
      </c>
      <c r="V56" s="1">
        <v>40.163948059082031</v>
      </c>
      <c r="W56" s="1">
        <v>41.774250030517578</v>
      </c>
      <c r="X56" s="1">
        <v>500.39724731445313</v>
      </c>
      <c r="Y56" s="1">
        <v>0.10422689467668533</v>
      </c>
      <c r="Z56" s="1">
        <v>0.10971251875162125</v>
      </c>
      <c r="AA56" s="1">
        <v>101.64131164550781</v>
      </c>
      <c r="AB56" s="1">
        <v>-1.4998779296875</v>
      </c>
      <c r="AC56" s="1">
        <v>1.4134866185486317E-2</v>
      </c>
      <c r="AD56" s="1">
        <v>5.6441795080900192E-2</v>
      </c>
      <c r="AE56" s="1">
        <v>3.7407490890473127E-3</v>
      </c>
      <c r="AF56" s="1">
        <v>8.3727128803730011E-2</v>
      </c>
      <c r="AG56" s="1">
        <v>5.2517307922244072E-3</v>
      </c>
      <c r="AH56" s="1">
        <v>1</v>
      </c>
      <c r="AI56" s="1">
        <v>0</v>
      </c>
      <c r="AJ56" s="1">
        <v>2</v>
      </c>
      <c r="AK56" s="1">
        <v>0</v>
      </c>
      <c r="AL56" s="1">
        <v>1</v>
      </c>
      <c r="AM56" s="1">
        <v>0.18999999761581421</v>
      </c>
      <c r="AN56" s="1">
        <v>111115</v>
      </c>
      <c r="AO56">
        <f>X56*0.000001/(K56*0.0001)</f>
        <v>0.95313761393229146</v>
      </c>
      <c r="AP56">
        <f>(U56-T56)/(1000-U56)*AO56</f>
        <v>2.6560142544504608E-4</v>
      </c>
      <c r="AQ56">
        <f>(P56+273.15)</f>
        <v>288.56208267211912</v>
      </c>
      <c r="AR56">
        <f>(O56+273.15)</f>
        <v>288.51963081359861</v>
      </c>
      <c r="AS56">
        <f>(Y56*AK56+Z56*AL56)*AM56</f>
        <v>2.0845378301233009E-2</v>
      </c>
      <c r="AT56">
        <f>((AS56+0.00000010773*(AR56^4-AQ56^4))-AP56*44100)/(L56*0.92*2*29.3+0.00000043092*AQ56^3)</f>
        <v>-0.10265546905937538</v>
      </c>
      <c r="AU56">
        <f>0.61365*EXP(17.502*J56/(240.97+J56))</f>
        <v>1.7457612982989477</v>
      </c>
      <c r="AV56">
        <f>AU56*1000/AA56</f>
        <v>17.175706118272078</v>
      </c>
      <c r="AW56">
        <f>(AV56-U56)</f>
        <v>9.9740545450909259</v>
      </c>
      <c r="AX56">
        <f>IF(D56,P56,(O56+P56)/2)</f>
        <v>15.412082672119141</v>
      </c>
      <c r="AY56">
        <f>0.61365*EXP(17.502*AX56/(240.97+AX56))</f>
        <v>1.7573024141972575</v>
      </c>
      <c r="AZ56">
        <f>IF(AW56&lt;&gt;0,(1000-(AV56+U56)/2)/AW56*AP56,0)</f>
        <v>2.6304658129071564E-2</v>
      </c>
      <c r="BA56">
        <f>U56*AA56/1000</f>
        <v>0.73198531191206717</v>
      </c>
      <c r="BB56">
        <f>(AY56-BA56)</f>
        <v>1.0253171022851904</v>
      </c>
      <c r="BC56">
        <f>1/(1.6/F56+1.37/N56)</f>
        <v>1.6457697831791789E-2</v>
      </c>
      <c r="BD56">
        <f>G56*AA56*0.001</f>
        <v>42.923999842745822</v>
      </c>
      <c r="BE56">
        <f>G56/S56</f>
        <v>1.0281023399363303</v>
      </c>
      <c r="BF56">
        <f>(1-AP56*AA56/AU56/F56)*100</f>
        <v>41.642300361992902</v>
      </c>
      <c r="BG56">
        <f>(S56-E56/(N56/1.35))</f>
        <v>410.87786606393149</v>
      </c>
      <c r="BH56">
        <f>E56*BF56/100/BG56</f>
        <v>-3.0466858982552871E-4</v>
      </c>
    </row>
    <row r="57" spans="1:60" x14ac:dyDescent="0.25">
      <c r="A57" s="1" t="s">
        <v>9</v>
      </c>
      <c r="B57" s="1" t="s">
        <v>119</v>
      </c>
    </row>
    <row r="58" spans="1:60" x14ac:dyDescent="0.25">
      <c r="A58" s="1" t="s">
        <v>9</v>
      </c>
      <c r="B58" s="1" t="s">
        <v>120</v>
      </c>
    </row>
    <row r="59" spans="1:60" x14ac:dyDescent="0.25">
      <c r="A59" s="1" t="s">
        <v>9</v>
      </c>
      <c r="B59" s="1" t="s">
        <v>121</v>
      </c>
    </row>
    <row r="60" spans="1:60" x14ac:dyDescent="0.25">
      <c r="A60" s="1" t="s">
        <v>9</v>
      </c>
      <c r="B60" s="1" t="s">
        <v>122</v>
      </c>
    </row>
    <row r="61" spans="1:60" x14ac:dyDescent="0.25">
      <c r="A61" s="1" t="s">
        <v>9</v>
      </c>
      <c r="B61" s="1" t="s">
        <v>123</v>
      </c>
    </row>
    <row r="62" spans="1:60" x14ac:dyDescent="0.25">
      <c r="A62" s="1" t="s">
        <v>9</v>
      </c>
      <c r="B62" s="1" t="s">
        <v>124</v>
      </c>
    </row>
    <row r="63" spans="1:60" x14ac:dyDescent="0.25">
      <c r="A63" s="1" t="s">
        <v>9</v>
      </c>
      <c r="B63" s="1" t="s">
        <v>125</v>
      </c>
    </row>
    <row r="64" spans="1:60" x14ac:dyDescent="0.25">
      <c r="A64" s="1" t="s">
        <v>9</v>
      </c>
      <c r="B64" s="1" t="s">
        <v>126</v>
      </c>
    </row>
    <row r="65" spans="1:60" x14ac:dyDescent="0.25">
      <c r="A65" s="1" t="s">
        <v>9</v>
      </c>
      <c r="B65" s="1" t="s">
        <v>127</v>
      </c>
    </row>
    <row r="66" spans="1:60" x14ac:dyDescent="0.25">
      <c r="A66" s="1">
        <v>16</v>
      </c>
      <c r="B66" s="1" t="s">
        <v>128</v>
      </c>
      <c r="C66" s="1">
        <v>5016.0000072419643</v>
      </c>
      <c r="D66" s="1">
        <v>1</v>
      </c>
      <c r="E66">
        <f>(R66-S66*(1000-T66)/(1000-U66))*AO66</f>
        <v>-0.3487623717839492</v>
      </c>
      <c r="F66">
        <f>IF(AZ66&lt;&gt;0,1/(1/AZ66-1/N66),0)</f>
        <v>8.8910234699968241E-3</v>
      </c>
      <c r="G66">
        <f>((BC66-AP66/2)*S66-E66)/(BC66+AP66/2)</f>
        <v>467.40690856426789</v>
      </c>
      <c r="H66">
        <f>AP66*1000</f>
        <v>9.0623094683942945E-2</v>
      </c>
      <c r="I66">
        <f>(AU66-BA66)</f>
        <v>1.0260633322296933</v>
      </c>
      <c r="J66">
        <f>(P66+AT66*D66)</f>
        <v>15.294669135276788</v>
      </c>
      <c r="K66" s="1">
        <v>11.439999580383301</v>
      </c>
      <c r="L66">
        <f>(K66*AI66+AJ66)</f>
        <v>2</v>
      </c>
      <c r="M66" s="1">
        <v>0.5</v>
      </c>
      <c r="N66">
        <f>L66*(M66+1)*(M66+1)/(M66*M66+1)</f>
        <v>3.6</v>
      </c>
      <c r="O66" s="1">
        <v>15.351840019226074</v>
      </c>
      <c r="P66" s="1">
        <v>15.326147079467773</v>
      </c>
      <c r="Q66" s="1">
        <v>15.030157089233398</v>
      </c>
      <c r="R66" s="1">
        <v>410.98345947265625</v>
      </c>
      <c r="S66" s="1">
        <v>411.69549560546875</v>
      </c>
      <c r="T66" s="1">
        <v>6.8581686019897461</v>
      </c>
      <c r="U66" s="1">
        <v>7.0638852119445801</v>
      </c>
      <c r="V66" s="1">
        <v>39.866188049316406</v>
      </c>
      <c r="W66" s="1">
        <v>41.020549774169922</v>
      </c>
      <c r="X66" s="1">
        <v>500.39947509765625</v>
      </c>
      <c r="Y66" s="1">
        <v>5.4689612239599228E-2</v>
      </c>
      <c r="Z66" s="1">
        <v>5.7568013668060303E-2</v>
      </c>
      <c r="AA66" s="1">
        <v>101.65004730224609</v>
      </c>
      <c r="AB66" s="1">
        <v>-1.6816177368164063</v>
      </c>
      <c r="AC66" s="1">
        <v>1.1419087648391724E-2</v>
      </c>
      <c r="AD66" s="1">
        <v>2.9648439958691597E-2</v>
      </c>
      <c r="AE66" s="1">
        <v>7.8677659621462226E-4</v>
      </c>
      <c r="AF66" s="1">
        <v>3.7294395267963409E-2</v>
      </c>
      <c r="AG66" s="1">
        <v>5.1109702326357365E-4</v>
      </c>
      <c r="AH66" s="1">
        <v>0.66666668653488159</v>
      </c>
      <c r="AI66" s="1">
        <v>0</v>
      </c>
      <c r="AJ66" s="1">
        <v>2</v>
      </c>
      <c r="AK66" s="1">
        <v>0</v>
      </c>
      <c r="AL66" s="1">
        <v>1</v>
      </c>
      <c r="AM66" s="1">
        <v>0.18999999761581421</v>
      </c>
      <c r="AN66" s="1">
        <v>111115</v>
      </c>
      <c r="AO66">
        <f>X66*0.000001/(K66*0.0001)</f>
        <v>0.4374121446260491</v>
      </c>
      <c r="AP66">
        <f>(U66-T66)/(1000-U66)*AO66</f>
        <v>9.062309468394294E-5</v>
      </c>
      <c r="AQ66">
        <f>(P66+273.15)</f>
        <v>288.47614707946775</v>
      </c>
      <c r="AR66">
        <f>(O66+273.15)</f>
        <v>288.50184001922605</v>
      </c>
      <c r="AS66">
        <f>(Y66*AK66+Z66*AL66)*AM66</f>
        <v>1.0937922459678617E-2</v>
      </c>
      <c r="AT66">
        <f>((AS66+0.00000010773*(AR66^4-AQ66^4))-AP66*44100)/(L66*0.92*2*29.3+0.00000043092*AQ66^3)</f>
        <v>-3.1477944190985797E-2</v>
      </c>
      <c r="AU66">
        <f>0.61365*EXP(17.502*J66/(240.97+J66))</f>
        <v>1.7441075981614964</v>
      </c>
      <c r="AV66">
        <f>AU66*1000/AA66</f>
        <v>17.157961500751391</v>
      </c>
      <c r="AW66">
        <f>(AV66-U66)</f>
        <v>10.094076288806811</v>
      </c>
      <c r="AX66">
        <f>IF(D66,P66,(O66+P66)/2)</f>
        <v>15.326147079467773</v>
      </c>
      <c r="AY66">
        <f>0.61365*EXP(17.502*AX66/(240.97+AX66))</f>
        <v>1.7476364909900801</v>
      </c>
      <c r="AZ66">
        <f>IF(AW66&lt;&gt;0,(1000-(AV66+U66)/2)/AW66*AP66,0)</f>
        <v>8.8691191515150695E-3</v>
      </c>
      <c r="BA66">
        <f>U66*AA66/1000</f>
        <v>0.71804426593180326</v>
      </c>
      <c r="BB66">
        <f>(AY66-BA66)</f>
        <v>1.029592225058277</v>
      </c>
      <c r="BC66">
        <f>1/(1.6/F66+1.37/N66)</f>
        <v>5.5451632829243997E-3</v>
      </c>
      <c r="BD66">
        <f>G66*AA66*0.001</f>
        <v>47.511934364954449</v>
      </c>
      <c r="BE66">
        <f>G66/S66</f>
        <v>1.1353218909448255</v>
      </c>
      <c r="BF66">
        <f>(1-AP66*AA66/AU66/F66)*100</f>
        <v>40.595212988494353</v>
      </c>
      <c r="BG66">
        <f>(S66-E66/(N66/1.35))</f>
        <v>411.82628149488772</v>
      </c>
      <c r="BH66">
        <f>E66*BF66/100/BG66</f>
        <v>-3.4378774257799824E-4</v>
      </c>
    </row>
    <row r="67" spans="1:60" x14ac:dyDescent="0.25">
      <c r="A67" s="1">
        <v>17</v>
      </c>
      <c r="B67" s="1" t="s">
        <v>129</v>
      </c>
      <c r="C67" s="1">
        <v>5021.0000071302056</v>
      </c>
      <c r="D67" s="1">
        <v>1</v>
      </c>
      <c r="E67">
        <f>(R67-S67*(1000-T67)/(1000-U67))*AO67</f>
        <v>-0.45677796943298504</v>
      </c>
      <c r="F67">
        <f>IF(AZ67&lt;&gt;0,1/(1/AZ67-1/N67),0)</f>
        <v>9.0515105745961853E-3</v>
      </c>
      <c r="G67">
        <f>((BC67-AP67/2)*S67-E67)/(BC67+AP67/2)</f>
        <v>485.32613701474764</v>
      </c>
      <c r="H67">
        <f>AP67*1000</f>
        <v>9.2344576581977478E-2</v>
      </c>
      <c r="I67">
        <f>(AU67-BA67)</f>
        <v>1.0270619409958561</v>
      </c>
      <c r="J67">
        <f>(P67+AT67*D67)</f>
        <v>15.302007376793309</v>
      </c>
      <c r="K67" s="1">
        <v>11.439999580383301</v>
      </c>
      <c r="L67">
        <f>(K67*AI67+AJ67)</f>
        <v>2</v>
      </c>
      <c r="M67" s="1">
        <v>0.5</v>
      </c>
      <c r="N67">
        <f>L67*(M67+1)*(M67+1)/(M67*M67+1)</f>
        <v>3.6</v>
      </c>
      <c r="O67" s="1">
        <v>15.355029106140137</v>
      </c>
      <c r="P67" s="1">
        <v>15.334555625915527</v>
      </c>
      <c r="Q67" s="1">
        <v>15.02979850769043</v>
      </c>
      <c r="R67" s="1">
        <v>410.78952026367188</v>
      </c>
      <c r="S67" s="1">
        <v>411.74685668945313</v>
      </c>
      <c r="T67" s="1">
        <v>6.8525047302246094</v>
      </c>
      <c r="U67" s="1">
        <v>7.0621271133422852</v>
      </c>
      <c r="V67" s="1">
        <v>39.788570404052734</v>
      </c>
      <c r="W67" s="1">
        <v>41.002445220947266</v>
      </c>
      <c r="X67" s="1">
        <v>500.40521240234375</v>
      </c>
      <c r="Y67" s="1">
        <v>7.1691550314426422E-2</v>
      </c>
      <c r="Z67" s="1">
        <v>7.5464785099029541E-2</v>
      </c>
      <c r="AA67" s="1">
        <v>101.65036010742188</v>
      </c>
      <c r="AB67" s="1">
        <v>-1.6816177368164063</v>
      </c>
      <c r="AC67" s="1">
        <v>1.1419087648391724E-2</v>
      </c>
      <c r="AD67" s="1">
        <v>2.9648439958691597E-2</v>
      </c>
      <c r="AE67" s="1">
        <v>7.8677659621462226E-4</v>
      </c>
      <c r="AF67" s="1">
        <v>3.7294395267963409E-2</v>
      </c>
      <c r="AG67" s="1">
        <v>5.1109702326357365E-4</v>
      </c>
      <c r="AH67" s="1">
        <v>1</v>
      </c>
      <c r="AI67" s="1">
        <v>0</v>
      </c>
      <c r="AJ67" s="1">
        <v>2</v>
      </c>
      <c r="AK67" s="1">
        <v>0</v>
      </c>
      <c r="AL67" s="1">
        <v>1</v>
      </c>
      <c r="AM67" s="1">
        <v>0.18999999761581421</v>
      </c>
      <c r="AN67" s="1">
        <v>111115</v>
      </c>
      <c r="AO67">
        <f>X67*0.000001/(K67*0.0001)</f>
        <v>0.43741715975270817</v>
      </c>
      <c r="AP67">
        <f>(U67-T67)/(1000-U67)*AO67</f>
        <v>9.2344576581977484E-5</v>
      </c>
      <c r="AQ67">
        <f>(P67+273.15)</f>
        <v>288.4845556259155</v>
      </c>
      <c r="AR67">
        <f>(O67+273.15)</f>
        <v>288.50502910614011</v>
      </c>
      <c r="AS67">
        <f>(Y67*AK67+Z67*AL67)*AM67</f>
        <v>1.4338308988893544E-2</v>
      </c>
      <c r="AT67">
        <f>((AS67+0.00000010773*(AR67^4-AQ67^4))-AP67*44100)/(L67*0.92*2*29.3+0.00000043092*AQ67^3)</f>
        <v>-3.2548249122218528E-2</v>
      </c>
      <c r="AU67">
        <f>0.61365*EXP(17.502*J67/(240.97+J67))</f>
        <v>1.7449297051914872</v>
      </c>
      <c r="AV67">
        <f>AU67*1000/AA67</f>
        <v>17.165996296987867</v>
      </c>
      <c r="AW67">
        <f>(AV67-U67)</f>
        <v>10.103869183645582</v>
      </c>
      <c r="AX67">
        <f>IF(D67,P67,(O67+P67)/2)</f>
        <v>15.334555625915527</v>
      </c>
      <c r="AY67">
        <f>0.61365*EXP(17.502*AX67/(240.97+AX67))</f>
        <v>1.7485802074246193</v>
      </c>
      <c r="AZ67">
        <f>IF(AW67&lt;&gt;0,(1000-(AV67+U67)/2)/AW67*AP67,0)</f>
        <v>9.0288093625347978E-3</v>
      </c>
      <c r="BA67">
        <f>U67*AA67/1000</f>
        <v>0.71786776419563103</v>
      </c>
      <c r="BB67">
        <f>(AY67-BA67)</f>
        <v>1.0307124432289883</v>
      </c>
      <c r="BC67">
        <f>1/(1.6/F67+1.37/N67)</f>
        <v>5.645041032112756E-3</v>
      </c>
      <c r="BD67">
        <f>G67*AA67*0.001</f>
        <v>49.333576597093064</v>
      </c>
      <c r="BE67">
        <f>G67/S67</f>
        <v>1.1787002842399095</v>
      </c>
      <c r="BF67">
        <f>(1-AP67*AA67/AU67/F67)*100</f>
        <v>40.56786707429044</v>
      </c>
      <c r="BG67">
        <f>(S67-E67/(N67/1.35))</f>
        <v>411.9181484279905</v>
      </c>
      <c r="BH67">
        <f>E67*BF67/100/BG67</f>
        <v>-4.4985898332326215E-4</v>
      </c>
    </row>
    <row r="68" spans="1:60" x14ac:dyDescent="0.25">
      <c r="A68" s="1">
        <v>18</v>
      </c>
      <c r="B68" s="1" t="s">
        <v>130</v>
      </c>
      <c r="C68" s="1">
        <v>5026.0000070184469</v>
      </c>
      <c r="D68" s="1">
        <v>1</v>
      </c>
      <c r="E68">
        <f>(R68-S68*(1000-T68)/(1000-U68))*AO68</f>
        <v>-0.57445673967633792</v>
      </c>
      <c r="F68">
        <f>IF(AZ68&lt;&gt;0,1/(1/AZ68-1/N68),0)</f>
        <v>9.0242072776290944E-3</v>
      </c>
      <c r="G68">
        <f>((BC68-AP68/2)*S68-E68)/(BC68+AP68/2)</f>
        <v>506.28901134116091</v>
      </c>
      <c r="H68">
        <f>AP68*1000</f>
        <v>9.2088279301341572E-2</v>
      </c>
      <c r="I68">
        <f>(AU68-BA68)</f>
        <v>1.0272977321584731</v>
      </c>
      <c r="J68">
        <f>(P68+AT68*D68)</f>
        <v>15.303821532029202</v>
      </c>
      <c r="K68" s="1">
        <v>11.439999580383301</v>
      </c>
      <c r="L68">
        <f>(K68*AI68+AJ68)</f>
        <v>2</v>
      </c>
      <c r="M68" s="1">
        <v>0.5</v>
      </c>
      <c r="N68">
        <f>L68*(M68+1)*(M68+1)/(M68*M68+1)</f>
        <v>3.6</v>
      </c>
      <c r="O68" s="1">
        <v>15.35756778717041</v>
      </c>
      <c r="P68" s="1">
        <v>15.336123466491699</v>
      </c>
      <c r="Q68" s="1">
        <v>15.028792381286621</v>
      </c>
      <c r="R68" s="1">
        <v>410.5025634765625</v>
      </c>
      <c r="S68" s="1">
        <v>411.72918701171875</v>
      </c>
      <c r="T68" s="1">
        <v>6.8527908325195313</v>
      </c>
      <c r="U68" s="1">
        <v>7.061833381652832</v>
      </c>
      <c r="V68" s="1">
        <v>39.782070159912109</v>
      </c>
      <c r="W68" s="1">
        <v>40.993782043457031</v>
      </c>
      <c r="X68" s="1">
        <v>500.40066528320313</v>
      </c>
      <c r="Y68" s="1">
        <v>0.1104358583688736</v>
      </c>
      <c r="Z68" s="1">
        <v>0.11624827235937119</v>
      </c>
      <c r="AA68" s="1">
        <v>101.64998626708984</v>
      </c>
      <c r="AB68" s="1">
        <v>-1.6816177368164063</v>
      </c>
      <c r="AC68" s="1">
        <v>1.1419087648391724E-2</v>
      </c>
      <c r="AD68" s="1">
        <v>2.9648439958691597E-2</v>
      </c>
      <c r="AE68" s="1">
        <v>7.8677659621462226E-4</v>
      </c>
      <c r="AF68" s="1">
        <v>3.7294395267963409E-2</v>
      </c>
      <c r="AG68" s="1">
        <v>5.1109702326357365E-4</v>
      </c>
      <c r="AH68" s="1">
        <v>1</v>
      </c>
      <c r="AI68" s="1">
        <v>0</v>
      </c>
      <c r="AJ68" s="1">
        <v>2</v>
      </c>
      <c r="AK68" s="1">
        <v>0</v>
      </c>
      <c r="AL68" s="1">
        <v>1</v>
      </c>
      <c r="AM68" s="1">
        <v>0.18999999761581421</v>
      </c>
      <c r="AN68" s="1">
        <v>111115</v>
      </c>
      <c r="AO68">
        <f>X68*0.000001/(K68*0.0001)</f>
        <v>0.4374131849980688</v>
      </c>
      <c r="AP68">
        <f>(U68-T68)/(1000-U68)*AO68</f>
        <v>9.2088279301341566E-5</v>
      </c>
      <c r="AQ68">
        <f>(P68+273.15)</f>
        <v>288.48612346649168</v>
      </c>
      <c r="AR68">
        <f>(O68+273.15)</f>
        <v>288.50756778717039</v>
      </c>
      <c r="AS68">
        <f>(Y68*AK68+Z68*AL68)*AM68</f>
        <v>2.2087171471123046E-2</v>
      </c>
      <c r="AT68">
        <f>((AS68+0.00000010773*(AR68^4-AQ68^4))-AP68*44100)/(L68*0.92*2*29.3+0.00000043092*AQ68^3)</f>
        <v>-3.2301934462497031E-2</v>
      </c>
      <c r="AU68">
        <f>0.61365*EXP(17.502*J68/(240.97+J68))</f>
        <v>1.7451329984239601</v>
      </c>
      <c r="AV68">
        <f>AU68*1000/AA68</f>
        <v>17.168059362433613</v>
      </c>
      <c r="AW68">
        <f>(AV68-U68)</f>
        <v>10.106225980780781</v>
      </c>
      <c r="AX68">
        <f>IF(D68,P68,(O68+P68)/2)</f>
        <v>15.336123466491699</v>
      </c>
      <c r="AY68">
        <f>0.61365*EXP(17.502*AX68/(240.97+AX68))</f>
        <v>1.7487562203920626</v>
      </c>
      <c r="AZ68">
        <f>IF(AW68&lt;&gt;0,(1000-(AV68+U68)/2)/AW68*AP68,0)</f>
        <v>9.0016426417850355E-3</v>
      </c>
      <c r="BA68">
        <f>U68*AA68/1000</f>
        <v>0.71783526626548699</v>
      </c>
      <c r="BB68">
        <f>(AY68-BA68)</f>
        <v>1.0309209541265756</v>
      </c>
      <c r="BC68">
        <f>1/(1.6/F68+1.37/N68)</f>
        <v>5.6280496005936325E-3</v>
      </c>
      <c r="BD68">
        <f>G68*AA68*0.001</f>
        <v>51.464271050007504</v>
      </c>
      <c r="BE68">
        <f>G68/S68</f>
        <v>1.2296650985948945</v>
      </c>
      <c r="BF68">
        <f>(1-AP68*AA68/AU68/F68)*100</f>
        <v>40.560644774113484</v>
      </c>
      <c r="BG68">
        <f>(S68-E68/(N68/1.35))</f>
        <v>411.9446082890974</v>
      </c>
      <c r="BH68">
        <f>E68*BF68/100/BG68</f>
        <v>-5.6561817504734645E-4</v>
      </c>
    </row>
    <row r="69" spans="1:60" x14ac:dyDescent="0.25">
      <c r="A69" s="1">
        <v>19</v>
      </c>
      <c r="B69" s="1" t="s">
        <v>131</v>
      </c>
      <c r="C69" s="1">
        <v>5031.5000068955123</v>
      </c>
      <c r="D69" s="1">
        <v>1</v>
      </c>
      <c r="E69">
        <f>(R69-S69*(1000-T69)/(1000-U69))*AO69</f>
        <v>-0.70839180540066515</v>
      </c>
      <c r="F69">
        <f>IF(AZ69&lt;&gt;0,1/(1/AZ69-1/N69),0)</f>
        <v>9.0100592268893345E-3</v>
      </c>
      <c r="G69">
        <f>((BC69-AP69/2)*S69-E69)/(BC69+AP69/2)</f>
        <v>529.9935967956643</v>
      </c>
      <c r="H69">
        <f>AP69*1000</f>
        <v>9.1955970021577002E-2</v>
      </c>
      <c r="I69">
        <f>(AU69-BA69)</f>
        <v>1.0274314238837421</v>
      </c>
      <c r="J69">
        <f>(P69+AT69*D69)</f>
        <v>15.305081182518673</v>
      </c>
      <c r="K69" s="1">
        <v>11.439999580383301</v>
      </c>
      <c r="L69">
        <f>(K69*AI69+AJ69)</f>
        <v>2</v>
      </c>
      <c r="M69" s="1">
        <v>0.5</v>
      </c>
      <c r="N69">
        <f>L69*(M69+1)*(M69+1)/(M69*M69+1)</f>
        <v>3.6</v>
      </c>
      <c r="O69" s="1">
        <v>15.359183311462402</v>
      </c>
      <c r="P69" s="1">
        <v>15.337292671203613</v>
      </c>
      <c r="Q69" s="1">
        <v>15.028356552124023</v>
      </c>
      <c r="R69" s="1">
        <v>410.09994506835938</v>
      </c>
      <c r="S69" s="1">
        <v>411.63290405273438</v>
      </c>
      <c r="T69" s="1">
        <v>6.8531408309936523</v>
      </c>
      <c r="U69" s="1">
        <v>7.0618820190429688</v>
      </c>
      <c r="V69" s="1">
        <v>39.777305603027344</v>
      </c>
      <c r="W69" s="1">
        <v>40.988864898681641</v>
      </c>
      <c r="X69" s="1">
        <v>500.403076171875</v>
      </c>
      <c r="Y69" s="1">
        <v>0.11157424747943878</v>
      </c>
      <c r="Z69" s="1">
        <v>0.11744657903909683</v>
      </c>
      <c r="AA69" s="1">
        <v>101.65034484863281</v>
      </c>
      <c r="AB69" s="1">
        <v>-1.6816177368164063</v>
      </c>
      <c r="AC69" s="1">
        <v>1.1419087648391724E-2</v>
      </c>
      <c r="AD69" s="1">
        <v>2.9648439958691597E-2</v>
      </c>
      <c r="AE69" s="1">
        <v>7.8677659621462226E-4</v>
      </c>
      <c r="AF69" s="1">
        <v>3.7294395267963409E-2</v>
      </c>
      <c r="AG69" s="1">
        <v>5.1109702326357365E-4</v>
      </c>
      <c r="AH69" s="1">
        <v>0.66666668653488159</v>
      </c>
      <c r="AI69" s="1">
        <v>0</v>
      </c>
      <c r="AJ69" s="1">
        <v>2</v>
      </c>
      <c r="AK69" s="1">
        <v>0</v>
      </c>
      <c r="AL69" s="1">
        <v>1</v>
      </c>
      <c r="AM69" s="1">
        <v>0.18999999761581421</v>
      </c>
      <c r="AN69" s="1">
        <v>111115</v>
      </c>
      <c r="AO69">
        <f>X69*0.000001/(K69*0.0001)</f>
        <v>0.43741529241831384</v>
      </c>
      <c r="AP69">
        <f>(U69-T69)/(1000-U69)*AO69</f>
        <v>9.1955970021577002E-5</v>
      </c>
      <c r="AQ69">
        <f>(P69+273.15)</f>
        <v>288.48729267120359</v>
      </c>
      <c r="AR69">
        <f>(O69+273.15)</f>
        <v>288.50918331146238</v>
      </c>
      <c r="AS69">
        <f>(Y69*AK69+Z69*AL69)*AM69</f>
        <v>2.2314849737413933E-2</v>
      </c>
      <c r="AT69">
        <f>((AS69+0.00000010773*(AR69^4-AQ69^4))-AP69*44100)/(L69*0.92*2*29.3+0.00000043092*AQ69^3)</f>
        <v>-3.221148868493913E-2</v>
      </c>
      <c r="AU69">
        <f>0.61365*EXP(17.502*J69/(240.97+J69))</f>
        <v>1.7452741663998192</v>
      </c>
      <c r="AV69">
        <f>AU69*1000/AA69</f>
        <v>17.169387560845969</v>
      </c>
      <c r="AW69">
        <f>(AV69-U69)</f>
        <v>10.107505541803</v>
      </c>
      <c r="AX69">
        <f>IF(D69,P69,(O69+P69)/2)</f>
        <v>15.337292671203613</v>
      </c>
      <c r="AY69">
        <f>0.61365*EXP(17.502*AX69/(240.97+AX69))</f>
        <v>1.7488874908017378</v>
      </c>
      <c r="AZ69">
        <f>IF(AW69&lt;&gt;0,(1000-(AV69+U69)/2)/AW69*AP69,0)</f>
        <v>8.9875652005663807E-3</v>
      </c>
      <c r="BA69">
        <f>U69*AA69/1000</f>
        <v>0.71784274251607716</v>
      </c>
      <c r="BB69">
        <f>(AY69-BA69)</f>
        <v>1.0310447482856606</v>
      </c>
      <c r="BC69">
        <f>1/(1.6/F69+1.37/N69)</f>
        <v>5.6192448763664853E-3</v>
      </c>
      <c r="BD69">
        <f>G69*AA69*0.001</f>
        <v>53.874031881846534</v>
      </c>
      <c r="BE69">
        <f>G69/S69</f>
        <v>1.2875394352045451</v>
      </c>
      <c r="BF69">
        <f>(1-AP69*AA69/AU69/F69)*100</f>
        <v>40.557443362016485</v>
      </c>
      <c r="BG69">
        <f>(S69-E69/(N69/1.35))</f>
        <v>411.89855097975965</v>
      </c>
      <c r="BH69">
        <f>E69*BF69/100/BG69</f>
        <v>-6.9751545513608464E-4</v>
      </c>
    </row>
    <row r="70" spans="1:60" x14ac:dyDescent="0.25">
      <c r="A70" s="1">
        <v>20</v>
      </c>
      <c r="B70" s="1" t="s">
        <v>132</v>
      </c>
      <c r="C70" s="1">
        <v>5036.5000067837536</v>
      </c>
      <c r="D70" s="1">
        <v>1</v>
      </c>
      <c r="E70">
        <f>(R70-S70*(1000-T70)/(1000-U70))*AO70</f>
        <v>-0.71179493541054628</v>
      </c>
      <c r="F70">
        <f>IF(AZ70&lt;&gt;0,1/(1/AZ70-1/N70),0)</f>
        <v>8.9870826788814844E-3</v>
      </c>
      <c r="G70">
        <f>((BC70-AP70/2)*S70-E70)/(BC70+AP70/2)</f>
        <v>530.82691343115687</v>
      </c>
      <c r="H70">
        <f>AP70*1000</f>
        <v>9.1758911526982484E-2</v>
      </c>
      <c r="I70">
        <f>(AU70-BA70)</f>
        <v>1.0278423384655162</v>
      </c>
      <c r="J70">
        <f>(P70+AT70*D70)</f>
        <v>15.308717982218377</v>
      </c>
      <c r="K70" s="1">
        <v>11.439999580383301</v>
      </c>
      <c r="L70">
        <f>(K70*AI70+AJ70)</f>
        <v>2</v>
      </c>
      <c r="M70" s="1">
        <v>0.5</v>
      </c>
      <c r="N70">
        <f>L70*(M70+1)*(M70+1)/(M70*M70+1)</f>
        <v>3.6</v>
      </c>
      <c r="O70" s="1">
        <v>15.360548973083496</v>
      </c>
      <c r="P70" s="1">
        <v>15.341073036193848</v>
      </c>
      <c r="Q70" s="1">
        <v>15.028068542480469</v>
      </c>
      <c r="R70" s="1">
        <v>410.00576782226563</v>
      </c>
      <c r="S70" s="1">
        <v>411.54666137695313</v>
      </c>
      <c r="T70" s="1">
        <v>6.8535614013671875</v>
      </c>
      <c r="U70" s="1">
        <v>7.0618486404418945</v>
      </c>
      <c r="V70" s="1">
        <v>39.776004791259766</v>
      </c>
      <c r="W70" s="1">
        <v>40.985237121582031</v>
      </c>
      <c r="X70" s="1">
        <v>500.41900634765625</v>
      </c>
      <c r="Y70" s="1">
        <v>0.10813251137733459</v>
      </c>
      <c r="Z70" s="1">
        <v>0.11382369697093964</v>
      </c>
      <c r="AA70" s="1">
        <v>101.65036010742188</v>
      </c>
      <c r="AB70" s="1">
        <v>-1.6816177368164063</v>
      </c>
      <c r="AC70" s="1">
        <v>1.1419087648391724E-2</v>
      </c>
      <c r="AD70" s="1">
        <v>2.9648439958691597E-2</v>
      </c>
      <c r="AE70" s="1">
        <v>7.8677659621462226E-4</v>
      </c>
      <c r="AF70" s="1">
        <v>3.7294395267963409E-2</v>
      </c>
      <c r="AG70" s="1">
        <v>5.1109702326357365E-4</v>
      </c>
      <c r="AH70" s="1">
        <v>1</v>
      </c>
      <c r="AI70" s="1">
        <v>0</v>
      </c>
      <c r="AJ70" s="1">
        <v>2</v>
      </c>
      <c r="AK70" s="1">
        <v>0</v>
      </c>
      <c r="AL70" s="1">
        <v>1</v>
      </c>
      <c r="AM70" s="1">
        <v>0.18999999761581421</v>
      </c>
      <c r="AN70" s="1">
        <v>111115</v>
      </c>
      <c r="AO70">
        <f>X70*0.000001/(K70*0.0001)</f>
        <v>0.43742921739765439</v>
      </c>
      <c r="AP70">
        <f>(U70-T70)/(1000-U70)*AO70</f>
        <v>9.1758911526982487E-5</v>
      </c>
      <c r="AQ70">
        <f>(P70+273.15)</f>
        <v>288.49107303619382</v>
      </c>
      <c r="AR70">
        <f>(O70+273.15)</f>
        <v>288.51054897308347</v>
      </c>
      <c r="AS70">
        <f>(Y70*AK70+Z70*AL70)*AM70</f>
        <v>2.162650215310169E-2</v>
      </c>
      <c r="AT70">
        <f>((AS70+0.00000010773*(AR70^4-AQ70^4))-AP70*44100)/(L70*0.92*2*29.3+0.00000043092*AQ70^3)</f>
        <v>-3.2355053975470685E-2</v>
      </c>
      <c r="AU70">
        <f>0.61365*EXP(17.502*J70/(240.97+J70))</f>
        <v>1.7456817957905424</v>
      </c>
      <c r="AV70">
        <f>AU70*1000/AA70</f>
        <v>17.173395096148642</v>
      </c>
      <c r="AW70">
        <f>(AV70-U70)</f>
        <v>10.111546455706748</v>
      </c>
      <c r="AX70">
        <f>IF(D70,P70,(O70+P70)/2)</f>
        <v>15.341073036193848</v>
      </c>
      <c r="AY70">
        <f>0.61365*EXP(17.502*AX70/(240.97+AX70))</f>
        <v>1.7493119838966127</v>
      </c>
      <c r="AZ70">
        <f>IF(AW70&lt;&gt;0,(1000-(AV70+U70)/2)/AW70*AP70,0)</f>
        <v>8.9647030878143141E-3</v>
      </c>
      <c r="BA70">
        <f>U70*AA70/1000</f>
        <v>0.71783945732502619</v>
      </c>
      <c r="BB70">
        <f>(AY70-BA70)</f>
        <v>1.0314725265715865</v>
      </c>
      <c r="BC70">
        <f>1/(1.6/F70+1.37/N70)</f>
        <v>5.6049458075310291E-3</v>
      </c>
      <c r="BD70">
        <f>G70*AA70*0.001</f>
        <v>53.958746904988352</v>
      </c>
      <c r="BE70">
        <f>G70/S70</f>
        <v>1.2898340899063931</v>
      </c>
      <c r="BF70">
        <f>(1-AP70*AA70/AU70/F70)*100</f>
        <v>40.547057425344832</v>
      </c>
      <c r="BG70">
        <f>(S70-E70/(N70/1.35))</f>
        <v>411.81358447773209</v>
      </c>
      <c r="BH70">
        <f>E70*BF70/100/BG70</f>
        <v>-7.0083142492162356E-4</v>
      </c>
    </row>
    <row r="71" spans="1:60" x14ac:dyDescent="0.25">
      <c r="A71" s="1" t="s">
        <v>9</v>
      </c>
      <c r="B71" s="1" t="s">
        <v>133</v>
      </c>
    </row>
    <row r="72" spans="1:60" x14ac:dyDescent="0.25">
      <c r="A72" s="1" t="s">
        <v>9</v>
      </c>
      <c r="B72" s="1" t="s">
        <v>134</v>
      </c>
    </row>
    <row r="73" spans="1:60" x14ac:dyDescent="0.25">
      <c r="A73" s="1" t="s">
        <v>9</v>
      </c>
      <c r="B73" s="1" t="s">
        <v>135</v>
      </c>
    </row>
    <row r="74" spans="1:60" x14ac:dyDescent="0.25">
      <c r="A74" s="1" t="s">
        <v>9</v>
      </c>
      <c r="B74" s="1" t="s">
        <v>136</v>
      </c>
    </row>
    <row r="75" spans="1:60" x14ac:dyDescent="0.25">
      <c r="A75" s="1" t="s">
        <v>9</v>
      </c>
      <c r="B75" s="1" t="s">
        <v>137</v>
      </c>
    </row>
    <row r="76" spans="1:60" x14ac:dyDescent="0.25">
      <c r="A76" s="1" t="s">
        <v>9</v>
      </c>
      <c r="B76" s="1" t="s">
        <v>138</v>
      </c>
    </row>
    <row r="77" spans="1:60" x14ac:dyDescent="0.25">
      <c r="A77" s="1" t="s">
        <v>9</v>
      </c>
      <c r="B77" s="1" t="s">
        <v>139</v>
      </c>
    </row>
    <row r="78" spans="1:60" x14ac:dyDescent="0.25">
      <c r="A78" s="1" t="s">
        <v>9</v>
      </c>
      <c r="B78" s="1" t="s">
        <v>140</v>
      </c>
    </row>
    <row r="79" spans="1:60" x14ac:dyDescent="0.25">
      <c r="A79" s="1" t="s">
        <v>9</v>
      </c>
      <c r="B79" s="1" t="s">
        <v>141</v>
      </c>
    </row>
    <row r="80" spans="1:60" x14ac:dyDescent="0.25">
      <c r="A80" s="1">
        <v>21</v>
      </c>
      <c r="B80" s="1" t="s">
        <v>142</v>
      </c>
      <c r="C80" s="1">
        <v>5389.0000072419643</v>
      </c>
      <c r="D80" s="1">
        <v>1</v>
      </c>
      <c r="E80">
        <f>(R80-S80*(1000-T80)/(1000-U80))*AO80</f>
        <v>-0.80101536282354491</v>
      </c>
      <c r="F80">
        <f>IF(AZ80&lt;&gt;0,1/(1/AZ80-1/N80),0)</f>
        <v>2.8982654028610742E-2</v>
      </c>
      <c r="G80">
        <f>((BC80-AP80/2)*S80-E80)/(BC80+AP80/2)</f>
        <v>448.89414997597714</v>
      </c>
      <c r="H80">
        <f>AP80*1000</f>
        <v>0.2792425119790774</v>
      </c>
      <c r="I80">
        <f>(AU80-BA80)</f>
        <v>0.97504230474275855</v>
      </c>
      <c r="J80">
        <f>(P80+AT80*D80)</f>
        <v>15.300020205006266</v>
      </c>
      <c r="K80" s="1">
        <v>8.2299995422363281</v>
      </c>
      <c r="L80">
        <f>(K80*AI80+AJ80)</f>
        <v>2</v>
      </c>
      <c r="M80" s="1">
        <v>0.5</v>
      </c>
      <c r="N80">
        <f>L80*(M80+1)*(M80+1)/(M80*M80+1)</f>
        <v>3.6</v>
      </c>
      <c r="O80" s="1">
        <v>15.367769241333008</v>
      </c>
      <c r="P80" s="1">
        <v>15.407651901245117</v>
      </c>
      <c r="Q80" s="1">
        <v>15.028886795043945</v>
      </c>
      <c r="R80" s="1">
        <v>409.914306640625</v>
      </c>
      <c r="S80" s="1">
        <v>411.04287719726563</v>
      </c>
      <c r="T80" s="1">
        <v>7.1160387992858887</v>
      </c>
      <c r="U80" s="1">
        <v>7.5717992782592773</v>
      </c>
      <c r="V80" s="1">
        <v>41.278396606445313</v>
      </c>
      <c r="W80" s="1">
        <v>43.926246643066406</v>
      </c>
      <c r="X80" s="1">
        <v>500.43051147460938</v>
      </c>
      <c r="Y80" s="1">
        <v>3.8889024406671524E-2</v>
      </c>
      <c r="Z80" s="1">
        <v>4.093581810593605E-2</v>
      </c>
      <c r="AA80" s="1">
        <v>101.64885711669922</v>
      </c>
      <c r="AB80" s="1">
        <v>-1.5318664312362671</v>
      </c>
      <c r="AC80" s="1">
        <v>1.6352515667676926E-2</v>
      </c>
      <c r="AD80" s="1">
        <v>3.2512832432985306E-2</v>
      </c>
      <c r="AE80" s="1">
        <v>5.0870957784354687E-3</v>
      </c>
      <c r="AF80" s="1">
        <v>4.2315997183322906E-2</v>
      </c>
      <c r="AG80" s="1">
        <v>4.1273757815361023E-3</v>
      </c>
      <c r="AH80" s="1">
        <v>0.66666668653488159</v>
      </c>
      <c r="AI80" s="1">
        <v>0</v>
      </c>
      <c r="AJ80" s="1">
        <v>2</v>
      </c>
      <c r="AK80" s="1">
        <v>0</v>
      </c>
      <c r="AL80" s="1">
        <v>1</v>
      </c>
      <c r="AM80" s="1">
        <v>0.18999999761581421</v>
      </c>
      <c r="AN80" s="1">
        <v>111115</v>
      </c>
      <c r="AO80">
        <f>X80*0.000001/(K80*0.0001)</f>
        <v>0.60805654837087386</v>
      </c>
      <c r="AP80">
        <f>(U80-T80)/(1000-U80)*AO80</f>
        <v>2.7924251197907743E-4</v>
      </c>
      <c r="AQ80">
        <f>(P80+273.15)</f>
        <v>288.55765190124509</v>
      </c>
      <c r="AR80">
        <f>(O80+273.15)</f>
        <v>288.51776924133299</v>
      </c>
      <c r="AS80">
        <f>(Y80*AK80+Z80*AL80)*AM80</f>
        <v>7.7778053425292537E-3</v>
      </c>
      <c r="AT80">
        <f>((AS80+0.00000010773*(AR80^4-AQ80^4))-AP80*44100)/(L80*0.92*2*29.3+0.00000043092*AQ80^3)</f>
        <v>-0.10763169623885054</v>
      </c>
      <c r="AU80">
        <f>0.61365*EXP(17.502*J80/(240.97+J80))</f>
        <v>1.7447070476948621</v>
      </c>
      <c r="AV80">
        <f>AU80*1000/AA80</f>
        <v>17.16405965776703</v>
      </c>
      <c r="AW80">
        <f>(AV80-U80)</f>
        <v>9.5922603795077528</v>
      </c>
      <c r="AX80">
        <f>IF(D80,P80,(O80+P80)/2)</f>
        <v>15.407651901245117</v>
      </c>
      <c r="AY80">
        <f>0.61365*EXP(17.502*AX80/(240.97+AX80))</f>
        <v>1.7568029010920283</v>
      </c>
      <c r="AZ80">
        <f>IF(AW80&lt;&gt;0,(1000-(AV80+U80)/2)/AW80*AP80,0)</f>
        <v>2.8751185786785542E-2</v>
      </c>
      <c r="BA80">
        <f>U80*AA80/1000</f>
        <v>0.76966474295210352</v>
      </c>
      <c r="BB80">
        <f>(AY80-BA80)</f>
        <v>0.98713815813992478</v>
      </c>
      <c r="BC80">
        <f>1/(1.6/F80+1.37/N80)</f>
        <v>1.7990144717159658E-2</v>
      </c>
      <c r="BD80">
        <f>G80*AA80*0.001</f>
        <v>45.629577311430253</v>
      </c>
      <c r="BE80">
        <f>G80/S80</f>
        <v>1.0920859474242783</v>
      </c>
      <c r="BF80">
        <f>(1-AP80*AA80/AU80/F80)*100</f>
        <v>43.866338918837002</v>
      </c>
      <c r="BG80">
        <f>(S80-E80/(N80/1.35))</f>
        <v>411.34325795832444</v>
      </c>
      <c r="BH80">
        <f>E80*BF80/100/BG80</f>
        <v>-8.5421629515009087E-4</v>
      </c>
    </row>
    <row r="81" spans="1:60" x14ac:dyDescent="0.25">
      <c r="A81" s="1">
        <v>22</v>
      </c>
      <c r="B81" s="1" t="s">
        <v>143</v>
      </c>
      <c r="C81" s="1">
        <v>5394.5000071190298</v>
      </c>
      <c r="D81" s="1">
        <v>1</v>
      </c>
      <c r="E81">
        <f>(R81-S81*(1000-T81)/(1000-U81))*AO81</f>
        <v>-0.86326693480328986</v>
      </c>
      <c r="F81">
        <f>IF(AZ81&lt;&gt;0,1/(1/AZ81-1/N81),0)</f>
        <v>2.8498022700890187E-2</v>
      </c>
      <c r="G81">
        <f>((BC81-AP81/2)*S81-E81)/(BC81+AP81/2)</f>
        <v>453.05543164222246</v>
      </c>
      <c r="H81">
        <f>AP81*1000</f>
        <v>0.27477068125566501</v>
      </c>
      <c r="I81">
        <f>(AU81-BA81)</f>
        <v>0.97561987745552925</v>
      </c>
      <c r="J81">
        <f>(P81+AT81*D81)</f>
        <v>15.300215838014278</v>
      </c>
      <c r="K81" s="1">
        <v>8.2299995422363281</v>
      </c>
      <c r="L81">
        <f>(K81*AI81+AJ81)</f>
        <v>2</v>
      </c>
      <c r="M81" s="1">
        <v>0.5</v>
      </c>
      <c r="N81">
        <f>L81*(M81+1)*(M81+1)/(M81*M81+1)</f>
        <v>3.6</v>
      </c>
      <c r="O81" s="1">
        <v>15.369189262390137</v>
      </c>
      <c r="P81" s="1">
        <v>15.40585994720459</v>
      </c>
      <c r="Q81" s="1">
        <v>15.028667449951172</v>
      </c>
      <c r="R81" s="1">
        <v>409.73516845703125</v>
      </c>
      <c r="S81" s="1">
        <v>410.96917724609375</v>
      </c>
      <c r="T81" s="1">
        <v>7.1178369522094727</v>
      </c>
      <c r="U81" s="1">
        <v>7.5663027763366699</v>
      </c>
      <c r="V81" s="1">
        <v>41.285068511962891</v>
      </c>
      <c r="W81" s="1">
        <v>43.891933441162109</v>
      </c>
      <c r="X81" s="1">
        <v>500.42886352539063</v>
      </c>
      <c r="Y81" s="1">
        <v>6.114640086889267E-2</v>
      </c>
      <c r="Z81" s="1">
        <v>6.4364634454250336E-2</v>
      </c>
      <c r="AA81" s="1">
        <v>101.64926147460938</v>
      </c>
      <c r="AB81" s="1">
        <v>-1.5318664312362671</v>
      </c>
      <c r="AC81" s="1">
        <v>1.6352515667676926E-2</v>
      </c>
      <c r="AD81" s="1">
        <v>3.2512832432985306E-2</v>
      </c>
      <c r="AE81" s="1">
        <v>5.0870957784354687E-3</v>
      </c>
      <c r="AF81" s="1">
        <v>4.2315997183322906E-2</v>
      </c>
      <c r="AG81" s="1">
        <v>4.1273757815361023E-3</v>
      </c>
      <c r="AH81" s="1">
        <v>1</v>
      </c>
      <c r="AI81" s="1">
        <v>0</v>
      </c>
      <c r="AJ81" s="1">
        <v>2</v>
      </c>
      <c r="AK81" s="1">
        <v>0</v>
      </c>
      <c r="AL81" s="1">
        <v>1</v>
      </c>
      <c r="AM81" s="1">
        <v>0.18999999761581421</v>
      </c>
      <c r="AN81" s="1">
        <v>111115</v>
      </c>
      <c r="AO81">
        <f>X81*0.000001/(K81*0.0001)</f>
        <v>0.60805454600233144</v>
      </c>
      <c r="AP81">
        <f>(U81-T81)/(1000-U81)*AO81</f>
        <v>2.7477068125566503E-4</v>
      </c>
      <c r="AQ81">
        <f>(P81+273.15)</f>
        <v>288.55585994720457</v>
      </c>
      <c r="AR81">
        <f>(O81+273.15)</f>
        <v>288.51918926239011</v>
      </c>
      <c r="AS81">
        <f>(Y81*AK81+Z81*AL81)*AM81</f>
        <v>1.2229280392850317E-2</v>
      </c>
      <c r="AT81">
        <f>((AS81+0.00000010773*(AR81^4-AQ81^4))-AP81*44100)/(L81*0.92*2*29.3+0.00000043092*AQ81^3)</f>
        <v>-0.10564410919031157</v>
      </c>
      <c r="AU81">
        <f>0.61365*EXP(17.502*J81/(240.97+J81))</f>
        <v>1.7447289667634382</v>
      </c>
      <c r="AV81">
        <f>AU81*1000/AA81</f>
        <v>17.16420701393141</v>
      </c>
      <c r="AW81">
        <f>(AV81-U81)</f>
        <v>9.5979042375947401</v>
      </c>
      <c r="AX81">
        <f>IF(D81,P81,(O81+P81)/2)</f>
        <v>15.40585994720459</v>
      </c>
      <c r="AY81">
        <f>0.61365*EXP(17.502*AX81/(240.97+AX81))</f>
        <v>1.75660091647233</v>
      </c>
      <c r="AZ81">
        <f>IF(AW81&lt;&gt;0,(1000-(AV81+U81)/2)/AW81*AP81,0)</f>
        <v>2.8274200807429175E-2</v>
      </c>
      <c r="BA81">
        <f>U81*AA81/1000</f>
        <v>0.769109089307909</v>
      </c>
      <c r="BB81">
        <f>(AY81-BA81)</f>
        <v>0.98749182716442097</v>
      </c>
      <c r="BC81">
        <f>1/(1.6/F81+1.37/N81)</f>
        <v>1.7691349118224883E-2</v>
      </c>
      <c r="BD81">
        <f>G81*AA81*0.001</f>
        <v>46.052750033492288</v>
      </c>
      <c r="BE81">
        <f>G81/S81</f>
        <v>1.1024073257224516</v>
      </c>
      <c r="BF81">
        <f>(1-AP81*AA81/AU81/F81)*100</f>
        <v>43.826443823993685</v>
      </c>
      <c r="BG81">
        <f>(S81-E81/(N81/1.35))</f>
        <v>411.29290234664501</v>
      </c>
      <c r="BH81">
        <f>E81*BF81/100/BG81</f>
        <v>-9.198777709852259E-4</v>
      </c>
    </row>
    <row r="82" spans="1:60" x14ac:dyDescent="0.25">
      <c r="A82" s="1">
        <v>23</v>
      </c>
      <c r="B82" s="1" t="s">
        <v>144</v>
      </c>
      <c r="C82" s="1">
        <v>5399.5000070072711</v>
      </c>
      <c r="D82" s="1">
        <v>1</v>
      </c>
      <c r="E82">
        <f>(R82-S82*(1000-T82)/(1000-U82))*AO82</f>
        <v>-0.89267695261647417</v>
      </c>
      <c r="F82">
        <f>IF(AZ82&lt;&gt;0,1/(1/AZ82-1/N82),0)</f>
        <v>2.8177295068549053E-2</v>
      </c>
      <c r="G82">
        <f>((BC82-AP82/2)*S82-E82)/(BC82+AP82/2)</f>
        <v>455.21171934845495</v>
      </c>
      <c r="H82">
        <f>AP82*1000</f>
        <v>0.27163052775367386</v>
      </c>
      <c r="I82">
        <f>(AU82-BA82)</f>
        <v>0.9753666042703516</v>
      </c>
      <c r="J82">
        <f>(P82+AT82*D82)</f>
        <v>15.294176313485153</v>
      </c>
      <c r="K82" s="1">
        <v>8.2299995422363281</v>
      </c>
      <c r="L82">
        <f>(K82*AI82+AJ82)</f>
        <v>2</v>
      </c>
      <c r="M82" s="1">
        <v>0.5</v>
      </c>
      <c r="N82">
        <f>L82*(M82+1)*(M82+1)/(M82*M82+1)</f>
        <v>3.6</v>
      </c>
      <c r="O82" s="1">
        <v>15.370451927185059</v>
      </c>
      <c r="P82" s="1">
        <v>15.397807121276855</v>
      </c>
      <c r="Q82" s="1">
        <v>15.026471138000488</v>
      </c>
      <c r="R82" s="1">
        <v>409.62255859375</v>
      </c>
      <c r="S82" s="1">
        <v>410.90716552734375</v>
      </c>
      <c r="T82" s="1">
        <v>7.1187744140625</v>
      </c>
      <c r="U82" s="1">
        <v>7.5621447563171387</v>
      </c>
      <c r="V82" s="1">
        <v>41.287128448486328</v>
      </c>
      <c r="W82" s="1">
        <v>43.864837646484375</v>
      </c>
      <c r="X82" s="1">
        <v>500.39743041992188</v>
      </c>
      <c r="Y82" s="1">
        <v>7.6629318296909332E-2</v>
      </c>
      <c r="Z82" s="1">
        <v>8.0662444233894348E-2</v>
      </c>
      <c r="AA82" s="1">
        <v>101.64917755126953</v>
      </c>
      <c r="AB82" s="1">
        <v>-1.5318664312362671</v>
      </c>
      <c r="AC82" s="1">
        <v>1.6352515667676926E-2</v>
      </c>
      <c r="AD82" s="1">
        <v>3.2512832432985306E-2</v>
      </c>
      <c r="AE82" s="1">
        <v>5.0870957784354687E-3</v>
      </c>
      <c r="AF82" s="1">
        <v>4.2315997183322906E-2</v>
      </c>
      <c r="AG82" s="1">
        <v>4.1273757815361023E-3</v>
      </c>
      <c r="AH82" s="1">
        <v>1</v>
      </c>
      <c r="AI82" s="1">
        <v>0</v>
      </c>
      <c r="AJ82" s="1">
        <v>2</v>
      </c>
      <c r="AK82" s="1">
        <v>0</v>
      </c>
      <c r="AL82" s="1">
        <v>1</v>
      </c>
      <c r="AM82" s="1">
        <v>0.18999999761581421</v>
      </c>
      <c r="AN82" s="1">
        <v>111115</v>
      </c>
      <c r="AO82">
        <f>X82*0.000001/(K82*0.0001)</f>
        <v>0.60801635267642973</v>
      </c>
      <c r="AP82">
        <f>(U82-T82)/(1000-U82)*AO82</f>
        <v>2.7163052775367385E-4</v>
      </c>
      <c r="AQ82">
        <f>(P82+273.15)</f>
        <v>288.54780712127683</v>
      </c>
      <c r="AR82">
        <f>(O82+273.15)</f>
        <v>288.52045192718504</v>
      </c>
      <c r="AS82">
        <f>(Y82*AK82+Z82*AL82)*AM82</f>
        <v>1.5325864212125673E-2</v>
      </c>
      <c r="AT82">
        <f>((AS82+0.00000010773*(AR82^4-AQ82^4))-AP82*44100)/(L82*0.92*2*29.3+0.00000043092*AQ82^3)</f>
        <v>-0.1036308077917025</v>
      </c>
      <c r="AU82">
        <f>0.61365*EXP(17.502*J82/(240.97+J82))</f>
        <v>1.7440523992736343</v>
      </c>
      <c r="AV82">
        <f>AU82*1000/AA82</f>
        <v>17.157565277829956</v>
      </c>
      <c r="AW82">
        <f>(AV82-U82)</f>
        <v>9.5954205215128177</v>
      </c>
      <c r="AX82">
        <f>IF(D82,P82,(O82+P82)/2)</f>
        <v>15.397807121276855</v>
      </c>
      <c r="AY82">
        <f>0.61365*EXP(17.502*AX82/(240.97+AX82))</f>
        <v>1.755693473681966</v>
      </c>
      <c r="AZ82">
        <f>IF(AW82&lt;&gt;0,(1000-(AV82+U82)/2)/AW82*AP82,0)</f>
        <v>2.7958463436903256E-2</v>
      </c>
      <c r="BA82">
        <f>U82*AA82/1000</f>
        <v>0.76868579500328271</v>
      </c>
      <c r="BB82">
        <f>(AY82-BA82)</f>
        <v>0.98700767867868333</v>
      </c>
      <c r="BC82">
        <f>1/(1.6/F82+1.37/N82)</f>
        <v>1.7493569416086607E-2</v>
      </c>
      <c r="BD82">
        <f>G82*AA82*0.001</f>
        <v>46.271896883469772</v>
      </c>
      <c r="BE82">
        <f>G82/S82</f>
        <v>1.1078213220357263</v>
      </c>
      <c r="BF82">
        <f>(1-AP82*AA82/AU82/F82)*100</f>
        <v>43.814581811836192</v>
      </c>
      <c r="BG82">
        <f>(S82-E82/(N82/1.35))</f>
        <v>411.24191938457494</v>
      </c>
      <c r="BH82">
        <f>E82*BF82/100/BG82</f>
        <v>-9.5107686080462769E-4</v>
      </c>
    </row>
    <row r="83" spans="1:60" x14ac:dyDescent="0.25">
      <c r="A83" s="1">
        <v>24</v>
      </c>
      <c r="B83" s="1" t="s">
        <v>145</v>
      </c>
      <c r="C83" s="1">
        <v>5404.5000068955123</v>
      </c>
      <c r="D83" s="1">
        <v>1</v>
      </c>
      <c r="E83">
        <f>(R83-S83*(1000-T83)/(1000-U83))*AO83</f>
        <v>-0.86858525798999631</v>
      </c>
      <c r="F83">
        <f>IF(AZ83&lt;&gt;0,1/(1/AZ83-1/N83),0)</f>
        <v>2.7937816238622116E-2</v>
      </c>
      <c r="G83">
        <f>((BC83-AP83/2)*S83-E83)/(BC83+AP83/2)</f>
        <v>454.18936183068098</v>
      </c>
      <c r="H83">
        <f>AP83*1000</f>
        <v>0.26909351183860336</v>
      </c>
      <c r="I83">
        <f>(AU83-BA83)</f>
        <v>0.97448499225701224</v>
      </c>
      <c r="J83">
        <f>(P83+AT83*D83)</f>
        <v>15.282965142947846</v>
      </c>
      <c r="K83" s="1">
        <v>8.2299995422363281</v>
      </c>
      <c r="L83">
        <f>(K83*AI83+AJ83)</f>
        <v>2</v>
      </c>
      <c r="M83" s="1">
        <v>0.5</v>
      </c>
      <c r="N83">
        <f>L83*(M83+1)*(M83+1)/(M83*M83+1)</f>
        <v>3.6</v>
      </c>
      <c r="O83" s="1">
        <v>15.369941711425781</v>
      </c>
      <c r="P83" s="1">
        <v>15.384514808654785</v>
      </c>
      <c r="Q83" s="1">
        <v>15.023427963256836</v>
      </c>
      <c r="R83" s="1">
        <v>409.57781982421875</v>
      </c>
      <c r="S83" s="1">
        <v>410.82455444335938</v>
      </c>
      <c r="T83" s="1">
        <v>7.1192216873168945</v>
      </c>
      <c r="U83" s="1">
        <v>7.5584526062011719</v>
      </c>
      <c r="V83" s="1">
        <v>41.291118621826172</v>
      </c>
      <c r="W83" s="1">
        <v>43.843772888183594</v>
      </c>
      <c r="X83" s="1">
        <v>500.39743041992188</v>
      </c>
      <c r="Y83" s="1">
        <v>8.6054779589176178E-2</v>
      </c>
      <c r="Z83" s="1">
        <v>9.0583980083465576E-2</v>
      </c>
      <c r="AA83" s="1">
        <v>101.64939117431641</v>
      </c>
      <c r="AB83" s="1">
        <v>-1.5318664312362671</v>
      </c>
      <c r="AC83" s="1">
        <v>1.6352515667676926E-2</v>
      </c>
      <c r="AD83" s="1">
        <v>3.2512832432985306E-2</v>
      </c>
      <c r="AE83" s="1">
        <v>5.0870957784354687E-3</v>
      </c>
      <c r="AF83" s="1">
        <v>4.2315997183322906E-2</v>
      </c>
      <c r="AG83" s="1">
        <v>4.1273757815361023E-3</v>
      </c>
      <c r="AH83" s="1">
        <v>0.66666668653488159</v>
      </c>
      <c r="AI83" s="1">
        <v>0</v>
      </c>
      <c r="AJ83" s="1">
        <v>2</v>
      </c>
      <c r="AK83" s="1">
        <v>0</v>
      </c>
      <c r="AL83" s="1">
        <v>1</v>
      </c>
      <c r="AM83" s="1">
        <v>0.18999999761581421</v>
      </c>
      <c r="AN83" s="1">
        <v>111115</v>
      </c>
      <c r="AO83">
        <f>X83*0.000001/(K83*0.0001)</f>
        <v>0.60801635267642973</v>
      </c>
      <c r="AP83">
        <f>(U83-T83)/(1000-U83)*AO83</f>
        <v>2.6909351183860338E-4</v>
      </c>
      <c r="AQ83">
        <f>(P83+273.15)</f>
        <v>288.53451480865476</v>
      </c>
      <c r="AR83">
        <f>(O83+273.15)</f>
        <v>288.51994171142576</v>
      </c>
      <c r="AS83">
        <f>(Y83*AK83+Z83*AL83)*AM83</f>
        <v>1.7210955999889421E-2</v>
      </c>
      <c r="AT83">
        <f>((AS83+0.00000010773*(AR83^4-AQ83^4))-AP83*44100)/(L83*0.92*2*29.3+0.00000043092*AQ83^3)</f>
        <v>-0.10154966570693949</v>
      </c>
      <c r="AU83">
        <f>0.61365*EXP(17.502*J83/(240.97+J83))</f>
        <v>1.7427970978972864</v>
      </c>
      <c r="AV83">
        <f>AU83*1000/AA83</f>
        <v>17.145179894964645</v>
      </c>
      <c r="AW83">
        <f>(AV83-U83)</f>
        <v>9.5867272887634734</v>
      </c>
      <c r="AX83">
        <f>IF(D83,P83,(O83+P83)/2)</f>
        <v>15.384514808654785</v>
      </c>
      <c r="AY83">
        <f>0.61365*EXP(17.502*AX83/(240.97+AX83))</f>
        <v>1.7541965135733084</v>
      </c>
      <c r="AZ83">
        <f>IF(AW83&lt;&gt;0,(1000-(AV83+U83)/2)/AW83*AP83,0)</f>
        <v>2.7722674299670073E-2</v>
      </c>
      <c r="BA83">
        <f>U83*AA83/1000</f>
        <v>0.76831210564027419</v>
      </c>
      <c r="BB83">
        <f>(AY83-BA83)</f>
        <v>0.98588440793303422</v>
      </c>
      <c r="BC83">
        <f>1/(1.6/F83+1.37/N83)</f>
        <v>1.7345873002774848E-2</v>
      </c>
      <c r="BD83">
        <f>G83*AA83*0.001</f>
        <v>46.168072107940027</v>
      </c>
      <c r="BE83">
        <f>G83/S83</f>
        <v>1.1055555392643901</v>
      </c>
      <c r="BF83">
        <f>(1-AP83*AA83/AU83/F83)*100</f>
        <v>43.82168307568007</v>
      </c>
      <c r="BG83">
        <f>(S83-E83/(N83/1.35))</f>
        <v>411.15027391510563</v>
      </c>
      <c r="BH83">
        <f>E83*BF83/100/BG83</f>
        <v>-9.2576535429244678E-4</v>
      </c>
    </row>
    <row r="84" spans="1:60" x14ac:dyDescent="0.25">
      <c r="A84" s="1">
        <v>25</v>
      </c>
      <c r="B84" s="1" t="s">
        <v>146</v>
      </c>
      <c r="C84" s="1">
        <v>5410.0000067725778</v>
      </c>
      <c r="D84" s="1">
        <v>1</v>
      </c>
      <c r="E84">
        <f>(R84-S84*(1000-T84)/(1000-U84))*AO84</f>
        <v>-0.80092217266771104</v>
      </c>
      <c r="F84">
        <f>IF(AZ84&lt;&gt;0,1/(1/AZ84-1/N84),0)</f>
        <v>2.7693880583364302E-2</v>
      </c>
      <c r="G84">
        <f>((BC84-AP84/2)*S84-E84)/(BC84+AP84/2)</f>
        <v>450.64230381815685</v>
      </c>
      <c r="H84">
        <f>AP84*1000</f>
        <v>0.26649410317908018</v>
      </c>
      <c r="I84">
        <f>(AU84-BA84)</f>
        <v>0.97351781724849029</v>
      </c>
      <c r="J84">
        <f>(P84+AT84*D84)</f>
        <v>15.271247774666174</v>
      </c>
      <c r="K84" s="1">
        <v>8.2299995422363281</v>
      </c>
      <c r="L84">
        <f>(K84*AI84+AJ84)</f>
        <v>2</v>
      </c>
      <c r="M84" s="1">
        <v>0.5</v>
      </c>
      <c r="N84">
        <f>L84*(M84+1)*(M84+1)/(M84*M84+1)</f>
        <v>3.6</v>
      </c>
      <c r="O84" s="1">
        <v>15.367799758911133</v>
      </c>
      <c r="P84" s="1">
        <v>15.370820045471191</v>
      </c>
      <c r="Q84" s="1">
        <v>15.019915580749512</v>
      </c>
      <c r="R84" s="1">
        <v>409.60226440429688</v>
      </c>
      <c r="S84" s="1">
        <v>410.73947143554688</v>
      </c>
      <c r="T84" s="1">
        <v>7.1200699806213379</v>
      </c>
      <c r="U84" s="1">
        <v>7.5550456047058105</v>
      </c>
      <c r="V84" s="1">
        <v>41.300937652587891</v>
      </c>
      <c r="W84" s="1">
        <v>43.828659057617188</v>
      </c>
      <c r="X84" s="1">
        <v>500.41339111328125</v>
      </c>
      <c r="Y84" s="1">
        <v>8.4120117127895355E-2</v>
      </c>
      <c r="Z84" s="1">
        <v>8.8547497987747192E-2</v>
      </c>
      <c r="AA84" s="1">
        <v>101.64970397949219</v>
      </c>
      <c r="AB84" s="1">
        <v>-1.5318664312362671</v>
      </c>
      <c r="AC84" s="1">
        <v>1.6352515667676926E-2</v>
      </c>
      <c r="AD84" s="1">
        <v>3.2512832432985306E-2</v>
      </c>
      <c r="AE84" s="1">
        <v>5.0870957784354687E-3</v>
      </c>
      <c r="AF84" s="1">
        <v>4.2315997183322906E-2</v>
      </c>
      <c r="AG84" s="1">
        <v>4.1273757815361023E-3</v>
      </c>
      <c r="AH84" s="1">
        <v>1</v>
      </c>
      <c r="AI84" s="1">
        <v>0</v>
      </c>
      <c r="AJ84" s="1">
        <v>2</v>
      </c>
      <c r="AK84" s="1">
        <v>0</v>
      </c>
      <c r="AL84" s="1">
        <v>1</v>
      </c>
      <c r="AM84" s="1">
        <v>0.18999999761581421</v>
      </c>
      <c r="AN84" s="1">
        <v>111115</v>
      </c>
      <c r="AO84">
        <f>X84*0.000001/(K84*0.0001)</f>
        <v>0.60803574598657195</v>
      </c>
      <c r="AP84">
        <f>(U84-T84)/(1000-U84)*AO84</f>
        <v>2.6649410317908018E-4</v>
      </c>
      <c r="AQ84">
        <f>(P84+273.15)</f>
        <v>288.52082004547117</v>
      </c>
      <c r="AR84">
        <f>(O84+273.15)</f>
        <v>288.51779975891111</v>
      </c>
      <c r="AS84">
        <f>(Y84*AK84+Z84*AL84)*AM84</f>
        <v>1.682402440655828E-2</v>
      </c>
      <c r="AT84">
        <f>((AS84+0.00000010773*(AR84^4-AQ84^4))-AP84*44100)/(L84*0.92*2*29.3+0.00000043092*AQ84^3)</f>
        <v>-9.957227080501696E-2</v>
      </c>
      <c r="AU84">
        <f>0.61365*EXP(17.502*J84/(240.97+J84))</f>
        <v>1.7414859665183995</v>
      </c>
      <c r="AV84">
        <f>AU84*1000/AA84</f>
        <v>17.132228608061112</v>
      </c>
      <c r="AW84">
        <f>(AV84-U84)</f>
        <v>9.5771830033553016</v>
      </c>
      <c r="AX84">
        <f>IF(D84,P84,(O84+P84)/2)</f>
        <v>15.370820045471191</v>
      </c>
      <c r="AY84">
        <f>0.61365*EXP(17.502*AX84/(240.97+AX84))</f>
        <v>1.752655402830847</v>
      </c>
      <c r="AZ84">
        <f>IF(AW84&lt;&gt;0,(1000-(AV84+U84)/2)/AW84*AP84,0)</f>
        <v>2.7482464998970422E-2</v>
      </c>
      <c r="BA84">
        <f>U84*AA84/1000</f>
        <v>0.76796814926990919</v>
      </c>
      <c r="BB84">
        <f>(AY84-BA84)</f>
        <v>0.98468725356093778</v>
      </c>
      <c r="BC84">
        <f>1/(1.6/F84+1.37/N84)</f>
        <v>1.7195410697743326E-2</v>
      </c>
      <c r="BD84">
        <f>G84*AA84*0.001</f>
        <v>45.80765678375203</v>
      </c>
      <c r="BE84">
        <f>G84/S84</f>
        <v>1.0971487649900029</v>
      </c>
      <c r="BF84">
        <f>(1-AP84*AA84/AU84/F84)*100</f>
        <v>43.831874861956862</v>
      </c>
      <c r="BG84">
        <f>(S84-E84/(N84/1.35))</f>
        <v>411.03981725029729</v>
      </c>
      <c r="BH84">
        <f>E84*BF84/100/BG84</f>
        <v>-8.5407590635338442E-4</v>
      </c>
    </row>
    <row r="85" spans="1:60" x14ac:dyDescent="0.25">
      <c r="A85" s="1" t="s">
        <v>9</v>
      </c>
      <c r="B85" s="1" t="s">
        <v>147</v>
      </c>
    </row>
    <row r="86" spans="1:60" x14ac:dyDescent="0.25">
      <c r="A86" s="1" t="s">
        <v>9</v>
      </c>
      <c r="B86" s="1" t="s">
        <v>148</v>
      </c>
    </row>
    <row r="87" spans="1:60" x14ac:dyDescent="0.25">
      <c r="A87" s="1" t="s">
        <v>9</v>
      </c>
      <c r="B87" s="1" t="s">
        <v>149</v>
      </c>
    </row>
    <row r="88" spans="1:60" x14ac:dyDescent="0.25">
      <c r="A88" s="1" t="s">
        <v>9</v>
      </c>
      <c r="B88" s="1" t="s">
        <v>150</v>
      </c>
    </row>
    <row r="89" spans="1:60" x14ac:dyDescent="0.25">
      <c r="A89" s="1" t="s">
        <v>9</v>
      </c>
      <c r="B89" s="1" t="s">
        <v>151</v>
      </c>
    </row>
    <row r="90" spans="1:60" x14ac:dyDescent="0.25">
      <c r="A90" s="1" t="s">
        <v>9</v>
      </c>
      <c r="B90" s="1" t="s">
        <v>152</v>
      </c>
    </row>
    <row r="91" spans="1:60" x14ac:dyDescent="0.25">
      <c r="A91" s="1" t="s">
        <v>9</v>
      </c>
      <c r="B91" s="1" t="s">
        <v>153</v>
      </c>
    </row>
    <row r="92" spans="1:60" x14ac:dyDescent="0.25">
      <c r="A92" s="1" t="s">
        <v>9</v>
      </c>
      <c r="B92" s="1" t="s">
        <v>154</v>
      </c>
    </row>
    <row r="93" spans="1:60" x14ac:dyDescent="0.25">
      <c r="A93" s="1" t="s">
        <v>9</v>
      </c>
      <c r="B93" s="1" t="s">
        <v>155</v>
      </c>
    </row>
    <row r="94" spans="1:60" x14ac:dyDescent="0.25">
      <c r="A94" s="1">
        <v>26</v>
      </c>
      <c r="B94" s="1" t="s">
        <v>156</v>
      </c>
      <c r="C94" s="1">
        <v>5804.0000072419643</v>
      </c>
      <c r="D94" s="1">
        <v>1</v>
      </c>
      <c r="E94">
        <f>(R94-S94*(1000-T94)/(1000-U94))*AO94</f>
        <v>-0.5450533462811471</v>
      </c>
      <c r="F94">
        <f>IF(AZ94&lt;&gt;0,1/(1/AZ94-1/N94),0)</f>
        <v>2.9284032197255956E-2</v>
      </c>
      <c r="G94">
        <f>((BC94-AP94/2)*S94-E94)/(BC94+AP94/2)</f>
        <v>434.26953231002824</v>
      </c>
      <c r="H94">
        <f>AP94*1000</f>
        <v>0.28330861082200143</v>
      </c>
      <c r="I94">
        <f>(AU94-BA94)</f>
        <v>0.97933985840935356</v>
      </c>
      <c r="J94">
        <f>(P94+AT94*D94)</f>
        <v>15.219846137666462</v>
      </c>
      <c r="K94" s="1">
        <v>6.3499999046325684</v>
      </c>
      <c r="L94">
        <f>(K94*AI94+AJ94)</f>
        <v>2</v>
      </c>
      <c r="M94" s="1">
        <v>0.5</v>
      </c>
      <c r="N94">
        <f>L94*(M94+1)*(M94+1)/(M94*M94+1)</f>
        <v>3.6</v>
      </c>
      <c r="O94" s="1">
        <v>15.334670066833496</v>
      </c>
      <c r="P94" s="1">
        <v>15.324503898620605</v>
      </c>
      <c r="Q94" s="1">
        <v>15.030117988586426</v>
      </c>
      <c r="R94" s="1">
        <v>410.32455444335938</v>
      </c>
      <c r="S94" s="1">
        <v>410.86846923828125</v>
      </c>
      <c r="T94" s="1">
        <v>7.0838518142700195</v>
      </c>
      <c r="U94" s="1">
        <v>7.4406671524047852</v>
      </c>
      <c r="V94" s="1">
        <v>41.184284210205078</v>
      </c>
      <c r="W94" s="1">
        <v>43.258358001708984</v>
      </c>
      <c r="X94" s="1">
        <v>500.43359375</v>
      </c>
      <c r="Y94" s="1">
        <v>0.10731886327266693</v>
      </c>
      <c r="Z94" s="1">
        <v>0.11296722292900085</v>
      </c>
      <c r="AA94" s="1">
        <v>101.65818023681641</v>
      </c>
      <c r="AB94" s="1">
        <v>-1.6997557878494263</v>
      </c>
      <c r="AC94" s="1">
        <v>2.1859914064407349E-2</v>
      </c>
      <c r="AD94" s="1">
        <v>2.6911275461316109E-2</v>
      </c>
      <c r="AE94" s="1">
        <v>8.347228285856545E-4</v>
      </c>
      <c r="AF94" s="1">
        <v>2.3580711334943771E-2</v>
      </c>
      <c r="AG94" s="1">
        <v>1.1632926762104034E-3</v>
      </c>
      <c r="AH94" s="1">
        <v>1</v>
      </c>
      <c r="AI94" s="1">
        <v>0</v>
      </c>
      <c r="AJ94" s="1">
        <v>2</v>
      </c>
      <c r="AK94" s="1">
        <v>0</v>
      </c>
      <c r="AL94" s="1">
        <v>1</v>
      </c>
      <c r="AM94" s="1">
        <v>0.18999999761581421</v>
      </c>
      <c r="AN94" s="1">
        <v>111115</v>
      </c>
      <c r="AO94">
        <f>X94*0.000001/(K94*0.0001)</f>
        <v>0.78808441144213948</v>
      </c>
      <c r="AP94">
        <f>(U94-T94)/(1000-U94)*AO94</f>
        <v>2.8330861082200145E-4</v>
      </c>
      <c r="AQ94">
        <f>(P94+273.15)</f>
        <v>288.47450389862058</v>
      </c>
      <c r="AR94">
        <f>(O94+273.15)</f>
        <v>288.48467006683347</v>
      </c>
      <c r="AS94">
        <f>(Y94*AK94+Z94*AL94)*AM94</f>
        <v>2.1463772087175315E-2</v>
      </c>
      <c r="AT94">
        <f>((AS94+0.00000010773*(AR94^4-AQ94^4))-AP94*44100)/(L94*0.92*2*29.3+0.00000043092*AQ94^3)</f>
        <v>-0.10465776095414457</v>
      </c>
      <c r="AU94">
        <f>0.61365*EXP(17.502*J94/(240.97+J94))</f>
        <v>1.7357445408706786</v>
      </c>
      <c r="AV94">
        <f>AU94*1000/AA94</f>
        <v>17.074322369603696</v>
      </c>
      <c r="AW94">
        <f>(AV94-U94)</f>
        <v>9.6336552171989105</v>
      </c>
      <c r="AX94">
        <f>IF(D94,P94,(O94+P94)/2)</f>
        <v>15.324503898620605</v>
      </c>
      <c r="AY94">
        <f>0.61365*EXP(17.502*AX94/(240.97+AX94))</f>
        <v>1.7474521241356051</v>
      </c>
      <c r="AZ94">
        <f>IF(AW94&lt;&gt;0,(1000-(AV94+U94)/2)/AW94*AP94,0)</f>
        <v>2.9047744672189825E-2</v>
      </c>
      <c r="BA94">
        <f>U94*AA94/1000</f>
        <v>0.75640468246132508</v>
      </c>
      <c r="BB94">
        <f>(AY94-BA94)</f>
        <v>0.99104744167428005</v>
      </c>
      <c r="BC94">
        <f>1/(1.6/F94+1.37/N94)</f>
        <v>1.8175922537848502E-2</v>
      </c>
      <c r="BD94">
        <f>G94*AA94*0.001</f>
        <v>44.147050386930815</v>
      </c>
      <c r="BE94">
        <f>G94/S94</f>
        <v>1.0569551202484113</v>
      </c>
      <c r="BF94">
        <f>(1-AP94*AA94/AU94/F94)*100</f>
        <v>43.338845129099667</v>
      </c>
      <c r="BG94">
        <f>(S94-E94/(N94/1.35))</f>
        <v>411.07286424313668</v>
      </c>
      <c r="BH94">
        <f>E94*BF94/100/BG94</f>
        <v>-5.7464222565672713E-4</v>
      </c>
    </row>
    <row r="95" spans="1:60" x14ac:dyDescent="0.25">
      <c r="A95" s="1">
        <v>27</v>
      </c>
      <c r="B95" s="1" t="s">
        <v>157</v>
      </c>
      <c r="C95" s="1">
        <v>5809.0000071302056</v>
      </c>
      <c r="D95" s="1">
        <v>1</v>
      </c>
      <c r="E95">
        <f>(R95-S95*(1000-T95)/(1000-U95))*AO95</f>
        <v>-0.64871713612755888</v>
      </c>
      <c r="F95">
        <f>IF(AZ95&lt;&gt;0,1/(1/AZ95-1/N95),0)</f>
        <v>2.9271511074623942E-2</v>
      </c>
      <c r="G95">
        <f>((BC95-AP95/2)*S95-E95)/(BC95+AP95/2)</f>
        <v>439.89753530049649</v>
      </c>
      <c r="H95">
        <f>AP95*1000</f>
        <v>0.28324752117037078</v>
      </c>
      <c r="I95">
        <f>(AU95-BA95)</f>
        <v>0.97954600251899315</v>
      </c>
      <c r="J95">
        <f>(P95+AT95*D95)</f>
        <v>15.221652780367384</v>
      </c>
      <c r="K95" s="1">
        <v>6.3499999046325684</v>
      </c>
      <c r="L95">
        <f>(K95*AI95+AJ95)</f>
        <v>2</v>
      </c>
      <c r="M95" s="1">
        <v>0.5</v>
      </c>
      <c r="N95">
        <f>L95*(M95+1)*(M95+1)/(M95*M95+1)</f>
        <v>3.6</v>
      </c>
      <c r="O95" s="1">
        <v>15.337169647216797</v>
      </c>
      <c r="P95" s="1">
        <v>15.326215744018555</v>
      </c>
      <c r="Q95" s="1">
        <v>15.029213905334473</v>
      </c>
      <c r="R95" s="1">
        <v>410.14736938476563</v>
      </c>
      <c r="S95" s="1">
        <v>410.82284545898438</v>
      </c>
      <c r="T95" s="1">
        <v>7.0838756561279297</v>
      </c>
      <c r="U95" s="1">
        <v>7.4406003952026367</v>
      </c>
      <c r="V95" s="1">
        <v>41.177848815917969</v>
      </c>
      <c r="W95" s="1">
        <v>43.251564025878906</v>
      </c>
      <c r="X95" s="1">
        <v>500.45278930664063</v>
      </c>
      <c r="Y95" s="1">
        <v>0.10900361835956573</v>
      </c>
      <c r="Z95" s="1">
        <v>0.11474065482616425</v>
      </c>
      <c r="AA95" s="1">
        <v>101.65847015380859</v>
      </c>
      <c r="AB95" s="1">
        <v>-1.6997557878494263</v>
      </c>
      <c r="AC95" s="1">
        <v>2.1859914064407349E-2</v>
      </c>
      <c r="AD95" s="1">
        <v>2.6911275461316109E-2</v>
      </c>
      <c r="AE95" s="1">
        <v>8.347228285856545E-4</v>
      </c>
      <c r="AF95" s="1">
        <v>2.3580711334943771E-2</v>
      </c>
      <c r="AG95" s="1">
        <v>1.1632926762104034E-3</v>
      </c>
      <c r="AH95" s="1">
        <v>1</v>
      </c>
      <c r="AI95" s="1">
        <v>0</v>
      </c>
      <c r="AJ95" s="1">
        <v>2</v>
      </c>
      <c r="AK95" s="1">
        <v>0</v>
      </c>
      <c r="AL95" s="1">
        <v>1</v>
      </c>
      <c r="AM95" s="1">
        <v>0.18999999761581421</v>
      </c>
      <c r="AN95" s="1">
        <v>111115</v>
      </c>
      <c r="AO95">
        <f>X95*0.000001/(K95*0.0001)</f>
        <v>0.78811464066564962</v>
      </c>
      <c r="AP95">
        <f>(U95-T95)/(1000-U95)*AO95</f>
        <v>2.8324752117037078E-4</v>
      </c>
      <c r="AQ95">
        <f>(P95+273.15)</f>
        <v>288.47621574401853</v>
      </c>
      <c r="AR95">
        <f>(O95+273.15)</f>
        <v>288.48716964721677</v>
      </c>
      <c r="AS95">
        <f>(Y95*AK95+Z95*AL95)*AM95</f>
        <v>2.1800724143408168E-2</v>
      </c>
      <c r="AT95">
        <f>((AS95+0.00000010773*(AR95^4-AQ95^4))-AP95*44100)/(L95*0.92*2*29.3+0.00000043092*AQ95^3)</f>
        <v>-0.10456296365117086</v>
      </c>
      <c r="AU95">
        <f>0.61365*EXP(17.502*J95/(240.97+J95))</f>
        <v>1.7359460557211168</v>
      </c>
      <c r="AV95">
        <f>AU95*1000/AA95</f>
        <v>17.076255948910521</v>
      </c>
      <c r="AW95">
        <f>(AV95-U95)</f>
        <v>9.6356555537078847</v>
      </c>
      <c r="AX95">
        <f>IF(D95,P95,(O95+P95)/2)</f>
        <v>15.326215744018555</v>
      </c>
      <c r="AY95">
        <f>0.61365*EXP(17.502*AX95/(240.97+AX95))</f>
        <v>1.7476441956066551</v>
      </c>
      <c r="AZ95">
        <f>IF(AW95&lt;&gt;0,(1000-(AV95+U95)/2)/AW95*AP95,0)</f>
        <v>2.9035424753174235E-2</v>
      </c>
      <c r="BA95">
        <f>U95*AA95/1000</f>
        <v>0.75640005320212367</v>
      </c>
      <c r="BB95">
        <f>(AY95-BA95)</f>
        <v>0.9912441424045314</v>
      </c>
      <c r="BC95">
        <f>1/(1.6/F95+1.37/N95)</f>
        <v>1.8168204698911006E-2</v>
      </c>
      <c r="BD95">
        <f>G95*AA95*0.001</f>
        <v>44.719310463079488</v>
      </c>
      <c r="BE95">
        <f>G95/S95</f>
        <v>1.0707718428098343</v>
      </c>
      <c r="BF95">
        <f>(1-AP95*AA95/AU95/F95)*100</f>
        <v>43.333248120442981</v>
      </c>
      <c r="BG95">
        <f>(S95-E95/(N95/1.35))</f>
        <v>411.06611438503222</v>
      </c>
      <c r="BH95">
        <f>E95*BF95/100/BG95</f>
        <v>-6.8385643175316604E-4</v>
      </c>
    </row>
    <row r="96" spans="1:60" x14ac:dyDescent="0.25">
      <c r="A96" s="1">
        <v>28</v>
      </c>
      <c r="B96" s="1" t="s">
        <v>158</v>
      </c>
      <c r="C96" s="1">
        <v>5814.5000070072711</v>
      </c>
      <c r="D96" s="1">
        <v>1</v>
      </c>
      <c r="E96">
        <f>(R96-S96*(1000-T96)/(1000-U96))*AO96</f>
        <v>-0.68228371774391117</v>
      </c>
      <c r="F96">
        <f>IF(AZ96&lt;&gt;0,1/(1/AZ96-1/N96),0)</f>
        <v>2.9275484410676199E-2</v>
      </c>
      <c r="G96">
        <f>((BC96-AP96/2)*S96-E96)/(BC96+AP96/2)</f>
        <v>441.67428206083468</v>
      </c>
      <c r="H96">
        <f>AP96*1000</f>
        <v>0.2833716611249425</v>
      </c>
      <c r="I96">
        <f>(AU96-BA96)</f>
        <v>0.97984712974372079</v>
      </c>
      <c r="J96">
        <f>(P96+AT96*D96)</f>
        <v>15.224276880874418</v>
      </c>
      <c r="K96" s="1">
        <v>6.3499999046325684</v>
      </c>
      <c r="L96">
        <f>(K96*AI96+AJ96)</f>
        <v>2</v>
      </c>
      <c r="M96" s="1">
        <v>0.5</v>
      </c>
      <c r="N96">
        <f>L96*(M96+1)*(M96+1)/(M96*M96+1)</f>
        <v>3.6</v>
      </c>
      <c r="O96" s="1">
        <v>15.339181900024414</v>
      </c>
      <c r="P96" s="1">
        <v>15.328945159912109</v>
      </c>
      <c r="Q96" s="1">
        <v>15.028742790222168</v>
      </c>
      <c r="R96" s="1">
        <v>410.0545654296875</v>
      </c>
      <c r="S96" s="1">
        <v>410.7725830078125</v>
      </c>
      <c r="T96" s="1">
        <v>7.0835995674133301</v>
      </c>
      <c r="U96" s="1">
        <v>7.4404792785644531</v>
      </c>
      <c r="V96" s="1">
        <v>41.17144775390625</v>
      </c>
      <c r="W96" s="1">
        <v>43.245395660400391</v>
      </c>
      <c r="X96" s="1">
        <v>500.45477294921875</v>
      </c>
      <c r="Y96" s="1">
        <v>0.11108177900314331</v>
      </c>
      <c r="Z96" s="1">
        <v>0.11692818999290466</v>
      </c>
      <c r="AA96" s="1">
        <v>101.65899658203125</v>
      </c>
      <c r="AB96" s="1">
        <v>-1.6997557878494263</v>
      </c>
      <c r="AC96" s="1">
        <v>2.1859914064407349E-2</v>
      </c>
      <c r="AD96" s="1">
        <v>2.6911275461316109E-2</v>
      </c>
      <c r="AE96" s="1">
        <v>8.347228285856545E-4</v>
      </c>
      <c r="AF96" s="1">
        <v>2.3580711334943771E-2</v>
      </c>
      <c r="AG96" s="1">
        <v>1.1632926762104034E-3</v>
      </c>
      <c r="AH96" s="1">
        <v>1</v>
      </c>
      <c r="AI96" s="1">
        <v>0</v>
      </c>
      <c r="AJ96" s="1">
        <v>2</v>
      </c>
      <c r="AK96" s="1">
        <v>0</v>
      </c>
      <c r="AL96" s="1">
        <v>1</v>
      </c>
      <c r="AM96" s="1">
        <v>0.18999999761581421</v>
      </c>
      <c r="AN96" s="1">
        <v>111115</v>
      </c>
      <c r="AO96">
        <f>X96*0.000001/(K96*0.0001)</f>
        <v>0.78811776451227622</v>
      </c>
      <c r="AP96">
        <f>(U96-T96)/(1000-U96)*AO96</f>
        <v>2.8337166112494248E-4</v>
      </c>
      <c r="AQ96">
        <f>(P96+273.15)</f>
        <v>288.47894515991209</v>
      </c>
      <c r="AR96">
        <f>(O96+273.15)</f>
        <v>288.48918190002439</v>
      </c>
      <c r="AS96">
        <f>(Y96*AK96+Z96*AL96)*AM96</f>
        <v>2.2216355819873357E-2</v>
      </c>
      <c r="AT96">
        <f>((AS96+0.00000010773*(AR96^4-AQ96^4))-AP96*44100)/(L96*0.92*2*29.3+0.00000043092*AQ96^3)</f>
        <v>-0.10466827903769083</v>
      </c>
      <c r="AU96">
        <f>0.61365*EXP(17.502*J96/(240.97+J96))</f>
        <v>1.7362387872919789</v>
      </c>
      <c r="AV96">
        <f>AU96*1000/AA96</f>
        <v>17.079047065853768</v>
      </c>
      <c r="AW96">
        <f>(AV96-U96)</f>
        <v>9.6385677872893147</v>
      </c>
      <c r="AX96">
        <f>IF(D96,P96,(O96+P96)/2)</f>
        <v>15.328945159912109</v>
      </c>
      <c r="AY96">
        <f>0.61365*EXP(17.502*AX96/(240.97+AX96))</f>
        <v>1.7479504782826734</v>
      </c>
      <c r="AZ96">
        <f>IF(AW96&lt;&gt;0,(1000-(AV96+U96)/2)/AW96*AP96,0)</f>
        <v>2.9039334250358755E-2</v>
      </c>
      <c r="BA96">
        <f>U96*AA96/1000</f>
        <v>0.7563916575482581</v>
      </c>
      <c r="BB96">
        <f>(AY96-BA96)</f>
        <v>0.99155882073441526</v>
      </c>
      <c r="BC96">
        <f>1/(1.6/F96+1.37/N96)</f>
        <v>1.8170653810744761E-2</v>
      </c>
      <c r="BD96">
        <f>G96*AA96*0.001</f>
        <v>44.900164330393501</v>
      </c>
      <c r="BE96">
        <f>G96/S96</f>
        <v>1.0752282414438417</v>
      </c>
      <c r="BF96">
        <f>(1-AP96*AA96/AU96/F96)*100</f>
        <v>43.325370360792625</v>
      </c>
      <c r="BG96">
        <f>(S96-E96/(N96/1.35))</f>
        <v>411.02843940196647</v>
      </c>
      <c r="BH96">
        <f>E96*BF96/100/BG96</f>
        <v>-7.1917638607690035E-4</v>
      </c>
    </row>
    <row r="97" spans="1:60" x14ac:dyDescent="0.25">
      <c r="A97" s="1">
        <v>29</v>
      </c>
      <c r="B97" s="1" t="s">
        <v>159</v>
      </c>
      <c r="C97" s="1">
        <v>5819.5000068955123</v>
      </c>
      <c r="D97" s="1">
        <v>1</v>
      </c>
      <c r="E97">
        <f>(R97-S97*(1000-T97)/(1000-U97))*AO97</f>
        <v>-0.72506669001223389</v>
      </c>
      <c r="F97">
        <f>IF(AZ97&lt;&gt;0,1/(1/AZ97-1/N97),0)</f>
        <v>2.926552347739288E-2</v>
      </c>
      <c r="G97">
        <f>((BC97-AP97/2)*S97-E97)/(BC97+AP97/2)</f>
        <v>443.95772907243901</v>
      </c>
      <c r="H97">
        <f>AP97*1000</f>
        <v>0.28322607317783921</v>
      </c>
      <c r="I97">
        <f>(AU97-BA97)</f>
        <v>0.97967815922054946</v>
      </c>
      <c r="J97">
        <f>(P97+AT97*D97)</f>
        <v>15.222078752731232</v>
      </c>
      <c r="K97" s="1">
        <v>6.3499999046325684</v>
      </c>
      <c r="L97">
        <f>(K97*AI97+AJ97)</f>
        <v>2</v>
      </c>
      <c r="M97" s="1">
        <v>0.5</v>
      </c>
      <c r="N97">
        <f>L97*(M97+1)*(M97+1)/(M97*M97+1)</f>
        <v>3.6</v>
      </c>
      <c r="O97" s="1">
        <v>15.339719772338867</v>
      </c>
      <c r="P97" s="1">
        <v>15.326465606689453</v>
      </c>
      <c r="Q97" s="1">
        <v>15.027905464172363</v>
      </c>
      <c r="R97" s="1">
        <v>409.93173217773438</v>
      </c>
      <c r="S97" s="1">
        <v>410.70413208007813</v>
      </c>
      <c r="T97" s="1">
        <v>7.0830173492431641</v>
      </c>
      <c r="U97" s="1">
        <v>7.4397125244140625</v>
      </c>
      <c r="V97" s="1">
        <v>41.166721343994141</v>
      </c>
      <c r="W97" s="1">
        <v>43.239902496337891</v>
      </c>
      <c r="X97" s="1">
        <v>500.45681762695313</v>
      </c>
      <c r="Y97" s="1">
        <v>8.9316971600055695E-2</v>
      </c>
      <c r="Z97" s="1">
        <v>9.4017863273620605E-2</v>
      </c>
      <c r="AA97" s="1">
        <v>101.65922546386719</v>
      </c>
      <c r="AB97" s="1">
        <v>-1.6997557878494263</v>
      </c>
      <c r="AC97" s="1">
        <v>2.1859914064407349E-2</v>
      </c>
      <c r="AD97" s="1">
        <v>2.6911275461316109E-2</v>
      </c>
      <c r="AE97" s="1">
        <v>8.347228285856545E-4</v>
      </c>
      <c r="AF97" s="1">
        <v>2.3580711334943771E-2</v>
      </c>
      <c r="AG97" s="1">
        <v>1.1632926762104034E-3</v>
      </c>
      <c r="AH97" s="1">
        <v>0.66666668653488159</v>
      </c>
      <c r="AI97" s="1">
        <v>0</v>
      </c>
      <c r="AJ97" s="1">
        <v>2</v>
      </c>
      <c r="AK97" s="1">
        <v>0</v>
      </c>
      <c r="AL97" s="1">
        <v>1</v>
      </c>
      <c r="AM97" s="1">
        <v>0.18999999761581421</v>
      </c>
      <c r="AN97" s="1">
        <v>111115</v>
      </c>
      <c r="AO97">
        <f>X97*0.000001/(K97*0.0001)</f>
        <v>0.78812098447726064</v>
      </c>
      <c r="AP97">
        <f>(U97-T97)/(1000-U97)*AO97</f>
        <v>2.832260731778392E-4</v>
      </c>
      <c r="AQ97">
        <f>(P97+273.15)</f>
        <v>288.47646560668943</v>
      </c>
      <c r="AR97">
        <f>(O97+273.15)</f>
        <v>288.48971977233884</v>
      </c>
      <c r="AS97">
        <f>(Y97*AK97+Z97*AL97)*AM97</f>
        <v>1.7863393797831861E-2</v>
      </c>
      <c r="AT97">
        <f>((AS97+0.00000010773*(AR97^4-AQ97^4))-AP97*44100)/(L97*0.92*2*29.3+0.00000043092*AQ97^3)</f>
        <v>-0.104386853958222</v>
      </c>
      <c r="AU97">
        <f>0.61365*EXP(17.502*J97/(240.97+J97))</f>
        <v>1.7359935721263151</v>
      </c>
      <c r="AV97">
        <f>AU97*1000/AA97</f>
        <v>17.076596484038141</v>
      </c>
      <c r="AW97">
        <f>(AV97-U97)</f>
        <v>9.636883959624079</v>
      </c>
      <c r="AX97">
        <f>IF(D97,P97,(O97+P97)/2)</f>
        <v>15.326465606689453</v>
      </c>
      <c r="AY97">
        <f>0.61365*EXP(17.502*AX97/(240.97+AX97))</f>
        <v>1.7476722321021438</v>
      </c>
      <c r="AZ97">
        <f>IF(AW97&lt;&gt;0,(1000-(AV97+U97)/2)/AW97*AP97,0)</f>
        <v>2.9029533341409331E-2</v>
      </c>
      <c r="BA97">
        <f>U97*AA97/1000</f>
        <v>0.75631541290576565</v>
      </c>
      <c r="BB97">
        <f>(AY97-BA97)</f>
        <v>0.99135681919637819</v>
      </c>
      <c r="BC97">
        <f>1/(1.6/F97+1.37/N97)</f>
        <v>1.8164514014422289E-2</v>
      </c>
      <c r="BD97">
        <f>G97*AA97*0.001</f>
        <v>45.132398876201542</v>
      </c>
      <c r="BE97">
        <f>G97/S97</f>
        <v>1.0809672812979567</v>
      </c>
      <c r="BF97">
        <f>(1-AP97*AA97/AU97/F97)*100</f>
        <v>43.327076307848053</v>
      </c>
      <c r="BG97">
        <f>(S97-E97/(N97/1.35))</f>
        <v>410.97603208883271</v>
      </c>
      <c r="BH97">
        <f>E97*BF97/100/BG97</f>
        <v>-7.6440028988475144E-4</v>
      </c>
    </row>
    <row r="98" spans="1:60" x14ac:dyDescent="0.25">
      <c r="A98" s="1">
        <v>30</v>
      </c>
      <c r="B98" s="1" t="s">
        <v>160</v>
      </c>
      <c r="C98" s="1">
        <v>5824.5000067837536</v>
      </c>
      <c r="D98" s="1">
        <v>1</v>
      </c>
      <c r="E98">
        <f>(R98-S98*(1000-T98)/(1000-U98))*AO98</f>
        <v>-0.64766121063471305</v>
      </c>
      <c r="F98">
        <f>IF(AZ98&lt;&gt;0,1/(1/AZ98-1/N98),0)</f>
        <v>2.927541323146126E-2</v>
      </c>
      <c r="G98">
        <f>((BC98-AP98/2)*S98-E98)/(BC98+AP98/2)</f>
        <v>439.64640163863538</v>
      </c>
      <c r="H98">
        <f>AP98*1000</f>
        <v>0.28306267178474925</v>
      </c>
      <c r="I98">
        <f>(AU98-BA98)</f>
        <v>0.97875457610687133</v>
      </c>
      <c r="J98">
        <f>(P98+AT98*D98)</f>
        <v>15.213437314422023</v>
      </c>
      <c r="K98" s="1">
        <v>6.3499999046325684</v>
      </c>
      <c r="L98">
        <f>(K98*AI98+AJ98)</f>
        <v>2</v>
      </c>
      <c r="M98" s="1">
        <v>0.5</v>
      </c>
      <c r="N98">
        <f>L98*(M98+1)*(M98+1)/(M98*M98+1)</f>
        <v>3.6</v>
      </c>
      <c r="O98" s="1">
        <v>15.340108871459961</v>
      </c>
      <c r="P98" s="1">
        <v>15.316859245300293</v>
      </c>
      <c r="Q98" s="1">
        <v>15.025291442871094</v>
      </c>
      <c r="R98" s="1">
        <v>409.9515380859375</v>
      </c>
      <c r="S98" s="1">
        <v>410.6258544921875</v>
      </c>
      <c r="T98" s="1">
        <v>7.0830826759338379</v>
      </c>
      <c r="U98" s="1">
        <v>7.4395818710327148</v>
      </c>
      <c r="V98" s="1">
        <v>41.164299011230469</v>
      </c>
      <c r="W98" s="1">
        <v>43.236663818359375</v>
      </c>
      <c r="X98" s="1">
        <v>500.443115234375</v>
      </c>
      <c r="Y98" s="1">
        <v>0.1069510281085968</v>
      </c>
      <c r="Z98" s="1">
        <v>0.11258003115653992</v>
      </c>
      <c r="AA98" s="1">
        <v>101.65561676025391</v>
      </c>
      <c r="AB98" s="1">
        <v>-1.6997557878494263</v>
      </c>
      <c r="AC98" s="1">
        <v>2.1859914064407349E-2</v>
      </c>
      <c r="AD98" s="1">
        <v>2.6911275461316109E-2</v>
      </c>
      <c r="AE98" s="1">
        <v>8.347228285856545E-4</v>
      </c>
      <c r="AF98" s="1">
        <v>2.3580711334943771E-2</v>
      </c>
      <c r="AG98" s="1">
        <v>1.1632926762104034E-3</v>
      </c>
      <c r="AH98" s="1">
        <v>0.66666668653488159</v>
      </c>
      <c r="AI98" s="1">
        <v>0</v>
      </c>
      <c r="AJ98" s="1">
        <v>2</v>
      </c>
      <c r="AK98" s="1">
        <v>0</v>
      </c>
      <c r="AL98" s="1">
        <v>1</v>
      </c>
      <c r="AM98" s="1">
        <v>0.18999999761581421</v>
      </c>
      <c r="AN98" s="1">
        <v>111115</v>
      </c>
      <c r="AO98">
        <f>X98*0.000001/(K98*0.0001)</f>
        <v>0.78809940590594729</v>
      </c>
      <c r="AP98">
        <f>(U98-T98)/(1000-U98)*AO98</f>
        <v>2.8306267178474924E-4</v>
      </c>
      <c r="AQ98">
        <f>(P98+273.15)</f>
        <v>288.46685924530027</v>
      </c>
      <c r="AR98">
        <f>(O98+273.15)</f>
        <v>288.49010887145994</v>
      </c>
      <c r="AS98">
        <f>(Y98*AK98+Z98*AL98)*AM98</f>
        <v>2.1390205651330874E-2</v>
      </c>
      <c r="AT98">
        <f>((AS98+0.00000010773*(AR98^4-AQ98^4))-AP98*44100)/(L98*0.92*2*29.3+0.00000043092*AQ98^3)</f>
        <v>-0.10342193087826927</v>
      </c>
      <c r="AU98">
        <f>0.61365*EXP(17.502*J98/(240.97+J98))</f>
        <v>1.7350298596451057</v>
      </c>
      <c r="AV98">
        <f>AU98*1000/AA98</f>
        <v>17.067722521786724</v>
      </c>
      <c r="AW98">
        <f>(AV98-U98)</f>
        <v>9.628140650754009</v>
      </c>
      <c r="AX98">
        <f>IF(D98,P98,(O98+P98)/2)</f>
        <v>15.316859245300293</v>
      </c>
      <c r="AY98">
        <f>0.61365*EXP(17.502*AX98/(240.97+AX98))</f>
        <v>1.7465946095307301</v>
      </c>
      <c r="AZ98">
        <f>IF(AW98&lt;&gt;0,(1000-(AV98+U98)/2)/AW98*AP98,0)</f>
        <v>2.9039264214842622E-2</v>
      </c>
      <c r="BA98">
        <f>U98*AA98/1000</f>
        <v>0.75627528353823437</v>
      </c>
      <c r="BB98">
        <f>(AY98-BA98)</f>
        <v>0.99031932599249572</v>
      </c>
      <c r="BC98">
        <f>1/(1.6/F98+1.37/N98)</f>
        <v>1.8170609936857762E-2</v>
      </c>
      <c r="BD98">
        <f>G98*AA98*0.001</f>
        <v>44.692526115001783</v>
      </c>
      <c r="BE98">
        <f>G98/S98</f>
        <v>1.0706739403497547</v>
      </c>
      <c r="BF98">
        <f>(1-AP98*AA98/AU98/F98)*100</f>
        <v>43.349467836240287</v>
      </c>
      <c r="BG98">
        <f>(S98-E98/(N98/1.35))</f>
        <v>410.86872744617551</v>
      </c>
      <c r="BH98">
        <f>E98*BF98/100/BG98</f>
        <v>-6.833269836256377E-4</v>
      </c>
    </row>
    <row r="99" spans="1:60" x14ac:dyDescent="0.25">
      <c r="A99" s="1" t="s">
        <v>9</v>
      </c>
      <c r="B99" s="1" t="s">
        <v>161</v>
      </c>
    </row>
    <row r="100" spans="1:60" x14ac:dyDescent="0.25">
      <c r="A100" s="1" t="s">
        <v>9</v>
      </c>
      <c r="B100" s="1" t="s">
        <v>162</v>
      </c>
    </row>
    <row r="101" spans="1:60" x14ac:dyDescent="0.25">
      <c r="A101" s="1" t="s">
        <v>9</v>
      </c>
      <c r="B101" s="1" t="s">
        <v>163</v>
      </c>
    </row>
    <row r="102" spans="1:60" x14ac:dyDescent="0.25">
      <c r="A102" s="1" t="s">
        <v>9</v>
      </c>
      <c r="B102" s="1" t="s">
        <v>164</v>
      </c>
    </row>
    <row r="103" spans="1:60" x14ac:dyDescent="0.25">
      <c r="A103" s="1" t="s">
        <v>9</v>
      </c>
      <c r="B103" s="1" t="s">
        <v>165</v>
      </c>
    </row>
    <row r="104" spans="1:60" x14ac:dyDescent="0.25">
      <c r="A104" s="1" t="s">
        <v>9</v>
      </c>
      <c r="B104" s="1" t="s">
        <v>166</v>
      </c>
    </row>
    <row r="105" spans="1:60" x14ac:dyDescent="0.25">
      <c r="A105" s="1" t="s">
        <v>9</v>
      </c>
      <c r="B105" s="1" t="s">
        <v>167</v>
      </c>
    </row>
    <row r="106" spans="1:60" x14ac:dyDescent="0.25">
      <c r="A106" s="1" t="s">
        <v>9</v>
      </c>
      <c r="B106" s="1" t="s">
        <v>168</v>
      </c>
    </row>
    <row r="107" spans="1:60" x14ac:dyDescent="0.25">
      <c r="A107" s="1" t="s">
        <v>9</v>
      </c>
      <c r="B107" s="1" t="s">
        <v>169</v>
      </c>
    </row>
    <row r="108" spans="1:60" x14ac:dyDescent="0.25">
      <c r="A108" s="1">
        <v>31</v>
      </c>
      <c r="B108" s="1" t="s">
        <v>170</v>
      </c>
      <c r="C108" s="1">
        <v>6207.0000072419643</v>
      </c>
      <c r="D108" s="1">
        <v>1</v>
      </c>
      <c r="E108">
        <f>(R108-S108*(1000-T108)/(1000-U108))*AO108</f>
        <v>-0.67330713121084218</v>
      </c>
      <c r="F108">
        <f>IF(AZ108&lt;&gt;0,1/(1/AZ108-1/N108),0)</f>
        <v>3.0789908469304902E-2</v>
      </c>
      <c r="G108">
        <f>((BC108-AP108/2)*S108-E108)/(BC108+AP108/2)</f>
        <v>439.21995535956933</v>
      </c>
      <c r="H108">
        <f>AP108*1000</f>
        <v>0.29602687154716539</v>
      </c>
      <c r="I108">
        <f>(AU108-BA108)</f>
        <v>0.97371682320461217</v>
      </c>
      <c r="J108">
        <f>(P108+AT108*D108)</f>
        <v>15.166856355646859</v>
      </c>
      <c r="K108" s="1">
        <v>7.1999998092651367</v>
      </c>
      <c r="L108">
        <f>(K108*AI108+AJ108)</f>
        <v>2</v>
      </c>
      <c r="M108" s="1">
        <v>0.5</v>
      </c>
      <c r="N108">
        <f>L108*(M108+1)*(M108+1)/(M108*M108+1)</f>
        <v>3.6</v>
      </c>
      <c r="O108" s="1">
        <v>15.325181007385254</v>
      </c>
      <c r="P108" s="1">
        <v>15.272528648376465</v>
      </c>
      <c r="Q108" s="1">
        <v>15.02922534942627</v>
      </c>
      <c r="R108" s="1">
        <v>409.765380859375</v>
      </c>
      <c r="S108" s="1">
        <v>410.55923461914063</v>
      </c>
      <c r="T108" s="1">
        <v>7.0149903297424316</v>
      </c>
      <c r="U108" s="1">
        <v>7.4377279281616211</v>
      </c>
      <c r="V108" s="1">
        <v>40.812862396240234</v>
      </c>
      <c r="W108" s="1">
        <v>43.268421173095703</v>
      </c>
      <c r="X108" s="1">
        <v>500.43826293945313</v>
      </c>
      <c r="Y108" s="1">
        <v>0.11843382567167282</v>
      </c>
      <c r="Z108" s="1">
        <v>0.12466719001531601</v>
      </c>
      <c r="AA108" s="1">
        <v>101.66092681884766</v>
      </c>
      <c r="AB108" s="1">
        <v>-1.7484344244003296</v>
      </c>
      <c r="AC108" s="1">
        <v>1.0689670220017433E-2</v>
      </c>
      <c r="AD108" s="1">
        <v>3.3950261771678925E-2</v>
      </c>
      <c r="AE108" s="1">
        <v>5.5085489293560386E-4</v>
      </c>
      <c r="AF108" s="1">
        <v>3.2063499093055725E-2</v>
      </c>
      <c r="AG108" s="1">
        <v>1.0380386374890804E-3</v>
      </c>
      <c r="AH108" s="1">
        <v>0.66666668653488159</v>
      </c>
      <c r="AI108" s="1">
        <v>0</v>
      </c>
      <c r="AJ108" s="1">
        <v>2</v>
      </c>
      <c r="AK108" s="1">
        <v>0</v>
      </c>
      <c r="AL108" s="1">
        <v>1</v>
      </c>
      <c r="AM108" s="1">
        <v>0.18999999761581421</v>
      </c>
      <c r="AN108" s="1">
        <v>111115</v>
      </c>
      <c r="AO108">
        <f>X108*0.000001/(K108*0.0001)</f>
        <v>0.69505316138408335</v>
      </c>
      <c r="AP108">
        <f>(U108-T108)/(1000-U108)*AO108</f>
        <v>2.960268715471654E-4</v>
      </c>
      <c r="AQ108">
        <f>(P108+273.15)</f>
        <v>288.42252864837644</v>
      </c>
      <c r="AR108">
        <f>(O108+273.15)</f>
        <v>288.47518100738523</v>
      </c>
      <c r="AS108">
        <f>(Y108*AK108+Z108*AL108)*AM108</f>
        <v>2.3686765805680299E-2</v>
      </c>
      <c r="AT108">
        <f>((AS108+0.00000010773*(AR108^4-AQ108^4))-AP108*44100)/(L108*0.92*2*29.3+0.00000043092*AQ108^3)</f>
        <v>-0.1056722927296064</v>
      </c>
      <c r="AU108">
        <f>0.61365*EXP(17.502*J108/(240.97+J108))</f>
        <v>1.7298431378079502</v>
      </c>
      <c r="AV108">
        <f>AU108*1000/AA108</f>
        <v>17.015811206309422</v>
      </c>
      <c r="AW108">
        <f>(AV108-U108)</f>
        <v>9.5780832781478011</v>
      </c>
      <c r="AX108">
        <f>IF(D108,P108,(O108+P108)/2)</f>
        <v>15.272528648376465</v>
      </c>
      <c r="AY108">
        <f>0.61365*EXP(17.502*AX108/(240.97+AX108))</f>
        <v>1.7416292494840195</v>
      </c>
      <c r="AZ108">
        <f>IF(AW108&lt;&gt;0,(1000-(AV108+U108)/2)/AW108*AP108,0)</f>
        <v>3.0528803176118759E-2</v>
      </c>
      <c r="BA108">
        <f>U108*AA108/1000</f>
        <v>0.75612631460333801</v>
      </c>
      <c r="BB108">
        <f>(AY108-BA108)</f>
        <v>0.98550293488068152</v>
      </c>
      <c r="BC108">
        <f>1/(1.6/F108+1.37/N108)</f>
        <v>1.9103790117910739E-2</v>
      </c>
      <c r="BD108">
        <f>G108*AA108*0.001</f>
        <v>44.651507739186712</v>
      </c>
      <c r="BE108">
        <f>G108/S108</f>
        <v>1.0698089783975171</v>
      </c>
      <c r="BF108">
        <f>(1-AP108*AA108/AU108/F108)*100</f>
        <v>43.497185759006996</v>
      </c>
      <c r="BG108">
        <f>(S108-E108/(N108/1.35))</f>
        <v>410.81172479334469</v>
      </c>
      <c r="BH108">
        <f>E108*BF108/100/BG108</f>
        <v>-7.1290480752161229E-4</v>
      </c>
    </row>
    <row r="109" spans="1:60" x14ac:dyDescent="0.25">
      <c r="A109" s="1">
        <v>32</v>
      </c>
      <c r="B109" s="1" t="s">
        <v>171</v>
      </c>
      <c r="C109" s="1">
        <v>6212.0000071302056</v>
      </c>
      <c r="D109" s="1">
        <v>1</v>
      </c>
      <c r="E109">
        <f>(R109-S109*(1000-T109)/(1000-U109))*AO109</f>
        <v>-0.45659456730751868</v>
      </c>
      <c r="F109">
        <f>IF(AZ109&lt;&gt;0,1/(1/AZ109-1/N109),0)</f>
        <v>3.0804205445801518E-2</v>
      </c>
      <c r="G109">
        <f>((BC109-AP109/2)*S109-E109)/(BC109+AP109/2)</f>
        <v>427.96011808964363</v>
      </c>
      <c r="H109">
        <f>AP109*1000</f>
        <v>0.29613210398739065</v>
      </c>
      <c r="I109">
        <f>(AU109-BA109)</f>
        <v>0.97362650943664886</v>
      </c>
      <c r="J109">
        <f>(P109+AT109*D109)</f>
        <v>15.166278186404579</v>
      </c>
      <c r="K109" s="1">
        <v>7.1999998092651367</v>
      </c>
      <c r="L109">
        <f>(K109*AI109+AJ109)</f>
        <v>2</v>
      </c>
      <c r="M109" s="1">
        <v>0.5</v>
      </c>
      <c r="N109">
        <f>L109*(M109+1)*(M109+1)/(M109*M109+1)</f>
        <v>3.6</v>
      </c>
      <c r="O109" s="1">
        <v>15.327546119689941</v>
      </c>
      <c r="P109" s="1">
        <v>15.271723747253418</v>
      </c>
      <c r="Q109" s="1">
        <v>15.029439926147461</v>
      </c>
      <c r="R109" s="1">
        <v>410.08450317382813</v>
      </c>
      <c r="S109" s="1">
        <v>410.56649780273438</v>
      </c>
      <c r="T109" s="1">
        <v>7.0150094032287598</v>
      </c>
      <c r="U109" s="1">
        <v>7.4378962516784668</v>
      </c>
      <c r="V109" s="1">
        <v>40.804412841796875</v>
      </c>
      <c r="W109" s="1">
        <v>43.264392852783203</v>
      </c>
      <c r="X109" s="1">
        <v>500.43939208984375</v>
      </c>
      <c r="Y109" s="1">
        <v>0.11169569194316864</v>
      </c>
      <c r="Z109" s="1">
        <v>0.11757440865039825</v>
      </c>
      <c r="AA109" s="1">
        <v>101.66212463378906</v>
      </c>
      <c r="AB109" s="1">
        <v>-1.7484344244003296</v>
      </c>
      <c r="AC109" s="1">
        <v>1.0689670220017433E-2</v>
      </c>
      <c r="AD109" s="1">
        <v>3.3950261771678925E-2</v>
      </c>
      <c r="AE109" s="1">
        <v>5.5085489293560386E-4</v>
      </c>
      <c r="AF109" s="1">
        <v>3.2063499093055725E-2</v>
      </c>
      <c r="AG109" s="1">
        <v>1.0380386374890804E-3</v>
      </c>
      <c r="AH109" s="1">
        <v>1</v>
      </c>
      <c r="AI109" s="1">
        <v>0</v>
      </c>
      <c r="AJ109" s="1">
        <v>2</v>
      </c>
      <c r="AK109" s="1">
        <v>0</v>
      </c>
      <c r="AL109" s="1">
        <v>1</v>
      </c>
      <c r="AM109" s="1">
        <v>0.18999999761581421</v>
      </c>
      <c r="AN109" s="1">
        <v>111115</v>
      </c>
      <c r="AO109">
        <f>X109*0.000001/(K109*0.0001)</f>
        <v>0.69505472964855641</v>
      </c>
      <c r="AP109">
        <f>(U109-T109)/(1000-U109)*AO109</f>
        <v>2.9613210398739064E-4</v>
      </c>
      <c r="AQ109">
        <f>(P109+273.15)</f>
        <v>288.4217237472534</v>
      </c>
      <c r="AR109">
        <f>(O109+273.15)</f>
        <v>288.47754611968992</v>
      </c>
      <c r="AS109">
        <f>(Y109*AK109+Z109*AL109)*AM109</f>
        <v>2.2339137363256434E-2</v>
      </c>
      <c r="AT109">
        <f>((AS109+0.00000010773*(AR109^4-AQ109^4))-AP109*44100)/(L109*0.92*2*29.3+0.00000043092*AQ109^3)</f>
        <v>-0.10544556084883819</v>
      </c>
      <c r="AU109">
        <f>0.61365*EXP(17.502*J109/(240.97+J109))</f>
        <v>1.7297788451879776</v>
      </c>
      <c r="AV109">
        <f>AU109*1000/AA109</f>
        <v>17.014978306021526</v>
      </c>
      <c r="AW109">
        <f>(AV109-U109)</f>
        <v>9.5770820543430588</v>
      </c>
      <c r="AX109">
        <f>IF(D109,P109,(O109+P109)/2)</f>
        <v>15.271723747253418</v>
      </c>
      <c r="AY109">
        <f>0.61365*EXP(17.502*AX109/(240.97+AX109))</f>
        <v>1.7415392092499713</v>
      </c>
      <c r="AZ109">
        <f>IF(AW109&lt;&gt;0,(1000-(AV109+U109)/2)/AW109*AP109,0)</f>
        <v>3.0542858642323679E-2</v>
      </c>
      <c r="BA109">
        <f>U109*AA109/1000</f>
        <v>0.75615233575132879</v>
      </c>
      <c r="BB109">
        <f>(AY109-BA109)</f>
        <v>0.98538687349864251</v>
      </c>
      <c r="BC109">
        <f>1/(1.6/F109+1.37/N109)</f>
        <v>1.9112596246044153E-2</v>
      </c>
      <c r="BD109">
        <f>G109*AA109*0.001</f>
        <v>43.507334863520441</v>
      </c>
      <c r="BE109">
        <f>G109/S109</f>
        <v>1.042364928409883</v>
      </c>
      <c r="BF109">
        <f>(1-AP109*AA109/AU109/F109)*100</f>
        <v>43.500568060237732</v>
      </c>
      <c r="BG109">
        <f>(S109-E109/(N109/1.35))</f>
        <v>410.73772076547471</v>
      </c>
      <c r="BH109">
        <f>E109*BF109/100/BG109</f>
        <v>-4.835719255119619E-4</v>
      </c>
    </row>
    <row r="110" spans="1:60" x14ac:dyDescent="0.25">
      <c r="A110" s="1">
        <v>33</v>
      </c>
      <c r="B110" s="1" t="s">
        <v>172</v>
      </c>
      <c r="C110" s="1">
        <v>6217.5000070072711</v>
      </c>
      <c r="D110" s="1">
        <v>1</v>
      </c>
      <c r="E110">
        <f>(R110-S110*(1000-T110)/(1000-U110))*AO110</f>
        <v>-0.27394182536079437</v>
      </c>
      <c r="F110">
        <f>IF(AZ110&lt;&gt;0,1/(1/AZ110-1/N110),0)</f>
        <v>3.0793889018432045E-2</v>
      </c>
      <c r="G110">
        <f>((BC110-AP110/2)*S110-E110)/(BC110+AP110/2)</f>
        <v>418.55622873750656</v>
      </c>
      <c r="H110">
        <f>AP110*1000</f>
        <v>0.29608938046453409</v>
      </c>
      <c r="I110">
        <f>(AU110-BA110)</f>
        <v>0.97381679425127021</v>
      </c>
      <c r="J110">
        <f>(P110+AT110*D110)</f>
        <v>15.168311870085597</v>
      </c>
      <c r="K110" s="1">
        <v>7.1999998092651367</v>
      </c>
      <c r="L110">
        <f>(K110*AI110+AJ110)</f>
        <v>2</v>
      </c>
      <c r="M110" s="1">
        <v>0.5</v>
      </c>
      <c r="N110">
        <f>L110*(M110+1)*(M110+1)/(M110*M110+1)</f>
        <v>3.6</v>
      </c>
      <c r="O110" s="1">
        <v>15.330141067504883</v>
      </c>
      <c r="P110" s="1">
        <v>15.273707389831543</v>
      </c>
      <c r="Q110" s="1">
        <v>15.029088020324707</v>
      </c>
      <c r="R110" s="1">
        <v>410.42425537109375</v>
      </c>
      <c r="S110" s="1">
        <v>410.64346313476563</v>
      </c>
      <c r="T110" s="1">
        <v>7.0153393745422363</v>
      </c>
      <c r="U110" s="1">
        <v>7.4381837844848633</v>
      </c>
      <c r="V110" s="1">
        <v>40.800365447998047</v>
      </c>
      <c r="W110" s="1">
        <v>43.258499145507813</v>
      </c>
      <c r="X110" s="1">
        <v>500.41726684570313</v>
      </c>
      <c r="Y110" s="1">
        <v>0.10004755109548569</v>
      </c>
      <c r="Z110" s="1">
        <v>0.10531321167945862</v>
      </c>
      <c r="AA110" s="1">
        <v>101.66301727294922</v>
      </c>
      <c r="AB110" s="1">
        <v>-1.7484344244003296</v>
      </c>
      <c r="AC110" s="1">
        <v>1.0689670220017433E-2</v>
      </c>
      <c r="AD110" s="1">
        <v>3.3950261771678925E-2</v>
      </c>
      <c r="AE110" s="1">
        <v>5.5085489293560386E-4</v>
      </c>
      <c r="AF110" s="1">
        <v>3.2063499093055725E-2</v>
      </c>
      <c r="AG110" s="1">
        <v>1.0380386374890804E-3</v>
      </c>
      <c r="AH110" s="1">
        <v>0.66666668653488159</v>
      </c>
      <c r="AI110" s="1">
        <v>0</v>
      </c>
      <c r="AJ110" s="1">
        <v>2</v>
      </c>
      <c r="AK110" s="1">
        <v>0</v>
      </c>
      <c r="AL110" s="1">
        <v>1</v>
      </c>
      <c r="AM110" s="1">
        <v>0.18999999761581421</v>
      </c>
      <c r="AN110" s="1">
        <v>111115</v>
      </c>
      <c r="AO110">
        <f>X110*0.000001/(K110*0.0001)</f>
        <v>0.69502400014199139</v>
      </c>
      <c r="AP110">
        <f>(U110-T110)/(1000-U110)*AO110</f>
        <v>2.9608938046453409E-4</v>
      </c>
      <c r="AQ110">
        <f>(P110+273.15)</f>
        <v>288.42370738983152</v>
      </c>
      <c r="AR110">
        <f>(O110+273.15)</f>
        <v>288.48014106750486</v>
      </c>
      <c r="AS110">
        <f>(Y110*AK110+Z110*AL110)*AM110</f>
        <v>2.0009509968010875E-2</v>
      </c>
      <c r="AT110">
        <f>((AS110+0.00000010773*(AR110^4-AQ110^4))-AP110*44100)/(L110*0.92*2*29.3+0.00000043092*AQ110^3)</f>
        <v>-0.1053955197459456</v>
      </c>
      <c r="AU110">
        <f>0.61365*EXP(17.502*J110/(240.97+J110))</f>
        <v>1.7300050008127257</v>
      </c>
      <c r="AV110">
        <f>AU110*1000/AA110</f>
        <v>17.017053469581118</v>
      </c>
      <c r="AW110">
        <f>(AV110-U110)</f>
        <v>9.5788696850962545</v>
      </c>
      <c r="AX110">
        <f>IF(D110,P110,(O110+P110)/2)</f>
        <v>15.273707389831543</v>
      </c>
      <c r="AY110">
        <f>0.61365*EXP(17.502*AX110/(240.97+AX110))</f>
        <v>1.7417611167325782</v>
      </c>
      <c r="AZ110">
        <f>IF(AW110&lt;&gt;0,(1000-(AV110+U110)/2)/AW110*AP110,0)</f>
        <v>3.0532716495324196E-2</v>
      </c>
      <c r="BA110">
        <f>U110*AA110/1000</f>
        <v>0.75618820656145547</v>
      </c>
      <c r="BB110">
        <f>(AY110-BA110)</f>
        <v>0.9855729101711227</v>
      </c>
      <c r="BC110">
        <f>1/(1.6/F110+1.37/N110)</f>
        <v>1.910624191679627E-2</v>
      </c>
      <c r="BD110">
        <f>G110*AA110*0.001</f>
        <v>42.551689111841618</v>
      </c>
      <c r="BE110">
        <f>G110/S110</f>
        <v>1.0192691868082753</v>
      </c>
      <c r="BF110">
        <f>(1-AP110*AA110/AU110/F110)*100</f>
        <v>43.496685087629814</v>
      </c>
      <c r="BG110">
        <f>(S110-E110/(N110/1.35))</f>
        <v>410.74619131927591</v>
      </c>
      <c r="BH110">
        <f>E110*BF110/100/BG110</f>
        <v>-2.9009547895690423E-4</v>
      </c>
    </row>
    <row r="111" spans="1:60" x14ac:dyDescent="0.25">
      <c r="A111" s="1">
        <v>34</v>
      </c>
      <c r="B111" s="1" t="s">
        <v>173</v>
      </c>
      <c r="C111" s="1">
        <v>6222.5000068955123</v>
      </c>
      <c r="D111" s="1">
        <v>1</v>
      </c>
      <c r="E111">
        <f>(R111-S111*(1000-T111)/(1000-U111))*AO111</f>
        <v>-0.24520340441086402</v>
      </c>
      <c r="F111">
        <f>IF(AZ111&lt;&gt;0,1/(1/AZ111-1/N111),0)</f>
        <v>3.0794160773543917E-2</v>
      </c>
      <c r="G111">
        <f>((BC111-AP111/2)*S111-E111)/(BC111+AP111/2)</f>
        <v>417.16460913313358</v>
      </c>
      <c r="H111">
        <f>AP111*1000</f>
        <v>0.29617806075625236</v>
      </c>
      <c r="I111">
        <f>(AU111-BA111)</f>
        <v>0.97410077912236848</v>
      </c>
      <c r="J111">
        <f>(P111+AT111*D111)</f>
        <v>15.171891906764589</v>
      </c>
      <c r="K111" s="1">
        <v>7.1999998092651367</v>
      </c>
      <c r="L111">
        <f>(K111*AI111+AJ111)</f>
        <v>2</v>
      </c>
      <c r="M111" s="1">
        <v>0.5</v>
      </c>
      <c r="N111">
        <f>L111*(M111+1)*(M111+1)/(M111*M111+1)</f>
        <v>3.6</v>
      </c>
      <c r="O111" s="1">
        <v>15.331768035888672</v>
      </c>
      <c r="P111" s="1">
        <v>15.277612686157227</v>
      </c>
      <c r="Q111" s="1">
        <v>15.028471946716309</v>
      </c>
      <c r="R111" s="1">
        <v>410.57022094726563</v>
      </c>
      <c r="S111" s="1">
        <v>410.74798583984375</v>
      </c>
      <c r="T111" s="1">
        <v>7.0163044929504395</v>
      </c>
      <c r="U111" s="1">
        <v>7.4392819404602051</v>
      </c>
      <c r="V111" s="1">
        <v>40.800559997558594</v>
      </c>
      <c r="W111" s="1">
        <v>43.260749816894531</v>
      </c>
      <c r="X111" s="1">
        <v>500.40914916992188</v>
      </c>
      <c r="Y111" s="1">
        <v>4.4945992529392242E-2</v>
      </c>
      <c r="Z111" s="1">
        <v>4.731157049536705E-2</v>
      </c>
      <c r="AA111" s="1">
        <v>101.66336059570313</v>
      </c>
      <c r="AB111" s="1">
        <v>-1.7484344244003296</v>
      </c>
      <c r="AC111" s="1">
        <v>1.0689670220017433E-2</v>
      </c>
      <c r="AD111" s="1">
        <v>3.3950261771678925E-2</v>
      </c>
      <c r="AE111" s="1">
        <v>5.5085489293560386E-4</v>
      </c>
      <c r="AF111" s="1">
        <v>3.2063499093055725E-2</v>
      </c>
      <c r="AG111" s="1">
        <v>1.0380386374890804E-3</v>
      </c>
      <c r="AH111" s="1">
        <v>0.66666668653488159</v>
      </c>
      <c r="AI111" s="1">
        <v>0</v>
      </c>
      <c r="AJ111" s="1">
        <v>2</v>
      </c>
      <c r="AK111" s="1">
        <v>0</v>
      </c>
      <c r="AL111" s="1">
        <v>1</v>
      </c>
      <c r="AM111" s="1">
        <v>0.18999999761581421</v>
      </c>
      <c r="AN111" s="1">
        <v>111115</v>
      </c>
      <c r="AO111">
        <f>X111*0.000001/(K111*0.0001)</f>
        <v>0.69501272559199656</v>
      </c>
      <c r="AP111">
        <f>(U111-T111)/(1000-U111)*AO111</f>
        <v>2.9617806075625237E-4</v>
      </c>
      <c r="AQ111">
        <f>(P111+273.15)</f>
        <v>288.4276126861572</v>
      </c>
      <c r="AR111">
        <f>(O111+273.15)</f>
        <v>288.48176803588865</v>
      </c>
      <c r="AS111">
        <f>(Y111*AK111+Z111*AL111)*AM111</f>
        <v>8.9891982813201654E-3</v>
      </c>
      <c r="AT111">
        <f>((AS111+0.00000010773*(AR111^4-AQ111^4))-AP111*44100)/(L111*0.92*2*29.3+0.00000043092*AQ111^3)</f>
        <v>-0.10572077939263824</v>
      </c>
      <c r="AU111">
        <f>0.61365*EXP(17.502*J111/(240.97+J111))</f>
        <v>1.7304031816084764</v>
      </c>
      <c r="AV111">
        <f>AU111*1000/AA111</f>
        <v>17.020912661838697</v>
      </c>
      <c r="AW111">
        <f>(AV111-U111)</f>
        <v>9.5816307213784917</v>
      </c>
      <c r="AX111">
        <f>IF(D111,P111,(O111+P111)/2)</f>
        <v>15.277612686157227</v>
      </c>
      <c r="AY111">
        <f>0.61365*EXP(17.502*AX111/(240.97+AX111))</f>
        <v>1.7421980696804114</v>
      </c>
      <c r="AZ111">
        <f>IF(AW111&lt;&gt;0,(1000-(AV111+U111)/2)/AW111*AP111,0)</f>
        <v>3.0532983660285354E-2</v>
      </c>
      <c r="BA111">
        <f>U111*AA111/1000</f>
        <v>0.75630240248610792</v>
      </c>
      <c r="BB111">
        <f>(AY111-BA111)</f>
        <v>0.98589566719430344</v>
      </c>
      <c r="BC111">
        <f>1/(1.6/F111+1.37/N111)</f>
        <v>1.9106409302800102E-2</v>
      </c>
      <c r="BD111">
        <f>G111*AA111*0.001</f>
        <v>42.41035608606731</v>
      </c>
      <c r="BE111">
        <f>G111/S111</f>
        <v>1.0156218009935458</v>
      </c>
      <c r="BF111">
        <f>(1-AP111*AA111/AU111/F111)*100</f>
        <v>43.493075694961803</v>
      </c>
      <c r="BG111">
        <f>(S111-E111/(N111/1.35))</f>
        <v>410.83993711649782</v>
      </c>
      <c r="BH111">
        <f>E111*BF111/100/BG111</f>
        <v>-2.5958163423825007E-4</v>
      </c>
    </row>
    <row r="112" spans="1:60" x14ac:dyDescent="0.25">
      <c r="A112" s="1">
        <v>35</v>
      </c>
      <c r="B112" s="1" t="s">
        <v>174</v>
      </c>
      <c r="C112" s="1">
        <v>6227.5000067837536</v>
      </c>
      <c r="D112" s="1">
        <v>1</v>
      </c>
      <c r="E112">
        <f>(R112-S112*(1000-T112)/(1000-U112))*AO112</f>
        <v>-0.30576071426684415</v>
      </c>
      <c r="F112">
        <f>IF(AZ112&lt;&gt;0,1/(1/AZ112-1/N112),0)</f>
        <v>3.0773793758760656E-2</v>
      </c>
      <c r="G112">
        <f>((BC112-AP112/2)*S112-E112)/(BC112+AP112/2)</f>
        <v>420.39370344649438</v>
      </c>
      <c r="H112">
        <f>AP112*1000</f>
        <v>0.29628669597338281</v>
      </c>
      <c r="I112">
        <f>(AU112-BA112)</f>
        <v>0.9750898416542414</v>
      </c>
      <c r="J112">
        <f>(P112+AT112*D112)</f>
        <v>15.181871266951383</v>
      </c>
      <c r="K112" s="1">
        <v>7.1999998092651367</v>
      </c>
      <c r="L112">
        <f>(K112*AI112+AJ112)</f>
        <v>2</v>
      </c>
      <c r="M112" s="1">
        <v>0.5</v>
      </c>
      <c r="N112">
        <f>L112*(M112+1)*(M112+1)/(M112*M112+1)</f>
        <v>3.6</v>
      </c>
      <c r="O112" s="1">
        <v>15.33301830291748</v>
      </c>
      <c r="P112" s="1">
        <v>15.288480758666992</v>
      </c>
      <c r="Q112" s="1">
        <v>15.028337478637695</v>
      </c>
      <c r="R112" s="1">
        <v>410.56454467773438</v>
      </c>
      <c r="S112" s="1">
        <v>410.829345703125</v>
      </c>
      <c r="T112" s="1">
        <v>7.0173497200012207</v>
      </c>
      <c r="U112" s="1">
        <v>7.4404878616333008</v>
      </c>
      <c r="V112" s="1">
        <v>40.802780151367188</v>
      </c>
      <c r="W112" s="1">
        <v>43.263240814208984</v>
      </c>
      <c r="X112" s="1">
        <v>500.4019775390625</v>
      </c>
      <c r="Y112" s="1">
        <v>4.0429547429084778E-2</v>
      </c>
      <c r="Z112" s="1">
        <v>4.2557418346405029E-2</v>
      </c>
      <c r="AA112" s="1">
        <v>101.66318511962891</v>
      </c>
      <c r="AB112" s="1">
        <v>-1.7484344244003296</v>
      </c>
      <c r="AC112" s="1">
        <v>1.0689670220017433E-2</v>
      </c>
      <c r="AD112" s="1">
        <v>3.3950261771678925E-2</v>
      </c>
      <c r="AE112" s="1">
        <v>5.5085489293560386E-4</v>
      </c>
      <c r="AF112" s="1">
        <v>3.2063499093055725E-2</v>
      </c>
      <c r="AG112" s="1">
        <v>1.0380386374890804E-3</v>
      </c>
      <c r="AH112" s="1">
        <v>1</v>
      </c>
      <c r="AI112" s="1">
        <v>0</v>
      </c>
      <c r="AJ112" s="1">
        <v>2</v>
      </c>
      <c r="AK112" s="1">
        <v>0</v>
      </c>
      <c r="AL112" s="1">
        <v>1</v>
      </c>
      <c r="AM112" s="1">
        <v>0.18999999761581421</v>
      </c>
      <c r="AN112" s="1">
        <v>111115</v>
      </c>
      <c r="AO112">
        <f>X112*0.000001/(K112*0.0001)</f>
        <v>0.69500276499331692</v>
      </c>
      <c r="AP112">
        <f>(U112-T112)/(1000-U112)*AO112</f>
        <v>2.9628669597338281E-4</v>
      </c>
      <c r="AQ112">
        <f>(P112+273.15)</f>
        <v>288.43848075866697</v>
      </c>
      <c r="AR112">
        <f>(O112+273.15)</f>
        <v>288.48301830291746</v>
      </c>
      <c r="AS112">
        <f>(Y112*AK112+Z112*AL112)*AM112</f>
        <v>8.0859093843521634E-3</v>
      </c>
      <c r="AT112">
        <f>((AS112+0.00000010773*(AR112^4-AQ112^4))-AP112*44100)/(L112*0.92*2*29.3+0.00000043092*AQ112^3)</f>
        <v>-0.10660949171560917</v>
      </c>
      <c r="AU112">
        <f>0.61365*EXP(17.502*J112/(240.97+J112))</f>
        <v>1.7315135365118195</v>
      </c>
      <c r="AV112">
        <f>AU112*1000/AA112</f>
        <v>17.031863938497658</v>
      </c>
      <c r="AW112">
        <f>(AV112-U112)</f>
        <v>9.591376076864357</v>
      </c>
      <c r="AX112">
        <f>IF(D112,P112,(O112+P112)/2)</f>
        <v>15.288480758666992</v>
      </c>
      <c r="AY112">
        <f>0.61365*EXP(17.502*AX112/(240.97+AX112))</f>
        <v>1.7434145755775139</v>
      </c>
      <c r="AZ112">
        <f>IF(AW112&lt;&gt;0,(1000-(AV112+U112)/2)/AW112*AP112,0)</f>
        <v>3.0512960549064511E-2</v>
      </c>
      <c r="BA112">
        <f>U112*AA112/1000</f>
        <v>0.7564236948575781</v>
      </c>
      <c r="BB112">
        <f>(AY112-BA112)</f>
        <v>0.98699088071993579</v>
      </c>
      <c r="BC112">
        <f>1/(1.6/F112+1.37/N112)</f>
        <v>1.9093864297235995E-2</v>
      </c>
      <c r="BD112">
        <f>G112*AA112*0.001</f>
        <v>42.738562896607334</v>
      </c>
      <c r="BE112">
        <f>G112/S112</f>
        <v>1.0232806099257594</v>
      </c>
      <c r="BF112">
        <f>(1-AP112*AA112/AU112/F112)*100</f>
        <v>43.471308453464353</v>
      </c>
      <c r="BG112">
        <f>(S112-E112/(N112/1.35))</f>
        <v>410.94400597097507</v>
      </c>
      <c r="BH112">
        <f>E112*BF112/100/BG112</f>
        <v>-3.2344597146367334E-4</v>
      </c>
    </row>
    <row r="113" spans="1:60" x14ac:dyDescent="0.25">
      <c r="A113" s="1" t="s">
        <v>9</v>
      </c>
      <c r="B113" s="1" t="s">
        <v>175</v>
      </c>
    </row>
    <row r="114" spans="1:60" x14ac:dyDescent="0.25">
      <c r="A114" s="1" t="s">
        <v>9</v>
      </c>
      <c r="B114" s="1" t="s">
        <v>176</v>
      </c>
    </row>
    <row r="115" spans="1:60" x14ac:dyDescent="0.25">
      <c r="A115" s="1" t="s">
        <v>9</v>
      </c>
      <c r="B115" s="1" t="s">
        <v>177</v>
      </c>
    </row>
    <row r="116" spans="1:60" x14ac:dyDescent="0.25">
      <c r="A116" s="1" t="s">
        <v>9</v>
      </c>
      <c r="B116" s="1" t="s">
        <v>178</v>
      </c>
    </row>
    <row r="117" spans="1:60" x14ac:dyDescent="0.25">
      <c r="A117" s="1" t="s">
        <v>9</v>
      </c>
      <c r="B117" s="1" t="s">
        <v>179</v>
      </c>
    </row>
    <row r="118" spans="1:60" x14ac:dyDescent="0.25">
      <c r="A118" s="1" t="s">
        <v>9</v>
      </c>
      <c r="B118" s="1" t="s">
        <v>180</v>
      </c>
    </row>
    <row r="119" spans="1:60" x14ac:dyDescent="0.25">
      <c r="A119" s="1" t="s">
        <v>9</v>
      </c>
      <c r="B119" s="1" t="s">
        <v>181</v>
      </c>
    </row>
    <row r="120" spans="1:60" x14ac:dyDescent="0.25">
      <c r="A120" s="1" t="s">
        <v>9</v>
      </c>
      <c r="B120" s="1" t="s">
        <v>182</v>
      </c>
    </row>
    <row r="121" spans="1:60" x14ac:dyDescent="0.25">
      <c r="A121" s="1" t="s">
        <v>9</v>
      </c>
      <c r="B121" s="1" t="s">
        <v>183</v>
      </c>
    </row>
    <row r="122" spans="1:60" x14ac:dyDescent="0.25">
      <c r="A122" s="1" t="s">
        <v>9</v>
      </c>
      <c r="B122" s="1" t="s">
        <v>184</v>
      </c>
    </row>
    <row r="123" spans="1:60" x14ac:dyDescent="0.25">
      <c r="A123" s="1">
        <v>36</v>
      </c>
      <c r="B123" s="1" t="s">
        <v>185</v>
      </c>
      <c r="C123" s="1">
        <v>7456.0000072419643</v>
      </c>
      <c r="D123" s="1">
        <v>1</v>
      </c>
      <c r="E123">
        <f>(R123-S123*(1000-T123)/(1000-U123))*AO123</f>
        <v>-0.70472370557767516</v>
      </c>
      <c r="F123">
        <f>IF(AZ123&lt;&gt;0,1/(1/AZ123-1/N123),0)</f>
        <v>4.4832418282068437E-2</v>
      </c>
      <c r="G123">
        <f>((BC123-AP123/2)*S123-E123)/(BC123+AP123/2)</f>
        <v>427.62135568971007</v>
      </c>
      <c r="H123">
        <f>AP123*1000</f>
        <v>0.57387970099151864</v>
      </c>
      <c r="I123">
        <f>(AU123-BA123)</f>
        <v>1.2959011748532818</v>
      </c>
      <c r="J123">
        <f>(P123+AT123*D123)</f>
        <v>19.840278933675304</v>
      </c>
      <c r="K123" s="1">
        <v>9.6499996185302734</v>
      </c>
      <c r="L123">
        <f>(K123*AI123+AJ123)</f>
        <v>2</v>
      </c>
      <c r="M123" s="1">
        <v>0.5</v>
      </c>
      <c r="N123">
        <f>L123*(M123+1)*(M123+1)/(M123*M123+1)</f>
        <v>3.6</v>
      </c>
      <c r="O123" s="1">
        <v>20.232946395874023</v>
      </c>
      <c r="P123" s="1">
        <v>20.035310745239258</v>
      </c>
      <c r="Q123" s="1">
        <v>20.070135116577148</v>
      </c>
      <c r="R123" s="1">
        <v>409.9764404296875</v>
      </c>
      <c r="S123" s="1">
        <v>410.880859375</v>
      </c>
      <c r="T123" s="1">
        <v>9.0117578506469727</v>
      </c>
      <c r="U123" s="1">
        <v>10.107410430908203</v>
      </c>
      <c r="V123" s="1">
        <v>38.490509033203125</v>
      </c>
      <c r="W123" s="1">
        <v>43.156612396240234</v>
      </c>
      <c r="X123" s="1">
        <v>500.33786010742188</v>
      </c>
      <c r="Y123" s="1">
        <v>6.2546335160732269E-2</v>
      </c>
      <c r="Z123" s="1">
        <v>6.5838247537612915E-2</v>
      </c>
      <c r="AA123" s="1">
        <v>101.668212890625</v>
      </c>
      <c r="AB123" s="1">
        <v>-1.9367324113845825</v>
      </c>
      <c r="AC123" s="1">
        <v>-2.9212301596999168E-2</v>
      </c>
      <c r="AD123" s="1">
        <v>1.6315814107656479E-2</v>
      </c>
      <c r="AE123" s="1">
        <v>9.8409857600927353E-3</v>
      </c>
      <c r="AF123" s="1">
        <v>1.8454300239682198E-2</v>
      </c>
      <c r="AG123" s="1">
        <v>1.0103524662554264E-2</v>
      </c>
      <c r="AH123" s="1">
        <v>1</v>
      </c>
      <c r="AI123" s="1">
        <v>0</v>
      </c>
      <c r="AJ123" s="1">
        <v>2</v>
      </c>
      <c r="AK123" s="1">
        <v>0</v>
      </c>
      <c r="AL123" s="1">
        <v>1</v>
      </c>
      <c r="AM123" s="1">
        <v>0.18999999761581421</v>
      </c>
      <c r="AN123" s="1">
        <v>111115</v>
      </c>
      <c r="AO123">
        <f>X123*0.000001/(K123*0.0001)</f>
        <v>0.51848484962284891</v>
      </c>
      <c r="AP123">
        <f>(U123-T123)/(1000-U123)*AO123</f>
        <v>5.7387970099151864E-4</v>
      </c>
      <c r="AQ123">
        <f>(P123+273.15)</f>
        <v>293.18531074523924</v>
      </c>
      <c r="AR123">
        <f>(O123+273.15)</f>
        <v>293.382946395874</v>
      </c>
      <c r="AS123">
        <f>(Y123*AK123+Z123*AL123)*AM123</f>
        <v>1.250926687517584E-2</v>
      </c>
      <c r="AT123">
        <f>((AS123+0.00000010773*(AR123^4-AQ123^4))-AP123*44100)/(L123*0.92*2*29.3+0.00000043092*AQ123^3)</f>
        <v>-0.19503181156395555</v>
      </c>
      <c r="AU123">
        <f>0.61365*EXP(17.502*J123/(240.97+J123))</f>
        <v>2.3235035303157807</v>
      </c>
      <c r="AV123">
        <f>AU123*1000/AA123</f>
        <v>22.853785507328759</v>
      </c>
      <c r="AW123">
        <f>(AV123-U123)</f>
        <v>12.746375076420556</v>
      </c>
      <c r="AX123">
        <f>IF(D123,P123,(O123+P123)/2)</f>
        <v>20.035310745239258</v>
      </c>
      <c r="AY123">
        <f>0.61365*EXP(17.502*AX123/(240.97+AX123))</f>
        <v>2.3517492000659534</v>
      </c>
      <c r="AZ123">
        <f>IF(AW123&lt;&gt;0,(1000-(AV123+U123)/2)/AW123*AP123,0)</f>
        <v>4.4280967488628205E-2</v>
      </c>
      <c r="BA123">
        <f>U123*AA123/1000</f>
        <v>1.0276023554624989</v>
      </c>
      <c r="BB123">
        <f>(AY123-BA123)</f>
        <v>1.3241468446034546</v>
      </c>
      <c r="BC123">
        <f>1/(1.6/F123+1.37/N123)</f>
        <v>2.7724626356436806E-2</v>
      </c>
      <c r="BD123">
        <f>G123*AA123*0.001</f>
        <v>43.475499026839117</v>
      </c>
      <c r="BE123">
        <f>G123/S123</f>
        <v>1.0407429451451558</v>
      </c>
      <c r="BF123">
        <f>(1-AP123*AA123/AU123/F123)*100</f>
        <v>43.989357979956701</v>
      </c>
      <c r="BG123">
        <f>(S123-E123/(N123/1.35))</f>
        <v>411.14513076459161</v>
      </c>
      <c r="BH123">
        <f>E123*BF123/100/BG123</f>
        <v>-7.5400001220901614E-4</v>
      </c>
    </row>
    <row r="124" spans="1:60" x14ac:dyDescent="0.25">
      <c r="A124" s="1">
        <v>37</v>
      </c>
      <c r="B124" s="1" t="s">
        <v>186</v>
      </c>
      <c r="C124" s="1">
        <v>7461.5000071190298</v>
      </c>
      <c r="D124" s="1">
        <v>1</v>
      </c>
      <c r="E124">
        <f>(R124-S124*(1000-T124)/(1000-U124))*AO124</f>
        <v>-0.69306661966859096</v>
      </c>
      <c r="F124">
        <f>IF(AZ124&lt;&gt;0,1/(1/AZ124-1/N124),0)</f>
        <v>4.5438602193589556E-2</v>
      </c>
      <c r="G124">
        <f>((BC124-AP124/2)*S124-E124)/(BC124+AP124/2)</f>
        <v>426.88427298304777</v>
      </c>
      <c r="H124">
        <f>AP124*1000</f>
        <v>0.58062128281598324</v>
      </c>
      <c r="I124">
        <f>(AU124-BA124)</f>
        <v>1.2938498523290463</v>
      </c>
      <c r="J124">
        <f>(P124+AT124*D124)</f>
        <v>19.8412831906919</v>
      </c>
      <c r="K124" s="1">
        <v>9.6499996185302734</v>
      </c>
      <c r="L124">
        <f>(K124*AI124+AJ124)</f>
        <v>2</v>
      </c>
      <c r="M124" s="1">
        <v>0.5</v>
      </c>
      <c r="N124">
        <f>L124*(M124+1)*(M124+1)/(M124*M124+1)</f>
        <v>3.6</v>
      </c>
      <c r="O124" s="1">
        <v>20.235845565795898</v>
      </c>
      <c r="P124" s="1">
        <v>20.038829803466797</v>
      </c>
      <c r="Q124" s="1">
        <v>20.074605941772461</v>
      </c>
      <c r="R124" s="1">
        <v>409.9959716796875</v>
      </c>
      <c r="S124" s="1">
        <v>410.87255859375</v>
      </c>
      <c r="T124" s="1">
        <v>9.0204029083251953</v>
      </c>
      <c r="U124" s="1">
        <v>10.12888240814209</v>
      </c>
      <c r="V124" s="1">
        <v>38.509445190429688</v>
      </c>
      <c r="W124" s="1">
        <v>43.236606597900391</v>
      </c>
      <c r="X124" s="1">
        <v>500.346923828125</v>
      </c>
      <c r="Y124" s="1">
        <v>8.9689560234546661E-2</v>
      </c>
      <c r="Z124" s="1">
        <v>9.4410061836242676E-2</v>
      </c>
      <c r="AA124" s="1">
        <v>101.66949462890625</v>
      </c>
      <c r="AB124" s="1">
        <v>-1.9367324113845825</v>
      </c>
      <c r="AC124" s="1">
        <v>-2.9212301596999168E-2</v>
      </c>
      <c r="AD124" s="1">
        <v>1.6315814107656479E-2</v>
      </c>
      <c r="AE124" s="1">
        <v>9.8409857600927353E-3</v>
      </c>
      <c r="AF124" s="1">
        <v>1.8454300239682198E-2</v>
      </c>
      <c r="AG124" s="1">
        <v>1.0103524662554264E-2</v>
      </c>
      <c r="AH124" s="1">
        <v>1</v>
      </c>
      <c r="AI124" s="1">
        <v>0</v>
      </c>
      <c r="AJ124" s="1">
        <v>2</v>
      </c>
      <c r="AK124" s="1">
        <v>0</v>
      </c>
      <c r="AL124" s="1">
        <v>1</v>
      </c>
      <c r="AM124" s="1">
        <v>0.18999999761581421</v>
      </c>
      <c r="AN124" s="1">
        <v>111115</v>
      </c>
      <c r="AO124">
        <f>X124*0.000001/(K124*0.0001)</f>
        <v>0.51849424207990735</v>
      </c>
      <c r="AP124">
        <f>(U124-T124)/(1000-U124)*AO124</f>
        <v>5.8062128281598322E-4</v>
      </c>
      <c r="AQ124">
        <f>(P124+273.15)</f>
        <v>293.18882980346677</v>
      </c>
      <c r="AR124">
        <f>(O124+273.15)</f>
        <v>293.38584556579588</v>
      </c>
      <c r="AS124">
        <f>(Y124*AK124+Z124*AL124)*AM124</f>
        <v>1.793791152379498E-2</v>
      </c>
      <c r="AT124">
        <f>((AS124+0.00000010773*(AR124^4-AQ124^4))-AP124*44100)/(L124*0.92*2*29.3+0.00000043092*AQ124^3)</f>
        <v>-0.19754661277489566</v>
      </c>
      <c r="AU124">
        <f>0.61365*EXP(17.502*J124/(240.97+J124))</f>
        <v>2.3236482079204714</v>
      </c>
      <c r="AV124">
        <f>AU124*1000/AA124</f>
        <v>22.854920410510445</v>
      </c>
      <c r="AW124">
        <f>(AV124-U124)</f>
        <v>12.726038002368355</v>
      </c>
      <c r="AX124">
        <f>IF(D124,P124,(O124+P124)/2)</f>
        <v>20.038829803466797</v>
      </c>
      <c r="AY124">
        <f>0.61365*EXP(17.502*AX124/(240.97+AX124))</f>
        <v>2.3522616021404392</v>
      </c>
      <c r="AZ124">
        <f>IF(AW124&lt;&gt;0,(1000-(AV124+U124)/2)/AW124*AP124,0)</f>
        <v>4.4872232328502563E-2</v>
      </c>
      <c r="BA124">
        <f>U124*AA124/1000</f>
        <v>1.0297983555914252</v>
      </c>
      <c r="BB124">
        <f>(AY124-BA124)</f>
        <v>1.322463246549014</v>
      </c>
      <c r="BC124">
        <f>1/(1.6/F124+1.37/N124)</f>
        <v>2.8095485943109753E-2</v>
      </c>
      <c r="BD124">
        <f>G124*AA124*0.001</f>
        <v>43.401108299214528</v>
      </c>
      <c r="BE124">
        <f>G124/S124</f>
        <v>1.0389700262390347</v>
      </c>
      <c r="BF124">
        <f>(1-AP124*AA124/AU124/F124)*100</f>
        <v>44.090156732735053</v>
      </c>
      <c r="BG124">
        <f>(S124-E124/(N124/1.35))</f>
        <v>411.13245857612571</v>
      </c>
      <c r="BH124">
        <f>E124*BF124/100/BG124</f>
        <v>-7.4324990036652653E-4</v>
      </c>
    </row>
    <row r="125" spans="1:60" x14ac:dyDescent="0.25">
      <c r="A125" s="1">
        <v>38</v>
      </c>
      <c r="B125" s="1" t="s">
        <v>187</v>
      </c>
      <c r="C125" s="1">
        <v>7466.5000070072711</v>
      </c>
      <c r="D125" s="1">
        <v>1</v>
      </c>
      <c r="E125">
        <f>(R125-S125*(1000-T125)/(1000-U125))*AO125</f>
        <v>-0.69128644203747347</v>
      </c>
      <c r="F125">
        <f>IF(AZ125&lt;&gt;0,1/(1/AZ125-1/N125),0)</f>
        <v>4.5832139733968533E-2</v>
      </c>
      <c r="G125">
        <f>((BC125-AP125/2)*S125-E125)/(BC125+AP125/2)</f>
        <v>426.62148382954257</v>
      </c>
      <c r="H125">
        <f>AP125*1000</f>
        <v>0.58468134563564478</v>
      </c>
      <c r="I125">
        <f>(AU125-BA125)</f>
        <v>1.2918515794737802</v>
      </c>
      <c r="J125">
        <f>(P125+AT125*D125)</f>
        <v>19.84099907117858</v>
      </c>
      <c r="K125" s="1">
        <v>9.6499996185302734</v>
      </c>
      <c r="L125">
        <f>(K125*AI125+AJ125)</f>
        <v>2</v>
      </c>
      <c r="M125" s="1">
        <v>0.5</v>
      </c>
      <c r="N125">
        <f>L125*(M125+1)*(M125+1)/(M125*M125+1)</f>
        <v>3.6</v>
      </c>
      <c r="O125" s="1">
        <v>20.237834930419922</v>
      </c>
      <c r="P125" s="1">
        <v>20.039941787719727</v>
      </c>
      <c r="Q125" s="1">
        <v>20.071609497070313</v>
      </c>
      <c r="R125" s="1">
        <v>409.99591064453125</v>
      </c>
      <c r="S125" s="1">
        <v>410.8658447265625</v>
      </c>
      <c r="T125" s="1">
        <v>9.031825065612793</v>
      </c>
      <c r="U125" s="1">
        <v>10.148021697998047</v>
      </c>
      <c r="V125" s="1">
        <v>38.553508758544922</v>
      </c>
      <c r="W125" s="1">
        <v>43.311550140380859</v>
      </c>
      <c r="X125" s="1">
        <v>500.35250854492188</v>
      </c>
      <c r="Y125" s="1">
        <v>0.1084715873003006</v>
      </c>
      <c r="Z125" s="1">
        <v>0.11418061703443527</v>
      </c>
      <c r="AA125" s="1">
        <v>101.67062377929688</v>
      </c>
      <c r="AB125" s="1">
        <v>-1.9367324113845825</v>
      </c>
      <c r="AC125" s="1">
        <v>-2.9212301596999168E-2</v>
      </c>
      <c r="AD125" s="1">
        <v>1.6315814107656479E-2</v>
      </c>
      <c r="AE125" s="1">
        <v>9.8409857600927353E-3</v>
      </c>
      <c r="AF125" s="1">
        <v>1.8454300239682198E-2</v>
      </c>
      <c r="AG125" s="1">
        <v>1.0103524662554264E-2</v>
      </c>
      <c r="AH125" s="1">
        <v>1</v>
      </c>
      <c r="AI125" s="1">
        <v>0</v>
      </c>
      <c r="AJ125" s="1">
        <v>2</v>
      </c>
      <c r="AK125" s="1">
        <v>0</v>
      </c>
      <c r="AL125" s="1">
        <v>1</v>
      </c>
      <c r="AM125" s="1">
        <v>0.18999999761581421</v>
      </c>
      <c r="AN125" s="1">
        <v>111115</v>
      </c>
      <c r="AO125">
        <f>X125*0.000001/(K125*0.0001)</f>
        <v>0.51850002935142825</v>
      </c>
      <c r="AP125">
        <f>(U125-T125)/(1000-U125)*AO125</f>
        <v>5.8468134563564476E-4</v>
      </c>
      <c r="AQ125">
        <f>(P125+273.15)</f>
        <v>293.1899417877197</v>
      </c>
      <c r="AR125">
        <f>(O125+273.15)</f>
        <v>293.3878349304199</v>
      </c>
      <c r="AS125">
        <f>(Y125*AK125+Z125*AL125)*AM125</f>
        <v>2.1694316964314897E-2</v>
      </c>
      <c r="AT125">
        <f>((AS125+0.00000010773*(AR125^4-AQ125^4))-AP125*44100)/(L125*0.92*2*29.3+0.00000043092*AQ125^3)</f>
        <v>-0.19894271654114667</v>
      </c>
      <c r="AU125">
        <f>0.61365*EXP(17.502*J125/(240.97+J125))</f>
        <v>2.323607275635081</v>
      </c>
      <c r="AV125">
        <f>AU125*1000/AA125</f>
        <v>22.854263987590834</v>
      </c>
      <c r="AW125">
        <f>(AV125-U125)</f>
        <v>12.706242289592787</v>
      </c>
      <c r="AX125">
        <f>IF(D125,P125,(O125+P125)/2)</f>
        <v>20.039941787719727</v>
      </c>
      <c r="AY125">
        <f>0.61365*EXP(17.502*AX125/(240.97+AX125))</f>
        <v>2.3524235359797006</v>
      </c>
      <c r="AZ125">
        <f>IF(AW125&lt;&gt;0,(1000-(AV125+U125)/2)/AW125*AP125,0)</f>
        <v>4.5255979079257942E-2</v>
      </c>
      <c r="BA125">
        <f>U125*AA125/1000</f>
        <v>1.0317556961613008</v>
      </c>
      <c r="BB125">
        <f>(AY125-BA125)</f>
        <v>1.3206678398183997</v>
      </c>
      <c r="BC125">
        <f>1/(1.6/F125+1.37/N125)</f>
        <v>2.8336193156806834E-2</v>
      </c>
      <c r="BD125">
        <f>G125*AA125*0.001</f>
        <v>43.374872378598809</v>
      </c>
      <c r="BE125">
        <f>G125/S125</f>
        <v>1.0383474053762383</v>
      </c>
      <c r="BF125">
        <f>(1-AP125*AA125/AU125/F125)*100</f>
        <v>44.181024022208881</v>
      </c>
      <c r="BG125">
        <f>(S125-E125/(N125/1.35))</f>
        <v>411.12507714232657</v>
      </c>
      <c r="BH125">
        <f>E125*BF125/100/BG125</f>
        <v>-7.4288202301295617E-4</v>
      </c>
    </row>
    <row r="126" spans="1:60" x14ac:dyDescent="0.25">
      <c r="A126" s="1">
        <v>39</v>
      </c>
      <c r="B126" s="1" t="s">
        <v>188</v>
      </c>
      <c r="C126" s="1">
        <v>7471.5000068955123</v>
      </c>
      <c r="D126" s="1">
        <v>1</v>
      </c>
      <c r="E126">
        <f>(R126-S126*(1000-T126)/(1000-U126))*AO126</f>
        <v>-0.74220655849071315</v>
      </c>
      <c r="F126">
        <f>IF(AZ126&lt;&gt;0,1/(1/AZ126-1/N126),0)</f>
        <v>4.6133427969085816E-2</v>
      </c>
      <c r="G126">
        <f>((BC126-AP126/2)*S126-E126)/(BC126+AP126/2)</f>
        <v>428.25198364564261</v>
      </c>
      <c r="H126">
        <f>AP126*1000</f>
        <v>0.58781201970735963</v>
      </c>
      <c r="I126">
        <f>(AU126-BA126)</f>
        <v>1.2903890955307191</v>
      </c>
      <c r="J126">
        <f>(P126+AT126*D126)</f>
        <v>19.841480623954059</v>
      </c>
      <c r="K126" s="1">
        <v>9.6499996185302734</v>
      </c>
      <c r="L126">
        <f>(K126*AI126+AJ126)</f>
        <v>2</v>
      </c>
      <c r="M126" s="1">
        <v>0.5</v>
      </c>
      <c r="N126">
        <f>L126*(M126+1)*(M126+1)/(M126*M126+1)</f>
        <v>3.6</v>
      </c>
      <c r="O126" s="1">
        <v>20.237674713134766</v>
      </c>
      <c r="P126" s="1">
        <v>20.041799545288086</v>
      </c>
      <c r="Q126" s="1">
        <v>20.060567855834961</v>
      </c>
      <c r="R126" s="1">
        <v>409.90997314453125</v>
      </c>
      <c r="S126" s="1">
        <v>410.8756103515625</v>
      </c>
      <c r="T126" s="1">
        <v>9.0408992767333984</v>
      </c>
      <c r="U126" s="1">
        <v>10.163042068481445</v>
      </c>
      <c r="V126" s="1">
        <v>38.591033935546875</v>
      </c>
      <c r="W126" s="1">
        <v>43.37615966796875</v>
      </c>
      <c r="X126" s="1">
        <v>500.3585205078125</v>
      </c>
      <c r="Y126" s="1">
        <v>9.1506734490394592E-2</v>
      </c>
      <c r="Z126" s="1">
        <v>9.6322879195213318E-2</v>
      </c>
      <c r="AA126" s="1">
        <v>101.67108917236328</v>
      </c>
      <c r="AB126" s="1">
        <v>-1.9367324113845825</v>
      </c>
      <c r="AC126" s="1">
        <v>-2.9212301596999168E-2</v>
      </c>
      <c r="AD126" s="1">
        <v>1.6315814107656479E-2</v>
      </c>
      <c r="AE126" s="1">
        <v>9.8409857600927353E-3</v>
      </c>
      <c r="AF126" s="1">
        <v>1.8454300239682198E-2</v>
      </c>
      <c r="AG126" s="1">
        <v>1.0103524662554264E-2</v>
      </c>
      <c r="AH126" s="1">
        <v>1</v>
      </c>
      <c r="AI126" s="1">
        <v>0</v>
      </c>
      <c r="AJ126" s="1">
        <v>2</v>
      </c>
      <c r="AK126" s="1">
        <v>0</v>
      </c>
      <c r="AL126" s="1">
        <v>1</v>
      </c>
      <c r="AM126" s="1">
        <v>0.18999999761581421</v>
      </c>
      <c r="AN126" s="1">
        <v>111115</v>
      </c>
      <c r="AO126">
        <f>X126*0.000001/(K126*0.0001)</f>
        <v>0.5185062593650327</v>
      </c>
      <c r="AP126">
        <f>(U126-T126)/(1000-U126)*AO126</f>
        <v>5.8781201970735961E-4</v>
      </c>
      <c r="AQ126">
        <f>(P126+273.15)</f>
        <v>293.19179954528806</v>
      </c>
      <c r="AR126">
        <f>(O126+273.15)</f>
        <v>293.38767471313474</v>
      </c>
      <c r="AS126">
        <f>(Y126*AK126+Z126*AL126)*AM126</f>
        <v>1.830134681743889E-2</v>
      </c>
      <c r="AT126">
        <f>((AS126+0.00000010773*(AR126^4-AQ126^4))-AP126*44100)/(L126*0.92*2*29.3+0.00000043092*AQ126^3)</f>
        <v>-0.20031892133402784</v>
      </c>
      <c r="AU126">
        <f>0.61365*EXP(17.502*J126/(240.97+J126))</f>
        <v>2.3236766519377756</v>
      </c>
      <c r="AV126">
        <f>AU126*1000/AA126</f>
        <v>22.854841733803404</v>
      </c>
      <c r="AW126">
        <f>(AV126-U126)</f>
        <v>12.691799665321959</v>
      </c>
      <c r="AX126">
        <f>IF(D126,P126,(O126+P126)/2)</f>
        <v>20.041799545288086</v>
      </c>
      <c r="AY126">
        <f>0.61365*EXP(17.502*AX126/(240.97+AX126))</f>
        <v>2.3526940956089759</v>
      </c>
      <c r="AZ126">
        <f>IF(AW126&lt;&gt;0,(1000-(AV126+U126)/2)/AW126*AP126,0)</f>
        <v>4.5549715601388867E-2</v>
      </c>
      <c r="BA126">
        <f>U126*AA126/1000</f>
        <v>1.0332875564070565</v>
      </c>
      <c r="BB126">
        <f>(AY126-BA126)</f>
        <v>1.3194065392019194</v>
      </c>
      <c r="BC126">
        <f>1/(1.6/F126+1.37/N126)</f>
        <v>2.8520445963814152E-2</v>
      </c>
      <c r="BD126">
        <f>G126*AA126*0.001</f>
        <v>43.540845617477594</v>
      </c>
      <c r="BE126">
        <f>G126/S126</f>
        <v>1.0422910799675165</v>
      </c>
      <c r="BF126">
        <f>(1-AP126*AA126/AU126/F126)*100</f>
        <v>44.250045423559051</v>
      </c>
      <c r="BG126">
        <f>(S126-E126/(N126/1.35))</f>
        <v>411.15393781099652</v>
      </c>
      <c r="BH126">
        <f>E126*BF126/100/BG126</f>
        <v>-7.9879263960679753E-4</v>
      </c>
    </row>
    <row r="127" spans="1:60" x14ac:dyDescent="0.25">
      <c r="A127" s="1">
        <v>40</v>
      </c>
      <c r="B127" s="1" t="s">
        <v>189</v>
      </c>
      <c r="C127" s="1">
        <v>7477.0000067725778</v>
      </c>
      <c r="D127" s="1">
        <v>1</v>
      </c>
      <c r="E127">
        <f>(R127-S127*(1000-T127)/(1000-U127))*AO127</f>
        <v>-0.76457977452899573</v>
      </c>
      <c r="F127">
        <f>IF(AZ127&lt;&gt;0,1/(1/AZ127-1/N127),0)</f>
        <v>4.6480047174499717E-2</v>
      </c>
      <c r="G127">
        <f>((BC127-AP127/2)*S127-E127)/(BC127+AP127/2)</f>
        <v>428.83765029916361</v>
      </c>
      <c r="H127">
        <f>AP127*1000</f>
        <v>0.59132210733821466</v>
      </c>
      <c r="I127">
        <f>(AU127-BA127)</f>
        <v>1.2885241242186272</v>
      </c>
      <c r="J127">
        <f>(P127+AT127*D127)</f>
        <v>19.839815607334224</v>
      </c>
      <c r="K127" s="1">
        <v>9.6499996185302734</v>
      </c>
      <c r="L127">
        <f>(K127*AI127+AJ127)</f>
        <v>2</v>
      </c>
      <c r="M127" s="1">
        <v>0.5</v>
      </c>
      <c r="N127">
        <f>L127*(M127+1)*(M127+1)/(M127*M127+1)</f>
        <v>3.6</v>
      </c>
      <c r="O127" s="1">
        <v>20.23504638671875</v>
      </c>
      <c r="P127" s="1">
        <v>20.041711807250977</v>
      </c>
      <c r="Q127" s="1">
        <v>20.055431365966797</v>
      </c>
      <c r="R127" s="1">
        <v>409.86196899414063</v>
      </c>
      <c r="S127" s="1">
        <v>410.86798095703125</v>
      </c>
      <c r="T127" s="1">
        <v>9.0502309799194336</v>
      </c>
      <c r="U127" s="1">
        <v>10.179054260253906</v>
      </c>
      <c r="V127" s="1">
        <v>38.636741638183594</v>
      </c>
      <c r="W127" s="1">
        <v>43.451469421386719</v>
      </c>
      <c r="X127" s="1">
        <v>500.35943603515625</v>
      </c>
      <c r="Y127" s="1">
        <v>6.7743204534053802E-2</v>
      </c>
      <c r="Z127" s="1">
        <v>7.1308635175228119E-2</v>
      </c>
      <c r="AA127" s="1">
        <v>101.67080688476563</v>
      </c>
      <c r="AB127" s="1">
        <v>-1.9367324113845825</v>
      </c>
      <c r="AC127" s="1">
        <v>-2.9212301596999168E-2</v>
      </c>
      <c r="AD127" s="1">
        <v>1.6315814107656479E-2</v>
      </c>
      <c r="AE127" s="1">
        <v>9.8409857600927353E-3</v>
      </c>
      <c r="AF127" s="1">
        <v>1.8454300239682198E-2</v>
      </c>
      <c r="AG127" s="1">
        <v>1.0103524662554264E-2</v>
      </c>
      <c r="AH127" s="1">
        <v>1</v>
      </c>
      <c r="AI127" s="1">
        <v>0</v>
      </c>
      <c r="AJ127" s="1">
        <v>2</v>
      </c>
      <c r="AK127" s="1">
        <v>0</v>
      </c>
      <c r="AL127" s="1">
        <v>1</v>
      </c>
      <c r="AM127" s="1">
        <v>0.18999999761581421</v>
      </c>
      <c r="AN127" s="1">
        <v>111115</v>
      </c>
      <c r="AO127">
        <f>X127*0.000001/(K127*0.0001)</f>
        <v>0.51850720809806894</v>
      </c>
      <c r="AP127">
        <f>(U127-T127)/(1000-U127)*AO127</f>
        <v>5.9132210733821463E-4</v>
      </c>
      <c r="AQ127">
        <f>(P127+273.15)</f>
        <v>293.19171180725095</v>
      </c>
      <c r="AR127">
        <f>(O127+273.15)</f>
        <v>293.38504638671873</v>
      </c>
      <c r="AS127">
        <f>(Y127*AK127+Z127*AL127)*AM127</f>
        <v>1.3548640513280308E-2</v>
      </c>
      <c r="AT127">
        <f>((AS127+0.00000010773*(AR127^4-AQ127^4))-AP127*44100)/(L127*0.92*2*29.3+0.00000043092*AQ127^3)</f>
        <v>-0.20189619991675339</v>
      </c>
      <c r="AU127">
        <f>0.61365*EXP(17.502*J127/(240.97+J127))</f>
        <v>2.3234367841824528</v>
      </c>
      <c r="AV127">
        <f>AU127*1000/AA127</f>
        <v>22.852545931064082</v>
      </c>
      <c r="AW127">
        <f>(AV127-U127)</f>
        <v>12.673491670810176</v>
      </c>
      <c r="AX127">
        <f>IF(D127,P127,(O127+P127)/2)</f>
        <v>20.041711807250977</v>
      </c>
      <c r="AY127">
        <f>0.61365*EXP(17.502*AX127/(240.97+AX127))</f>
        <v>2.3526813170253758</v>
      </c>
      <c r="AZ127">
        <f>IF(AW127&lt;&gt;0,(1000-(AV127+U127)/2)/AW127*AP127,0)</f>
        <v>4.5887586840864344E-2</v>
      </c>
      <c r="BA127">
        <f>U127*AA127/1000</f>
        <v>1.0349126599638256</v>
      </c>
      <c r="BB127">
        <f>(AY127-BA127)</f>
        <v>1.3177686570615501</v>
      </c>
      <c r="BC127">
        <f>1/(1.6/F127+1.37/N127)</f>
        <v>2.8732388614928064E-2</v>
      </c>
      <c r="BD127">
        <f>G127*AA127*0.001</f>
        <v>43.600269928482916</v>
      </c>
      <c r="BE127">
        <f>G127/S127</f>
        <v>1.0437358718006591</v>
      </c>
      <c r="BF127">
        <f>(1-AP127*AA127/AU127/F127)*100</f>
        <v>44.329776446394618</v>
      </c>
      <c r="BG127">
        <f>(S127-E127/(N127/1.35))</f>
        <v>411.15469837247963</v>
      </c>
      <c r="BH127">
        <f>E127*BF127/100/BG127</f>
        <v>-8.2435274641078581E-4</v>
      </c>
    </row>
    <row r="128" spans="1:60" x14ac:dyDescent="0.25">
      <c r="A128" s="1" t="s">
        <v>9</v>
      </c>
      <c r="B128" s="1" t="s">
        <v>190</v>
      </c>
    </row>
    <row r="129" spans="1:60" x14ac:dyDescent="0.25">
      <c r="A129" s="1" t="s">
        <v>9</v>
      </c>
      <c r="B129" s="1" t="s">
        <v>191</v>
      </c>
    </row>
    <row r="130" spans="1:60" x14ac:dyDescent="0.25">
      <c r="A130" s="1" t="s">
        <v>9</v>
      </c>
      <c r="B130" s="1" t="s">
        <v>192</v>
      </c>
    </row>
    <row r="131" spans="1:60" x14ac:dyDescent="0.25">
      <c r="A131" s="1" t="s">
        <v>9</v>
      </c>
      <c r="B131" s="1" t="s">
        <v>193</v>
      </c>
    </row>
    <row r="132" spans="1:60" x14ac:dyDescent="0.25">
      <c r="A132" s="1" t="s">
        <v>9</v>
      </c>
      <c r="B132" s="1" t="s">
        <v>194</v>
      </c>
    </row>
    <row r="133" spans="1:60" x14ac:dyDescent="0.25">
      <c r="A133" s="1" t="s">
        <v>9</v>
      </c>
      <c r="B133" s="1" t="s">
        <v>195</v>
      </c>
    </row>
    <row r="134" spans="1:60" x14ac:dyDescent="0.25">
      <c r="A134" s="1" t="s">
        <v>9</v>
      </c>
      <c r="B134" s="1" t="s">
        <v>196</v>
      </c>
    </row>
    <row r="135" spans="1:60" x14ac:dyDescent="0.25">
      <c r="A135" s="1" t="s">
        <v>9</v>
      </c>
      <c r="B135" s="1" t="s">
        <v>197</v>
      </c>
    </row>
    <row r="136" spans="1:60" x14ac:dyDescent="0.25">
      <c r="A136" s="1" t="s">
        <v>9</v>
      </c>
      <c r="B136" s="1" t="s">
        <v>198</v>
      </c>
    </row>
    <row r="137" spans="1:60" x14ac:dyDescent="0.25">
      <c r="A137" s="1">
        <v>41</v>
      </c>
      <c r="B137" s="1" t="s">
        <v>199</v>
      </c>
      <c r="C137" s="1">
        <v>7756.0000072419643</v>
      </c>
      <c r="D137" s="1">
        <v>1</v>
      </c>
      <c r="E137">
        <f>(R137-S137*(1000-T137)/(1000-U137))*AO137</f>
        <v>-0.75691060040783775</v>
      </c>
      <c r="F137">
        <f>IF(AZ137&lt;&gt;0,1/(1/AZ137-1/N137),0)</f>
        <v>5.4009075995034059E-2</v>
      </c>
      <c r="G137">
        <f>((BC137-AP137/2)*S137-E137)/(BC137+AP137/2)</f>
        <v>425.26245084626146</v>
      </c>
      <c r="H137">
        <f>AP137*1000</f>
        <v>0.66395125356160001</v>
      </c>
      <c r="I137">
        <f>(AU137-BA137)</f>
        <v>1.2472965082708978</v>
      </c>
      <c r="J137">
        <f>(P137+AT137*D137)</f>
        <v>19.889866065994656</v>
      </c>
      <c r="K137" s="1">
        <v>8.6099996566772461</v>
      </c>
      <c r="L137">
        <f>(K137*AI137+AJ137)</f>
        <v>2</v>
      </c>
      <c r="M137" s="1">
        <v>0.5</v>
      </c>
      <c r="N137">
        <f>L137*(M137+1)*(M137+1)/(M137*M137+1)</f>
        <v>3.6</v>
      </c>
      <c r="O137" s="1">
        <v>20.269233703613281</v>
      </c>
      <c r="P137" s="1">
        <v>20.122968673706055</v>
      </c>
      <c r="Q137" s="1">
        <v>20.068624496459961</v>
      </c>
      <c r="R137" s="1">
        <v>410.04696655273438</v>
      </c>
      <c r="S137" s="1">
        <v>410.8800048828125</v>
      </c>
      <c r="T137" s="1">
        <v>9.5254631042480469</v>
      </c>
      <c r="U137" s="1">
        <v>10.655799865722656</v>
      </c>
      <c r="V137" s="1">
        <v>40.750968933105469</v>
      </c>
      <c r="W137" s="1">
        <v>45.404735565185547</v>
      </c>
      <c r="X137" s="1">
        <v>500.35574340820313</v>
      </c>
      <c r="Y137" s="1">
        <v>0.10719062387943268</v>
      </c>
      <c r="Z137" s="1">
        <v>0.11283223330974579</v>
      </c>
      <c r="AA137" s="1">
        <v>101.66859436035156</v>
      </c>
      <c r="AB137" s="1">
        <v>-1.9086654186248779</v>
      </c>
      <c r="AC137" s="1">
        <v>-4.4673889875411987E-2</v>
      </c>
      <c r="AD137" s="1">
        <v>1.9072275608778E-2</v>
      </c>
      <c r="AE137" s="1">
        <v>1.4063988346606493E-3</v>
      </c>
      <c r="AF137" s="1">
        <v>2.3327473551034927E-2</v>
      </c>
      <c r="AG137" s="1">
        <v>6.2722037546336651E-4</v>
      </c>
      <c r="AH137" s="1">
        <v>1</v>
      </c>
      <c r="AI137" s="1">
        <v>0</v>
      </c>
      <c r="AJ137" s="1">
        <v>2</v>
      </c>
      <c r="AK137" s="1">
        <v>0</v>
      </c>
      <c r="AL137" s="1">
        <v>1</v>
      </c>
      <c r="AM137" s="1">
        <v>0.18999999761581421</v>
      </c>
      <c r="AN137" s="1">
        <v>111115</v>
      </c>
      <c r="AO137">
        <f>X137*0.000001/(K137*0.0001)</f>
        <v>0.58113329077796894</v>
      </c>
      <c r="AP137">
        <f>(U137-T137)/(1000-U137)*AO137</f>
        <v>6.6395125356159997E-4</v>
      </c>
      <c r="AQ137">
        <f>(P137+273.15)</f>
        <v>293.27296867370603</v>
      </c>
      <c r="AR137">
        <f>(O137+273.15)</f>
        <v>293.41923370361326</v>
      </c>
      <c r="AS137">
        <f>(Y137*AK137+Z137*AL137)*AM137</f>
        <v>2.1438124059838692E-2</v>
      </c>
      <c r="AT137">
        <f>((AS137+0.00000010773*(AR137^4-AQ137^4))-AP137*44100)/(L137*0.92*2*29.3+0.00000043092*AQ137^3)</f>
        <v>-0.2331026077113991</v>
      </c>
      <c r="AU137">
        <f>0.61365*EXP(17.502*J137/(240.97+J137))</f>
        <v>2.3306567024041431</v>
      </c>
      <c r="AV137">
        <f>AU137*1000/AA137</f>
        <v>22.924057493540467</v>
      </c>
      <c r="AW137">
        <f>(AV137-U137)</f>
        <v>12.26825762781781</v>
      </c>
      <c r="AX137">
        <f>IF(D137,P137,(O137+P137)/2)</f>
        <v>20.122968673706055</v>
      </c>
      <c r="AY137">
        <f>0.61365*EXP(17.502*AX137/(240.97+AX137))</f>
        <v>2.364542037901912</v>
      </c>
      <c r="AZ137">
        <f>IF(AW137&lt;&gt;0,(1000-(AV137+U137)/2)/AW137*AP137,0)</f>
        <v>5.3210780142678236E-2</v>
      </c>
      <c r="BA137">
        <f>U137*AA137/1000</f>
        <v>1.0833601941332454</v>
      </c>
      <c r="BB137">
        <f>(AY137-BA137)</f>
        <v>1.2811818437686666</v>
      </c>
      <c r="BC137">
        <f>1/(1.6/F137+1.37/N137)</f>
        <v>3.3327549834520409E-2</v>
      </c>
      <c r="BD137">
        <f>G137*AA137*0.001</f>
        <v>43.235835611777503</v>
      </c>
      <c r="BE137">
        <f>G137/S137</f>
        <v>1.0350040055308873</v>
      </c>
      <c r="BF137">
        <f>(1-AP137*AA137/AU137/F137)*100</f>
        <v>46.373684503935522</v>
      </c>
      <c r="BG137">
        <f>(S137-E137/(N137/1.35))</f>
        <v>411.16384635796544</v>
      </c>
      <c r="BH137">
        <f>E137*BF137/100/BG137</f>
        <v>-8.5369211548911932E-4</v>
      </c>
    </row>
    <row r="138" spans="1:60" x14ac:dyDescent="0.25">
      <c r="A138" s="1">
        <v>42</v>
      </c>
      <c r="B138" s="1" t="s">
        <v>200</v>
      </c>
      <c r="C138" s="1">
        <v>7761.0000071302056</v>
      </c>
      <c r="D138" s="1">
        <v>1</v>
      </c>
      <c r="E138">
        <f>(R138-S138*(1000-T138)/(1000-U138))*AO138</f>
        <v>-0.75070211603400971</v>
      </c>
      <c r="F138">
        <f>IF(AZ138&lt;&gt;0,1/(1/AZ138-1/N138),0)</f>
        <v>5.5184260211342297E-2</v>
      </c>
      <c r="G138">
        <f>((BC138-AP138/2)*S138-E138)/(BC138+AP138/2)</f>
        <v>424.62829087372603</v>
      </c>
      <c r="H138">
        <f>AP138*1000</f>
        <v>0.67771754948881113</v>
      </c>
      <c r="I138">
        <f>(AU138-BA138)</f>
        <v>1.2464526452137503</v>
      </c>
      <c r="J138">
        <f>(P138+AT138*D138)</f>
        <v>19.884179592786523</v>
      </c>
      <c r="K138" s="1">
        <v>8.6099996566772461</v>
      </c>
      <c r="L138">
        <f>(K138*AI138+AJ138)</f>
        <v>2</v>
      </c>
      <c r="M138" s="1">
        <v>0.5</v>
      </c>
      <c r="N138">
        <f>L138*(M138+1)*(M138+1)/(M138*M138+1)</f>
        <v>3.6</v>
      </c>
      <c r="O138" s="1">
        <v>20.271718978881836</v>
      </c>
      <c r="P138" s="1">
        <v>20.122108459472656</v>
      </c>
      <c r="Q138" s="1">
        <v>20.075099945068359</v>
      </c>
      <c r="R138" s="1">
        <v>410.08090209960938</v>
      </c>
      <c r="S138" s="1">
        <v>410.89349365234375</v>
      </c>
      <c r="T138" s="1">
        <v>9.5022544860839844</v>
      </c>
      <c r="U138" s="1">
        <v>10.656006813049316</v>
      </c>
      <c r="V138" s="1">
        <v>40.495563507080078</v>
      </c>
      <c r="W138" s="1">
        <v>45.398998260498047</v>
      </c>
      <c r="X138" s="1">
        <v>500.3646240234375</v>
      </c>
      <c r="Y138" s="1">
        <v>9.6518851816654205E-2</v>
      </c>
      <c r="Z138" s="1">
        <v>0.10159879177808762</v>
      </c>
      <c r="AA138" s="1">
        <v>101.66873931884766</v>
      </c>
      <c r="AB138" s="1">
        <v>-1.9086654186248779</v>
      </c>
      <c r="AC138" s="1">
        <v>-4.4673889875411987E-2</v>
      </c>
      <c r="AD138" s="1">
        <v>1.9072275608778E-2</v>
      </c>
      <c r="AE138" s="1">
        <v>1.4063988346606493E-3</v>
      </c>
      <c r="AF138" s="1">
        <v>2.3327473551034927E-2</v>
      </c>
      <c r="AG138" s="1">
        <v>6.2722037546336651E-4</v>
      </c>
      <c r="AH138" s="1">
        <v>1</v>
      </c>
      <c r="AI138" s="1">
        <v>0</v>
      </c>
      <c r="AJ138" s="1">
        <v>2</v>
      </c>
      <c r="AK138" s="1">
        <v>0</v>
      </c>
      <c r="AL138" s="1">
        <v>1</v>
      </c>
      <c r="AM138" s="1">
        <v>0.18999999761581421</v>
      </c>
      <c r="AN138" s="1">
        <v>111115</v>
      </c>
      <c r="AO138">
        <f>X138*0.000001/(K138*0.0001)</f>
        <v>0.58114360508178831</v>
      </c>
      <c r="AP138">
        <f>(U138-T138)/(1000-U138)*AO138</f>
        <v>6.777175494888111E-4</v>
      </c>
      <c r="AQ138">
        <f>(P138+273.15)</f>
        <v>293.27210845947263</v>
      </c>
      <c r="AR138">
        <f>(O138+273.15)</f>
        <v>293.42171897888181</v>
      </c>
      <c r="AS138">
        <f>(Y138*AK138+Z138*AL138)*AM138</f>
        <v>1.9303770195606251E-2</v>
      </c>
      <c r="AT138">
        <f>((AS138+0.00000010773*(AR138^4-AQ138^4))-AP138*44100)/(L138*0.92*2*29.3+0.00000043092*AQ138^3)</f>
        <v>-0.23792886668613161</v>
      </c>
      <c r="AU138">
        <f>0.61365*EXP(17.502*J138/(240.97+J138))</f>
        <v>2.3298354240695258</v>
      </c>
      <c r="AV138">
        <f>AU138*1000/AA138</f>
        <v>22.91594682572811</v>
      </c>
      <c r="AW138">
        <f>(AV138-U138)</f>
        <v>12.259940012678793</v>
      </c>
      <c r="AX138">
        <f>IF(D138,P138,(O138+P138)/2)</f>
        <v>20.122108459472656</v>
      </c>
      <c r="AY138">
        <f>0.61365*EXP(17.502*AX138/(240.97+AX138))</f>
        <v>2.3644162022095827</v>
      </c>
      <c r="AZ138">
        <f>IF(AW138&lt;&gt;0,(1000-(AV138+U138)/2)/AW138*AP138,0)</f>
        <v>5.4351114093861189E-2</v>
      </c>
      <c r="BA138">
        <f>U138*AA138/1000</f>
        <v>1.0833827788557755</v>
      </c>
      <c r="BB138">
        <f>(AY138-BA138)</f>
        <v>1.2810334233538072</v>
      </c>
      <c r="BC138">
        <f>1/(1.6/F138+1.37/N138)</f>
        <v>3.4043329531601885E-2</v>
      </c>
      <c r="BD138">
        <f>G138*AA138*0.001</f>
        <v>43.171423012248674</v>
      </c>
      <c r="BE138">
        <f>G138/S138</f>
        <v>1.0334266602746531</v>
      </c>
      <c r="BF138">
        <f>(1-AP138*AA138/AU138/F138)*100</f>
        <v>46.408526132539087</v>
      </c>
      <c r="BG138">
        <f>(S138-E138/(N138/1.35))</f>
        <v>411.17500694585652</v>
      </c>
      <c r="BH138">
        <f>E138*BF138/100/BG138</f>
        <v>-8.4730292895220463E-4</v>
      </c>
    </row>
    <row r="139" spans="1:60" x14ac:dyDescent="0.25">
      <c r="A139" s="1">
        <v>43</v>
      </c>
      <c r="B139" s="1" t="s">
        <v>201</v>
      </c>
      <c r="C139" s="1">
        <v>7766.5000070072711</v>
      </c>
      <c r="D139" s="1">
        <v>1</v>
      </c>
      <c r="E139">
        <f>(R139-S139*(1000-T139)/(1000-U139))*AO139</f>
        <v>-0.74960231502125851</v>
      </c>
      <c r="F139">
        <f>IF(AZ139&lt;&gt;0,1/(1/AZ139-1/N139),0)</f>
        <v>5.4891844195901159E-2</v>
      </c>
      <c r="G139">
        <f>((BC139-AP139/2)*S139-E139)/(BC139+AP139/2)</f>
        <v>424.72168068243354</v>
      </c>
      <c r="H139">
        <f>AP139*1000</f>
        <v>0.67406004017164689</v>
      </c>
      <c r="I139">
        <f>(AU139-BA139)</f>
        <v>1.2462340514562218</v>
      </c>
      <c r="J139">
        <f>(P139+AT139*D139)</f>
        <v>19.883692951514149</v>
      </c>
      <c r="K139" s="1">
        <v>8.6099996566772461</v>
      </c>
      <c r="L139">
        <f>(K139*AI139+AJ139)</f>
        <v>2</v>
      </c>
      <c r="M139" s="1">
        <v>0.5</v>
      </c>
      <c r="N139">
        <f>L139*(M139+1)*(M139+1)/(M139*M139+1)</f>
        <v>3.6</v>
      </c>
      <c r="O139" s="1">
        <v>20.274032592773438</v>
      </c>
      <c r="P139" s="1">
        <v>20.119853973388672</v>
      </c>
      <c r="Q139" s="1">
        <v>20.072147369384766</v>
      </c>
      <c r="R139" s="1">
        <v>410.08975219726563</v>
      </c>
      <c r="S139" s="1">
        <v>410.90304565429688</v>
      </c>
      <c r="T139" s="1">
        <v>9.5098781585693359</v>
      </c>
      <c r="U139" s="1">
        <v>10.657429695129395</v>
      </c>
      <c r="V139" s="1">
        <v>40.515293121337891</v>
      </c>
      <c r="W139" s="1">
        <v>45.398521423339844</v>
      </c>
      <c r="X139" s="1">
        <v>500.3526611328125</v>
      </c>
      <c r="Y139" s="1">
        <v>9.1035284101963043E-2</v>
      </c>
      <c r="Z139" s="1">
        <v>9.5826610922813416E-2</v>
      </c>
      <c r="AA139" s="1">
        <v>101.66908264160156</v>
      </c>
      <c r="AB139" s="1">
        <v>-1.9086654186248779</v>
      </c>
      <c r="AC139" s="1">
        <v>-4.4673889875411987E-2</v>
      </c>
      <c r="AD139" s="1">
        <v>1.9072275608778E-2</v>
      </c>
      <c r="AE139" s="1">
        <v>1.4063988346606493E-3</v>
      </c>
      <c r="AF139" s="1">
        <v>2.3327473551034927E-2</v>
      </c>
      <c r="AG139" s="1">
        <v>6.2722037546336651E-4</v>
      </c>
      <c r="AH139" s="1">
        <v>1</v>
      </c>
      <c r="AI139" s="1">
        <v>0</v>
      </c>
      <c r="AJ139" s="1">
        <v>2</v>
      </c>
      <c r="AK139" s="1">
        <v>0</v>
      </c>
      <c r="AL139" s="1">
        <v>1</v>
      </c>
      <c r="AM139" s="1">
        <v>0.18999999761581421</v>
      </c>
      <c r="AN139" s="1">
        <v>111115</v>
      </c>
      <c r="AO139">
        <f>X139*0.000001/(K139*0.0001)</f>
        <v>0.58112971089932364</v>
      </c>
      <c r="AP139">
        <f>(U139-T139)/(1000-U139)*AO139</f>
        <v>6.7406004017164691E-4</v>
      </c>
      <c r="AQ139">
        <f>(P139+273.15)</f>
        <v>293.26985397338865</v>
      </c>
      <c r="AR139">
        <f>(O139+273.15)</f>
        <v>293.42403259277341</v>
      </c>
      <c r="AS139">
        <f>(Y139*AK139+Z139*AL139)*AM139</f>
        <v>1.8207055846866105E-2</v>
      </c>
      <c r="AT139">
        <f>((AS139+0.00000010773*(AR139^4-AQ139^4))-AP139*44100)/(L139*0.92*2*29.3+0.00000043092*AQ139^3)</f>
        <v>-0.23616102187452181</v>
      </c>
      <c r="AU139">
        <f>0.61365*EXP(17.502*J139/(240.97+J139))</f>
        <v>2.3297651518773907</v>
      </c>
      <c r="AV139">
        <f>AU139*1000/AA139</f>
        <v>22.915178256207493</v>
      </c>
      <c r="AW139">
        <f>(AV139-U139)</f>
        <v>12.257748561078099</v>
      </c>
      <c r="AX139">
        <f>IF(D139,P139,(O139+P139)/2)</f>
        <v>20.119853973388672</v>
      </c>
      <c r="AY139">
        <f>0.61365*EXP(17.502*AX139/(240.97+AX139))</f>
        <v>2.3640864345101313</v>
      </c>
      <c r="AZ139">
        <f>IF(AW139&lt;&gt;0,(1000-(AV139+U139)/2)/AW139*AP139,0)</f>
        <v>5.4067438252395052E-2</v>
      </c>
      <c r="BA139">
        <f>U139*AA139/1000</f>
        <v>1.083531100421169</v>
      </c>
      <c r="BB139">
        <f>(AY139-BA139)</f>
        <v>1.2805553340889624</v>
      </c>
      <c r="BC139">
        <f>1/(1.6/F139+1.37/N139)</f>
        <v>3.386526207305738E-2</v>
      </c>
      <c r="BD139">
        <f>G139*AA139*0.001</f>
        <v>43.181063652982246</v>
      </c>
      <c r="BE139">
        <f>G139/S139</f>
        <v>1.0336299162887264</v>
      </c>
      <c r="BF139">
        <f>(1-AP139*AA139/AU139/F139)*100</f>
        <v>46.412003541399905</v>
      </c>
      <c r="BG139">
        <f>(S139-E139/(N139/1.35))</f>
        <v>411.18414652242984</v>
      </c>
      <c r="BH139">
        <f>E139*BF139/100/BG139</f>
        <v>-8.4610619338434077E-4</v>
      </c>
    </row>
    <row r="140" spans="1:60" x14ac:dyDescent="0.25">
      <c r="A140" s="1">
        <v>44</v>
      </c>
      <c r="B140" s="1" t="s">
        <v>202</v>
      </c>
      <c r="C140" s="1">
        <v>7771.5000068955123</v>
      </c>
      <c r="D140" s="1">
        <v>1</v>
      </c>
      <c r="E140">
        <f>(R140-S140*(1000-T140)/(1000-U140))*AO140</f>
        <v>-0.75879531120110877</v>
      </c>
      <c r="F140">
        <f>IF(AZ140&lt;&gt;0,1/(1/AZ140-1/N140),0)</f>
        <v>5.4632661941172361E-2</v>
      </c>
      <c r="G140">
        <f>((BC140-AP140/2)*S140-E140)/(BC140+AP140/2)</f>
        <v>425.09711169945564</v>
      </c>
      <c r="H140">
        <f>AP140*1000</f>
        <v>0.67103250861977948</v>
      </c>
      <c r="I140">
        <f>(AU140-BA140)</f>
        <v>1.246434838791415</v>
      </c>
      <c r="J140">
        <f>(P140+AT140*D140)</f>
        <v>19.885718095899364</v>
      </c>
      <c r="K140" s="1">
        <v>8.6099996566772461</v>
      </c>
      <c r="L140">
        <f>(K140*AI140+AJ140)</f>
        <v>2</v>
      </c>
      <c r="M140" s="1">
        <v>0.5</v>
      </c>
      <c r="N140">
        <f>L140*(M140+1)*(M140+1)/(M140*M140+1)</f>
        <v>3.6</v>
      </c>
      <c r="O140" s="1">
        <v>20.273105621337891</v>
      </c>
      <c r="P140" s="1">
        <v>20.120908737182617</v>
      </c>
      <c r="Q140" s="1">
        <v>20.059686660766602</v>
      </c>
      <c r="R140" s="1">
        <v>410.07601928710938</v>
      </c>
      <c r="S140" s="1">
        <v>410.90728759765625</v>
      </c>
      <c r="T140" s="1">
        <v>9.5158796310424805</v>
      </c>
      <c r="U140" s="1">
        <v>10.658303260803223</v>
      </c>
      <c r="V140" s="1">
        <v>40.532722473144531</v>
      </c>
      <c r="W140" s="1">
        <v>45.403331756591797</v>
      </c>
      <c r="X140" s="1">
        <v>500.3406982421875</v>
      </c>
      <c r="Y140" s="1">
        <v>0.10699399560689926</v>
      </c>
      <c r="Z140" s="1">
        <v>0.11262525618076324</v>
      </c>
      <c r="AA140" s="1">
        <v>101.66934967041016</v>
      </c>
      <c r="AB140" s="1">
        <v>-1.9086654186248779</v>
      </c>
      <c r="AC140" s="1">
        <v>-4.4673889875411987E-2</v>
      </c>
      <c r="AD140" s="1">
        <v>1.9072275608778E-2</v>
      </c>
      <c r="AE140" s="1">
        <v>1.4063988346606493E-3</v>
      </c>
      <c r="AF140" s="1">
        <v>2.3327473551034927E-2</v>
      </c>
      <c r="AG140" s="1">
        <v>6.2722037546336651E-4</v>
      </c>
      <c r="AH140" s="1">
        <v>1</v>
      </c>
      <c r="AI140" s="1">
        <v>0</v>
      </c>
      <c r="AJ140" s="1">
        <v>2</v>
      </c>
      <c r="AK140" s="1">
        <v>0</v>
      </c>
      <c r="AL140" s="1">
        <v>1</v>
      </c>
      <c r="AM140" s="1">
        <v>0.18999999761581421</v>
      </c>
      <c r="AN140" s="1">
        <v>111115</v>
      </c>
      <c r="AO140">
        <f>X140*0.000001/(K140*0.0001)</f>
        <v>0.58111581671685908</v>
      </c>
      <c r="AP140">
        <f>(U140-T140)/(1000-U140)*AO140</f>
        <v>6.7103250861977944E-4</v>
      </c>
      <c r="AQ140">
        <f>(P140+273.15)</f>
        <v>293.27090873718259</v>
      </c>
      <c r="AR140">
        <f>(O140+273.15)</f>
        <v>293.42310562133787</v>
      </c>
      <c r="AS140">
        <f>(Y140*AK140+Z140*AL140)*AM140</f>
        <v>2.1398798405825481E-2</v>
      </c>
      <c r="AT140">
        <f>((AS140+0.00000010773*(AR140^4-AQ140^4))-AP140*44100)/(L140*0.92*2*29.3+0.00000043092*AQ140^3)</f>
        <v>-0.23519064128325176</v>
      </c>
      <c r="AU140">
        <f>0.61365*EXP(17.502*J140/(240.97+J140))</f>
        <v>2.3300575999072906</v>
      </c>
      <c r="AV140">
        <f>AU140*1000/AA140</f>
        <v>22.917994532873763</v>
      </c>
      <c r="AW140">
        <f>(AV140-U140)</f>
        <v>12.25969127207054</v>
      </c>
      <c r="AX140">
        <f>IF(D140,P140,(O140+P140)/2)</f>
        <v>20.120908737182617</v>
      </c>
      <c r="AY140">
        <f>0.61365*EXP(17.502*AX140/(240.97+AX140))</f>
        <v>2.3642407116741824</v>
      </c>
      <c r="AZ140">
        <f>IF(AW140&lt;&gt;0,(1000-(AV140+U140)/2)/AW140*AP140,0)</f>
        <v>5.3815964881065347E-2</v>
      </c>
      <c r="BA140">
        <f>U140*AA140/1000</f>
        <v>1.0836227611158755</v>
      </c>
      <c r="BB140">
        <f>(AY140-BA140)</f>
        <v>1.2806179505583069</v>
      </c>
      <c r="BC140">
        <f>1/(1.6/F140+1.37/N140)</f>
        <v>3.3707411954578201E-2</v>
      </c>
      <c r="BD140">
        <f>G140*AA140*0.001</f>
        <v>43.219346893253359</v>
      </c>
      <c r="BE140">
        <f>G140/S140</f>
        <v>1.0345329093206386</v>
      </c>
      <c r="BF140">
        <f>(1-AP140*AA140/AU140/F140)*100</f>
        <v>46.406195570056262</v>
      </c>
      <c r="BG140">
        <f>(S140-E140/(N140/1.35))</f>
        <v>411.19183583935666</v>
      </c>
      <c r="BH140">
        <f>E140*BF140/100/BG140</f>
        <v>-8.5635950279414584E-4</v>
      </c>
    </row>
    <row r="141" spans="1:60" x14ac:dyDescent="0.25">
      <c r="A141" s="1">
        <v>45</v>
      </c>
      <c r="B141" s="1" t="s">
        <v>203</v>
      </c>
      <c r="C141" s="1">
        <v>7776.5000067837536</v>
      </c>
      <c r="D141" s="1">
        <v>1</v>
      </c>
      <c r="E141">
        <f>(R141-S141*(1000-T141)/(1000-U141))*AO141</f>
        <v>-0.78008479726178703</v>
      </c>
      <c r="F141">
        <f>IF(AZ141&lt;&gt;0,1/(1/AZ141-1/N141),0)</f>
        <v>5.439025124802685E-2</v>
      </c>
      <c r="G141">
        <f>((BC141-AP141/2)*S141-E141)/(BC141+AP141/2)</f>
        <v>425.80958164726962</v>
      </c>
      <c r="H141">
        <f>AP141*1000</f>
        <v>0.66816972120390117</v>
      </c>
      <c r="I141">
        <f>(AU141-BA141)</f>
        <v>1.2465692320978505</v>
      </c>
      <c r="J141">
        <f>(P141+AT141*D141)</f>
        <v>19.887276569066756</v>
      </c>
      <c r="K141" s="1">
        <v>8.6099996566772461</v>
      </c>
      <c r="L141">
        <f>(K141*AI141+AJ141)</f>
        <v>2</v>
      </c>
      <c r="M141" s="1">
        <v>0.5</v>
      </c>
      <c r="N141">
        <f>L141*(M141+1)*(M141+1)/(M141*M141+1)</f>
        <v>3.6</v>
      </c>
      <c r="O141" s="1">
        <v>20.270406723022461</v>
      </c>
      <c r="P141" s="1">
        <v>20.121702194213867</v>
      </c>
      <c r="Q141" s="1">
        <v>20.054176330566406</v>
      </c>
      <c r="R141" s="1">
        <v>410.02432250976563</v>
      </c>
      <c r="S141" s="1">
        <v>410.89425659179688</v>
      </c>
      <c r="T141" s="1">
        <v>9.5216150283813477</v>
      </c>
      <c r="U141" s="1">
        <v>10.659152030944824</v>
      </c>
      <c r="V141" s="1">
        <v>40.563041687011719</v>
      </c>
      <c r="W141" s="1">
        <v>45.414157867431641</v>
      </c>
      <c r="X141" s="1">
        <v>500.34588623046875</v>
      </c>
      <c r="Y141" s="1">
        <v>0.11968240886926651</v>
      </c>
      <c r="Z141" s="1">
        <v>0.12598147988319397</v>
      </c>
      <c r="AA141" s="1">
        <v>101.66976165771484</v>
      </c>
      <c r="AB141" s="1">
        <v>-1.9086654186248779</v>
      </c>
      <c r="AC141" s="1">
        <v>-4.4673889875411987E-2</v>
      </c>
      <c r="AD141" s="1">
        <v>1.9072275608778E-2</v>
      </c>
      <c r="AE141" s="1">
        <v>1.4063988346606493E-3</v>
      </c>
      <c r="AF141" s="1">
        <v>2.3327473551034927E-2</v>
      </c>
      <c r="AG141" s="1">
        <v>6.2722037546336651E-4</v>
      </c>
      <c r="AH141" s="1">
        <v>1</v>
      </c>
      <c r="AI141" s="1">
        <v>0</v>
      </c>
      <c r="AJ141" s="1">
        <v>2</v>
      </c>
      <c r="AK141" s="1">
        <v>0</v>
      </c>
      <c r="AL141" s="1">
        <v>1</v>
      </c>
      <c r="AM141" s="1">
        <v>0.18999999761581421</v>
      </c>
      <c r="AN141" s="1">
        <v>111115</v>
      </c>
      <c r="AO141">
        <f>X141*0.000001/(K141*0.0001)</f>
        <v>0.58112184225517283</v>
      </c>
      <c r="AP141">
        <f>(U141-T141)/(1000-U141)*AO141</f>
        <v>6.6816972120390121E-4</v>
      </c>
      <c r="AQ141">
        <f>(P141+273.15)</f>
        <v>293.27170219421384</v>
      </c>
      <c r="AR141">
        <f>(O141+273.15)</f>
        <v>293.42040672302244</v>
      </c>
      <c r="AS141">
        <f>(Y141*AK141+Z141*AL141)*AM141</f>
        <v>2.39364808774436E-2</v>
      </c>
      <c r="AT141">
        <f>((AS141+0.00000010773*(AR141^4-AQ141^4))-AP141*44100)/(L141*0.92*2*29.3+0.00000043092*AQ141^3)</f>
        <v>-0.23442562514710996</v>
      </c>
      <c r="AU141">
        <f>0.61365*EXP(17.502*J141/(240.97+J141))</f>
        <v>2.3302826785573578</v>
      </c>
      <c r="AV141">
        <f>AU141*1000/AA141</f>
        <v>22.92011548529614</v>
      </c>
      <c r="AW141">
        <f>(AV141-U141)</f>
        <v>12.260963454351316</v>
      </c>
      <c r="AX141">
        <f>IF(D141,P141,(O141+P141)/2)</f>
        <v>20.121702194213867</v>
      </c>
      <c r="AY141">
        <f>0.61365*EXP(17.502*AX141/(240.97+AX141))</f>
        <v>2.3643567740888889</v>
      </c>
      <c r="AZ141">
        <f>IF(AW141&lt;&gt;0,(1000-(AV141+U141)/2)/AW141*AP141,0)</f>
        <v>5.3580731950022699E-2</v>
      </c>
      <c r="BA141">
        <f>U141*AA141/1000</f>
        <v>1.0837134464595073</v>
      </c>
      <c r="BB141">
        <f>(AY141-BA141)</f>
        <v>1.2806433276293816</v>
      </c>
      <c r="BC141">
        <f>1/(1.6/F141+1.37/N141)</f>
        <v>3.3559758854528624E-2</v>
      </c>
      <c r="BD141">
        <f>G141*AA141*0.001</f>
        <v>43.29195867764917</v>
      </c>
      <c r="BE141">
        <f>G141/S141</f>
        <v>1.0362996678979877</v>
      </c>
      <c r="BF141">
        <f>(1-AP141*AA141/AU141/F141)*100</f>
        <v>46.401957995140798</v>
      </c>
      <c r="BG141">
        <f>(S141-E141/(N141/1.35))</f>
        <v>411.18678839077006</v>
      </c>
      <c r="BH141">
        <f>E141*BF141/100/BG141</f>
        <v>-8.8031675669475104E-4</v>
      </c>
    </row>
    <row r="142" spans="1:60" x14ac:dyDescent="0.25">
      <c r="A142" s="1" t="s">
        <v>9</v>
      </c>
      <c r="B142" s="1" t="s">
        <v>204</v>
      </c>
    </row>
    <row r="143" spans="1:60" x14ac:dyDescent="0.25">
      <c r="A143" s="1" t="s">
        <v>9</v>
      </c>
      <c r="B143" s="1" t="s">
        <v>205</v>
      </c>
    </row>
    <row r="144" spans="1:60" x14ac:dyDescent="0.25">
      <c r="A144" s="1" t="s">
        <v>9</v>
      </c>
      <c r="B144" s="1" t="s">
        <v>206</v>
      </c>
    </row>
    <row r="145" spans="1:60" x14ac:dyDescent="0.25">
      <c r="A145" s="1" t="s">
        <v>9</v>
      </c>
      <c r="B145" s="1" t="s">
        <v>207</v>
      </c>
    </row>
    <row r="146" spans="1:60" x14ac:dyDescent="0.25">
      <c r="A146" s="1" t="s">
        <v>9</v>
      </c>
      <c r="B146" s="1" t="s">
        <v>208</v>
      </c>
    </row>
    <row r="147" spans="1:60" x14ac:dyDescent="0.25">
      <c r="A147" s="1" t="s">
        <v>9</v>
      </c>
      <c r="B147" s="1" t="s">
        <v>209</v>
      </c>
    </row>
    <row r="148" spans="1:60" x14ac:dyDescent="0.25">
      <c r="A148" s="1" t="s">
        <v>9</v>
      </c>
      <c r="B148" s="1" t="s">
        <v>210</v>
      </c>
    </row>
    <row r="149" spans="1:60" x14ac:dyDescent="0.25">
      <c r="A149" s="1" t="s">
        <v>9</v>
      </c>
      <c r="B149" s="1" t="s">
        <v>211</v>
      </c>
    </row>
    <row r="150" spans="1:60" x14ac:dyDescent="0.25">
      <c r="A150" s="1" t="s">
        <v>9</v>
      </c>
      <c r="B150" s="1" t="s">
        <v>212</v>
      </c>
    </row>
    <row r="151" spans="1:60" x14ac:dyDescent="0.25">
      <c r="A151" s="1">
        <v>46</v>
      </c>
      <c r="B151" s="1" t="s">
        <v>213</v>
      </c>
      <c r="C151" s="1">
        <v>8088.0000072419643</v>
      </c>
      <c r="D151" s="1">
        <v>1</v>
      </c>
      <c r="E151">
        <f>(R151-S151*(1000-T151)/(1000-U151))*AO151</f>
        <v>-1.1513861536095329</v>
      </c>
      <c r="F151">
        <f>IF(AZ151&lt;&gt;0,1/(1/AZ151-1/N151),0)</f>
        <v>3.6430951488035594E-2</v>
      </c>
      <c r="G151">
        <f>((BC151-AP151/2)*S151-E151)/(BC151+AP151/2)</f>
        <v>452.91592996945849</v>
      </c>
      <c r="H151">
        <f>AP151*1000</f>
        <v>0.47856104780310982</v>
      </c>
      <c r="I151">
        <f>(AU151-BA151)</f>
        <v>1.3265049058383951</v>
      </c>
      <c r="J151">
        <f>(P151+AT151*D151)</f>
        <v>20.115565921163086</v>
      </c>
      <c r="K151" s="1">
        <v>4.2199997901916504</v>
      </c>
      <c r="L151">
        <f>(K151*AI151+AJ151)</f>
        <v>2</v>
      </c>
      <c r="M151" s="1">
        <v>0.5</v>
      </c>
      <c r="N151">
        <f>L151*(M151+1)*(M151+1)/(M151*M151+1)</f>
        <v>3.6</v>
      </c>
      <c r="O151" s="1">
        <v>20.308000564575195</v>
      </c>
      <c r="P151" s="1">
        <v>20.291757583618164</v>
      </c>
      <c r="Q151" s="1">
        <v>20.063835144042969</v>
      </c>
      <c r="R151" s="1">
        <v>410.26339721679688</v>
      </c>
      <c r="S151" s="1">
        <v>411.06857299804688</v>
      </c>
      <c r="T151" s="1">
        <v>9.7997007369995117</v>
      </c>
      <c r="U151" s="1">
        <v>10.19920825958252</v>
      </c>
      <c r="V151" s="1">
        <v>41.658695220947266</v>
      </c>
      <c r="W151" s="1">
        <v>43.357292175292969</v>
      </c>
      <c r="X151" s="1">
        <v>500.3485107421875</v>
      </c>
      <c r="Y151" s="1">
        <v>5.7701978832483292E-2</v>
      </c>
      <c r="Z151" s="1">
        <v>6.0738928616046906E-2</v>
      </c>
      <c r="AA151" s="1">
        <v>101.67008972167969</v>
      </c>
      <c r="AB151" s="1">
        <v>-1.8890228271484375</v>
      </c>
      <c r="AC151" s="1">
        <v>-4.084441065788269E-2</v>
      </c>
      <c r="AD151" s="1">
        <v>1.9441995769739151E-2</v>
      </c>
      <c r="AE151" s="1">
        <v>3.2480445224791765E-3</v>
      </c>
      <c r="AF151" s="1">
        <v>1.3005413115024567E-2</v>
      </c>
      <c r="AG151" s="1">
        <v>3.4255038481205702E-3</v>
      </c>
      <c r="AH151" s="1">
        <v>1</v>
      </c>
      <c r="AI151" s="1">
        <v>0</v>
      </c>
      <c r="AJ151" s="1">
        <v>2</v>
      </c>
      <c r="AK151" s="1">
        <v>0</v>
      </c>
      <c r="AL151" s="1">
        <v>1</v>
      </c>
      <c r="AM151" s="1">
        <v>0.18999999761581421</v>
      </c>
      <c r="AN151" s="1">
        <v>111115</v>
      </c>
      <c r="AO151">
        <f>X151*0.000001/(K151*0.0001)</f>
        <v>1.1856600370102488</v>
      </c>
      <c r="AP151">
        <f>(U151-T151)/(1000-U151)*AO151</f>
        <v>4.7856104780310979E-4</v>
      </c>
      <c r="AQ151">
        <f>(P151+273.15)</f>
        <v>293.44175758361814</v>
      </c>
      <c r="AR151">
        <f>(O151+273.15)</f>
        <v>293.45800056457517</v>
      </c>
      <c r="AS151">
        <f>(Y151*AK151+Z151*AL151)*AM151</f>
        <v>1.1540396292236021E-2</v>
      </c>
      <c r="AT151">
        <f>((AS151+0.00000010773*(AR151^4-AQ151^4))-AP151*44100)/(L151*0.92*2*29.3+0.00000043092*AQ151^3)</f>
        <v>-0.17619166245507834</v>
      </c>
      <c r="AU151">
        <f>0.61365*EXP(17.502*J151/(240.97+J151))</f>
        <v>2.3634593246802464</v>
      </c>
      <c r="AV151">
        <f>AU151*1000/AA151</f>
        <v>23.246358207710646</v>
      </c>
      <c r="AW151">
        <f>(AV151-U151)</f>
        <v>13.047149948128126</v>
      </c>
      <c r="AX151">
        <f>IF(D151,P151,(O151+P151)/2)</f>
        <v>20.291757583618164</v>
      </c>
      <c r="AY151">
        <f>0.61365*EXP(17.502*AX151/(240.97+AX151))</f>
        <v>2.389347004640253</v>
      </c>
      <c r="AZ151">
        <f>IF(AW151&lt;&gt;0,(1000-(AV151+U151)/2)/AW151*AP151,0)</f>
        <v>3.6065974332129332E-2</v>
      </c>
      <c r="BA151">
        <f>U151*AA151/1000</f>
        <v>1.0369544188418514</v>
      </c>
      <c r="BB151">
        <f>(AY151-BA151)</f>
        <v>1.3523925857984016</v>
      </c>
      <c r="BC151">
        <f>1/(1.6/F151+1.37/N151)</f>
        <v>2.257374318148667E-2</v>
      </c>
      <c r="BD151">
        <f>G151*AA151*0.001</f>
        <v>46.048003236372843</v>
      </c>
      <c r="BE151">
        <f>G151/S151</f>
        <v>1.1018014018104236</v>
      </c>
      <c r="BF151">
        <f>(1-AP151*AA151/AU151/F151)*100</f>
        <v>43.491743631785575</v>
      </c>
      <c r="BG151">
        <f>(S151-E151/(N151/1.35))</f>
        <v>411.50034280565046</v>
      </c>
      <c r="BH151">
        <f>E151*BF151/100/BG151</f>
        <v>-1.2169076475745254E-3</v>
      </c>
    </row>
    <row r="152" spans="1:60" x14ac:dyDescent="0.25">
      <c r="A152" s="1">
        <v>47</v>
      </c>
      <c r="B152" s="1" t="s">
        <v>214</v>
      </c>
      <c r="C152" s="1">
        <v>8093.0000071302056</v>
      </c>
      <c r="D152" s="1">
        <v>1</v>
      </c>
      <c r="E152">
        <f>(R152-S152*(1000-T152)/(1000-U152))*AO152</f>
        <v>-1.2248468079521568</v>
      </c>
      <c r="F152">
        <f>IF(AZ152&lt;&gt;0,1/(1/AZ152-1/N152),0)</f>
        <v>3.5801904492662462E-2</v>
      </c>
      <c r="G152">
        <f>((BC152-AP152/2)*S152-E152)/(BC152+AP152/2)</f>
        <v>457.0947130196065</v>
      </c>
      <c r="H152">
        <f>AP152*1000</f>
        <v>0.47065837009535644</v>
      </c>
      <c r="I152">
        <f>(AU152-BA152)</f>
        <v>1.3272906315153388</v>
      </c>
      <c r="J152">
        <f>(P152+AT152*D152)</f>
        <v>20.118136571356846</v>
      </c>
      <c r="K152" s="1">
        <v>4.2199997901916504</v>
      </c>
      <c r="L152">
        <f>(K152*AI152+AJ152)</f>
        <v>2</v>
      </c>
      <c r="M152" s="1">
        <v>0.5</v>
      </c>
      <c r="N152">
        <f>L152*(M152+1)*(M152+1)/(M152*M152+1)</f>
        <v>3.6</v>
      </c>
      <c r="O152" s="1">
        <v>20.309099197387695</v>
      </c>
      <c r="P152" s="1">
        <v>20.291160583496094</v>
      </c>
      <c r="Q152" s="1">
        <v>20.06837272644043</v>
      </c>
      <c r="R152" s="1">
        <v>410.2283935546875</v>
      </c>
      <c r="S152" s="1">
        <v>411.09823608398438</v>
      </c>
      <c r="T152" s="1">
        <v>9.8022880554199219</v>
      </c>
      <c r="U152" s="1">
        <v>10.195191383361816</v>
      </c>
      <c r="V152" s="1">
        <v>41.663551330566406</v>
      </c>
      <c r="W152" s="1">
        <v>43.338176727294922</v>
      </c>
      <c r="X152" s="1">
        <v>500.35940551757813</v>
      </c>
      <c r="Y152" s="1">
        <v>0.1030917689204216</v>
      </c>
      <c r="Z152" s="1">
        <v>0.10851765424013138</v>
      </c>
      <c r="AA152" s="1">
        <v>101.66995239257813</v>
      </c>
      <c r="AB152" s="1">
        <v>-1.8890228271484375</v>
      </c>
      <c r="AC152" s="1">
        <v>-4.084441065788269E-2</v>
      </c>
      <c r="AD152" s="1">
        <v>1.9441995769739151E-2</v>
      </c>
      <c r="AE152" s="1">
        <v>3.2480445224791765E-3</v>
      </c>
      <c r="AF152" s="1">
        <v>1.3005413115024567E-2</v>
      </c>
      <c r="AG152" s="1">
        <v>3.4255038481205702E-3</v>
      </c>
      <c r="AH152" s="1">
        <v>1</v>
      </c>
      <c r="AI152" s="1">
        <v>0</v>
      </c>
      <c r="AJ152" s="1">
        <v>2</v>
      </c>
      <c r="AK152" s="1">
        <v>0</v>
      </c>
      <c r="AL152" s="1">
        <v>1</v>
      </c>
      <c r="AM152" s="1">
        <v>0.18999999761581421</v>
      </c>
      <c r="AN152" s="1">
        <v>111115</v>
      </c>
      <c r="AO152">
        <f>X152*0.000001/(K152*0.0001)</f>
        <v>1.1856858540148276</v>
      </c>
      <c r="AP152">
        <f>(U152-T152)/(1000-U152)*AO152</f>
        <v>4.7065837009535643E-4</v>
      </c>
      <c r="AQ152">
        <f>(P152+273.15)</f>
        <v>293.44116058349607</v>
      </c>
      <c r="AR152">
        <f>(O152+273.15)</f>
        <v>293.45909919738767</v>
      </c>
      <c r="AS152">
        <f>(Y152*AK152+Z152*AL152)*AM152</f>
        <v>2.0618354046898713E-2</v>
      </c>
      <c r="AT152">
        <f>((AS152+0.00000010773*(AR152^4-AQ152^4))-AP152*44100)/(L152*0.92*2*29.3+0.00000043092*AQ152^3)</f>
        <v>-0.17302401213924623</v>
      </c>
      <c r="AU152">
        <f>0.61365*EXP(17.502*J152/(240.97+J152))</f>
        <v>2.3638352540949574</v>
      </c>
      <c r="AV152">
        <f>AU152*1000/AA152</f>
        <v>23.250087154240827</v>
      </c>
      <c r="AW152">
        <f>(AV152-U152)</f>
        <v>13.054895770879011</v>
      </c>
      <c r="AX152">
        <f>IF(D152,P152,(O152+P152)/2)</f>
        <v>20.291160583496094</v>
      </c>
      <c r="AY152">
        <f>0.61365*EXP(17.502*AX152/(240.97+AX152))</f>
        <v>2.389258870210647</v>
      </c>
      <c r="AZ152">
        <f>IF(AW152&lt;&gt;0,(1000-(AV152+U152)/2)/AW152*AP152,0)</f>
        <v>3.544936153268495E-2</v>
      </c>
      <c r="BA152">
        <f>U152*AA152/1000</f>
        <v>1.0365446225796187</v>
      </c>
      <c r="BB152">
        <f>(AY152-BA152)</f>
        <v>1.3527142476310283</v>
      </c>
      <c r="BC152">
        <f>1/(1.6/F152+1.37/N152)</f>
        <v>2.2187257302419831E-2</v>
      </c>
      <c r="BD152">
        <f>G152*AA152*0.001</f>
        <v>46.472797711602553</v>
      </c>
      <c r="BE152">
        <f>G152/S152</f>
        <v>1.1118868263064632</v>
      </c>
      <c r="BF152">
        <f>(1-AP152*AA152/AU152/F152)*100</f>
        <v>43.457491548974303</v>
      </c>
      <c r="BG152">
        <f>(S152-E152/(N152/1.35))</f>
        <v>411.55755363696642</v>
      </c>
      <c r="BH152">
        <f>E152*BF152/100/BG152</f>
        <v>-1.2933493586737065E-3</v>
      </c>
    </row>
    <row r="153" spans="1:60" x14ac:dyDescent="0.25">
      <c r="A153" s="1">
        <v>48</v>
      </c>
      <c r="B153" s="1" t="s">
        <v>215</v>
      </c>
      <c r="C153" s="1">
        <v>8098.0000070184469</v>
      </c>
      <c r="D153" s="1">
        <v>1</v>
      </c>
      <c r="E153">
        <f>(R153-S153*(1000-T153)/(1000-U153))*AO153</f>
        <v>-1.3141809045591559</v>
      </c>
      <c r="F153">
        <f>IF(AZ153&lt;&gt;0,1/(1/AZ153-1/N153),0)</f>
        <v>3.507898518859822E-2</v>
      </c>
      <c r="G153">
        <f>((BC153-AP153/2)*S153-E153)/(BC153+AP153/2)</f>
        <v>462.27689958723363</v>
      </c>
      <c r="H153">
        <f>AP153*1000</f>
        <v>0.4617817591430074</v>
      </c>
      <c r="I153">
        <f>(AU153-BA153)</f>
        <v>1.3288243591649014</v>
      </c>
      <c r="J153">
        <f>(P153+AT153*D153)</f>
        <v>20.126084573515111</v>
      </c>
      <c r="K153" s="1">
        <v>4.2199997901916504</v>
      </c>
      <c r="L153">
        <f>(K153*AI153+AJ153)</f>
        <v>2</v>
      </c>
      <c r="M153" s="1">
        <v>0.5</v>
      </c>
      <c r="N153">
        <f>L153*(M153+1)*(M153+1)/(M153*M153+1)</f>
        <v>3.6</v>
      </c>
      <c r="O153" s="1">
        <v>20.31037712097168</v>
      </c>
      <c r="P153" s="1">
        <v>20.296133041381836</v>
      </c>
      <c r="Q153" s="1">
        <v>20.067159652709961</v>
      </c>
      <c r="R153" s="1">
        <v>410.16152954101563</v>
      </c>
      <c r="S153" s="1">
        <v>411.10980224609375</v>
      </c>
      <c r="T153" s="1">
        <v>9.8060522079467773</v>
      </c>
      <c r="U153" s="1">
        <v>10.19155216217041</v>
      </c>
      <c r="V153" s="1">
        <v>41.675666809082031</v>
      </c>
      <c r="W153" s="1">
        <v>43.320087432861328</v>
      </c>
      <c r="X153" s="1">
        <v>500.35244750976563</v>
      </c>
      <c r="Y153" s="1">
        <v>0.1126263290643692</v>
      </c>
      <c r="Z153" s="1">
        <v>0.11855402588844299</v>
      </c>
      <c r="AA153" s="1">
        <v>101.66984558105469</v>
      </c>
      <c r="AB153" s="1">
        <v>-1.8890228271484375</v>
      </c>
      <c r="AC153" s="1">
        <v>-4.084441065788269E-2</v>
      </c>
      <c r="AD153" s="1">
        <v>1.9441995769739151E-2</v>
      </c>
      <c r="AE153" s="1">
        <v>3.2480445224791765E-3</v>
      </c>
      <c r="AF153" s="1">
        <v>1.3005413115024567E-2</v>
      </c>
      <c r="AG153" s="1">
        <v>3.4255038481205702E-3</v>
      </c>
      <c r="AH153" s="1">
        <v>1</v>
      </c>
      <c r="AI153" s="1">
        <v>0</v>
      </c>
      <c r="AJ153" s="1">
        <v>2</v>
      </c>
      <c r="AK153" s="1">
        <v>0</v>
      </c>
      <c r="AL153" s="1">
        <v>1</v>
      </c>
      <c r="AM153" s="1">
        <v>0.18999999761581421</v>
      </c>
      <c r="AN153" s="1">
        <v>111115</v>
      </c>
      <c r="AO153">
        <f>X153*0.000001/(K153*0.0001)</f>
        <v>1.1856693658438362</v>
      </c>
      <c r="AP153">
        <f>(U153-T153)/(1000-U153)*AO153</f>
        <v>4.6178175914300738E-4</v>
      </c>
      <c r="AQ153">
        <f>(P153+273.15)</f>
        <v>293.44613304138181</v>
      </c>
      <c r="AR153">
        <f>(O153+273.15)</f>
        <v>293.46037712097166</v>
      </c>
      <c r="AS153">
        <f>(Y153*AK153+Z153*AL153)*AM153</f>
        <v>2.2525264636149345E-2</v>
      </c>
      <c r="AT153">
        <f>((AS153+0.00000010773*(AR153^4-AQ153^4))-AP153*44100)/(L153*0.92*2*29.3+0.00000043092*AQ153^3)</f>
        <v>-0.17004846786672548</v>
      </c>
      <c r="AU153">
        <f>0.61365*EXP(17.502*J153/(240.97+J153))</f>
        <v>2.364997893724031</v>
      </c>
      <c r="AV153">
        <f>AU153*1000/AA153</f>
        <v>23.261547022205061</v>
      </c>
      <c r="AW153">
        <f>(AV153-U153)</f>
        <v>13.069994860034651</v>
      </c>
      <c r="AX153">
        <f>IF(D153,P153,(O153+P153)/2)</f>
        <v>20.296133041381836</v>
      </c>
      <c r="AY153">
        <f>0.61365*EXP(17.502*AX153/(240.97+AX153))</f>
        <v>2.3899930352918126</v>
      </c>
      <c r="AZ153">
        <f>IF(AW153&lt;&gt;0,(1000-(AV153+U153)/2)/AW153*AP153,0)</f>
        <v>3.4740468417194956E-2</v>
      </c>
      <c r="BA153">
        <f>U153*AA153/1000</f>
        <v>1.0361735345591296</v>
      </c>
      <c r="BB153">
        <f>(AY153-BA153)</f>
        <v>1.353819500732683</v>
      </c>
      <c r="BC153">
        <f>1/(1.6/F153+1.37/N153)</f>
        <v>2.1742954722434555E-2</v>
      </c>
      <c r="BD153">
        <f>G153*AA153*0.001</f>
        <v>46.999620996722768</v>
      </c>
      <c r="BE153">
        <f>G153/S153</f>
        <v>1.1244609032953947</v>
      </c>
      <c r="BF153">
        <f>(1-AP153*AA153/AU153/F153)*100</f>
        <v>43.4085061150871</v>
      </c>
      <c r="BG153">
        <f>(S153-E153/(N153/1.35))</f>
        <v>411.60262008530344</v>
      </c>
      <c r="BH153">
        <f>E153*BF153/100/BG153</f>
        <v>-1.3859637195716605E-3</v>
      </c>
    </row>
    <row r="154" spans="1:60" x14ac:dyDescent="0.25">
      <c r="A154" s="1">
        <v>49</v>
      </c>
      <c r="B154" s="1" t="s">
        <v>216</v>
      </c>
      <c r="C154" s="1">
        <v>8103.5000068955123</v>
      </c>
      <c r="D154" s="1">
        <v>1</v>
      </c>
      <c r="E154">
        <f>(R154-S154*(1000-T154)/(1000-U154))*AO154</f>
        <v>-1.4905699791695743</v>
      </c>
      <c r="F154">
        <f>IF(AZ154&lt;&gt;0,1/(1/AZ154-1/N154),0)</f>
        <v>3.4417475294823065E-2</v>
      </c>
      <c r="G154">
        <f>((BC154-AP154/2)*S154-E154)/(BC154+AP154/2)</f>
        <v>471.58367065517183</v>
      </c>
      <c r="H154">
        <f>AP154*1000</f>
        <v>0.45348309630441158</v>
      </c>
      <c r="I154">
        <f>(AU154-BA154)</f>
        <v>1.329788628772274</v>
      </c>
      <c r="J154">
        <f>(P154+AT154*D154)</f>
        <v>20.130407304472367</v>
      </c>
      <c r="K154" s="1">
        <v>4.2199997901916504</v>
      </c>
      <c r="L154">
        <f>(K154*AI154+AJ154)</f>
        <v>2</v>
      </c>
      <c r="M154" s="1">
        <v>0.5</v>
      </c>
      <c r="N154">
        <f>L154*(M154+1)*(M154+1)/(M154*M154+1)</f>
        <v>3.6</v>
      </c>
      <c r="O154" s="1">
        <v>20.310436248779297</v>
      </c>
      <c r="P154" s="1">
        <v>20.297519683837891</v>
      </c>
      <c r="Q154" s="1">
        <v>20.058725357055664</v>
      </c>
      <c r="R154" s="1">
        <v>410.003173828125</v>
      </c>
      <c r="S154" s="1">
        <v>411.1031494140625</v>
      </c>
      <c r="T154" s="1">
        <v>9.8096418380737305</v>
      </c>
      <c r="U154" s="1">
        <v>10.188234329223633</v>
      </c>
      <c r="V154" s="1">
        <v>41.690345764160156</v>
      </c>
      <c r="W154" s="1">
        <v>43.305400848388672</v>
      </c>
      <c r="X154" s="1">
        <v>500.32723999023438</v>
      </c>
      <c r="Y154" s="1">
        <v>9.7674854099750519E-2</v>
      </c>
      <c r="Z154" s="1">
        <v>0.10281564295291901</v>
      </c>
      <c r="AA154" s="1">
        <v>101.67039489746094</v>
      </c>
      <c r="AB154" s="1">
        <v>-1.8890228271484375</v>
      </c>
      <c r="AC154" s="1">
        <v>-4.084441065788269E-2</v>
      </c>
      <c r="AD154" s="1">
        <v>1.9441995769739151E-2</v>
      </c>
      <c r="AE154" s="1">
        <v>3.2480445224791765E-3</v>
      </c>
      <c r="AF154" s="1">
        <v>1.3005413115024567E-2</v>
      </c>
      <c r="AG154" s="1">
        <v>3.4255038481205702E-3</v>
      </c>
      <c r="AH154" s="1">
        <v>1</v>
      </c>
      <c r="AI154" s="1">
        <v>0</v>
      </c>
      <c r="AJ154" s="1">
        <v>2</v>
      </c>
      <c r="AK154" s="1">
        <v>0</v>
      </c>
      <c r="AL154" s="1">
        <v>1</v>
      </c>
      <c r="AM154" s="1">
        <v>0.18999999761581421</v>
      </c>
      <c r="AN154" s="1">
        <v>111115</v>
      </c>
      <c r="AO154">
        <f>X154*0.000001/(K154*0.0001)</f>
        <v>1.1856096323822616</v>
      </c>
      <c r="AP154">
        <f>(U154-T154)/(1000-U154)*AO154</f>
        <v>4.5348309630441157E-4</v>
      </c>
      <c r="AQ154">
        <f>(P154+273.15)</f>
        <v>293.44751968383787</v>
      </c>
      <c r="AR154">
        <f>(O154+273.15)</f>
        <v>293.46043624877927</v>
      </c>
      <c r="AS154">
        <f>(Y154*AK154+Z154*AL154)*AM154</f>
        <v>1.9534971915923016E-2</v>
      </c>
      <c r="AT154">
        <f>((AS154+0.00000010773*(AR154^4-AQ154^4))-AP154*44100)/(L154*0.92*2*29.3+0.00000043092*AQ154^3)</f>
        <v>-0.16711237936552348</v>
      </c>
      <c r="AU154">
        <f>0.61365*EXP(17.502*J154/(240.97+J154))</f>
        <v>2.3656304363323089</v>
      </c>
      <c r="AV154">
        <f>AU154*1000/AA154</f>
        <v>23.267642844489306</v>
      </c>
      <c r="AW154">
        <f>(AV154-U154)</f>
        <v>13.079408515265673</v>
      </c>
      <c r="AX154">
        <f>IF(D154,P154,(O154+P154)/2)</f>
        <v>20.297519683837891</v>
      </c>
      <c r="AY154">
        <f>0.61365*EXP(17.502*AX154/(240.97+AX154))</f>
        <v>2.3901978031793272</v>
      </c>
      <c r="AZ154">
        <f>IF(AW154&lt;&gt;0,(1000-(AV154+U154)/2)/AW154*AP154,0)</f>
        <v>3.4091546142841517E-2</v>
      </c>
      <c r="BA154">
        <f>U154*AA154/1000</f>
        <v>1.0358418075600349</v>
      </c>
      <c r="BB154">
        <f>(AY154-BA154)</f>
        <v>1.3543559956192923</v>
      </c>
      <c r="BC154">
        <f>1/(1.6/F154+1.37/N154)</f>
        <v>2.1336261271776361E-2</v>
      </c>
      <c r="BD154">
        <f>G154*AA154*0.001</f>
        <v>47.946098022705485</v>
      </c>
      <c r="BE154">
        <f>G154/S154</f>
        <v>1.147117630520007</v>
      </c>
      <c r="BF154">
        <f>(1-AP154*AA154/AU154/F154)*100</f>
        <v>43.372197969834389</v>
      </c>
      <c r="BG154">
        <f>(S154-E154/(N154/1.35))</f>
        <v>411.66211315625111</v>
      </c>
      <c r="BH154">
        <f>E154*BF154/100/BG154</f>
        <v>-1.5704456193153802E-3</v>
      </c>
    </row>
    <row r="155" spans="1:60" x14ac:dyDescent="0.25">
      <c r="A155" s="1">
        <v>50</v>
      </c>
      <c r="B155" s="1" t="s">
        <v>217</v>
      </c>
      <c r="C155" s="1">
        <v>8108.5000067837536</v>
      </c>
      <c r="D155" s="1">
        <v>1</v>
      </c>
      <c r="E155">
        <f>(R155-S155*(1000-T155)/(1000-U155))*AO155</f>
        <v>-1.4579219021906999</v>
      </c>
      <c r="F155">
        <f>IF(AZ155&lt;&gt;0,1/(1/AZ155-1/N155),0)</f>
        <v>3.3786977800958108E-2</v>
      </c>
      <c r="G155">
        <f>((BC155-AP155/2)*S155-E155)/(BC155+AP155/2)</f>
        <v>471.3035544034629</v>
      </c>
      <c r="H155">
        <f>AP155*1000</f>
        <v>0.44547103359828061</v>
      </c>
      <c r="I155">
        <f>(AU155-BA155)</f>
        <v>1.3304504337594096</v>
      </c>
      <c r="J155">
        <f>(P155+AT155*D155)</f>
        <v>20.132789422236609</v>
      </c>
      <c r="K155" s="1">
        <v>4.2199997901916504</v>
      </c>
      <c r="L155">
        <f>(K155*AI155+AJ155)</f>
        <v>2</v>
      </c>
      <c r="M155" s="1">
        <v>0.5</v>
      </c>
      <c r="N155">
        <f>L155*(M155+1)*(M155+1)/(M155*M155+1)</f>
        <v>3.6</v>
      </c>
      <c r="O155" s="1">
        <v>20.308595657348633</v>
      </c>
      <c r="P155" s="1">
        <v>20.297136306762695</v>
      </c>
      <c r="Q155" s="1">
        <v>20.05351448059082</v>
      </c>
      <c r="R155" s="1">
        <v>410.014892578125</v>
      </c>
      <c r="S155" s="1">
        <v>411.09014892578125</v>
      </c>
      <c r="T155" s="1">
        <v>9.8131570816040039</v>
      </c>
      <c r="U155" s="1">
        <v>10.185073852539063</v>
      </c>
      <c r="V155" s="1">
        <v>41.709304809570313</v>
      </c>
      <c r="W155" s="1">
        <v>43.296192169189453</v>
      </c>
      <c r="X155" s="1">
        <v>500.31109619140625</v>
      </c>
      <c r="Y155" s="1">
        <v>5.1901407539844513E-2</v>
      </c>
      <c r="Z155" s="1">
        <v>5.4633058607578278E-2</v>
      </c>
      <c r="AA155" s="1">
        <v>101.67119598388672</v>
      </c>
      <c r="AB155" s="1">
        <v>-1.8890228271484375</v>
      </c>
      <c r="AC155" s="1">
        <v>-4.084441065788269E-2</v>
      </c>
      <c r="AD155" s="1">
        <v>1.9441995769739151E-2</v>
      </c>
      <c r="AE155" s="1">
        <v>3.2480445224791765E-3</v>
      </c>
      <c r="AF155" s="1">
        <v>1.3005413115024567E-2</v>
      </c>
      <c r="AG155" s="1">
        <v>3.4255038481205702E-3</v>
      </c>
      <c r="AH155" s="1">
        <v>1</v>
      </c>
      <c r="AI155" s="1">
        <v>0</v>
      </c>
      <c r="AJ155" s="1">
        <v>2</v>
      </c>
      <c r="AK155" s="1">
        <v>0</v>
      </c>
      <c r="AL155" s="1">
        <v>1</v>
      </c>
      <c r="AM155" s="1">
        <v>0.18999999761581421</v>
      </c>
      <c r="AN155" s="1">
        <v>111115</v>
      </c>
      <c r="AO155">
        <f>X155*0.000001/(K155*0.0001)</f>
        <v>1.1855713769328995</v>
      </c>
      <c r="AP155">
        <f>(U155-T155)/(1000-U155)*AO155</f>
        <v>4.4547103359828059E-4</v>
      </c>
      <c r="AQ155">
        <f>(P155+273.15)</f>
        <v>293.44713630676267</v>
      </c>
      <c r="AR155">
        <f>(O155+273.15)</f>
        <v>293.45859565734861</v>
      </c>
      <c r="AS155">
        <f>(Y155*AK155+Z155*AL155)*AM155</f>
        <v>1.0380281005184511E-2</v>
      </c>
      <c r="AT155">
        <f>((AS155+0.00000010773*(AR155^4-AQ155^4))-AP155*44100)/(L155*0.92*2*29.3+0.00000043092*AQ155^3)</f>
        <v>-0.16434688452608623</v>
      </c>
      <c r="AU155">
        <f>0.61365*EXP(17.502*J155/(240.97+J155))</f>
        <v>2.3659790735312689</v>
      </c>
      <c r="AV155">
        <f>AU155*1000/AA155</f>
        <v>23.270888579949816</v>
      </c>
      <c r="AW155">
        <f>(AV155-U155)</f>
        <v>13.085814727410753</v>
      </c>
      <c r="AX155">
        <f>IF(D155,P155,(O155+P155)/2)</f>
        <v>20.297136306762695</v>
      </c>
      <c r="AY155">
        <f>0.61365*EXP(17.502*AX155/(240.97+AX155))</f>
        <v>2.3901411876869183</v>
      </c>
      <c r="AZ155">
        <f>IF(AW155&lt;&gt;0,(1000-(AV155+U155)/2)/AW155*AP155,0)</f>
        <v>3.3472826235140876E-2</v>
      </c>
      <c r="BA155">
        <f>U155*AA155/1000</f>
        <v>1.0355286397718593</v>
      </c>
      <c r="BB155">
        <f>(AY155-BA155)</f>
        <v>1.354612547915059</v>
      </c>
      <c r="BC155">
        <f>1/(1.6/F155+1.37/N155)</f>
        <v>2.0948515943461955E-2</v>
      </c>
      <c r="BD155">
        <f>G155*AA155*0.001</f>
        <v>47.917996047656899</v>
      </c>
      <c r="BE155">
        <f>G155/S155</f>
        <v>1.1464725088524383</v>
      </c>
      <c r="BF155">
        <f>(1-AP155*AA155/AU155/F155)*100</f>
        <v>43.342532754180006</v>
      </c>
      <c r="BG155">
        <f>(S155-E155/(N155/1.35))</f>
        <v>411.63686963910277</v>
      </c>
      <c r="BH155">
        <f>E155*BF155/100/BG155</f>
        <v>-1.5350915444998369E-3</v>
      </c>
    </row>
    <row r="156" spans="1:60" x14ac:dyDescent="0.25">
      <c r="A156" s="1" t="s">
        <v>9</v>
      </c>
      <c r="B156" s="1" t="s">
        <v>218</v>
      </c>
    </row>
    <row r="157" spans="1:60" x14ac:dyDescent="0.25">
      <c r="A157" s="1" t="s">
        <v>9</v>
      </c>
      <c r="B157" s="1" t="s">
        <v>219</v>
      </c>
    </row>
    <row r="158" spans="1:60" x14ac:dyDescent="0.25">
      <c r="A158" s="1" t="s">
        <v>9</v>
      </c>
      <c r="B158" s="1" t="s">
        <v>220</v>
      </c>
    </row>
    <row r="159" spans="1:60" x14ac:dyDescent="0.25">
      <c r="A159" s="1" t="s">
        <v>9</v>
      </c>
      <c r="B159" s="1" t="s">
        <v>221</v>
      </c>
    </row>
    <row r="160" spans="1:60" x14ac:dyDescent="0.25">
      <c r="A160" s="1" t="s">
        <v>9</v>
      </c>
      <c r="B160" s="1" t="s">
        <v>222</v>
      </c>
    </row>
    <row r="161" spans="1:60" x14ac:dyDescent="0.25">
      <c r="A161" s="1" t="s">
        <v>9</v>
      </c>
      <c r="B161" s="1" t="s">
        <v>223</v>
      </c>
    </row>
    <row r="162" spans="1:60" x14ac:dyDescent="0.25">
      <c r="A162" s="1" t="s">
        <v>9</v>
      </c>
      <c r="B162" s="1" t="s">
        <v>224</v>
      </c>
    </row>
    <row r="163" spans="1:60" x14ac:dyDescent="0.25">
      <c r="A163" s="1" t="s">
        <v>9</v>
      </c>
      <c r="B163" s="1" t="s">
        <v>225</v>
      </c>
    </row>
    <row r="164" spans="1:60" x14ac:dyDescent="0.25">
      <c r="A164" s="1" t="s">
        <v>9</v>
      </c>
      <c r="B164" s="1" t="s">
        <v>226</v>
      </c>
    </row>
    <row r="165" spans="1:60" x14ac:dyDescent="0.25">
      <c r="A165" s="1">
        <v>51</v>
      </c>
      <c r="B165" s="1" t="s">
        <v>227</v>
      </c>
      <c r="C165" s="1">
        <v>8590.0000072419643</v>
      </c>
      <c r="D165" s="1">
        <v>1</v>
      </c>
      <c r="E165">
        <f>(R165-S165*(1000-T165)/(1000-U165))*AO165</f>
        <v>-1.2177569061534856</v>
      </c>
      <c r="F165">
        <f>IF(AZ165&lt;&gt;0,1/(1/AZ165-1/N165),0)</f>
        <v>2.0224586943205988E-2</v>
      </c>
      <c r="G165">
        <f>((BC165-AP165/2)*S165-E165)/(BC165+AP165/2)</f>
        <v>498.15946163008061</v>
      </c>
      <c r="H165">
        <f>AP165*1000</f>
        <v>0.27139766399210774</v>
      </c>
      <c r="I165">
        <f>(AU165-BA165)</f>
        <v>1.3487635056267355</v>
      </c>
      <c r="J165">
        <f>(P165+AT165*D165)</f>
        <v>20.324401265006344</v>
      </c>
      <c r="K165" s="1">
        <v>4.559999942779541</v>
      </c>
      <c r="L165">
        <f>(K165*AI165+AJ165)</f>
        <v>2</v>
      </c>
      <c r="M165" s="1">
        <v>0.5</v>
      </c>
      <c r="N165">
        <f>L165*(M165+1)*(M165+1)/(M165*M165+1)</f>
        <v>3.6</v>
      </c>
      <c r="O165" s="1">
        <v>20.340967178344727</v>
      </c>
      <c r="P165" s="1">
        <v>20.433364868164063</v>
      </c>
      <c r="Q165" s="1">
        <v>20.061988830566406</v>
      </c>
      <c r="R165" s="1">
        <v>410.15805053710938</v>
      </c>
      <c r="S165" s="1">
        <v>411.16619873046875</v>
      </c>
      <c r="T165" s="1">
        <v>10.037720680236816</v>
      </c>
      <c r="U165" s="1">
        <v>10.282526016235352</v>
      </c>
      <c r="V165" s="1">
        <v>42.58111572265625</v>
      </c>
      <c r="W165" s="1">
        <v>43.620254516601563</v>
      </c>
      <c r="X165" s="1">
        <v>500.33547973632813</v>
      </c>
      <c r="Y165" s="1">
        <v>0.19316521286964417</v>
      </c>
      <c r="Z165" s="1">
        <v>0.20333181321620941</v>
      </c>
      <c r="AA165" s="1">
        <v>101.66830444335938</v>
      </c>
      <c r="AB165" s="1">
        <v>-1.8710677623748779</v>
      </c>
      <c r="AC165" s="1">
        <v>-4.5453567057847977E-2</v>
      </c>
      <c r="AD165" s="1">
        <v>3.651384636759758E-2</v>
      </c>
      <c r="AE165" s="1">
        <v>1.3562366366386414E-3</v>
      </c>
      <c r="AF165" s="1">
        <v>3.0180977657437325E-2</v>
      </c>
      <c r="AG165" s="1">
        <v>7.050049607641995E-4</v>
      </c>
      <c r="AH165" s="1">
        <v>0.66666668653488159</v>
      </c>
      <c r="AI165" s="1">
        <v>0</v>
      </c>
      <c r="AJ165" s="1">
        <v>2</v>
      </c>
      <c r="AK165" s="1">
        <v>0</v>
      </c>
      <c r="AL165" s="1">
        <v>1</v>
      </c>
      <c r="AM165" s="1">
        <v>0.18999999761581421</v>
      </c>
      <c r="AN165" s="1">
        <v>111115</v>
      </c>
      <c r="AO165">
        <f>X165*0.000001/(K165*0.0001)</f>
        <v>1.097226943014717</v>
      </c>
      <c r="AP165">
        <f>(U165-T165)/(1000-U165)*AO165</f>
        <v>2.7139766399210776E-4</v>
      </c>
      <c r="AQ165">
        <f>(P165+273.15)</f>
        <v>293.58336486816404</v>
      </c>
      <c r="AR165">
        <f>(O165+273.15)</f>
        <v>293.4909671783447</v>
      </c>
      <c r="AS165">
        <f>(Y165*AK165+Z165*AL165)*AM165</f>
        <v>3.8633044026298968E-2</v>
      </c>
      <c r="AT165">
        <f>((AS165+0.00000010773*(AR165^4-AQ165^4))-AP165*44100)/(L165*0.92*2*29.3+0.00000043092*AQ165^3)</f>
        <v>-0.10896360315771988</v>
      </c>
      <c r="AU165">
        <f>0.61365*EXP(17.502*J165/(240.97+J165))</f>
        <v>2.3941704910921144</v>
      </c>
      <c r="AV165">
        <f>AU165*1000/AA165</f>
        <v>23.548838590358663</v>
      </c>
      <c r="AW165">
        <f>(AV165-U165)</f>
        <v>13.266312574123312</v>
      </c>
      <c r="AX165">
        <f>IF(D165,P165,(O165+P165)/2)</f>
        <v>20.433364868164063</v>
      </c>
      <c r="AY165">
        <f>0.61365*EXP(17.502*AX165/(240.97+AX165))</f>
        <v>2.4103329603153489</v>
      </c>
      <c r="AZ165">
        <f>IF(AW165&lt;&gt;0,(1000-(AV165+U165)/2)/AW165*AP165,0)</f>
        <v>2.0111601158153167E-2</v>
      </c>
      <c r="BA165">
        <f>U165*AA165/1000</f>
        <v>1.0454069854653789</v>
      </c>
      <c r="BB165">
        <f>(AY165-BA165)</f>
        <v>1.36492597484997</v>
      </c>
      <c r="BC165">
        <f>1/(1.6/F165+1.37/N165)</f>
        <v>1.2579853193935113E-2</v>
      </c>
      <c r="BD165">
        <f>G165*AA165*0.001</f>
        <v>50.64702780634704</v>
      </c>
      <c r="BE165">
        <f>G165/S165</f>
        <v>1.2115768834311169</v>
      </c>
      <c r="BF165">
        <f>(1-AP165*AA165/AU165/F165)*100</f>
        <v>43.01547248070343</v>
      </c>
      <c r="BG165">
        <f>(S165-E165/(N165/1.35))</f>
        <v>411.62285757027632</v>
      </c>
      <c r="BH165">
        <f>E165*BF165/100/BG165</f>
        <v>-1.2725821154353305E-3</v>
      </c>
    </row>
    <row r="166" spans="1:60" x14ac:dyDescent="0.25">
      <c r="A166" s="1">
        <v>52</v>
      </c>
      <c r="B166" s="1" t="s">
        <v>228</v>
      </c>
      <c r="C166" s="1">
        <v>8595.0000071302056</v>
      </c>
      <c r="D166" s="1">
        <v>1</v>
      </c>
      <c r="E166">
        <f>(R166-S166*(1000-T166)/(1000-U166))*AO166</f>
        <v>-1.2352020301407403</v>
      </c>
      <c r="F166">
        <f>IF(AZ166&lt;&gt;0,1/(1/AZ166-1/N166),0)</f>
        <v>2.0083583477326028E-2</v>
      </c>
      <c r="G166">
        <f>((BC166-AP166/2)*S166-E166)/(BC166+AP166/2)</f>
        <v>500.22131792887848</v>
      </c>
      <c r="H166">
        <f>AP166*1000</f>
        <v>0.26949413233868325</v>
      </c>
      <c r="I166">
        <f>(AU166-BA166)</f>
        <v>1.348653217186909</v>
      </c>
      <c r="J166">
        <f>(P166+AT166*D166)</f>
        <v>20.323351962914916</v>
      </c>
      <c r="K166" s="1">
        <v>4.559999942779541</v>
      </c>
      <c r="L166">
        <f>(K166*AI166+AJ166)</f>
        <v>2</v>
      </c>
      <c r="M166" s="1">
        <v>0.5</v>
      </c>
      <c r="N166">
        <f>L166*(M166+1)*(M166+1)/(M166*M166+1)</f>
        <v>3.6</v>
      </c>
      <c r="O166" s="1">
        <v>20.342309951782227</v>
      </c>
      <c r="P166" s="1">
        <v>20.431362152099609</v>
      </c>
      <c r="Q166" s="1">
        <v>20.068269729614258</v>
      </c>
      <c r="R166" s="1">
        <v>410.15213012695313</v>
      </c>
      <c r="S166" s="1">
        <v>411.17684936523438</v>
      </c>
      <c r="T166" s="1">
        <v>10.039021492004395</v>
      </c>
      <c r="U166" s="1">
        <v>10.282100677490234</v>
      </c>
      <c r="V166" s="1">
        <v>42.583297729492188</v>
      </c>
      <c r="W166" s="1">
        <v>43.615478515625</v>
      </c>
      <c r="X166" s="1">
        <v>500.3544921875</v>
      </c>
      <c r="Y166" s="1">
        <v>0.15721376240253448</v>
      </c>
      <c r="Z166" s="1">
        <v>0.16548816859722137</v>
      </c>
      <c r="AA166" s="1">
        <v>101.66814422607422</v>
      </c>
      <c r="AB166" s="1">
        <v>-1.8710677623748779</v>
      </c>
      <c r="AC166" s="1">
        <v>-4.5453567057847977E-2</v>
      </c>
      <c r="AD166" s="1">
        <v>3.651384636759758E-2</v>
      </c>
      <c r="AE166" s="1">
        <v>1.3562366366386414E-3</v>
      </c>
      <c r="AF166" s="1">
        <v>3.0180977657437325E-2</v>
      </c>
      <c r="AG166" s="1">
        <v>7.050049607641995E-4</v>
      </c>
      <c r="AH166" s="1">
        <v>1</v>
      </c>
      <c r="AI166" s="1">
        <v>0</v>
      </c>
      <c r="AJ166" s="1">
        <v>2</v>
      </c>
      <c r="AK166" s="1">
        <v>0</v>
      </c>
      <c r="AL166" s="1">
        <v>1</v>
      </c>
      <c r="AM166" s="1">
        <v>0.18999999761581421</v>
      </c>
      <c r="AN166" s="1">
        <v>111115</v>
      </c>
      <c r="AO166">
        <f>X166*0.000001/(K166*0.0001)</f>
        <v>1.0972686369871085</v>
      </c>
      <c r="AP166">
        <f>(U166-T166)/(1000-U166)*AO166</f>
        <v>2.6949413233868326E-4</v>
      </c>
      <c r="AQ166">
        <f>(P166+273.15)</f>
        <v>293.58136215209959</v>
      </c>
      <c r="AR166">
        <f>(O166+273.15)</f>
        <v>293.4923099517822</v>
      </c>
      <c r="AS166">
        <f>(Y166*AK166+Z166*AL166)*AM166</f>
        <v>3.1442751638917521E-2</v>
      </c>
      <c r="AT166">
        <f>((AS166+0.00000010773*(AR166^4-AQ166^4))-AP166*44100)/(L166*0.92*2*29.3+0.00000043092*AQ166^3)</f>
        <v>-0.10801018918469184</v>
      </c>
      <c r="AU166">
        <f>0.61365*EXP(17.502*J166/(240.97+J166))</f>
        <v>2.3940153118130016</v>
      </c>
      <c r="AV166">
        <f>AU166*1000/AA166</f>
        <v>23.547349369233622</v>
      </c>
      <c r="AW166">
        <f>(AV166-U166)</f>
        <v>13.265248691743388</v>
      </c>
      <c r="AX166">
        <f>IF(D166,P166,(O166+P166)/2)</f>
        <v>20.431362152099609</v>
      </c>
      <c r="AY166">
        <f>0.61365*EXP(17.502*AX166/(240.97+AX166))</f>
        <v>2.4100350392467291</v>
      </c>
      <c r="AZ166">
        <f>IF(AW166&lt;&gt;0,(1000-(AV166+U166)/2)/AW166*AP166,0)</f>
        <v>1.997216330815323E-2</v>
      </c>
      <c r="BA166">
        <f>U166*AA166/1000</f>
        <v>1.0453620946260926</v>
      </c>
      <c r="BB166">
        <f>(AY166-BA166)</f>
        <v>1.3646729446206365</v>
      </c>
      <c r="BC166">
        <f>1/(1.6/F166+1.37/N166)</f>
        <v>1.2492564882799706E-2</v>
      </c>
      <c r="BD166">
        <f>G166*AA166*0.001</f>
        <v>50.856573096150143</v>
      </c>
      <c r="BE166">
        <f>G166/S166</f>
        <v>1.2165600244787831</v>
      </c>
      <c r="BF166">
        <f>(1-AP166*AA166/AU166/F166)*100</f>
        <v>43.014274652569682</v>
      </c>
      <c r="BG166">
        <f>(S166-E166/(N166/1.35))</f>
        <v>411.64005012653718</v>
      </c>
      <c r="BH166">
        <f>E166*BF166/100/BG166</f>
        <v>-1.2907227894747612E-3</v>
      </c>
    </row>
    <row r="167" spans="1:60" x14ac:dyDescent="0.25">
      <c r="A167" s="1">
        <v>53</v>
      </c>
      <c r="B167" s="1" t="s">
        <v>229</v>
      </c>
      <c r="C167" s="1">
        <v>8600.5000070072711</v>
      </c>
      <c r="D167" s="1">
        <v>1</v>
      </c>
      <c r="E167">
        <f>(R167-S167*(1000-T167)/(1000-U167))*AO167</f>
        <v>-1.3302861174462819</v>
      </c>
      <c r="F167">
        <f>IF(AZ167&lt;&gt;0,1/(1/AZ167-1/N167),0)</f>
        <v>1.9898215864117809E-2</v>
      </c>
      <c r="G167">
        <f>((BC167-AP167/2)*S167-E167)/(BC167+AP167/2)</f>
        <v>508.73428125887051</v>
      </c>
      <c r="H167">
        <f>AP167*1000</f>
        <v>0.26698610480567309</v>
      </c>
      <c r="I167">
        <f>(AU167-BA167)</f>
        <v>1.3484743653710727</v>
      </c>
      <c r="J167">
        <f>(P167+AT167*D167)</f>
        <v>20.321739229320613</v>
      </c>
      <c r="K167" s="1">
        <v>4.559999942779541</v>
      </c>
      <c r="L167">
        <f>(K167*AI167+AJ167)</f>
        <v>2</v>
      </c>
      <c r="M167" s="1">
        <v>0.5</v>
      </c>
      <c r="N167">
        <f>L167*(M167+1)*(M167+1)/(M167*M167+1)</f>
        <v>3.6</v>
      </c>
      <c r="O167" s="1">
        <v>20.343635559082031</v>
      </c>
      <c r="P167" s="1">
        <v>20.428476333618164</v>
      </c>
      <c r="Q167" s="1">
        <v>20.066766738891602</v>
      </c>
      <c r="R167" s="1">
        <v>410.069580078125</v>
      </c>
      <c r="S167" s="1">
        <v>411.18194580078125</v>
      </c>
      <c r="T167" s="1">
        <v>10.040741920471191</v>
      </c>
      <c r="U167" s="1">
        <v>10.281570434570313</v>
      </c>
      <c r="V167" s="1">
        <v>42.586284637451172</v>
      </c>
      <c r="W167" s="1">
        <v>43.609466552734375</v>
      </c>
      <c r="X167" s="1">
        <v>500.330810546875</v>
      </c>
      <c r="Y167" s="1">
        <v>0.13058142364025116</v>
      </c>
      <c r="Z167" s="1">
        <v>0.13745413720607758</v>
      </c>
      <c r="AA167" s="1">
        <v>101.66758728027344</v>
      </c>
      <c r="AB167" s="1">
        <v>-1.8710677623748779</v>
      </c>
      <c r="AC167" s="1">
        <v>-4.5453567057847977E-2</v>
      </c>
      <c r="AD167" s="1">
        <v>3.651384636759758E-2</v>
      </c>
      <c r="AE167" s="1">
        <v>1.3562366366386414E-3</v>
      </c>
      <c r="AF167" s="1">
        <v>3.0180977657437325E-2</v>
      </c>
      <c r="AG167" s="1">
        <v>7.050049607641995E-4</v>
      </c>
      <c r="AH167" s="1">
        <v>1</v>
      </c>
      <c r="AI167" s="1">
        <v>0</v>
      </c>
      <c r="AJ167" s="1">
        <v>2</v>
      </c>
      <c r="AK167" s="1">
        <v>0</v>
      </c>
      <c r="AL167" s="1">
        <v>1</v>
      </c>
      <c r="AM167" s="1">
        <v>0.18999999761581421</v>
      </c>
      <c r="AN167" s="1">
        <v>111115</v>
      </c>
      <c r="AO167">
        <f>X167*0.000001/(K167*0.0001)</f>
        <v>1.0972167035640334</v>
      </c>
      <c r="AP167">
        <f>(U167-T167)/(1000-U167)*AO167</f>
        <v>2.6698610480567307E-4</v>
      </c>
      <c r="AQ167">
        <f>(P167+273.15)</f>
        <v>293.57847633361814</v>
      </c>
      <c r="AR167">
        <f>(O167+273.15)</f>
        <v>293.49363555908201</v>
      </c>
      <c r="AS167">
        <f>(Y167*AK167+Z167*AL167)*AM167</f>
        <v>2.6116285741438539E-2</v>
      </c>
      <c r="AT167">
        <f>((AS167+0.00000010773*(AR167^4-AQ167^4))-AP167*44100)/(L167*0.92*2*29.3+0.00000043092*AQ167^3)</f>
        <v>-0.10673710429755053</v>
      </c>
      <c r="AU167">
        <f>0.61365*EXP(17.502*J167/(240.97+J167))</f>
        <v>2.3937768249060287</v>
      </c>
      <c r="AV167">
        <f>AU167*1000/AA167</f>
        <v>23.545132612490875</v>
      </c>
      <c r="AW167">
        <f>(AV167-U167)</f>
        <v>13.263562177920562</v>
      </c>
      <c r="AX167">
        <f>IF(D167,P167,(O167+P167)/2)</f>
        <v>20.428476333618164</v>
      </c>
      <c r="AY167">
        <f>0.61365*EXP(17.502*AX167/(240.97+AX167))</f>
        <v>2.4096058059055876</v>
      </c>
      <c r="AZ167">
        <f>IF(AW167&lt;&gt;0,(1000-(AV167+U167)/2)/AW167*AP167,0)</f>
        <v>1.9788837375838818E-2</v>
      </c>
      <c r="BA167">
        <f>U167*AA167/1000</f>
        <v>1.045302459534956</v>
      </c>
      <c r="BB167">
        <f>(AY167-BA167)</f>
        <v>1.3643033463706316</v>
      </c>
      <c r="BC167">
        <f>1/(1.6/F167+1.37/N167)</f>
        <v>1.2377804044065674E-2</v>
      </c>
      <c r="BD167">
        <f>G167*AA167*0.001</f>
        <v>51.72178694235339</v>
      </c>
      <c r="BE167">
        <f>G167/S167</f>
        <v>1.2372485865548037</v>
      </c>
      <c r="BF167">
        <f>(1-AP167*AA167/AU167/F167)*100</f>
        <v>43.013316798982515</v>
      </c>
      <c r="BG167">
        <f>(S167-E167/(N167/1.35))</f>
        <v>411.6808030948236</v>
      </c>
      <c r="BH167">
        <f>E167*BF167/100/BG167</f>
        <v>-1.3899122274551561E-3</v>
      </c>
    </row>
    <row r="168" spans="1:60" x14ac:dyDescent="0.25">
      <c r="A168" s="1">
        <v>54</v>
      </c>
      <c r="B168" s="1" t="s">
        <v>230</v>
      </c>
      <c r="C168" s="1">
        <v>8605.5000068955123</v>
      </c>
      <c r="D168" s="1">
        <v>1</v>
      </c>
      <c r="E168">
        <f>(R168-S168*(1000-T168)/(1000-U168))*AO168</f>
        <v>-1.410523215544953</v>
      </c>
      <c r="F168">
        <f>IF(AZ168&lt;&gt;0,1/(1/AZ168-1/N168),0)</f>
        <v>1.9821250625793051E-2</v>
      </c>
      <c r="G168">
        <f>((BC168-AP168/2)*S168-E168)/(BC168+AP168/2)</f>
        <v>515.58384600528655</v>
      </c>
      <c r="H168">
        <f>AP168*1000</f>
        <v>0.26595337218021237</v>
      </c>
      <c r="I168">
        <f>(AU168-BA168)</f>
        <v>1.348439874963401</v>
      </c>
      <c r="J168">
        <f>(P168+AT168*D168)</f>
        <v>20.321794970443893</v>
      </c>
      <c r="K168" s="1">
        <v>4.559999942779541</v>
      </c>
      <c r="L168">
        <f>(K168*AI168+AJ168)</f>
        <v>2</v>
      </c>
      <c r="M168" s="1">
        <v>0.5</v>
      </c>
      <c r="N168">
        <f>L168*(M168+1)*(M168+1)/(M168*M168+1)</f>
        <v>3.6</v>
      </c>
      <c r="O168" s="1">
        <v>20.34376335144043</v>
      </c>
      <c r="P168" s="1">
        <v>20.428241729736328</v>
      </c>
      <c r="Q168" s="1">
        <v>20.057334899902344</v>
      </c>
      <c r="R168" s="1">
        <v>409.99655151367188</v>
      </c>
      <c r="S168" s="1">
        <v>411.18246459960938</v>
      </c>
      <c r="T168" s="1">
        <v>10.042126655578613</v>
      </c>
      <c r="U168" s="1">
        <v>10.28203010559082</v>
      </c>
      <c r="V168" s="1">
        <v>42.590847015380859</v>
      </c>
      <c r="W168" s="1">
        <v>43.609817504882813</v>
      </c>
      <c r="X168" s="1">
        <v>500.31704711914063</v>
      </c>
      <c r="Y168" s="1">
        <v>5.5486559867858887E-2</v>
      </c>
      <c r="Z168" s="1">
        <v>5.8406908065080643E-2</v>
      </c>
      <c r="AA168" s="1">
        <v>101.66719818115234</v>
      </c>
      <c r="AB168" s="1">
        <v>-1.8710677623748779</v>
      </c>
      <c r="AC168" s="1">
        <v>-4.5453567057847977E-2</v>
      </c>
      <c r="AD168" s="1">
        <v>3.651384636759758E-2</v>
      </c>
      <c r="AE168" s="1">
        <v>1.3562366366386414E-3</v>
      </c>
      <c r="AF168" s="1">
        <v>3.0180977657437325E-2</v>
      </c>
      <c r="AG168" s="1">
        <v>7.050049607641995E-4</v>
      </c>
      <c r="AH168" s="1">
        <v>1</v>
      </c>
      <c r="AI168" s="1">
        <v>0</v>
      </c>
      <c r="AJ168" s="1">
        <v>2</v>
      </c>
      <c r="AK168" s="1">
        <v>0</v>
      </c>
      <c r="AL168" s="1">
        <v>1</v>
      </c>
      <c r="AM168" s="1">
        <v>0.18999999761581421</v>
      </c>
      <c r="AN168" s="1">
        <v>111115</v>
      </c>
      <c r="AO168">
        <f>X168*0.000001/(K168*0.0001)</f>
        <v>1.0971865206080971</v>
      </c>
      <c r="AP168">
        <f>(U168-T168)/(1000-U168)*AO168</f>
        <v>2.6595337218021236E-4</v>
      </c>
      <c r="AQ168">
        <f>(P168+273.15)</f>
        <v>293.57824172973631</v>
      </c>
      <c r="AR168">
        <f>(O168+273.15)</f>
        <v>293.49376335144041</v>
      </c>
      <c r="AS168">
        <f>(Y168*AK168+Z168*AL168)*AM168</f>
        <v>1.1097312393112402E-2</v>
      </c>
      <c r="AT168">
        <f>((AS168+0.00000010773*(AR168^4-AQ168^4))-AP168*44100)/(L168*0.92*2*29.3+0.00000043092*AQ168^3)</f>
        <v>-0.10644675929243463</v>
      </c>
      <c r="AU168">
        <f>0.61365*EXP(17.502*J168/(240.97+J168))</f>
        <v>2.3937850674130776</v>
      </c>
      <c r="AV168">
        <f>AU168*1000/AA168</f>
        <v>23.545303797472521</v>
      </c>
      <c r="AW168">
        <f>(AV168-U168)</f>
        <v>13.2632736918817</v>
      </c>
      <c r="AX168">
        <f>IF(D168,P168,(O168+P168)/2)</f>
        <v>20.428241729736328</v>
      </c>
      <c r="AY168">
        <f>0.61365*EXP(17.502*AX168/(240.97+AX168))</f>
        <v>2.4095709141361712</v>
      </c>
      <c r="AZ168">
        <f>IF(AW168&lt;&gt;0,(1000-(AV168+U168)/2)/AW168*AP168,0)</f>
        <v>1.9712714333758579E-2</v>
      </c>
      <c r="BA168">
        <f>U168*AA168/1000</f>
        <v>1.0453451924496766</v>
      </c>
      <c r="BB168">
        <f>(AY168-BA168)</f>
        <v>1.3642257216864946</v>
      </c>
      <c r="BC168">
        <f>1/(1.6/F168+1.37/N168)</f>
        <v>1.2330152009949929E-2</v>
      </c>
      <c r="BD168">
        <f>G168*AA168*0.001</f>
        <v>52.4179650508202</v>
      </c>
      <c r="BE168">
        <f>G168/S168</f>
        <v>1.2539052376840496</v>
      </c>
      <c r="BF168">
        <f>(1-AP168*AA168/AU168/F168)*100</f>
        <v>43.013740675095924</v>
      </c>
      <c r="BG168">
        <f>(S168-E168/(N168/1.35))</f>
        <v>411.71141080543873</v>
      </c>
      <c r="BH168">
        <f>E168*BF168/100/BG168</f>
        <v>-1.4736506741690619E-3</v>
      </c>
    </row>
    <row r="169" spans="1:60" x14ac:dyDescent="0.25">
      <c r="A169" s="1">
        <v>55</v>
      </c>
      <c r="B169" s="1" t="s">
        <v>231</v>
      </c>
      <c r="C169" s="1">
        <v>8610.5000067837536</v>
      </c>
      <c r="D169" s="1">
        <v>1</v>
      </c>
      <c r="E169">
        <f>(R169-S169*(1000-T169)/(1000-U169))*AO169</f>
        <v>-1.4267427059297011</v>
      </c>
      <c r="F169">
        <f>IF(AZ169&lt;&gt;0,1/(1/AZ169-1/N169),0)</f>
        <v>1.9705834298938546E-2</v>
      </c>
      <c r="G169">
        <f>((BC169-AP169/2)*S169-E169)/(BC169+AP169/2)</f>
        <v>517.54514043080405</v>
      </c>
      <c r="H169">
        <f>AP169*1000</f>
        <v>0.26439548349061803</v>
      </c>
      <c r="I169">
        <f>(AU169-BA169)</f>
        <v>1.3483513316852331</v>
      </c>
      <c r="J169">
        <f>(P169+AT169*D169)</f>
        <v>20.321172503926515</v>
      </c>
      <c r="K169" s="1">
        <v>4.559999942779541</v>
      </c>
      <c r="L169">
        <f>(K169*AI169+AJ169)</f>
        <v>2</v>
      </c>
      <c r="M169" s="1">
        <v>0.5</v>
      </c>
      <c r="N169">
        <f>L169*(M169+1)*(M169+1)/(M169*M169+1)</f>
        <v>3.6</v>
      </c>
      <c r="O169" s="1">
        <v>20.341587066650391</v>
      </c>
      <c r="P169" s="1">
        <v>20.427158355712891</v>
      </c>
      <c r="Q169" s="1">
        <v>20.052080154418945</v>
      </c>
      <c r="R169" s="1">
        <v>409.97293090820313</v>
      </c>
      <c r="S169" s="1">
        <v>411.17422485351563</v>
      </c>
      <c r="T169" s="1">
        <v>10.043486595153809</v>
      </c>
      <c r="U169" s="1">
        <v>10.281987190246582</v>
      </c>
      <c r="V169" s="1">
        <v>42.601593017578125</v>
      </c>
      <c r="W169" s="1">
        <v>43.614116668701172</v>
      </c>
      <c r="X169" s="1">
        <v>500.31195068359375</v>
      </c>
      <c r="Y169" s="1">
        <v>4.5127883553504944E-2</v>
      </c>
      <c r="Z169" s="1">
        <v>4.7503035515546799E-2</v>
      </c>
      <c r="AA169" s="1">
        <v>101.66728210449219</v>
      </c>
      <c r="AB169" s="1">
        <v>-1.8710677623748779</v>
      </c>
      <c r="AC169" s="1">
        <v>-4.5453567057847977E-2</v>
      </c>
      <c r="AD169" s="1">
        <v>3.651384636759758E-2</v>
      </c>
      <c r="AE169" s="1">
        <v>1.3562366366386414E-3</v>
      </c>
      <c r="AF169" s="1">
        <v>3.0180977657437325E-2</v>
      </c>
      <c r="AG169" s="1">
        <v>7.050049607641995E-4</v>
      </c>
      <c r="AH169" s="1">
        <v>1</v>
      </c>
      <c r="AI169" s="1">
        <v>0</v>
      </c>
      <c r="AJ169" s="1">
        <v>2</v>
      </c>
      <c r="AK169" s="1">
        <v>0</v>
      </c>
      <c r="AL169" s="1">
        <v>1</v>
      </c>
      <c r="AM169" s="1">
        <v>0.18999999761581421</v>
      </c>
      <c r="AN169" s="1">
        <v>111115</v>
      </c>
      <c r="AO169">
        <f>X169*0.000001/(K169*0.0001)</f>
        <v>1.0971753442142136</v>
      </c>
      <c r="AP169">
        <f>(U169-T169)/(1000-U169)*AO169</f>
        <v>2.6439548349061804E-4</v>
      </c>
      <c r="AQ169">
        <f>(P169+273.15)</f>
        <v>293.57715835571287</v>
      </c>
      <c r="AR169">
        <f>(O169+273.15)</f>
        <v>293.49158706665037</v>
      </c>
      <c r="AS169">
        <f>(Y169*AK169+Z169*AL169)*AM169</f>
        <v>9.0255766346978294E-3</v>
      </c>
      <c r="AT169">
        <f>((AS169+0.00000010773*(AR169^4-AQ169^4))-AP169*44100)/(L169*0.92*2*29.3+0.00000043092*AQ169^3)</f>
        <v>-0.10598585178637519</v>
      </c>
      <c r="AU169">
        <f>0.61365*EXP(17.502*J169/(240.97+J169))</f>
        <v>2.3936930239508074</v>
      </c>
      <c r="AV169">
        <f>AU169*1000/AA169</f>
        <v>23.544379021469304</v>
      </c>
      <c r="AW169">
        <f>(AV169-U169)</f>
        <v>13.262391831222722</v>
      </c>
      <c r="AX169">
        <f>IF(D169,P169,(O169+P169)/2)</f>
        <v>20.427158355712891</v>
      </c>
      <c r="AY169">
        <f>0.61365*EXP(17.502*AX169/(240.97+AX169))</f>
        <v>2.4094097936576628</v>
      </c>
      <c r="AZ169">
        <f>IF(AW169&lt;&gt;0,(1000-(AV169+U169)/2)/AW169*AP169,0)</f>
        <v>1.9598554889176112E-2</v>
      </c>
      <c r="BA169">
        <f>U169*AA169/1000</f>
        <v>1.0453416922655743</v>
      </c>
      <c r="BB169">
        <f>(AY169-BA169)</f>
        <v>1.3640681013920886</v>
      </c>
      <c r="BC169">
        <f>1/(1.6/F169+1.37/N169)</f>
        <v>1.2258690226056407E-2</v>
      </c>
      <c r="BD169">
        <f>G169*AA169*0.001</f>
        <v>52.617407793987581</v>
      </c>
      <c r="BE169">
        <f>G169/S169</f>
        <v>1.2587003492623692</v>
      </c>
      <c r="BF169">
        <f>(1-AP169*AA169/AU169/F169)*100</f>
        <v>43.013502530411763</v>
      </c>
      <c r="BG169">
        <f>(S169-E169/(N169/1.35))</f>
        <v>411.70925336823927</v>
      </c>
      <c r="BH169">
        <f>E169*BF169/100/BG169</f>
        <v>-1.490595620323941E-3</v>
      </c>
    </row>
    <row r="170" spans="1:60" x14ac:dyDescent="0.25">
      <c r="A170" s="1" t="s">
        <v>9</v>
      </c>
      <c r="B170" s="1" t="s">
        <v>232</v>
      </c>
    </row>
    <row r="171" spans="1:60" x14ac:dyDescent="0.25">
      <c r="A171" s="1" t="s">
        <v>9</v>
      </c>
      <c r="B171" s="1" t="s">
        <v>233</v>
      </c>
    </row>
    <row r="172" spans="1:60" x14ac:dyDescent="0.25">
      <c r="A172" s="1" t="s">
        <v>9</v>
      </c>
      <c r="B172" s="1" t="s">
        <v>234</v>
      </c>
    </row>
    <row r="173" spans="1:60" x14ac:dyDescent="0.25">
      <c r="A173" s="1" t="s">
        <v>9</v>
      </c>
      <c r="B173" s="1" t="s">
        <v>235</v>
      </c>
    </row>
    <row r="174" spans="1:60" x14ac:dyDescent="0.25">
      <c r="A174" s="1" t="s">
        <v>9</v>
      </c>
      <c r="B174" s="1" t="s">
        <v>236</v>
      </c>
    </row>
    <row r="175" spans="1:60" x14ac:dyDescent="0.25">
      <c r="A175" s="1" t="s">
        <v>9</v>
      </c>
      <c r="B175" s="1" t="s">
        <v>237</v>
      </c>
    </row>
    <row r="176" spans="1:60" x14ac:dyDescent="0.25">
      <c r="A176" s="1" t="s">
        <v>9</v>
      </c>
      <c r="B176" s="1" t="s">
        <v>238</v>
      </c>
    </row>
    <row r="177" spans="1:60" x14ac:dyDescent="0.25">
      <c r="A177" s="1" t="s">
        <v>9</v>
      </c>
      <c r="B177" s="1" t="s">
        <v>239</v>
      </c>
    </row>
    <row r="178" spans="1:60" x14ac:dyDescent="0.25">
      <c r="A178" s="1" t="s">
        <v>9</v>
      </c>
      <c r="B178" s="1" t="s">
        <v>240</v>
      </c>
    </row>
    <row r="179" spans="1:60" x14ac:dyDescent="0.25">
      <c r="A179" s="1">
        <v>56</v>
      </c>
      <c r="B179" s="1" t="s">
        <v>241</v>
      </c>
      <c r="C179" s="1">
        <v>9054.0000072419643</v>
      </c>
      <c r="D179" s="1">
        <v>1</v>
      </c>
      <c r="E179">
        <f>(R179-S179*(1000-T179)/(1000-U179))*AO179</f>
        <v>-1.2735797399032862</v>
      </c>
      <c r="F179">
        <f>IF(AZ179&lt;&gt;0,1/(1/AZ179-1/N179),0)</f>
        <v>1.8854558096076623E-2</v>
      </c>
      <c r="G179">
        <f>((BC179-AP179/2)*S179-E179)/(BC179+AP179/2)</f>
        <v>510.11990547991809</v>
      </c>
      <c r="H179">
        <f>AP179*1000</f>
        <v>0.25095857887179412</v>
      </c>
      <c r="I179">
        <f>(AU179-BA179)</f>
        <v>1.3371902805131444</v>
      </c>
      <c r="J179">
        <f>(P179+AT179*D179)</f>
        <v>20.375983653169168</v>
      </c>
      <c r="K179" s="1">
        <v>6.369999885559082</v>
      </c>
      <c r="L179">
        <f>(K179*AI179+AJ179)</f>
        <v>2</v>
      </c>
      <c r="M179" s="1">
        <v>0.5</v>
      </c>
      <c r="N179">
        <f>L179*(M179+1)*(M179+1)/(M179*M179+1)</f>
        <v>3.6</v>
      </c>
      <c r="O179" s="1">
        <v>20.350612640380859</v>
      </c>
      <c r="P179" s="1">
        <v>20.481012344360352</v>
      </c>
      <c r="Q179" s="1">
        <v>20.071733474731445</v>
      </c>
      <c r="R179" s="1">
        <v>409.92575073242188</v>
      </c>
      <c r="S179" s="1">
        <v>411.41580200195313</v>
      </c>
      <c r="T179" s="1">
        <v>10.154831886291504</v>
      </c>
      <c r="U179" s="1">
        <v>10.471003532409668</v>
      </c>
      <c r="V179" s="1">
        <v>43.101375579833984</v>
      </c>
      <c r="W179" s="1">
        <v>44.397071838378906</v>
      </c>
      <c r="X179" s="1">
        <v>500.319091796875</v>
      </c>
      <c r="Y179" s="1">
        <v>9.2479415237903595E-2</v>
      </c>
      <c r="Z179" s="1">
        <v>9.7346752882003784E-2</v>
      </c>
      <c r="AA179" s="1">
        <v>101.67311096191406</v>
      </c>
      <c r="AB179" s="1">
        <v>-1.8171371221542358</v>
      </c>
      <c r="AC179" s="1">
        <v>-4.6980161219835281E-2</v>
      </c>
      <c r="AD179" s="1">
        <v>2.2521445527672768E-2</v>
      </c>
      <c r="AE179" s="1">
        <v>1.5920574078336358E-3</v>
      </c>
      <c r="AF179" s="1">
        <v>3.0309347435832024E-2</v>
      </c>
      <c r="AG179" s="1">
        <v>8.4987113950774074E-4</v>
      </c>
      <c r="AH179" s="1">
        <v>1</v>
      </c>
      <c r="AI179" s="1">
        <v>0</v>
      </c>
      <c r="AJ179" s="1">
        <v>2</v>
      </c>
      <c r="AK179" s="1">
        <v>0</v>
      </c>
      <c r="AL179" s="1">
        <v>1</v>
      </c>
      <c r="AM179" s="1">
        <v>0.18999999761581421</v>
      </c>
      <c r="AN179" s="1">
        <v>111115</v>
      </c>
      <c r="AO179">
        <f>X179*0.000001/(K179*0.0001)</f>
        <v>0.78543029950614029</v>
      </c>
      <c r="AP179">
        <f>(U179-T179)/(1000-U179)*AO179</f>
        <v>2.5095857887179411E-4</v>
      </c>
      <c r="AQ179">
        <f>(P179+273.15)</f>
        <v>293.63101234436033</v>
      </c>
      <c r="AR179">
        <f>(O179+273.15)</f>
        <v>293.50061264038084</v>
      </c>
      <c r="AS179">
        <f>(Y179*AK179+Z179*AL179)*AM179</f>
        <v>1.8495882815487974E-2</v>
      </c>
      <c r="AT179">
        <f>((AS179+0.00000010773*(AR179^4-AQ179^4))-AP179*44100)/(L179*0.92*2*29.3+0.00000043092*AQ179^3)</f>
        <v>-0.10502869119118478</v>
      </c>
      <c r="AU179">
        <f>0.61365*EXP(17.502*J179/(240.97+J179))</f>
        <v>2.4018097845464266</v>
      </c>
      <c r="AV179">
        <f>AU179*1000/AA179</f>
        <v>23.622861165781831</v>
      </c>
      <c r="AW179">
        <f>(AV179-U179)</f>
        <v>13.151857633372163</v>
      </c>
      <c r="AX179">
        <f>IF(D179,P179,(O179+P179)/2)</f>
        <v>20.481012344360352</v>
      </c>
      <c r="AY179">
        <f>0.61365*EXP(17.502*AX179/(240.97+AX179))</f>
        <v>2.4174304493098435</v>
      </c>
      <c r="AZ179">
        <f>IF(AW179&lt;&gt;0,(1000-(AV179+U179)/2)/AW179*AP179,0)</f>
        <v>1.8756324150696578E-2</v>
      </c>
      <c r="BA179">
        <f>U179*AA179/1000</f>
        <v>1.0646195040332822</v>
      </c>
      <c r="BB179">
        <f>(AY179-BA179)</f>
        <v>1.3528109452765613</v>
      </c>
      <c r="BC179">
        <f>1/(1.6/F179+1.37/N179)</f>
        <v>1.1731488897998637E-2</v>
      </c>
      <c r="BD179">
        <f>G179*AA179*0.001</f>
        <v>51.865477753740826</v>
      </c>
      <c r="BE179">
        <f>G179/S179</f>
        <v>1.2399132532043491</v>
      </c>
      <c r="BF179">
        <f>(1-AP179*AA179/AU179/F179)*100</f>
        <v>43.655284451785548</v>
      </c>
      <c r="BG179">
        <f>(S179-E179/(N179/1.35))</f>
        <v>411.89339440441688</v>
      </c>
      <c r="BH179">
        <f>E179*BF179/100/BG179</f>
        <v>-1.3498270808130447E-3</v>
      </c>
    </row>
    <row r="180" spans="1:60" x14ac:dyDescent="0.25">
      <c r="A180" s="1">
        <v>57</v>
      </c>
      <c r="B180" s="1" t="s">
        <v>242</v>
      </c>
      <c r="C180" s="1">
        <v>9059.5000071190298</v>
      </c>
      <c r="D180" s="1">
        <v>1</v>
      </c>
      <c r="E180">
        <f>(R180-S180*(1000-T180)/(1000-U180))*AO180</f>
        <v>-1.1707605358466653</v>
      </c>
      <c r="F180">
        <f>IF(AZ180&lt;&gt;0,1/(1/AZ180-1/N180),0)</f>
        <v>1.8922931301356662E-2</v>
      </c>
      <c r="G180">
        <f>((BC180-AP180/2)*S180-E180)/(BC180+AP180/2)</f>
        <v>501.08735387233276</v>
      </c>
      <c r="H180">
        <f>AP180*1000</f>
        <v>0.2519606342357627</v>
      </c>
      <c r="I180">
        <f>(AU180-BA180)</f>
        <v>1.3377173598106291</v>
      </c>
      <c r="J180">
        <f>(P180+AT180*D180)</f>
        <v>20.377742816980419</v>
      </c>
      <c r="K180" s="1">
        <v>6.369999885559082</v>
      </c>
      <c r="L180">
        <f>(K180*AI180+AJ180)</f>
        <v>2</v>
      </c>
      <c r="M180" s="1">
        <v>0.5</v>
      </c>
      <c r="N180">
        <f>L180*(M180+1)*(M180+1)/(M180*M180+1)</f>
        <v>3.6</v>
      </c>
      <c r="O180" s="1">
        <v>20.35456657409668</v>
      </c>
      <c r="P180" s="1">
        <v>20.48301887512207</v>
      </c>
      <c r="Q180" s="1">
        <v>20.077646255493164</v>
      </c>
      <c r="R180" s="1">
        <v>410.05508422851563</v>
      </c>
      <c r="S180" s="1">
        <v>411.4136962890625</v>
      </c>
      <c r="T180" s="1">
        <v>10.150849342346191</v>
      </c>
      <c r="U180" s="1">
        <v>10.468282699584961</v>
      </c>
      <c r="V180" s="1">
        <v>43.031135559082031</v>
      </c>
      <c r="W180" s="1">
        <v>44.376491546630859</v>
      </c>
      <c r="X180" s="1">
        <v>500.32162475585938</v>
      </c>
      <c r="Y180" s="1">
        <v>6.0519866645336151E-2</v>
      </c>
      <c r="Z180" s="1">
        <v>6.3705123960971832E-2</v>
      </c>
      <c r="AA180" s="1">
        <v>101.67411041259766</v>
      </c>
      <c r="AB180" s="1">
        <v>-1.8171371221542358</v>
      </c>
      <c r="AC180" s="1">
        <v>-4.6980161219835281E-2</v>
      </c>
      <c r="AD180" s="1">
        <v>2.2521445527672768E-2</v>
      </c>
      <c r="AE180" s="1">
        <v>1.5920574078336358E-3</v>
      </c>
      <c r="AF180" s="1">
        <v>3.0309347435832024E-2</v>
      </c>
      <c r="AG180" s="1">
        <v>8.4987113950774074E-4</v>
      </c>
      <c r="AH180" s="1">
        <v>1</v>
      </c>
      <c r="AI180" s="1">
        <v>0</v>
      </c>
      <c r="AJ180" s="1">
        <v>2</v>
      </c>
      <c r="AK180" s="1">
        <v>0</v>
      </c>
      <c r="AL180" s="1">
        <v>1</v>
      </c>
      <c r="AM180" s="1">
        <v>0.18999999761581421</v>
      </c>
      <c r="AN180" s="1">
        <v>111115</v>
      </c>
      <c r="AO180">
        <f>X180*0.000001/(K180*0.0001)</f>
        <v>0.78543427589394232</v>
      </c>
      <c r="AP180">
        <f>(U180-T180)/(1000-U180)*AO180</f>
        <v>2.5196063423576272E-4</v>
      </c>
      <c r="AQ180">
        <f>(P180+273.15)</f>
        <v>293.63301887512205</v>
      </c>
      <c r="AR180">
        <f>(O180+273.15)</f>
        <v>293.50456657409666</v>
      </c>
      <c r="AS180">
        <f>(Y180*AK180+Z180*AL180)*AM180</f>
        <v>1.2103973400699797E-2</v>
      </c>
      <c r="AT180">
        <f>((AS180+0.00000010773*(AR180^4-AQ180^4))-AP180*44100)/(L180*0.92*2*29.3+0.00000043092*AQ180^3)</f>
        <v>-0.105276058141652</v>
      </c>
      <c r="AU180">
        <f>0.61365*EXP(17.502*J180/(240.97+J180))</f>
        <v>2.4020706908385163</v>
      </c>
      <c r="AV180">
        <f>AU180*1000/AA180</f>
        <v>23.625195057923953</v>
      </c>
      <c r="AW180">
        <f>(AV180-U180)</f>
        <v>13.156912358338992</v>
      </c>
      <c r="AX180">
        <f>IF(D180,P180,(O180+P180)/2)</f>
        <v>20.48301887512207</v>
      </c>
      <c r="AY180">
        <f>0.61365*EXP(17.502*AX180/(240.97+AX180))</f>
        <v>2.4177297401059494</v>
      </c>
      <c r="AZ180">
        <f>IF(AW180&lt;&gt;0,(1000-(AV180+U180)/2)/AW180*AP180,0)</f>
        <v>1.8823985472491745E-2</v>
      </c>
      <c r="BA180">
        <f>U180*AA180/1000</f>
        <v>1.0643533310278872</v>
      </c>
      <c r="BB180">
        <f>(AY180-BA180)</f>
        <v>1.3533764090780622</v>
      </c>
      <c r="BC180">
        <f>1/(1.6/F180+1.37/N180)</f>
        <v>1.1773840753584982E-2</v>
      </c>
      <c r="BD180">
        <f>G180*AA180*0.001</f>
        <v>50.947610943971952</v>
      </c>
      <c r="BE180">
        <f>G180/S180</f>
        <v>1.2179646871072198</v>
      </c>
      <c r="BF180">
        <f>(1-AP180*AA180/AU180/F180)*100</f>
        <v>43.640273448696767</v>
      </c>
      <c r="BG180">
        <f>(S180-E180/(N180/1.35))</f>
        <v>411.852731490005</v>
      </c>
      <c r="BH180">
        <f>E180*BF180/100/BG180</f>
        <v>-1.2405480411031618E-3</v>
      </c>
    </row>
    <row r="181" spans="1:60" x14ac:dyDescent="0.25">
      <c r="A181" s="1">
        <v>58</v>
      </c>
      <c r="B181" s="1" t="s">
        <v>243</v>
      </c>
      <c r="C181" s="1">
        <v>9064.5000070072711</v>
      </c>
      <c r="D181" s="1">
        <v>1</v>
      </c>
      <c r="E181">
        <f>(R181-S181*(1000-T181)/(1000-U181))*AO181</f>
        <v>-1.0808698601974303</v>
      </c>
      <c r="F181">
        <f>IF(AZ181&lt;&gt;0,1/(1/AZ181-1/N181),0)</f>
        <v>1.8751047441884956E-2</v>
      </c>
      <c r="G181">
        <f>((BC181-AP181/2)*S181-E181)/(BC181+AP181/2)</f>
        <v>494.38928622104316</v>
      </c>
      <c r="H181">
        <f>AP181*1000</f>
        <v>0.24971094049497644</v>
      </c>
      <c r="I181">
        <f>(AU181-BA181)</f>
        <v>1.3378730191712185</v>
      </c>
      <c r="J181">
        <f>(P181+AT181*D181)</f>
        <v>20.377052042747337</v>
      </c>
      <c r="K181" s="1">
        <v>6.369999885559082</v>
      </c>
      <c r="L181">
        <f>(K181*AI181+AJ181)</f>
        <v>2</v>
      </c>
      <c r="M181" s="1">
        <v>0.5</v>
      </c>
      <c r="N181">
        <f>L181*(M181+1)*(M181+1)/(M181*M181+1)</f>
        <v>3.6</v>
      </c>
      <c r="O181" s="1">
        <v>20.356473922729492</v>
      </c>
      <c r="P181" s="1">
        <v>20.481124877929688</v>
      </c>
      <c r="Q181" s="1">
        <v>20.071462631225586</v>
      </c>
      <c r="R181" s="1">
        <v>410.19708251953125</v>
      </c>
      <c r="S181" s="1">
        <v>411.44241333007813</v>
      </c>
      <c r="T181" s="1">
        <v>10.151082992553711</v>
      </c>
      <c r="U181" s="1">
        <v>10.465682029724121</v>
      </c>
      <c r="V181" s="1">
        <v>43.027030944824219</v>
      </c>
      <c r="W181" s="1">
        <v>44.359870910644531</v>
      </c>
      <c r="X181" s="1">
        <v>500.322998046875</v>
      </c>
      <c r="Y181" s="1">
        <v>7.1667060256004333E-2</v>
      </c>
      <c r="Z181" s="1">
        <v>7.5439013540744781E-2</v>
      </c>
      <c r="AA181" s="1">
        <v>101.67471313476563</v>
      </c>
      <c r="AB181" s="1">
        <v>-1.8171371221542358</v>
      </c>
      <c r="AC181" s="1">
        <v>-4.6980161219835281E-2</v>
      </c>
      <c r="AD181" s="1">
        <v>2.2521445527672768E-2</v>
      </c>
      <c r="AE181" s="1">
        <v>1.5920574078336358E-3</v>
      </c>
      <c r="AF181" s="1">
        <v>3.0309347435832024E-2</v>
      </c>
      <c r="AG181" s="1">
        <v>8.4987113950774074E-4</v>
      </c>
      <c r="AH181" s="1">
        <v>1</v>
      </c>
      <c r="AI181" s="1">
        <v>0</v>
      </c>
      <c r="AJ181" s="1">
        <v>2</v>
      </c>
      <c r="AK181" s="1">
        <v>0</v>
      </c>
      <c r="AL181" s="1">
        <v>1</v>
      </c>
      <c r="AM181" s="1">
        <v>0.18999999761581421</v>
      </c>
      <c r="AN181" s="1">
        <v>111115</v>
      </c>
      <c r="AO181">
        <f>X181*0.000001/(K181*0.0001)</f>
        <v>0.78543643176684708</v>
      </c>
      <c r="AP181">
        <f>(U181-T181)/(1000-U181)*AO181</f>
        <v>2.4971094049497643E-4</v>
      </c>
      <c r="AQ181">
        <f>(P181+273.15)</f>
        <v>293.63112487792966</v>
      </c>
      <c r="AR181">
        <f>(O181+273.15)</f>
        <v>293.50647392272947</v>
      </c>
      <c r="AS181">
        <f>(Y181*AK181+Z181*AL181)*AM181</f>
        <v>1.4333412392880884E-2</v>
      </c>
      <c r="AT181">
        <f>((AS181+0.00000010773*(AR181^4-AQ181^4))-AP181*44100)/(L181*0.92*2*29.3+0.00000043092*AQ181^3)</f>
        <v>-0.10407283518235089</v>
      </c>
      <c r="AU181">
        <f>0.61365*EXP(17.502*J181/(240.97+J181))</f>
        <v>2.4019682373030902</v>
      </c>
      <c r="AV181">
        <f>AU181*1000/AA181</f>
        <v>23.624047349112072</v>
      </c>
      <c r="AW181">
        <f>(AV181-U181)</f>
        <v>13.158365319387951</v>
      </c>
      <c r="AX181">
        <f>IF(D181,P181,(O181+P181)/2)</f>
        <v>20.481124877929688</v>
      </c>
      <c r="AY181">
        <f>0.61365*EXP(17.502*AX181/(240.97+AX181))</f>
        <v>2.4174472337710431</v>
      </c>
      <c r="AZ181">
        <f>IF(AW181&lt;&gt;0,(1000-(AV181+U181)/2)/AW181*AP181,0)</f>
        <v>1.8653886356317498E-2</v>
      </c>
      <c r="BA181">
        <f>U181*AA181/1000</f>
        <v>1.0640952181318717</v>
      </c>
      <c r="BB181">
        <f>(AY181-BA181)</f>
        <v>1.3533520156391714</v>
      </c>
      <c r="BC181">
        <f>1/(1.6/F181+1.37/N181)</f>
        <v>1.1667369530097232E-2</v>
      </c>
      <c r="BD181">
        <f>G181*AA181*0.001</f>
        <v>50.266888853426103</v>
      </c>
      <c r="BE181">
        <f>G181/S181</f>
        <v>1.2016002001826225</v>
      </c>
      <c r="BF181">
        <f>(1-AP181*AA181/AU181/F181)*100</f>
        <v>43.62874115168448</v>
      </c>
      <c r="BG181">
        <f>(S181-E181/(N181/1.35))</f>
        <v>411.84773952765215</v>
      </c>
      <c r="BH181">
        <f>E181*BF181/100/BG181</f>
        <v>-1.1450103235553846E-3</v>
      </c>
    </row>
    <row r="182" spans="1:60" x14ac:dyDescent="0.25">
      <c r="A182" s="1">
        <v>59</v>
      </c>
      <c r="B182" s="1" t="s">
        <v>244</v>
      </c>
      <c r="C182" s="1">
        <v>9069.5000068955123</v>
      </c>
      <c r="D182" s="1">
        <v>1</v>
      </c>
      <c r="E182">
        <f>(R182-S182*(1000-T182)/(1000-U182))*AO182</f>
        <v>-1.1026176209553433</v>
      </c>
      <c r="F182">
        <f>IF(AZ182&lt;&gt;0,1/(1/AZ182-1/N182),0)</f>
        <v>1.869717103706425E-2</v>
      </c>
      <c r="G182">
        <f>((BC182-AP182/2)*S182-E182)/(BC182+AP182/2)</f>
        <v>496.54603069833462</v>
      </c>
      <c r="H182">
        <f>AP182*1000</f>
        <v>0.24894191387947417</v>
      </c>
      <c r="I182">
        <f>(AU182-BA182)</f>
        <v>1.3375873136326863</v>
      </c>
      <c r="J182">
        <f>(P182+AT182*D182)</f>
        <v>20.374372065837804</v>
      </c>
      <c r="K182" s="1">
        <v>6.369999885559082</v>
      </c>
      <c r="L182">
        <f>(K182*AI182+AJ182)</f>
        <v>2</v>
      </c>
      <c r="M182" s="1">
        <v>0.5</v>
      </c>
      <c r="N182">
        <f>L182*(M182+1)*(M182+1)/(M182*M182+1)</f>
        <v>3.6</v>
      </c>
      <c r="O182" s="1">
        <v>20.354978561401367</v>
      </c>
      <c r="P182" s="1">
        <v>20.478006362915039</v>
      </c>
      <c r="Q182" s="1">
        <v>20.05552864074707</v>
      </c>
      <c r="R182" s="1">
        <v>410.21206665039063</v>
      </c>
      <c r="S182" s="1">
        <v>411.4854736328125</v>
      </c>
      <c r="T182" s="1">
        <v>10.150893211364746</v>
      </c>
      <c r="U182" s="1">
        <v>10.464523315429688</v>
      </c>
      <c r="V182" s="1">
        <v>43.026790618896484</v>
      </c>
      <c r="W182" s="1">
        <v>44.357555389404297</v>
      </c>
      <c r="X182" s="1">
        <v>500.32369995117188</v>
      </c>
      <c r="Y182" s="1">
        <v>7.3982186615467072E-2</v>
      </c>
      <c r="Z182" s="1">
        <v>7.7875986695289612E-2</v>
      </c>
      <c r="AA182" s="1">
        <v>101.67529296875</v>
      </c>
      <c r="AB182" s="1">
        <v>-1.8171371221542358</v>
      </c>
      <c r="AC182" s="1">
        <v>-4.6980161219835281E-2</v>
      </c>
      <c r="AD182" s="1">
        <v>2.2521445527672768E-2</v>
      </c>
      <c r="AE182" s="1">
        <v>1.5920574078336358E-3</v>
      </c>
      <c r="AF182" s="1">
        <v>3.0309347435832024E-2</v>
      </c>
      <c r="AG182" s="1">
        <v>8.4987113950774074E-4</v>
      </c>
      <c r="AH182" s="1">
        <v>1</v>
      </c>
      <c r="AI182" s="1">
        <v>0</v>
      </c>
      <c r="AJ182" s="1">
        <v>2</v>
      </c>
      <c r="AK182" s="1">
        <v>0</v>
      </c>
      <c r="AL182" s="1">
        <v>1</v>
      </c>
      <c r="AM182" s="1">
        <v>0.18999999761581421</v>
      </c>
      <c r="AN182" s="1">
        <v>111115</v>
      </c>
      <c r="AO182">
        <f>X182*0.000001/(K182*0.0001)</f>
        <v>0.78543753365744284</v>
      </c>
      <c r="AP182">
        <f>(U182-T182)/(1000-U182)*AO182</f>
        <v>2.4894191387947419E-4</v>
      </c>
      <c r="AQ182">
        <f>(P182+273.15)</f>
        <v>293.62800636291502</v>
      </c>
      <c r="AR182">
        <f>(O182+273.15)</f>
        <v>293.50497856140134</v>
      </c>
      <c r="AS182">
        <f>(Y182*AK182+Z182*AL182)*AM182</f>
        <v>1.4796437286434205E-2</v>
      </c>
      <c r="AT182">
        <f>((AS182+0.00000010773*(AR182^4-AQ182^4))-AP182*44100)/(L182*0.92*2*29.3+0.00000043092*AQ182^3)</f>
        <v>-0.10363429707723495</v>
      </c>
      <c r="AU182">
        <f>0.61365*EXP(17.502*J182/(240.97+J182))</f>
        <v>2.4015707875073149</v>
      </c>
      <c r="AV182">
        <f>AU182*1000/AA182</f>
        <v>23.620003615287736</v>
      </c>
      <c r="AW182">
        <f>(AV182-U182)</f>
        <v>13.155480299858048</v>
      </c>
      <c r="AX182">
        <f>IF(D182,P182,(O182+P182)/2)</f>
        <v>20.478006362915039</v>
      </c>
      <c r="AY182">
        <f>0.61365*EXP(17.502*AX182/(240.97+AX182))</f>
        <v>2.4169821428406113</v>
      </c>
      <c r="AZ182">
        <f>IF(AW182&lt;&gt;0,(1000-(AV182+U182)/2)/AW182*AP182,0)</f>
        <v>1.8600566046851969E-2</v>
      </c>
      <c r="BA182">
        <f>U182*AA182/1000</f>
        <v>1.0639834738746285</v>
      </c>
      <c r="BB182">
        <f>(AY182-BA182)</f>
        <v>1.3529986689659828</v>
      </c>
      <c r="BC182">
        <f>1/(1.6/F182+1.37/N182)</f>
        <v>1.1633994707059494E-2</v>
      </c>
      <c r="BD182">
        <f>G182*AA182*0.001</f>
        <v>50.4864631437231</v>
      </c>
      <c r="BE182">
        <f>G182/S182</f>
        <v>1.2067158199159798</v>
      </c>
      <c r="BF182">
        <f>(1-AP182*AA182/AU182/F182)*100</f>
        <v>43.6307620750948</v>
      </c>
      <c r="BG182">
        <f>(S182-E182/(N182/1.35))</f>
        <v>411.89895524067077</v>
      </c>
      <c r="BH182">
        <f>E182*BF182/100/BG182</f>
        <v>-1.1679574921864108E-3</v>
      </c>
    </row>
    <row r="183" spans="1:60" x14ac:dyDescent="0.25">
      <c r="A183" s="1">
        <v>60</v>
      </c>
      <c r="B183" s="1" t="s">
        <v>245</v>
      </c>
      <c r="C183" s="1">
        <v>9075.0000067725778</v>
      </c>
      <c r="D183" s="1">
        <v>1</v>
      </c>
      <c r="E183">
        <f>(R183-S183*(1000-T183)/(1000-U183))*AO183</f>
        <v>-1.1132604210006114</v>
      </c>
      <c r="F183">
        <f>IF(AZ183&lt;&gt;0,1/(1/AZ183-1/N183),0)</f>
        <v>1.8620307238737747E-2</v>
      </c>
      <c r="G183">
        <f>((BC183-AP183/2)*S183-E183)/(BC183+AP183/2)</f>
        <v>497.87996297908842</v>
      </c>
      <c r="H183">
        <f>AP183*1000</f>
        <v>0.24786631883262014</v>
      </c>
      <c r="I183">
        <f>(AU183-BA183)</f>
        <v>1.3372854431960848</v>
      </c>
      <c r="J183">
        <f>(P183+AT183*D183)</f>
        <v>20.371248181506367</v>
      </c>
      <c r="K183" s="1">
        <v>6.369999885559082</v>
      </c>
      <c r="L183">
        <f>(K183*AI183+AJ183)</f>
        <v>2</v>
      </c>
      <c r="M183" s="1">
        <v>0.5</v>
      </c>
      <c r="N183">
        <f>L183*(M183+1)*(M183+1)/(M183*M183+1)</f>
        <v>3.6</v>
      </c>
      <c r="O183" s="1">
        <v>20.35078239440918</v>
      </c>
      <c r="P183" s="1">
        <v>20.474540710449219</v>
      </c>
      <c r="Q183" s="1">
        <v>20.050010681152344</v>
      </c>
      <c r="R183" s="1">
        <v>410.23629760742188</v>
      </c>
      <c r="S183" s="1">
        <v>411.5238037109375</v>
      </c>
      <c r="T183" s="1">
        <v>10.150630950927734</v>
      </c>
      <c r="U183" s="1">
        <v>10.462905883789063</v>
      </c>
      <c r="V183" s="1">
        <v>43.036338806152344</v>
      </c>
      <c r="W183" s="1">
        <v>44.360877990722656</v>
      </c>
      <c r="X183" s="1">
        <v>500.32464599609375</v>
      </c>
      <c r="Y183" s="1">
        <v>7.9466097056865692E-2</v>
      </c>
      <c r="Z183" s="1">
        <v>8.3648517727851868E-2</v>
      </c>
      <c r="AA183" s="1">
        <v>101.67559051513672</v>
      </c>
      <c r="AB183" s="1">
        <v>-1.8171371221542358</v>
      </c>
      <c r="AC183" s="1">
        <v>-4.6980161219835281E-2</v>
      </c>
      <c r="AD183" s="1">
        <v>2.2521445527672768E-2</v>
      </c>
      <c r="AE183" s="1">
        <v>1.5920574078336358E-3</v>
      </c>
      <c r="AF183" s="1">
        <v>3.0309347435832024E-2</v>
      </c>
      <c r="AG183" s="1">
        <v>8.4987113950774074E-4</v>
      </c>
      <c r="AH183" s="1">
        <v>1</v>
      </c>
      <c r="AI183" s="1">
        <v>0</v>
      </c>
      <c r="AJ183" s="1">
        <v>2</v>
      </c>
      <c r="AK183" s="1">
        <v>0</v>
      </c>
      <c r="AL183" s="1">
        <v>1</v>
      </c>
      <c r="AM183" s="1">
        <v>0.18999999761581421</v>
      </c>
      <c r="AN183" s="1">
        <v>111115</v>
      </c>
      <c r="AO183">
        <f>X183*0.000001/(K183*0.0001)</f>
        <v>0.78543901881433276</v>
      </c>
      <c r="AP183">
        <f>(U183-T183)/(1000-U183)*AO183</f>
        <v>2.4786631883262015E-4</v>
      </c>
      <c r="AQ183">
        <f>(P183+273.15)</f>
        <v>293.6245407104492</v>
      </c>
      <c r="AR183">
        <f>(O183+273.15)</f>
        <v>293.50078239440916</v>
      </c>
      <c r="AS183">
        <f>(Y183*AK183+Z183*AL183)*AM183</f>
        <v>1.5893218168858247E-2</v>
      </c>
      <c r="AT183">
        <f>((AS183+0.00000010773*(AR183^4-AQ183^4))-AP183*44100)/(L183*0.92*2*29.3+0.00000043092*AQ183^3)</f>
        <v>-0.1032925289428502</v>
      </c>
      <c r="AU183">
        <f>0.61365*EXP(17.502*J183/(240.97+J183))</f>
        <v>2.4011075774346362</v>
      </c>
      <c r="AV183">
        <f>AU183*1000/AA183</f>
        <v>23.615378728261991</v>
      </c>
      <c r="AW183">
        <f>(AV183-U183)</f>
        <v>13.152472844472928</v>
      </c>
      <c r="AX183">
        <f>IF(D183,P183,(O183+P183)/2)</f>
        <v>20.474540710449219</v>
      </c>
      <c r="AY183">
        <f>0.61365*EXP(17.502*AX183/(240.97+AX183))</f>
        <v>2.416465372280415</v>
      </c>
      <c r="AZ183">
        <f>IF(AW183&lt;&gt;0,(1000-(AV183+U183)/2)/AW183*AP183,0)</f>
        <v>1.8524492864134417E-2</v>
      </c>
      <c r="BA183">
        <f>U183*AA183/1000</f>
        <v>1.0638221342385514</v>
      </c>
      <c r="BB183">
        <f>(AY183-BA183)</f>
        <v>1.3526432380418636</v>
      </c>
      <c r="BC183">
        <f>1/(1.6/F183+1.37/N183)</f>
        <v>1.158637840646347E-2</v>
      </c>
      <c r="BD183">
        <f>G183*AA183*0.001</f>
        <v>50.622239241553224</v>
      </c>
      <c r="BE183">
        <f>G183/S183</f>
        <v>1.2098448704289515</v>
      </c>
      <c r="BF183">
        <f>(1-AP183*AA183/AU183/F183)*100</f>
        <v>43.631593289859147</v>
      </c>
      <c r="BG183">
        <f>(S183-E183/(N183/1.35))</f>
        <v>411.94127636881274</v>
      </c>
      <c r="BH183">
        <f>E183*BF183/100/BG183</f>
        <v>-1.1791322865958239E-3</v>
      </c>
    </row>
    <row r="184" spans="1:60" x14ac:dyDescent="0.25">
      <c r="A184" s="1" t="s">
        <v>9</v>
      </c>
      <c r="B184" s="1" t="s">
        <v>246</v>
      </c>
    </row>
    <row r="185" spans="1:60" x14ac:dyDescent="0.25">
      <c r="A185" s="1" t="s">
        <v>9</v>
      </c>
      <c r="B185" s="1" t="s">
        <v>247</v>
      </c>
    </row>
    <row r="186" spans="1:60" x14ac:dyDescent="0.25">
      <c r="A186" s="1" t="s">
        <v>9</v>
      </c>
      <c r="B186" s="1" t="s">
        <v>248</v>
      </c>
    </row>
    <row r="187" spans="1:60" x14ac:dyDescent="0.25">
      <c r="A187" s="1" t="s">
        <v>9</v>
      </c>
      <c r="B187" s="1" t="s">
        <v>249</v>
      </c>
    </row>
    <row r="188" spans="1:60" x14ac:dyDescent="0.25">
      <c r="A188" s="1" t="s">
        <v>9</v>
      </c>
      <c r="B188" s="1" t="s">
        <v>250</v>
      </c>
    </row>
    <row r="189" spans="1:60" x14ac:dyDescent="0.25">
      <c r="A189" s="1" t="s">
        <v>9</v>
      </c>
      <c r="B189" s="1" t="s">
        <v>251</v>
      </c>
    </row>
    <row r="190" spans="1:60" x14ac:dyDescent="0.25">
      <c r="A190" s="1" t="s">
        <v>9</v>
      </c>
      <c r="B190" s="1" t="s">
        <v>252</v>
      </c>
    </row>
    <row r="191" spans="1:60" x14ac:dyDescent="0.25">
      <c r="A191" s="1" t="s">
        <v>9</v>
      </c>
      <c r="B191" s="1" t="s">
        <v>253</v>
      </c>
    </row>
    <row r="192" spans="1:60" x14ac:dyDescent="0.25">
      <c r="A192" s="1" t="s">
        <v>9</v>
      </c>
      <c r="B192" s="1" t="s">
        <v>254</v>
      </c>
    </row>
    <row r="193" spans="1:60" x14ac:dyDescent="0.25">
      <c r="A193" s="1">
        <v>61</v>
      </c>
      <c r="B193" s="1" t="s">
        <v>255</v>
      </c>
      <c r="C193" s="1">
        <v>9466.0000072419643</v>
      </c>
      <c r="D193" s="1">
        <v>1</v>
      </c>
      <c r="E193">
        <f t="shared" ref="E193:E198" si="0">(R193-S193*(1000-T193)/(1000-U193))*AO193</f>
        <v>-1.7061646767199403</v>
      </c>
      <c r="F193">
        <f t="shared" ref="F193:F198" si="1">IF(AZ193&lt;&gt;0,1/(1/AZ193-1/N193),0)</f>
        <v>7.9574208494057289E-2</v>
      </c>
      <c r="G193">
        <f t="shared" ref="G193:G198" si="2">((BC193-AP193/2)*S193-E193)/(BC193+AP193/2)</f>
        <v>440.23327643429081</v>
      </c>
      <c r="H193">
        <f t="shared" ref="H193:H198" si="3">AP193*1000</f>
        <v>0.87754022974215318</v>
      </c>
      <c r="I193">
        <f t="shared" ref="I193:I198" si="4">(AU193-BA193)</f>
        <v>1.1259080366062941</v>
      </c>
      <c r="J193">
        <f t="shared" ref="J193:J198" si="5">(P193+AT193*D193)</f>
        <v>20.038992912889608</v>
      </c>
      <c r="K193" s="1">
        <v>11.130000114440918</v>
      </c>
      <c r="L193">
        <f t="shared" ref="L193:L198" si="6">(K193*AI193+AJ193)</f>
        <v>2</v>
      </c>
      <c r="M193" s="1">
        <v>0.5</v>
      </c>
      <c r="N193">
        <f t="shared" ref="N193:N198" si="7">L193*(M193+1)*(M193+1)/(M193*M193+1)</f>
        <v>3.6</v>
      </c>
      <c r="O193" s="1">
        <v>20.329339981079102</v>
      </c>
      <c r="P193" s="1">
        <v>20.368415832519531</v>
      </c>
      <c r="Q193" s="1">
        <v>20.061441421508789</v>
      </c>
      <c r="R193" s="1">
        <v>409.95843505859375</v>
      </c>
      <c r="S193" s="1">
        <v>412.9476318359375</v>
      </c>
      <c r="T193" s="1">
        <v>10.132960319519043</v>
      </c>
      <c r="U193" s="1">
        <v>12.061467170715332</v>
      </c>
      <c r="V193" s="1">
        <v>43.0208740234375</v>
      </c>
      <c r="W193" s="1">
        <v>51.221382141113281</v>
      </c>
      <c r="X193" s="1">
        <v>500.34658813476563</v>
      </c>
      <c r="Y193" s="1">
        <v>7.9305380582809448E-2</v>
      </c>
      <c r="Z193" s="1">
        <v>8.3479344844818115E-2</v>
      </c>
      <c r="AA193" s="1">
        <v>101.67729187011719</v>
      </c>
      <c r="AB193" s="1">
        <v>-1.7638381719589233</v>
      </c>
      <c r="AC193" s="1">
        <v>-1.019560731947422E-2</v>
      </c>
      <c r="AD193" s="1">
        <v>3.0430585145950317E-2</v>
      </c>
      <c r="AE193" s="1">
        <v>1.3669053092598915E-2</v>
      </c>
      <c r="AF193" s="1">
        <v>1.5662577003240585E-2</v>
      </c>
      <c r="AG193" s="1">
        <v>1.4349385164678097E-2</v>
      </c>
      <c r="AH193" s="1">
        <v>0.66666668653488159</v>
      </c>
      <c r="AI193" s="1">
        <v>0</v>
      </c>
      <c r="AJ193" s="1">
        <v>2</v>
      </c>
      <c r="AK193" s="1">
        <v>0</v>
      </c>
      <c r="AL193" s="1">
        <v>1</v>
      </c>
      <c r="AM193" s="1">
        <v>0.18999999761581421</v>
      </c>
      <c r="AN193" s="1">
        <v>111115</v>
      </c>
      <c r="AO193">
        <f t="shared" ref="AO193:AO198" si="8">X193*0.000001/(K193*0.0001)</f>
        <v>0.44954769361195018</v>
      </c>
      <c r="AP193">
        <f t="shared" ref="AP193:AP198" si="9">(U193-T193)/(1000-U193)*AO193</f>
        <v>8.7754022974215315E-4</v>
      </c>
      <c r="AQ193">
        <f t="shared" ref="AQ193:AQ198" si="10">(P193+273.15)</f>
        <v>293.51841583251951</v>
      </c>
      <c r="AR193">
        <f t="shared" ref="AR193:AR198" si="11">(O193+273.15)</f>
        <v>293.47933998107908</v>
      </c>
      <c r="AS193">
        <f t="shared" ref="AS193:AS198" si="12">(Y193*AK193+Z193*AL193)*AM193</f>
        <v>1.5861075321485174E-2</v>
      </c>
      <c r="AT193">
        <f t="shared" ref="AT193:AT198" si="13">((AS193+0.00000010773*(AR193^4-AQ193^4))-AP193*44100)/(L193*0.92*2*29.3+0.00000043092*AQ193^3)</f>
        <v>-0.32942291962992226</v>
      </c>
      <c r="AU193">
        <f t="shared" ref="AU193:AU198" si="14">0.61365*EXP(17.502*J193/(240.97+J193))</f>
        <v>2.3522853545049536</v>
      </c>
      <c r="AV193">
        <f t="shared" ref="AV193:AV198" si="15">AU193*1000/AA193</f>
        <v>23.134815171019387</v>
      </c>
      <c r="AW193">
        <f t="shared" ref="AW193:AW198" si="16">(AV193-U193)</f>
        <v>11.073348000304055</v>
      </c>
      <c r="AX193">
        <f t="shared" ref="AX193:AX198" si="17">IF(D193,P193,(O193+P193)/2)</f>
        <v>20.368415832519531</v>
      </c>
      <c r="AY193">
        <f t="shared" ref="AY193:AY198" si="18">0.61365*EXP(17.502*AX193/(240.97+AX193))</f>
        <v>2.4006876639262749</v>
      </c>
      <c r="AZ193">
        <f t="shared" ref="AZ193:AZ198" si="19">IF(AW193&lt;&gt;0,(1000-(AV193+U193)/2)/AW193*AP193,0)</f>
        <v>7.7853342356111604E-2</v>
      </c>
      <c r="BA193">
        <f t="shared" ref="BA193:BA198" si="20">U193*AA193/1000</f>
        <v>1.2263773178986594</v>
      </c>
      <c r="BB193">
        <f t="shared" ref="BB193:BB198" si="21">(AY193-BA193)</f>
        <v>1.1743103460276154</v>
      </c>
      <c r="BC193">
        <f t="shared" ref="BC193:BC198" si="22">1/(1.6/F193+1.37/N193)</f>
        <v>4.8810076184631367E-2</v>
      </c>
      <c r="BD193">
        <f t="shared" ref="BD193:BD198" si="23">G193*AA193*0.001</f>
        <v>44.761727338947374</v>
      </c>
      <c r="BE193">
        <f t="shared" ref="BE193:BE198" si="24">G193/S193</f>
        <v>1.0660753143856114</v>
      </c>
      <c r="BF193">
        <f t="shared" ref="BF193:BF198" si="25">(1-AP193*AA193/AU193/F193)*100</f>
        <v>52.331808694648217</v>
      </c>
      <c r="BG193">
        <f t="shared" ref="BG193:BG198" si="26">(S193-E193/(N193/1.35))</f>
        <v>413.5874435897075</v>
      </c>
      <c r="BH193">
        <f t="shared" ref="BH193:BH198" si="27">E193*BF193/100/BG193</f>
        <v>-2.158834482224987E-3</v>
      </c>
    </row>
    <row r="194" spans="1:60" x14ac:dyDescent="0.25">
      <c r="A194" s="1">
        <v>62</v>
      </c>
      <c r="B194" s="1" t="s">
        <v>256</v>
      </c>
      <c r="C194" s="1">
        <v>9471.0000071302056</v>
      </c>
      <c r="D194" s="1">
        <v>1</v>
      </c>
      <c r="E194">
        <f t="shared" si="0"/>
        <v>-1.7149795423364604</v>
      </c>
      <c r="F194">
        <f t="shared" si="1"/>
        <v>7.7956379316389171E-2</v>
      </c>
      <c r="G194">
        <f t="shared" si="2"/>
        <v>441.08469445322362</v>
      </c>
      <c r="H194">
        <f t="shared" si="3"/>
        <v>0.86337926401846887</v>
      </c>
      <c r="I194">
        <f t="shared" si="4"/>
        <v>1.1302573231791009</v>
      </c>
      <c r="J194">
        <f t="shared" si="5"/>
        <v>20.046475508022571</v>
      </c>
      <c r="K194" s="1">
        <v>11.130000114440918</v>
      </c>
      <c r="L194">
        <f t="shared" si="6"/>
        <v>2</v>
      </c>
      <c r="M194" s="1">
        <v>0.5</v>
      </c>
      <c r="N194">
        <f t="shared" si="7"/>
        <v>3.6</v>
      </c>
      <c r="O194" s="1">
        <v>20.33079719543457</v>
      </c>
      <c r="P194" s="1">
        <v>20.370704650878906</v>
      </c>
      <c r="Q194" s="1">
        <v>20.06719970703125</v>
      </c>
      <c r="R194" s="1">
        <v>409.91854858398438</v>
      </c>
      <c r="S194" s="1">
        <v>412.94036865234375</v>
      </c>
      <c r="T194" s="1">
        <v>10.131818771362305</v>
      </c>
      <c r="U194" s="1">
        <v>12.029262542724609</v>
      </c>
      <c r="V194" s="1">
        <v>43.013412475585938</v>
      </c>
      <c r="W194" s="1">
        <v>51.088848114013672</v>
      </c>
      <c r="X194" s="1">
        <v>500.34774780273438</v>
      </c>
      <c r="Y194" s="1">
        <v>8.4790349006652832E-2</v>
      </c>
      <c r="Z194" s="1">
        <v>8.9253000915050507E-2</v>
      </c>
      <c r="AA194" s="1">
        <v>101.67854309082031</v>
      </c>
      <c r="AB194" s="1">
        <v>-1.7638381719589233</v>
      </c>
      <c r="AC194" s="1">
        <v>-1.019560731947422E-2</v>
      </c>
      <c r="AD194" s="1">
        <v>3.0430585145950317E-2</v>
      </c>
      <c r="AE194" s="1">
        <v>1.3669053092598915E-2</v>
      </c>
      <c r="AF194" s="1">
        <v>1.5662577003240585E-2</v>
      </c>
      <c r="AG194" s="1">
        <v>1.4349385164678097E-2</v>
      </c>
      <c r="AH194" s="1">
        <v>0.66666668653488159</v>
      </c>
      <c r="AI194" s="1">
        <v>0</v>
      </c>
      <c r="AJ194" s="1">
        <v>2</v>
      </c>
      <c r="AK194" s="1">
        <v>0</v>
      </c>
      <c r="AL194" s="1">
        <v>1</v>
      </c>
      <c r="AM194" s="1">
        <v>0.18999999761581421</v>
      </c>
      <c r="AN194" s="1">
        <v>111115</v>
      </c>
      <c r="AO194">
        <f t="shared" si="8"/>
        <v>0.44954873554183056</v>
      </c>
      <c r="AP194">
        <f t="shared" si="9"/>
        <v>8.6337926401846882E-4</v>
      </c>
      <c r="AQ194">
        <f t="shared" si="10"/>
        <v>293.52070465087888</v>
      </c>
      <c r="AR194">
        <f t="shared" si="11"/>
        <v>293.48079719543455</v>
      </c>
      <c r="AS194">
        <f t="shared" si="12"/>
        <v>1.695806996106386E-2</v>
      </c>
      <c r="AT194">
        <f t="shared" si="13"/>
        <v>-0.32422914285633631</v>
      </c>
      <c r="AU194">
        <f t="shared" si="14"/>
        <v>2.3533752129803158</v>
      </c>
      <c r="AV194">
        <f t="shared" si="15"/>
        <v>23.145249149353536</v>
      </c>
      <c r="AW194">
        <f t="shared" si="16"/>
        <v>11.115986606628926</v>
      </c>
      <c r="AX194">
        <f t="shared" si="17"/>
        <v>20.370704650878906</v>
      </c>
      <c r="AY194">
        <f t="shared" si="18"/>
        <v>2.4010269906199708</v>
      </c>
      <c r="AZ194">
        <f t="shared" si="19"/>
        <v>7.6304049476291852E-2</v>
      </c>
      <c r="BA194">
        <f t="shared" si="20"/>
        <v>1.2231178898012149</v>
      </c>
      <c r="BB194">
        <f t="shared" si="21"/>
        <v>1.1779091008187559</v>
      </c>
      <c r="BC194">
        <f t="shared" si="22"/>
        <v>4.7835779994973883E-2</v>
      </c>
      <c r="BD194">
        <f t="shared" si="23"/>
        <v>44.848849111663412</v>
      </c>
      <c r="BE194">
        <f t="shared" si="24"/>
        <v>1.0681559080618119</v>
      </c>
      <c r="BF194">
        <f t="shared" si="25"/>
        <v>52.14932222863564</v>
      </c>
      <c r="BG194">
        <f t="shared" si="26"/>
        <v>413.5834859807199</v>
      </c>
      <c r="BH194">
        <f t="shared" si="27"/>
        <v>-2.162441775370871E-3</v>
      </c>
    </row>
    <row r="195" spans="1:60" x14ac:dyDescent="0.25">
      <c r="A195" s="1">
        <v>63</v>
      </c>
      <c r="B195" s="1" t="s">
        <v>257</v>
      </c>
      <c r="C195" s="1">
        <v>9476.0000070184469</v>
      </c>
      <c r="D195" s="1">
        <v>1</v>
      </c>
      <c r="E195">
        <f t="shared" si="0"/>
        <v>-1.6956786444989156</v>
      </c>
      <c r="F195">
        <f t="shared" si="1"/>
        <v>7.6318429753482075E-2</v>
      </c>
      <c r="G195">
        <f t="shared" si="2"/>
        <v>441.39843633008945</v>
      </c>
      <c r="H195">
        <f t="shared" si="3"/>
        <v>0.84878204064833584</v>
      </c>
      <c r="I195">
        <f t="shared" si="4"/>
        <v>1.1345147188871465</v>
      </c>
      <c r="J195">
        <f t="shared" si="5"/>
        <v>20.053017156810956</v>
      </c>
      <c r="K195" s="1">
        <v>11.130000114440918</v>
      </c>
      <c r="L195">
        <f t="shared" si="6"/>
        <v>2</v>
      </c>
      <c r="M195" s="1">
        <v>0.5</v>
      </c>
      <c r="N195">
        <f t="shared" si="7"/>
        <v>3.6</v>
      </c>
      <c r="O195" s="1">
        <v>20.332605361938477</v>
      </c>
      <c r="P195" s="1">
        <v>20.371767044067383</v>
      </c>
      <c r="Q195" s="1">
        <v>20.066867828369141</v>
      </c>
      <c r="R195" s="1">
        <v>409.95065307617188</v>
      </c>
      <c r="S195" s="1">
        <v>412.94287109375</v>
      </c>
      <c r="T195" s="1">
        <v>10.131267547607422</v>
      </c>
      <c r="U195" s="1">
        <v>11.996647834777832</v>
      </c>
      <c r="V195" s="1">
        <v>43.006977081298828</v>
      </c>
      <c r="W195" s="1">
        <v>50.952423095703125</v>
      </c>
      <c r="X195" s="1">
        <v>500.35977172851563</v>
      </c>
      <c r="Y195" s="1">
        <v>7.7837176620960236E-2</v>
      </c>
      <c r="Z195" s="1">
        <v>8.1933870911598206E-2</v>
      </c>
      <c r="AA195" s="1">
        <v>101.67954254150391</v>
      </c>
      <c r="AB195" s="1">
        <v>-1.7638381719589233</v>
      </c>
      <c r="AC195" s="1">
        <v>-1.019560731947422E-2</v>
      </c>
      <c r="AD195" s="1">
        <v>3.0430585145950317E-2</v>
      </c>
      <c r="AE195" s="1">
        <v>1.3669053092598915E-2</v>
      </c>
      <c r="AF195" s="1">
        <v>1.5662577003240585E-2</v>
      </c>
      <c r="AG195" s="1">
        <v>1.4349385164678097E-2</v>
      </c>
      <c r="AH195" s="1">
        <v>1</v>
      </c>
      <c r="AI195" s="1">
        <v>0</v>
      </c>
      <c r="AJ195" s="1">
        <v>2</v>
      </c>
      <c r="AK195" s="1">
        <v>0</v>
      </c>
      <c r="AL195" s="1">
        <v>1</v>
      </c>
      <c r="AM195" s="1">
        <v>0.18999999761581421</v>
      </c>
      <c r="AN195" s="1">
        <v>111115</v>
      </c>
      <c r="AO195">
        <f t="shared" si="8"/>
        <v>0.4495595387095373</v>
      </c>
      <c r="AP195">
        <f t="shared" si="9"/>
        <v>8.487820406483359E-4</v>
      </c>
      <c r="AQ195">
        <f t="shared" si="10"/>
        <v>293.52176704406736</v>
      </c>
      <c r="AR195">
        <f t="shared" si="11"/>
        <v>293.48260536193845</v>
      </c>
      <c r="AS195">
        <f t="shared" si="12"/>
        <v>1.5567435277858088E-2</v>
      </c>
      <c r="AT195">
        <f t="shared" si="13"/>
        <v>-0.31874988725642595</v>
      </c>
      <c r="AU195">
        <f t="shared" si="14"/>
        <v>2.3543283827588799</v>
      </c>
      <c r="AV195">
        <f t="shared" si="15"/>
        <v>23.154395898249462</v>
      </c>
      <c r="AW195">
        <f t="shared" si="16"/>
        <v>11.15774806347163</v>
      </c>
      <c r="AX195">
        <f t="shared" si="17"/>
        <v>20.371767044067383</v>
      </c>
      <c r="AY195">
        <f t="shared" si="18"/>
        <v>2.4011845090379369</v>
      </c>
      <c r="AZ195">
        <f t="shared" si="19"/>
        <v>7.473409944278378E-2</v>
      </c>
      <c r="BA195">
        <f t="shared" si="20"/>
        <v>1.2198136638717334</v>
      </c>
      <c r="BB195">
        <f t="shared" si="21"/>
        <v>1.1813708451662035</v>
      </c>
      <c r="BC195">
        <f t="shared" si="22"/>
        <v>4.6848616580414143E-2</v>
      </c>
      <c r="BD195">
        <f t="shared" si="23"/>
        <v>44.881191084578631</v>
      </c>
      <c r="BE195">
        <f t="shared" si="24"/>
        <v>1.0689092056752789</v>
      </c>
      <c r="BF195">
        <f t="shared" si="25"/>
        <v>51.967709090699543</v>
      </c>
      <c r="BG195">
        <f t="shared" si="26"/>
        <v>413.57875058543709</v>
      </c>
      <c r="BH195">
        <f t="shared" si="27"/>
        <v>-2.1306833192927168E-3</v>
      </c>
    </row>
    <row r="196" spans="1:60" x14ac:dyDescent="0.25">
      <c r="A196" s="1">
        <v>64</v>
      </c>
      <c r="B196" s="1" t="s">
        <v>258</v>
      </c>
      <c r="C196" s="1">
        <v>9481.5000068955123</v>
      </c>
      <c r="D196" s="1">
        <v>1</v>
      </c>
      <c r="E196">
        <f t="shared" si="0"/>
        <v>-1.6641436039088899</v>
      </c>
      <c r="F196">
        <f t="shared" si="1"/>
        <v>7.4895928571837272E-2</v>
      </c>
      <c r="G196">
        <f t="shared" si="2"/>
        <v>441.34473287933855</v>
      </c>
      <c r="H196">
        <f t="shared" si="3"/>
        <v>0.83585338849689261</v>
      </c>
      <c r="I196">
        <f t="shared" si="4"/>
        <v>1.1380251302416085</v>
      </c>
      <c r="J196">
        <f t="shared" si="5"/>
        <v>20.056723266106292</v>
      </c>
      <c r="K196" s="1">
        <v>11.130000114440918</v>
      </c>
      <c r="L196">
        <f t="shared" si="6"/>
        <v>2</v>
      </c>
      <c r="M196" s="1">
        <v>0.5</v>
      </c>
      <c r="N196">
        <f t="shared" si="7"/>
        <v>3.6</v>
      </c>
      <c r="O196" s="1">
        <v>20.331939697265625</v>
      </c>
      <c r="P196" s="1">
        <v>20.370660781860352</v>
      </c>
      <c r="Q196" s="1">
        <v>20.057634353637695</v>
      </c>
      <c r="R196" s="1">
        <v>409.98910522460938</v>
      </c>
      <c r="S196" s="1">
        <v>412.92327880859375</v>
      </c>
      <c r="T196" s="1">
        <v>10.130312919616699</v>
      </c>
      <c r="U196" s="1">
        <v>11.967453002929688</v>
      </c>
      <c r="V196" s="1">
        <v>43.003753662109375</v>
      </c>
      <c r="W196" s="1">
        <v>50.826385498046875</v>
      </c>
      <c r="X196" s="1">
        <v>500.32736206054688</v>
      </c>
      <c r="Y196" s="1">
        <v>5.989614874124527E-2</v>
      </c>
      <c r="Z196" s="1">
        <v>6.3048578798770905E-2</v>
      </c>
      <c r="AA196" s="1">
        <v>101.67939758300781</v>
      </c>
      <c r="AB196" s="1">
        <v>-1.7638381719589233</v>
      </c>
      <c r="AC196" s="1">
        <v>-1.019560731947422E-2</v>
      </c>
      <c r="AD196" s="1">
        <v>3.0430585145950317E-2</v>
      </c>
      <c r="AE196" s="1">
        <v>1.3669053092598915E-2</v>
      </c>
      <c r="AF196" s="1">
        <v>1.5662577003240585E-2</v>
      </c>
      <c r="AG196" s="1">
        <v>1.4349385164678097E-2</v>
      </c>
      <c r="AH196" s="1">
        <v>1</v>
      </c>
      <c r="AI196" s="1">
        <v>0</v>
      </c>
      <c r="AJ196" s="1">
        <v>2</v>
      </c>
      <c r="AK196" s="1">
        <v>0</v>
      </c>
      <c r="AL196" s="1">
        <v>1</v>
      </c>
      <c r="AM196" s="1">
        <v>0.18999999761581421</v>
      </c>
      <c r="AN196" s="1">
        <v>111115</v>
      </c>
      <c r="AO196">
        <f t="shared" si="8"/>
        <v>0.44953041951130229</v>
      </c>
      <c r="AP196">
        <f t="shared" si="9"/>
        <v>8.3585338849689265E-4</v>
      </c>
      <c r="AQ196">
        <f t="shared" si="10"/>
        <v>293.52066078186033</v>
      </c>
      <c r="AR196">
        <f t="shared" si="11"/>
        <v>293.4819396972656</v>
      </c>
      <c r="AS196">
        <f t="shared" si="12"/>
        <v>1.1979229821446946E-2</v>
      </c>
      <c r="AT196">
        <f t="shared" si="13"/>
        <v>-0.31393751575405965</v>
      </c>
      <c r="AU196">
        <f t="shared" si="14"/>
        <v>2.3548685421824569</v>
      </c>
      <c r="AV196">
        <f t="shared" si="15"/>
        <v>23.159741286429412</v>
      </c>
      <c r="AW196">
        <f t="shared" si="16"/>
        <v>11.192288283499725</v>
      </c>
      <c r="AX196">
        <f t="shared" si="17"/>
        <v>20.370660781860352</v>
      </c>
      <c r="AY196">
        <f t="shared" si="18"/>
        <v>2.4010204864634059</v>
      </c>
      <c r="AZ196">
        <f t="shared" si="19"/>
        <v>7.3369517967110914E-2</v>
      </c>
      <c r="BA196">
        <f t="shared" si="20"/>
        <v>1.2168434119408484</v>
      </c>
      <c r="BB196">
        <f t="shared" si="21"/>
        <v>1.1841770745225575</v>
      </c>
      <c r="BC196">
        <f t="shared" si="22"/>
        <v>4.5990686983444128E-2</v>
      </c>
      <c r="BD196">
        <f t="shared" si="23"/>
        <v>44.875666565604647</v>
      </c>
      <c r="BE196">
        <f t="shared" si="24"/>
        <v>1.0688298662956206</v>
      </c>
      <c r="BF196">
        <f t="shared" si="25"/>
        <v>51.812078503855453</v>
      </c>
      <c r="BG196">
        <f t="shared" si="26"/>
        <v>413.54733266005957</v>
      </c>
      <c r="BH196">
        <f t="shared" si="27"/>
        <v>-2.08495454420673E-3</v>
      </c>
    </row>
    <row r="197" spans="1:60" x14ac:dyDescent="0.25">
      <c r="A197" s="1">
        <v>65</v>
      </c>
      <c r="B197" s="1" t="s">
        <v>259</v>
      </c>
      <c r="C197" s="1">
        <v>9486.5000067837536</v>
      </c>
      <c r="D197" s="1">
        <v>1</v>
      </c>
      <c r="E197">
        <f t="shared" si="0"/>
        <v>-1.6528781597820645</v>
      </c>
      <c r="F197">
        <f t="shared" si="1"/>
        <v>7.3576786000516467E-2</v>
      </c>
      <c r="G197">
        <f t="shared" si="2"/>
        <v>441.70071355930105</v>
      </c>
      <c r="H197">
        <f t="shared" si="3"/>
        <v>0.82380233933857694</v>
      </c>
      <c r="I197">
        <f t="shared" si="4"/>
        <v>1.1413288932502939</v>
      </c>
      <c r="J197">
        <f t="shared" si="5"/>
        <v>20.06010851092244</v>
      </c>
      <c r="K197" s="1">
        <v>11.130000114440918</v>
      </c>
      <c r="L197">
        <f t="shared" si="6"/>
        <v>2</v>
      </c>
      <c r="M197" s="1">
        <v>0.5</v>
      </c>
      <c r="N197">
        <f t="shared" si="7"/>
        <v>3.6</v>
      </c>
      <c r="O197" s="1">
        <v>20.330190658569336</v>
      </c>
      <c r="P197" s="1">
        <v>20.369602203369141</v>
      </c>
      <c r="Q197" s="1">
        <v>20.052108764648438</v>
      </c>
      <c r="R197" s="1">
        <v>409.99700927734375</v>
      </c>
      <c r="S197" s="1">
        <v>412.91717529296875</v>
      </c>
      <c r="T197" s="1">
        <v>10.129140853881836</v>
      </c>
      <c r="U197" s="1">
        <v>11.939826965332031</v>
      </c>
      <c r="V197" s="1">
        <v>43.003013610839844</v>
      </c>
      <c r="W197" s="1">
        <v>50.713245391845703</v>
      </c>
      <c r="X197" s="1">
        <v>500.3321533203125</v>
      </c>
      <c r="Y197" s="1">
        <v>7.8283153474330902E-2</v>
      </c>
      <c r="Z197" s="1">
        <v>8.2403324544429779E-2</v>
      </c>
      <c r="AA197" s="1">
        <v>101.67929077148438</v>
      </c>
      <c r="AB197" s="1">
        <v>-1.7638381719589233</v>
      </c>
      <c r="AC197" s="1">
        <v>-1.019560731947422E-2</v>
      </c>
      <c r="AD197" s="1">
        <v>3.0430585145950317E-2</v>
      </c>
      <c r="AE197" s="1">
        <v>1.3669053092598915E-2</v>
      </c>
      <c r="AF197" s="1">
        <v>1.5662577003240585E-2</v>
      </c>
      <c r="AG197" s="1">
        <v>1.4349385164678097E-2</v>
      </c>
      <c r="AH197" s="1">
        <v>1</v>
      </c>
      <c r="AI197" s="1">
        <v>0</v>
      </c>
      <c r="AJ197" s="1">
        <v>2</v>
      </c>
      <c r="AK197" s="1">
        <v>0</v>
      </c>
      <c r="AL197" s="1">
        <v>1</v>
      </c>
      <c r="AM197" s="1">
        <v>0.18999999761581421</v>
      </c>
      <c r="AN197" s="1">
        <v>111115</v>
      </c>
      <c r="AO197">
        <f t="shared" si="8"/>
        <v>0.44953472432686054</v>
      </c>
      <c r="AP197">
        <f t="shared" si="9"/>
        <v>8.2380233933857698E-4</v>
      </c>
      <c r="AQ197">
        <f t="shared" si="10"/>
        <v>293.51960220336912</v>
      </c>
      <c r="AR197">
        <f t="shared" si="11"/>
        <v>293.48019065856931</v>
      </c>
      <c r="AS197">
        <f t="shared" si="12"/>
        <v>1.5656631466976823E-2</v>
      </c>
      <c r="AT197">
        <f t="shared" si="13"/>
        <v>-0.30949369244670055</v>
      </c>
      <c r="AU197">
        <f t="shared" si="14"/>
        <v>2.3553620310194994</v>
      </c>
      <c r="AV197">
        <f t="shared" si="15"/>
        <v>23.164619001060665</v>
      </c>
      <c r="AW197">
        <f t="shared" si="16"/>
        <v>11.224792035728633</v>
      </c>
      <c r="AX197">
        <f t="shared" si="17"/>
        <v>20.369602203369141</v>
      </c>
      <c r="AY197">
        <f t="shared" si="18"/>
        <v>2.4008635430176533</v>
      </c>
      <c r="AZ197">
        <f t="shared" si="19"/>
        <v>7.210314225940942E-2</v>
      </c>
      <c r="BA197">
        <f t="shared" si="20"/>
        <v>1.2140331377692055</v>
      </c>
      <c r="BB197">
        <f t="shared" si="21"/>
        <v>1.1868304052484477</v>
      </c>
      <c r="BC197">
        <f t="shared" si="22"/>
        <v>4.519458447765308E-2</v>
      </c>
      <c r="BD197">
        <f t="shared" si="23"/>
        <v>44.911815287968302</v>
      </c>
      <c r="BE197">
        <f t="shared" si="24"/>
        <v>1.0697077767373326</v>
      </c>
      <c r="BF197">
        <f t="shared" si="25"/>
        <v>51.665520476819957</v>
      </c>
      <c r="BG197">
        <f t="shared" si="26"/>
        <v>413.53700460288701</v>
      </c>
      <c r="BH197">
        <f t="shared" si="27"/>
        <v>-2.065034312755492E-3</v>
      </c>
    </row>
    <row r="198" spans="1:60" x14ac:dyDescent="0.25">
      <c r="A198" s="1">
        <v>66</v>
      </c>
      <c r="B198" s="1" t="s">
        <v>260</v>
      </c>
      <c r="C198" s="1">
        <v>9491.5000066719949</v>
      </c>
      <c r="D198" s="1">
        <v>1</v>
      </c>
      <c r="E198">
        <f t="shared" si="0"/>
        <v>-1.6611803058321239</v>
      </c>
      <c r="F198">
        <f t="shared" si="1"/>
        <v>7.2269019851006019E-2</v>
      </c>
      <c r="G198">
        <f t="shared" si="2"/>
        <v>442.50783809964025</v>
      </c>
      <c r="H198">
        <f t="shared" si="3"/>
        <v>0.81174822735037933</v>
      </c>
      <c r="I198">
        <f t="shared" si="4"/>
        <v>1.1445801076265296</v>
      </c>
      <c r="J198">
        <f t="shared" si="5"/>
        <v>20.063742862489171</v>
      </c>
      <c r="K198" s="1">
        <v>11.130000114440918</v>
      </c>
      <c r="L198">
        <f t="shared" si="6"/>
        <v>2</v>
      </c>
      <c r="M198" s="1">
        <v>0.5</v>
      </c>
      <c r="N198">
        <f t="shared" si="7"/>
        <v>3.6</v>
      </c>
      <c r="O198" s="1">
        <v>20.328384399414063</v>
      </c>
      <c r="P198" s="1">
        <v>20.368856430053711</v>
      </c>
      <c r="Q198" s="1">
        <v>20.053134918212891</v>
      </c>
      <c r="R198" s="1">
        <v>409.96710205078125</v>
      </c>
      <c r="S198" s="1">
        <v>412.91680908203125</v>
      </c>
      <c r="T198" s="1">
        <v>10.128870010375977</v>
      </c>
      <c r="U198" s="1">
        <v>11.91310977935791</v>
      </c>
      <c r="V198" s="1">
        <v>43.005710601806641</v>
      </c>
      <c r="W198" s="1">
        <v>50.604774475097656</v>
      </c>
      <c r="X198" s="1">
        <v>500.33218383789063</v>
      </c>
      <c r="Y198" s="1">
        <v>7.8283093869686127E-2</v>
      </c>
      <c r="Z198" s="1">
        <v>8.2403257489204407E-2</v>
      </c>
      <c r="AA198" s="1">
        <v>101.67889404296875</v>
      </c>
      <c r="AB198" s="1">
        <v>-1.7638381719589233</v>
      </c>
      <c r="AC198" s="1">
        <v>-1.019560731947422E-2</v>
      </c>
      <c r="AD198" s="1">
        <v>3.0430585145950317E-2</v>
      </c>
      <c r="AE198" s="1">
        <v>1.3669053092598915E-2</v>
      </c>
      <c r="AF198" s="1">
        <v>1.5662577003240585E-2</v>
      </c>
      <c r="AG198" s="1">
        <v>1.4349385164678097E-2</v>
      </c>
      <c r="AH198" s="1">
        <v>1</v>
      </c>
      <c r="AI198" s="1">
        <v>0</v>
      </c>
      <c r="AJ198" s="1">
        <v>2</v>
      </c>
      <c r="AK198" s="1">
        <v>0</v>
      </c>
      <c r="AL198" s="1">
        <v>1</v>
      </c>
      <c r="AM198" s="1">
        <v>0.18999999761581421</v>
      </c>
      <c r="AN198" s="1">
        <v>111115</v>
      </c>
      <c r="AO198">
        <f t="shared" si="8"/>
        <v>0.44953475174606794</v>
      </c>
      <c r="AP198">
        <f t="shared" si="9"/>
        <v>8.1174822735037935E-4</v>
      </c>
      <c r="AQ198">
        <f t="shared" si="10"/>
        <v>293.51885643005369</v>
      </c>
      <c r="AR198">
        <f t="shared" si="11"/>
        <v>293.47838439941404</v>
      </c>
      <c r="AS198">
        <f t="shared" si="12"/>
        <v>1.5656618726484162E-2</v>
      </c>
      <c r="AT198">
        <f t="shared" si="13"/>
        <v>-0.30511356756454089</v>
      </c>
      <c r="AU198">
        <f t="shared" si="14"/>
        <v>2.3558919346041174</v>
      </c>
      <c r="AV198">
        <f t="shared" si="15"/>
        <v>23.169920923889425</v>
      </c>
      <c r="AW198">
        <f t="shared" si="16"/>
        <v>11.256811144531515</v>
      </c>
      <c r="AX198">
        <f t="shared" si="17"/>
        <v>20.368856430053711</v>
      </c>
      <c r="AY198">
        <f t="shared" si="18"/>
        <v>2.4007529810493393</v>
      </c>
      <c r="AZ198">
        <f t="shared" si="19"/>
        <v>7.0846789834089388E-2</v>
      </c>
      <c r="BA198">
        <f t="shared" si="20"/>
        <v>1.2113118269775878</v>
      </c>
      <c r="BB198">
        <f t="shared" si="21"/>
        <v>1.1894411540717515</v>
      </c>
      <c r="BC198">
        <f t="shared" si="22"/>
        <v>4.4404862857571635E-2</v>
      </c>
      <c r="BD198">
        <f t="shared" si="23"/>
        <v>44.993707583316493</v>
      </c>
      <c r="BE198">
        <f t="shared" si="24"/>
        <v>1.0716634158909486</v>
      </c>
      <c r="BF198">
        <f t="shared" si="25"/>
        <v>51.522006884251837</v>
      </c>
      <c r="BG198">
        <f t="shared" si="26"/>
        <v>413.53975169671827</v>
      </c>
      <c r="BH198">
        <f t="shared" si="27"/>
        <v>-2.0696279572135134E-3</v>
      </c>
    </row>
    <row r="199" spans="1:60" x14ac:dyDescent="0.25">
      <c r="A199" s="1" t="s">
        <v>9</v>
      </c>
      <c r="B199" s="1" t="s">
        <v>261</v>
      </c>
    </row>
    <row r="200" spans="1:60" x14ac:dyDescent="0.25">
      <c r="A200" s="1" t="s">
        <v>9</v>
      </c>
      <c r="B200" s="1" t="s">
        <v>262</v>
      </c>
    </row>
    <row r="201" spans="1:60" x14ac:dyDescent="0.25">
      <c r="A201" s="1" t="s">
        <v>9</v>
      </c>
      <c r="B201" s="1" t="s">
        <v>263</v>
      </c>
    </row>
    <row r="202" spans="1:60" x14ac:dyDescent="0.25">
      <c r="A202" s="1" t="s">
        <v>9</v>
      </c>
      <c r="B202" s="1" t="s">
        <v>264</v>
      </c>
    </row>
    <row r="203" spans="1:60" x14ac:dyDescent="0.25">
      <c r="A203" s="1" t="s">
        <v>9</v>
      </c>
      <c r="B203" s="1" t="s">
        <v>265</v>
      </c>
    </row>
    <row r="204" spans="1:60" x14ac:dyDescent="0.25">
      <c r="A204" s="1" t="s">
        <v>9</v>
      </c>
      <c r="B204" s="1" t="s">
        <v>266</v>
      </c>
    </row>
    <row r="205" spans="1:60" x14ac:dyDescent="0.25">
      <c r="A205" s="1" t="s">
        <v>9</v>
      </c>
      <c r="B205" s="1" t="s">
        <v>267</v>
      </c>
    </row>
    <row r="206" spans="1:60" x14ac:dyDescent="0.25">
      <c r="A206" s="1" t="s">
        <v>9</v>
      </c>
      <c r="B206" s="1" t="s">
        <v>268</v>
      </c>
    </row>
    <row r="207" spans="1:60" x14ac:dyDescent="0.25">
      <c r="A207" s="1" t="s">
        <v>9</v>
      </c>
      <c r="B207" s="1" t="s">
        <v>269</v>
      </c>
    </row>
    <row r="208" spans="1:60" x14ac:dyDescent="0.25">
      <c r="A208" s="1">
        <v>67</v>
      </c>
      <c r="B208" s="1" t="s">
        <v>270</v>
      </c>
      <c r="C208" s="1">
        <v>9884.0000072419643</v>
      </c>
      <c r="D208" s="1">
        <v>1</v>
      </c>
      <c r="E208">
        <f>(R208-S208*(1000-T208)/(1000-U208))*AO208</f>
        <v>-1.1072301015303034</v>
      </c>
      <c r="F208">
        <f>IF(AZ208&lt;&gt;0,1/(1/AZ208-1/N208),0)</f>
        <v>2.1500977061330504E-2</v>
      </c>
      <c r="G208">
        <f>((BC208-AP208/2)*S208-E208)/(BC208+AP208/2)</f>
        <v>484.5115016100026</v>
      </c>
      <c r="H208">
        <f>AP208*1000</f>
        <v>0.28446302240730681</v>
      </c>
      <c r="I208">
        <f>(AU208-BA208)</f>
        <v>1.3302682528183565</v>
      </c>
      <c r="J208">
        <f>(P208+AT208*D208)</f>
        <v>20.307057568699232</v>
      </c>
      <c r="K208" s="1">
        <v>6.309999942779541</v>
      </c>
      <c r="L208">
        <f>(K208*AI208+AJ208)</f>
        <v>2</v>
      </c>
      <c r="M208" s="1">
        <v>0.5</v>
      </c>
      <c r="N208">
        <f>L208*(M208+1)*(M208+1)/(M208*M208+1)</f>
        <v>3.6</v>
      </c>
      <c r="O208" s="1">
        <v>20.323179244995117</v>
      </c>
      <c r="P208" s="1">
        <v>20.421665191650391</v>
      </c>
      <c r="Q208" s="1">
        <v>20.034326553344727</v>
      </c>
      <c r="R208" s="1">
        <v>409.9755859375</v>
      </c>
      <c r="S208" s="1">
        <v>411.2244873046875</v>
      </c>
      <c r="T208" s="1">
        <v>10.083305358886719</v>
      </c>
      <c r="U208" s="1">
        <v>10.438323974609375</v>
      </c>
      <c r="V208" s="1">
        <v>42.825634002685547</v>
      </c>
      <c r="W208" s="1">
        <v>44.336776733398438</v>
      </c>
      <c r="X208" s="1">
        <v>500.31890869140625</v>
      </c>
      <c r="Y208" s="1">
        <v>5.5274561047554016E-2</v>
      </c>
      <c r="Z208" s="1">
        <v>5.818374827504158E-2</v>
      </c>
      <c r="AA208" s="1">
        <v>101.67709350585938</v>
      </c>
      <c r="AB208" s="1">
        <v>-1.7529342174530029</v>
      </c>
      <c r="AC208" s="1">
        <v>-3.8491219282150269E-2</v>
      </c>
      <c r="AD208" s="1">
        <v>2.014060877263546E-2</v>
      </c>
      <c r="AE208" s="1">
        <v>5.7972101494669914E-3</v>
      </c>
      <c r="AF208" s="1">
        <v>8.7082646787166595E-3</v>
      </c>
      <c r="AG208" s="1">
        <v>6.0001485981047153E-3</v>
      </c>
      <c r="AH208" s="1">
        <v>0.66666668653488159</v>
      </c>
      <c r="AI208" s="1">
        <v>0</v>
      </c>
      <c r="AJ208" s="1">
        <v>2</v>
      </c>
      <c r="AK208" s="1">
        <v>0</v>
      </c>
      <c r="AL208" s="1">
        <v>1</v>
      </c>
      <c r="AM208" s="1">
        <v>0.18999999761581421</v>
      </c>
      <c r="AN208" s="1">
        <v>111115</v>
      </c>
      <c r="AO208">
        <f>X208*0.000001/(K208*0.0001)</f>
        <v>0.79289843617814171</v>
      </c>
      <c r="AP208">
        <f>(U208-T208)/(1000-U208)*AO208</f>
        <v>2.8446302240730679E-4</v>
      </c>
      <c r="AQ208">
        <f>(P208+273.15)</f>
        <v>293.57166519165037</v>
      </c>
      <c r="AR208">
        <f>(O208+273.15)</f>
        <v>293.47317924499509</v>
      </c>
      <c r="AS208">
        <f>(Y208*AK208+Z208*AL208)*AM208</f>
        <v>1.1054912033537034E-2</v>
      </c>
      <c r="AT208">
        <f>((AS208+0.00000010773*(AR208^4-AQ208^4))-AP208*44100)/(L208*0.92*2*29.3+0.00000043092*AQ208^3)</f>
        <v>-0.11460762295115694</v>
      </c>
      <c r="AU208">
        <f>0.61365*EXP(17.502*J208/(240.97+J208))</f>
        <v>2.3916066956291675</v>
      </c>
      <c r="AV208">
        <f>AU208*1000/AA208</f>
        <v>23.521587932599054</v>
      </c>
      <c r="AW208">
        <f>(AV208-U208)</f>
        <v>13.083263957989679</v>
      </c>
      <c r="AX208">
        <f>IF(D208,P208,(O208+P208)/2)</f>
        <v>20.421665191650391</v>
      </c>
      <c r="AY208">
        <f>0.61365*EXP(17.502*AX208/(240.97+AX208))</f>
        <v>2.4085929899949079</v>
      </c>
      <c r="AZ208">
        <f>IF(AW208&lt;&gt;0,(1000-(AV208+U208)/2)/AW208*AP208,0)</f>
        <v>2.1373325013872825E-2</v>
      </c>
      <c r="BA208">
        <f>U208*AA208/1000</f>
        <v>1.061338442810811</v>
      </c>
      <c r="BB208">
        <f>(AY208-BA208)</f>
        <v>1.3472545471840969</v>
      </c>
      <c r="BC208">
        <f>1/(1.6/F208+1.37/N208)</f>
        <v>1.3369738520189748E-2</v>
      </c>
      <c r="BD208">
        <f>G208*AA208*0.001</f>
        <v>49.263721253864567</v>
      </c>
      <c r="BE208">
        <f>G208/S208</f>
        <v>1.1782165619213594</v>
      </c>
      <c r="BF208">
        <f>(1-AP208*AA208/AU208/F208)*100</f>
        <v>43.752789798505688</v>
      </c>
      <c r="BG208">
        <f>(S208-E208/(N208/1.35))</f>
        <v>411.63969859276136</v>
      </c>
      <c r="BH208">
        <f>E208*BF208/100/BG208</f>
        <v>-1.1768642834120802E-3</v>
      </c>
    </row>
    <row r="209" spans="1:60" x14ac:dyDescent="0.25">
      <c r="A209" s="1">
        <v>68</v>
      </c>
      <c r="B209" s="1" t="s">
        <v>271</v>
      </c>
      <c r="C209" s="1">
        <v>9889.5000071190298</v>
      </c>
      <c r="D209" s="1">
        <v>1</v>
      </c>
      <c r="E209">
        <f>(R209-S209*(1000-T209)/(1000-U209))*AO209</f>
        <v>-1.1234376497883405</v>
      </c>
      <c r="F209">
        <f>IF(AZ209&lt;&gt;0,1/(1/AZ209-1/N209),0)</f>
        <v>2.0989501397377725E-2</v>
      </c>
      <c r="G209">
        <f>((BC209-AP209/2)*S209-E209)/(BC209+AP209/2)</f>
        <v>487.71748128441607</v>
      </c>
      <c r="H209">
        <f>AP209*1000</f>
        <v>0.27786327116249732</v>
      </c>
      <c r="I209">
        <f>(AU209-BA209)</f>
        <v>1.3309035036166044</v>
      </c>
      <c r="J209">
        <f>(P209+AT209*D209)</f>
        <v>20.304469199995907</v>
      </c>
      <c r="K209" s="1">
        <v>6.309999942779541</v>
      </c>
      <c r="L209">
        <f>(K209*AI209+AJ209)</f>
        <v>2</v>
      </c>
      <c r="M209" s="1">
        <v>0.5</v>
      </c>
      <c r="N209">
        <f>L209*(M209+1)*(M209+1)/(M209*M209+1)</f>
        <v>3.6</v>
      </c>
      <c r="O209" s="1">
        <v>20.317800521850586</v>
      </c>
      <c r="P209" s="1">
        <v>20.416604995727539</v>
      </c>
      <c r="Q209" s="1">
        <v>20.021480560302734</v>
      </c>
      <c r="R209" s="1">
        <v>409.94692993164063</v>
      </c>
      <c r="S209" s="1">
        <v>411.21966552734375</v>
      </c>
      <c r="T209" s="1">
        <v>10.081438064575195</v>
      </c>
      <c r="U209" s="1">
        <v>10.428215026855469</v>
      </c>
      <c r="V209" s="1">
        <v>42.831363677978516</v>
      </c>
      <c r="W209" s="1">
        <v>44.309188842773438</v>
      </c>
      <c r="X209" s="1">
        <v>500.3311767578125</v>
      </c>
      <c r="Y209" s="1">
        <v>8.4774814546108246E-2</v>
      </c>
      <c r="Z209" s="1">
        <v>8.9236646890640259E-2</v>
      </c>
      <c r="AA209" s="1">
        <v>101.67807006835938</v>
      </c>
      <c r="AB209" s="1">
        <v>-1.7529342174530029</v>
      </c>
      <c r="AC209" s="1">
        <v>-3.8491219282150269E-2</v>
      </c>
      <c r="AD209" s="1">
        <v>2.014060877263546E-2</v>
      </c>
      <c r="AE209" s="1">
        <v>5.7972101494669914E-3</v>
      </c>
      <c r="AF209" s="1">
        <v>8.7082646787166595E-3</v>
      </c>
      <c r="AG209" s="1">
        <v>6.0001485981047153E-3</v>
      </c>
      <c r="AH209" s="1">
        <v>1</v>
      </c>
      <c r="AI209" s="1">
        <v>0</v>
      </c>
      <c r="AJ209" s="1">
        <v>2</v>
      </c>
      <c r="AK209" s="1">
        <v>0</v>
      </c>
      <c r="AL209" s="1">
        <v>1</v>
      </c>
      <c r="AM209" s="1">
        <v>0.18999999761581421</v>
      </c>
      <c r="AN209" s="1">
        <v>111115</v>
      </c>
      <c r="AO209">
        <f>X209*0.000001/(K209*0.0001)</f>
        <v>0.79291787843886685</v>
      </c>
      <c r="AP209">
        <f>(U209-T209)/(1000-U209)*AO209</f>
        <v>2.7786327116249734E-4</v>
      </c>
      <c r="AQ209">
        <f>(P209+273.15)</f>
        <v>293.56660499572752</v>
      </c>
      <c r="AR209">
        <f>(O209+273.15)</f>
        <v>293.46780052185056</v>
      </c>
      <c r="AS209">
        <f>(Y209*AK209+Z209*AL209)*AM209</f>
        <v>1.6954962696464904E-2</v>
      </c>
      <c r="AT209">
        <f>((AS209+0.00000010773*(AR209^4-AQ209^4))-AP209*44100)/(L209*0.92*2*29.3+0.00000043092*AQ209^3)</f>
        <v>-0.11213579573163285</v>
      </c>
      <c r="AU209">
        <f>0.61365*EXP(17.502*J209/(240.97+J209))</f>
        <v>2.3912242818051328</v>
      </c>
      <c r="AV209">
        <f>AU209*1000/AA209</f>
        <v>23.517600994958737</v>
      </c>
      <c r="AW209">
        <f>(AV209-U209)</f>
        <v>13.089385968103269</v>
      </c>
      <c r="AX209">
        <f>IF(D209,P209,(O209+P209)/2)</f>
        <v>20.416604995727539</v>
      </c>
      <c r="AY209">
        <f>0.61365*EXP(17.502*AX209/(240.97+AX209))</f>
        <v>2.4078407810045803</v>
      </c>
      <c r="AZ209">
        <f>IF(AW209&lt;&gt;0,(1000-(AV209+U209)/2)/AW209*AP209,0)</f>
        <v>2.0867833226635858E-2</v>
      </c>
      <c r="BA209">
        <f>U209*AA209/1000</f>
        <v>1.0603207781885284</v>
      </c>
      <c r="BB209">
        <f>(AY209-BA209)</f>
        <v>1.3475200028160519</v>
      </c>
      <c r="BC209">
        <f>1/(1.6/F209+1.37/N209)</f>
        <v>1.305327259105073E-2</v>
      </c>
      <c r="BD209">
        <f>G209*AA209*0.001</f>
        <v>49.590172235600605</v>
      </c>
      <c r="BE209">
        <f>G209/S209</f>
        <v>1.186026647482854</v>
      </c>
      <c r="BF209">
        <f>(1-AP209*AA209/AU209/F209)*100</f>
        <v>43.709383604662698</v>
      </c>
      <c r="BG209">
        <f>(S209-E209/(N209/1.35))</f>
        <v>411.64095464601439</v>
      </c>
      <c r="BH209">
        <f>E209*BF209/100/BG209</f>
        <v>-1.1929028595501711E-3</v>
      </c>
    </row>
    <row r="210" spans="1:60" x14ac:dyDescent="0.25">
      <c r="A210" s="1">
        <v>69</v>
      </c>
      <c r="B210" s="1" t="s">
        <v>272</v>
      </c>
      <c r="C210" s="1">
        <v>9894.5000070072711</v>
      </c>
      <c r="D210" s="1">
        <v>1</v>
      </c>
      <c r="E210">
        <f>(R210-S210*(1000-T210)/(1000-U210))*AO210</f>
        <v>-1.1035429047708123</v>
      </c>
      <c r="F210">
        <f>IF(AZ210&lt;&gt;0,1/(1/AZ210-1/N210),0)</f>
        <v>2.05910036524698E-2</v>
      </c>
      <c r="G210">
        <f>((BC210-AP210/2)*S210-E210)/(BC210+AP210/2)</f>
        <v>487.79782404130498</v>
      </c>
      <c r="H210">
        <f>AP210*1000</f>
        <v>0.27276446527836273</v>
      </c>
      <c r="I210">
        <f>(AU210-BA210)</f>
        <v>1.3316343413957428</v>
      </c>
      <c r="J210">
        <f>(P210+AT210*D210)</f>
        <v>20.304324853284943</v>
      </c>
      <c r="K210" s="1">
        <v>6.309999942779541</v>
      </c>
      <c r="L210">
        <f>(K210*AI210+AJ210)</f>
        <v>2</v>
      </c>
      <c r="M210" s="1">
        <v>0.5</v>
      </c>
      <c r="N210">
        <f>L210*(M210+1)*(M210+1)/(M210*M210+1)</f>
        <v>3.6</v>
      </c>
      <c r="O210" s="1">
        <v>20.314451217651367</v>
      </c>
      <c r="P210" s="1">
        <v>20.414661407470703</v>
      </c>
      <c r="Q210" s="1">
        <v>20.026592254638672</v>
      </c>
      <c r="R210" s="1">
        <v>409.9517822265625</v>
      </c>
      <c r="S210" s="1">
        <v>411.20208740234375</v>
      </c>
      <c r="T210" s="1">
        <v>10.080321311950684</v>
      </c>
      <c r="U210" s="1">
        <v>10.420740127563477</v>
      </c>
      <c r="V210" s="1">
        <v>42.835407257080078</v>
      </c>
      <c r="W210" s="1">
        <v>44.287651062011719</v>
      </c>
      <c r="X210" s="1">
        <v>500.3272705078125</v>
      </c>
      <c r="Y210" s="1">
        <v>0.1051347553730011</v>
      </c>
      <c r="Z210" s="1">
        <v>0.11066816002130508</v>
      </c>
      <c r="AA210" s="1">
        <v>101.67882537841797</v>
      </c>
      <c r="AB210" s="1">
        <v>-1.7529342174530029</v>
      </c>
      <c r="AC210" s="1">
        <v>-3.8491219282150269E-2</v>
      </c>
      <c r="AD210" s="1">
        <v>2.014060877263546E-2</v>
      </c>
      <c r="AE210" s="1">
        <v>5.7972101494669914E-3</v>
      </c>
      <c r="AF210" s="1">
        <v>8.7082646787166595E-3</v>
      </c>
      <c r="AG210" s="1">
        <v>6.0001485981047153E-3</v>
      </c>
      <c r="AH210" s="1">
        <v>1</v>
      </c>
      <c r="AI210" s="1">
        <v>0</v>
      </c>
      <c r="AJ210" s="1">
        <v>2</v>
      </c>
      <c r="AK210" s="1">
        <v>0</v>
      </c>
      <c r="AL210" s="1">
        <v>1</v>
      </c>
      <c r="AM210" s="1">
        <v>0.18999999761581421</v>
      </c>
      <c r="AN210" s="1">
        <v>111115</v>
      </c>
      <c r="AO210">
        <f>X210*0.000001/(K210*0.0001)</f>
        <v>0.7929116878682877</v>
      </c>
      <c r="AP210">
        <f>(U210-T210)/(1000-U210)*AO210</f>
        <v>2.7276446527836271E-4</v>
      </c>
      <c r="AQ210">
        <f>(P210+273.15)</f>
        <v>293.56466140747068</v>
      </c>
      <c r="AR210">
        <f>(O210+273.15)</f>
        <v>293.46445121765134</v>
      </c>
      <c r="AS210">
        <f>(Y210*AK210+Z210*AL210)*AM210</f>
        <v>2.1026950140194511E-2</v>
      </c>
      <c r="AT210">
        <f>((AS210+0.00000010773*(AR210^4-AQ210^4))-AP210*44100)/(L210*0.92*2*29.3+0.00000043092*AQ210^3)</f>
        <v>-0.11033655418575962</v>
      </c>
      <c r="AU210">
        <f>0.61365*EXP(17.502*J210/(240.97+J210))</f>
        <v>2.3912029571401425</v>
      </c>
      <c r="AV210">
        <f>AU210*1000/AA210</f>
        <v>23.517216571304843</v>
      </c>
      <c r="AW210">
        <f>(AV210-U210)</f>
        <v>13.096476443741366</v>
      </c>
      <c r="AX210">
        <f>IF(D210,P210,(O210+P210)/2)</f>
        <v>20.414661407470703</v>
      </c>
      <c r="AY210">
        <f>0.61365*EXP(17.502*AX210/(240.97+AX210))</f>
        <v>2.4075519171443984</v>
      </c>
      <c r="AZ210">
        <f>IF(AW210&lt;&gt;0,(1000-(AV210+U210)/2)/AW210*AP210,0)</f>
        <v>2.0473898618792067E-2</v>
      </c>
      <c r="BA210">
        <f>U210*AA210/1000</f>
        <v>1.0595686157443998</v>
      </c>
      <c r="BB210">
        <f>(AY210-BA210)</f>
        <v>1.3479833013999987</v>
      </c>
      <c r="BC210">
        <f>1/(1.6/F210+1.37/N210)</f>
        <v>1.2806656515745782E-2</v>
      </c>
      <c r="BD210">
        <f>G210*AA210*0.001</f>
        <v>49.598709770668101</v>
      </c>
      <c r="BE210">
        <f>G210/S210</f>
        <v>1.1862727330078351</v>
      </c>
      <c r="BF210">
        <f>(1-AP210*AA210/AU210/F210)*100</f>
        <v>43.671996646560942</v>
      </c>
      <c r="BG210">
        <f>(S210-E210/(N210/1.35))</f>
        <v>411.61591599163279</v>
      </c>
      <c r="BH210">
        <f>E210*BF210/100/BG210</f>
        <v>-1.1708469027584131E-3</v>
      </c>
    </row>
    <row r="211" spans="1:60" x14ac:dyDescent="0.25">
      <c r="A211" s="1">
        <v>70</v>
      </c>
      <c r="B211" s="1" t="s">
        <v>273</v>
      </c>
      <c r="C211" s="1">
        <v>9899.5000068955123</v>
      </c>
      <c r="D211" s="1">
        <v>1</v>
      </c>
      <c r="E211">
        <f>(R211-S211*(1000-T211)/(1000-U211))*AO211</f>
        <v>-1.0245924826956836</v>
      </c>
      <c r="F211">
        <f>IF(AZ211&lt;&gt;0,1/(1/AZ211-1/N211),0)</f>
        <v>2.0292553360227381E-2</v>
      </c>
      <c r="G211">
        <f>((BC211-AP211/2)*S211-E211)/(BC211+AP211/2)</f>
        <v>482.82993955554633</v>
      </c>
      <c r="H211">
        <f>AP211*1000</f>
        <v>0.2689335694820757</v>
      </c>
      <c r="I211">
        <f>(AU211-BA211)</f>
        <v>1.3321318795354731</v>
      </c>
      <c r="J211">
        <f>(P211+AT211*D211)</f>
        <v>20.30380019261494</v>
      </c>
      <c r="K211" s="1">
        <v>6.309999942779541</v>
      </c>
      <c r="L211">
        <f>(K211*AI211+AJ211)</f>
        <v>2</v>
      </c>
      <c r="M211" s="1">
        <v>0.5</v>
      </c>
      <c r="N211">
        <f>L211*(M211+1)*(M211+1)/(M211*M211+1)</f>
        <v>3.6</v>
      </c>
      <c r="O211" s="1">
        <v>20.314384460449219</v>
      </c>
      <c r="P211" s="1">
        <v>20.412506103515625</v>
      </c>
      <c r="Q211" s="1">
        <v>20.05027961730957</v>
      </c>
      <c r="R211" s="1">
        <v>410.02584838867188</v>
      </c>
      <c r="S211" s="1">
        <v>411.1785888671875</v>
      </c>
      <c r="T211" s="1">
        <v>10.079475402832031</v>
      </c>
      <c r="U211" s="1">
        <v>10.415118217468262</v>
      </c>
      <c r="V211" s="1">
        <v>42.833972930908203</v>
      </c>
      <c r="W211" s="1">
        <v>44.264640808105469</v>
      </c>
      <c r="X211" s="1">
        <v>500.32254028320313</v>
      </c>
      <c r="Y211" s="1">
        <v>0.11470229178667068</v>
      </c>
      <c r="Z211" s="1">
        <v>0.12073925882577896</v>
      </c>
      <c r="AA211" s="1">
        <v>101.67849731445313</v>
      </c>
      <c r="AB211" s="1">
        <v>-1.7529342174530029</v>
      </c>
      <c r="AC211" s="1">
        <v>-3.8491219282150269E-2</v>
      </c>
      <c r="AD211" s="1">
        <v>2.014060877263546E-2</v>
      </c>
      <c r="AE211" s="1">
        <v>5.7972101494669914E-3</v>
      </c>
      <c r="AF211" s="1">
        <v>8.7082646787166595E-3</v>
      </c>
      <c r="AG211" s="1">
        <v>6.0001485981047153E-3</v>
      </c>
      <c r="AH211" s="1">
        <v>1</v>
      </c>
      <c r="AI211" s="1">
        <v>0</v>
      </c>
      <c r="AJ211" s="1">
        <v>2</v>
      </c>
      <c r="AK211" s="1">
        <v>0</v>
      </c>
      <c r="AL211" s="1">
        <v>1</v>
      </c>
      <c r="AM211" s="1">
        <v>0.18999999761581421</v>
      </c>
      <c r="AN211" s="1">
        <v>111115</v>
      </c>
      <c r="AO211">
        <f>X211*0.000001/(K211*0.0001)</f>
        <v>0.79290419147422708</v>
      </c>
      <c r="AP211">
        <f>(U211-T211)/(1000-U211)*AO211</f>
        <v>2.6893356948207571E-4</v>
      </c>
      <c r="AQ211">
        <f>(P211+273.15)</f>
        <v>293.5625061035156</v>
      </c>
      <c r="AR211">
        <f>(O211+273.15)</f>
        <v>293.4643844604492</v>
      </c>
      <c r="AS211">
        <f>(Y211*AK211+Z211*AL211)*AM211</f>
        <v>2.2940458889033177E-2</v>
      </c>
      <c r="AT211">
        <f>((AS211+0.00000010773*(AR211^4-AQ211^4))-AP211*44100)/(L211*0.92*2*29.3+0.00000043092*AQ211^3)</f>
        <v>-0.10870591090068557</v>
      </c>
      <c r="AU211">
        <f>0.61365*EXP(17.502*J211/(240.97+J211))</f>
        <v>2.3911254492400316</v>
      </c>
      <c r="AV211">
        <f>AU211*1000/AA211</f>
        <v>23.516530165126117</v>
      </c>
      <c r="AW211">
        <f>(AV211-U211)</f>
        <v>13.101411947657855</v>
      </c>
      <c r="AX211">
        <f>IF(D211,P211,(O211+P211)/2)</f>
        <v>20.412506103515625</v>
      </c>
      <c r="AY211">
        <f>0.61365*EXP(17.502*AX211/(240.97+AX211))</f>
        <v>2.4072316227502895</v>
      </c>
      <c r="AZ211">
        <f>IF(AW211&lt;&gt;0,(1000-(AV211+U211)/2)/AW211*AP211,0)</f>
        <v>2.017880903824007E-2</v>
      </c>
      <c r="BA211">
        <f>U211*AA211/1000</f>
        <v>1.0589935697045585</v>
      </c>
      <c r="BB211">
        <f>(AY211-BA211)</f>
        <v>1.348238053045731</v>
      </c>
      <c r="BC211">
        <f>1/(1.6/F211+1.37/N211)</f>
        <v>1.2621925778916908E-2</v>
      </c>
      <c r="BD211">
        <f>G211*AA211*0.001</f>
        <v>49.093422712436187</v>
      </c>
      <c r="BE211">
        <f>G211/S211</f>
        <v>1.1742584673140715</v>
      </c>
      <c r="BF211">
        <f>(1-AP211*AA211/AU211/F211)*100</f>
        <v>43.644659646251668</v>
      </c>
      <c r="BG211">
        <f>(S211-E211/(N211/1.35))</f>
        <v>411.5628110481984</v>
      </c>
      <c r="BH211">
        <f>E211*BF211/100/BG211</f>
        <v>-1.0865410815294524E-3</v>
      </c>
    </row>
    <row r="212" spans="1:60" x14ac:dyDescent="0.25">
      <c r="A212" s="1">
        <v>71</v>
      </c>
      <c r="B212" s="1" t="s">
        <v>274</v>
      </c>
      <c r="C212" s="1">
        <v>9905.0000067725778</v>
      </c>
      <c r="D212" s="1">
        <v>1</v>
      </c>
      <c r="E212">
        <f>(R212-S212*(1000-T212)/(1000-U212))*AO212</f>
        <v>-0.98315650983002789</v>
      </c>
      <c r="F212">
        <f>IF(AZ212&lt;&gt;0,1/(1/AZ212-1/N212),0)</f>
        <v>1.9962665061105254E-2</v>
      </c>
      <c r="G212">
        <f>((BC212-AP212/2)*S212-E212)/(BC212+AP212/2)</f>
        <v>480.85342546376216</v>
      </c>
      <c r="H212">
        <f>AP212*1000</f>
        <v>0.26479961856835188</v>
      </c>
      <c r="I212">
        <f>(AU212-BA212)</f>
        <v>1.3331919630204634</v>
      </c>
      <c r="J212">
        <f>(P212+AT212*D212)</f>
        <v>20.306569365769544</v>
      </c>
      <c r="K212" s="1">
        <v>6.309999942779541</v>
      </c>
      <c r="L212">
        <f>(K212*AI212+AJ212)</f>
        <v>2</v>
      </c>
      <c r="M212" s="1">
        <v>0.5</v>
      </c>
      <c r="N212">
        <f>L212*(M212+1)*(M212+1)/(M212*M212+1)</f>
        <v>3.6</v>
      </c>
      <c r="O212" s="1">
        <v>20.318962097167969</v>
      </c>
      <c r="P212" s="1">
        <v>20.413448333740234</v>
      </c>
      <c r="Q212" s="1">
        <v>20.061088562011719</v>
      </c>
      <c r="R212" s="1">
        <v>410.08816528320313</v>
      </c>
      <c r="S212" s="1">
        <v>411.1907958984375</v>
      </c>
      <c r="T212" s="1">
        <v>10.078369140625</v>
      </c>
      <c r="U212" s="1">
        <v>10.408857345581055</v>
      </c>
      <c r="V212" s="1">
        <v>42.818504333496094</v>
      </c>
      <c r="W212" s="1">
        <v>44.22674560546875</v>
      </c>
      <c r="X212" s="1">
        <v>500.3184814453125</v>
      </c>
      <c r="Y212" s="1">
        <v>8.9718446135520935E-2</v>
      </c>
      <c r="Z212" s="1">
        <v>9.4440467655658722E-2</v>
      </c>
      <c r="AA212" s="1">
        <v>101.67711639404297</v>
      </c>
      <c r="AB212" s="1">
        <v>-1.7529342174530029</v>
      </c>
      <c r="AC212" s="1">
        <v>-3.8491219282150269E-2</v>
      </c>
      <c r="AD212" s="1">
        <v>2.014060877263546E-2</v>
      </c>
      <c r="AE212" s="1">
        <v>5.7972101494669914E-3</v>
      </c>
      <c r="AF212" s="1">
        <v>8.7082646787166595E-3</v>
      </c>
      <c r="AG212" s="1">
        <v>6.0001485981047153E-3</v>
      </c>
      <c r="AH212" s="1">
        <v>1</v>
      </c>
      <c r="AI212" s="1">
        <v>0</v>
      </c>
      <c r="AJ212" s="1">
        <v>2</v>
      </c>
      <c r="AK212" s="1">
        <v>0</v>
      </c>
      <c r="AL212" s="1">
        <v>1</v>
      </c>
      <c r="AM212" s="1">
        <v>0.18999999761581421</v>
      </c>
      <c r="AN212" s="1">
        <v>111115</v>
      </c>
      <c r="AO212">
        <f>X212*0.000001/(K212*0.0001)</f>
        <v>0.79289775908448457</v>
      </c>
      <c r="AP212">
        <f>(U212-T212)/(1000-U212)*AO212</f>
        <v>2.6479961856835189E-4</v>
      </c>
      <c r="AQ212">
        <f>(P212+273.15)</f>
        <v>293.56344833374021</v>
      </c>
      <c r="AR212">
        <f>(O212+273.15)</f>
        <v>293.46896209716795</v>
      </c>
      <c r="AS212">
        <f>(Y212*AK212+Z212*AL212)*AM212</f>
        <v>1.7943688629411536E-2</v>
      </c>
      <c r="AT212">
        <f>((AS212+0.00000010773*(AR212^4-AQ212^4))-AP212*44100)/(L212*0.92*2*29.3+0.00000043092*AQ212^3)</f>
        <v>-0.10687896797068926</v>
      </c>
      <c r="AU212">
        <f>0.61365*EXP(17.502*J212/(240.97+J212))</f>
        <v>2.3915345628760973</v>
      </c>
      <c r="AV212">
        <f>AU212*1000/AA212</f>
        <v>23.520873208164783</v>
      </c>
      <c r="AW212">
        <f>(AV212-U212)</f>
        <v>13.112015862583728</v>
      </c>
      <c r="AX212">
        <f>IF(D212,P212,(O212+P212)/2)</f>
        <v>20.413448333740234</v>
      </c>
      <c r="AY212">
        <f>0.61365*EXP(17.502*AX212/(240.97+AX212))</f>
        <v>2.4073716406625461</v>
      </c>
      <c r="AZ212">
        <f>IF(AW212&lt;&gt;0,(1000-(AV212+U212)/2)/AW212*AP212,0)</f>
        <v>1.9852578843866559E-2</v>
      </c>
      <c r="BA212">
        <f>U212*AA212/1000</f>
        <v>1.0583425998556339</v>
      </c>
      <c r="BB212">
        <f>(AY212-BA212)</f>
        <v>1.3490290408069121</v>
      </c>
      <c r="BC212">
        <f>1/(1.6/F212+1.37/N212)</f>
        <v>1.2417705596907429E-2</v>
      </c>
      <c r="BD212">
        <f>G212*AA212*0.001</f>
        <v>48.891789709353212</v>
      </c>
      <c r="BE212">
        <f>G212/S212</f>
        <v>1.1694168017869035</v>
      </c>
      <c r="BF212">
        <f>(1-AP212*AA212/AU212/F212)*100</f>
        <v>43.604377570495004</v>
      </c>
      <c r="BG212">
        <f>(S212-E212/(N212/1.35))</f>
        <v>411.55947958962378</v>
      </c>
      <c r="BH212">
        <f>E212*BF212/100/BG212</f>
        <v>-1.0416459780798948E-3</v>
      </c>
    </row>
    <row r="213" spans="1:60" x14ac:dyDescent="0.25">
      <c r="A213" s="1" t="s">
        <v>9</v>
      </c>
      <c r="B213" s="1" t="s">
        <v>275</v>
      </c>
    </row>
    <row r="214" spans="1:60" x14ac:dyDescent="0.25">
      <c r="A214" s="1" t="s">
        <v>9</v>
      </c>
      <c r="B214" s="1" t="s">
        <v>276</v>
      </c>
    </row>
    <row r="215" spans="1:60" x14ac:dyDescent="0.25">
      <c r="A215" s="1" t="s">
        <v>9</v>
      </c>
      <c r="B215" s="1" t="s">
        <v>277</v>
      </c>
    </row>
    <row r="216" spans="1:60" x14ac:dyDescent="0.25">
      <c r="A216" s="1" t="s">
        <v>9</v>
      </c>
      <c r="B216" s="1" t="s">
        <v>278</v>
      </c>
    </row>
    <row r="217" spans="1:60" x14ac:dyDescent="0.25">
      <c r="A217" s="1" t="s">
        <v>9</v>
      </c>
      <c r="B217" s="1" t="s">
        <v>279</v>
      </c>
    </row>
    <row r="218" spans="1:60" x14ac:dyDescent="0.25">
      <c r="A218" s="1" t="s">
        <v>9</v>
      </c>
      <c r="B218" s="1" t="s">
        <v>280</v>
      </c>
    </row>
    <row r="219" spans="1:60" x14ac:dyDescent="0.25">
      <c r="A219" s="1" t="s">
        <v>9</v>
      </c>
      <c r="B219" s="1" t="s">
        <v>281</v>
      </c>
    </row>
    <row r="220" spans="1:60" x14ac:dyDescent="0.25">
      <c r="A220" s="1" t="s">
        <v>9</v>
      </c>
      <c r="B220" s="1" t="s">
        <v>282</v>
      </c>
    </row>
    <row r="221" spans="1:60" x14ac:dyDescent="0.25">
      <c r="A221" s="1" t="s">
        <v>9</v>
      </c>
      <c r="B221" s="1" t="s">
        <v>283</v>
      </c>
    </row>
    <row r="222" spans="1:60" x14ac:dyDescent="0.25">
      <c r="A222" s="1" t="s">
        <v>9</v>
      </c>
      <c r="B222" s="1" t="s">
        <v>284</v>
      </c>
    </row>
    <row r="223" spans="1:60" x14ac:dyDescent="0.25">
      <c r="A223" s="1">
        <v>72</v>
      </c>
      <c r="B223" s="1" t="s">
        <v>285</v>
      </c>
      <c r="C223" s="1">
        <v>11480.000007241964</v>
      </c>
      <c r="D223" s="1">
        <v>1</v>
      </c>
      <c r="E223">
        <f>(R223-S223*(1000-T223)/(1000-U223))*AO223</f>
        <v>-2.2538492820361093</v>
      </c>
      <c r="F223">
        <f>IF(AZ223&lt;&gt;0,1/(1/AZ223-1/N223),0)</f>
        <v>2.0704073354451149E-2</v>
      </c>
      <c r="G223">
        <f>((BC223-AP223/2)*S223-E223)/(BC223+AP223/2)</f>
        <v>570.8313709420039</v>
      </c>
      <c r="H223">
        <f>AP223*1000</f>
        <v>0.45447449348477964</v>
      </c>
      <c r="I223">
        <f>(AU223-BA223)</f>
        <v>2.1891778902900487</v>
      </c>
      <c r="J223">
        <f>(P223+AT223*D223)</f>
        <v>27.138410288531368</v>
      </c>
      <c r="K223" s="1">
        <v>7.1999998092651367</v>
      </c>
      <c r="L223">
        <f>(K223*AI223+AJ223)</f>
        <v>2</v>
      </c>
      <c r="M223" s="1">
        <v>0.5</v>
      </c>
      <c r="N223">
        <f>L223*(M223+1)*(M223+1)/(M223*M223+1)</f>
        <v>3.6</v>
      </c>
      <c r="O223" s="1">
        <v>27.235530853271484</v>
      </c>
      <c r="P223" s="1">
        <v>27.313562393188477</v>
      </c>
      <c r="Q223" s="1">
        <v>27.007064819335938</v>
      </c>
      <c r="R223" s="1">
        <v>410.18826293945313</v>
      </c>
      <c r="S223" s="1">
        <v>413.16213989257813</v>
      </c>
      <c r="T223" s="1">
        <v>13.313139915466309</v>
      </c>
      <c r="U223" s="1">
        <v>13.958171844482422</v>
      </c>
      <c r="V223" s="1">
        <v>37.295391082763672</v>
      </c>
      <c r="W223" s="1">
        <v>39.102890014648438</v>
      </c>
      <c r="X223" s="1">
        <v>500.21432495117188</v>
      </c>
      <c r="Y223" s="1">
        <v>0.10570438206195831</v>
      </c>
      <c r="Z223" s="1">
        <v>0.11126776784658432</v>
      </c>
      <c r="AA223" s="1">
        <v>101.67383575439453</v>
      </c>
      <c r="AB223" s="1">
        <v>-0.62326502799987793</v>
      </c>
      <c r="AC223" s="1">
        <v>-0.12344538420438766</v>
      </c>
      <c r="AD223" s="1">
        <v>1.1109320446848869E-2</v>
      </c>
      <c r="AE223" s="1">
        <v>4.7726132906973362E-3</v>
      </c>
      <c r="AF223" s="1">
        <v>1.4326492324471474E-2</v>
      </c>
      <c r="AG223" s="1">
        <v>4.9802446737885475E-3</v>
      </c>
      <c r="AH223" s="1">
        <v>0.66666668653488159</v>
      </c>
      <c r="AI223" s="1">
        <v>0</v>
      </c>
      <c r="AJ223" s="1">
        <v>2</v>
      </c>
      <c r="AK223" s="1">
        <v>0</v>
      </c>
      <c r="AL223" s="1">
        <v>1</v>
      </c>
      <c r="AM223" s="1">
        <v>0.18999999761581421</v>
      </c>
      <c r="AN223" s="1">
        <v>111115</v>
      </c>
      <c r="AO223">
        <f>X223*0.000001/(K223*0.0001)</f>
        <v>0.69474213639212024</v>
      </c>
      <c r="AP223">
        <f>(U223-T223)/(1000-U223)*AO223</f>
        <v>4.5447449348477964E-4</v>
      </c>
      <c r="AQ223">
        <f>(P223+273.15)</f>
        <v>300.46356239318845</v>
      </c>
      <c r="AR223">
        <f>(O223+273.15)</f>
        <v>300.38553085327146</v>
      </c>
      <c r="AS223">
        <f>(Y223*AK223+Z223*AL223)*AM223</f>
        <v>2.114087562556799E-2</v>
      </c>
      <c r="AT223">
        <f>((AS223+0.00000010773*(AR223^4-AQ223^4))-AP223*44100)/(L223*0.92*2*29.3+0.00000043092*AQ223^3)</f>
        <v>-0.17515210465710759</v>
      </c>
      <c r="AU223">
        <f>0.61365*EXP(17.502*J223/(240.97+J223))</f>
        <v>3.6083587618375685</v>
      </c>
      <c r="AV223">
        <f>AU223*1000/AA223</f>
        <v>35.489550827550133</v>
      </c>
      <c r="AW223">
        <f>(AV223-U223)</f>
        <v>21.531378983067711</v>
      </c>
      <c r="AX223">
        <f>IF(D223,P223,(O223+P223)/2)</f>
        <v>27.313562393188477</v>
      </c>
      <c r="AY223">
        <f>0.61365*EXP(17.502*AX223/(240.97+AX223))</f>
        <v>3.6456067817694899</v>
      </c>
      <c r="AZ223">
        <f>IF(AW223&lt;&gt;0,(1000-(AV223+U223)/2)/AW223*AP223,0)</f>
        <v>2.0585682388279378E-2</v>
      </c>
      <c r="BA223">
        <f>U223*AA223/1000</f>
        <v>1.4191808715475198</v>
      </c>
      <c r="BB223">
        <f>(AY223-BA223)</f>
        <v>2.2264259102219701</v>
      </c>
      <c r="BC223">
        <f>1/(1.6/F223+1.37/N223)</f>
        <v>1.2876636058339382E-2</v>
      </c>
      <c r="BD223">
        <f>G223*AA223*0.001</f>
        <v>58.03861505261316</v>
      </c>
      <c r="BE223">
        <f>G223/S223</f>
        <v>1.3816158738320496</v>
      </c>
      <c r="BF223">
        <f>(1-AP223*AA223/AU223/F223)*100</f>
        <v>38.148075961432241</v>
      </c>
      <c r="BG223">
        <f>(S223-E223/(N223/1.35))</f>
        <v>414.00733337334168</v>
      </c>
      <c r="BH223">
        <f>E223*BF223/100/BG223</f>
        <v>-2.0767751362316656E-3</v>
      </c>
    </row>
    <row r="224" spans="1:60" x14ac:dyDescent="0.25">
      <c r="A224" s="1">
        <v>73</v>
      </c>
      <c r="B224" s="1" t="s">
        <v>286</v>
      </c>
      <c r="C224" s="1">
        <v>11485.000007130206</v>
      </c>
      <c r="D224" s="1">
        <v>1</v>
      </c>
      <c r="E224">
        <f>(R224-S224*(1000-T224)/(1000-U224))*AO224</f>
        <v>-2.3890373284424418</v>
      </c>
      <c r="F224">
        <f>IF(AZ224&lt;&gt;0,1/(1/AZ224-1/N224),0)</f>
        <v>2.0679597937454292E-2</v>
      </c>
      <c r="G224">
        <f>((BC224-AP224/2)*S224-E224)/(BC224+AP224/2)</f>
        <v>581.37752085446846</v>
      </c>
      <c r="H224">
        <f>AP224*1000</f>
        <v>0.45367104635147976</v>
      </c>
      <c r="I224">
        <f>(AU224-BA224)</f>
        <v>2.1878547202879854</v>
      </c>
      <c r="J224">
        <f>(P224+AT224*D224)</f>
        <v>27.136742380818447</v>
      </c>
      <c r="K224" s="1">
        <v>7.1999998092651367</v>
      </c>
      <c r="L224">
        <f>(K224*AI224+AJ224)</f>
        <v>2</v>
      </c>
      <c r="M224" s="1">
        <v>0.5</v>
      </c>
      <c r="N224">
        <f>L224*(M224+1)*(M224+1)/(M224*M224+1)</f>
        <v>3.6</v>
      </c>
      <c r="O224" s="1">
        <v>27.228603363037109</v>
      </c>
      <c r="P224" s="1">
        <v>27.312152862548828</v>
      </c>
      <c r="Q224" s="1">
        <v>26.994783401489258</v>
      </c>
      <c r="R224" s="1">
        <v>409.998046875</v>
      </c>
      <c r="S224" s="1">
        <v>413.1668701171875</v>
      </c>
      <c r="T224" s="1">
        <v>13.323962211608887</v>
      </c>
      <c r="U224" s="1">
        <v>13.96782398223877</v>
      </c>
      <c r="V224" s="1">
        <v>37.337955474853516</v>
      </c>
      <c r="W224" s="1">
        <v>39.14324951171875</v>
      </c>
      <c r="X224" s="1">
        <v>500.23260498046875</v>
      </c>
      <c r="Y224" s="1">
        <v>9.645611047744751E-2</v>
      </c>
      <c r="Z224" s="1">
        <v>0.10153274983167648</v>
      </c>
      <c r="AA224" s="1">
        <v>101.67302703857422</v>
      </c>
      <c r="AB224" s="1">
        <v>-0.62326502799987793</v>
      </c>
      <c r="AC224" s="1">
        <v>-0.12344538420438766</v>
      </c>
      <c r="AD224" s="1">
        <v>1.1109320446848869E-2</v>
      </c>
      <c r="AE224" s="1">
        <v>4.7726132906973362E-3</v>
      </c>
      <c r="AF224" s="1">
        <v>1.4326492324471474E-2</v>
      </c>
      <c r="AG224" s="1">
        <v>4.9802446737885475E-3</v>
      </c>
      <c r="AH224" s="1">
        <v>0.66666668653488159</v>
      </c>
      <c r="AI224" s="1">
        <v>0</v>
      </c>
      <c r="AJ224" s="1">
        <v>2</v>
      </c>
      <c r="AK224" s="1">
        <v>0</v>
      </c>
      <c r="AL224" s="1">
        <v>1</v>
      </c>
      <c r="AM224" s="1">
        <v>0.18999999761581421</v>
      </c>
      <c r="AN224" s="1">
        <v>111115</v>
      </c>
      <c r="AO224">
        <f>X224*0.000001/(K224*0.0001)</f>
        <v>0.69476752532237163</v>
      </c>
      <c r="AP224">
        <f>(U224-T224)/(1000-U224)*AO224</f>
        <v>4.5367104635147973E-4</v>
      </c>
      <c r="AQ224">
        <f>(P224+273.15)</f>
        <v>300.46215286254881</v>
      </c>
      <c r="AR224">
        <f>(O224+273.15)</f>
        <v>300.37860336303709</v>
      </c>
      <c r="AS224">
        <f>(Y224*AK224+Z224*AL224)*AM224</f>
        <v>1.9291222225945592E-2</v>
      </c>
      <c r="AT224">
        <f>((AS224+0.00000010773*(AR224^4-AQ224^4))-AP224*44100)/(L224*0.92*2*29.3+0.00000043092*AQ224^3)</f>
        <v>-0.17541048173037951</v>
      </c>
      <c r="AU224">
        <f>0.61365*EXP(17.502*J224/(240.97+J224))</f>
        <v>3.608005665704193</v>
      </c>
      <c r="AV224">
        <f>AU224*1000/AA224</f>
        <v>35.486360254970421</v>
      </c>
      <c r="AW224">
        <f>(AV224-U224)</f>
        <v>21.518536272731652</v>
      </c>
      <c r="AX224">
        <f>IF(D224,P224,(O224+P224)/2)</f>
        <v>27.312152862548828</v>
      </c>
      <c r="AY224">
        <f>0.61365*EXP(17.502*AX224/(240.97+AX224))</f>
        <v>3.6453056953135565</v>
      </c>
      <c r="AZ224">
        <f>IF(AW224&lt;&gt;0,(1000-(AV224+U224)/2)/AW224*AP224,0)</f>
        <v>2.0561485920279843E-2</v>
      </c>
      <c r="BA224">
        <f>U224*AA224/1000</f>
        <v>1.4201509454162078</v>
      </c>
      <c r="BB224">
        <f>(AY224-BA224)</f>
        <v>2.2251547498973485</v>
      </c>
      <c r="BC224">
        <f>1/(1.6/F224+1.37/N224)</f>
        <v>1.2861488387996575E-2</v>
      </c>
      <c r="BD224">
        <f>G224*AA224*0.001</f>
        <v>59.110412397455619</v>
      </c>
      <c r="BE224">
        <f>G224/S224</f>
        <v>1.4071252147820346</v>
      </c>
      <c r="BF224">
        <f>(1-AP224*AA224/AU224/F224)*100</f>
        <v>38.178787985023902</v>
      </c>
      <c r="BG224">
        <f>(S224-E224/(N224/1.35))</f>
        <v>414.0627591153534</v>
      </c>
      <c r="BH224">
        <f>E224*BF224/100/BG224</f>
        <v>-2.2028194432598472E-3</v>
      </c>
    </row>
    <row r="225" spans="1:60" x14ac:dyDescent="0.25">
      <c r="A225" s="1">
        <v>74</v>
      </c>
      <c r="B225" s="1" t="s">
        <v>287</v>
      </c>
      <c r="C225" s="1">
        <v>11490.000007018447</v>
      </c>
      <c r="D225" s="1">
        <v>1</v>
      </c>
      <c r="E225">
        <f>(R225-S225*(1000-T225)/(1000-U225))*AO225</f>
        <v>-2.5125101357703423</v>
      </c>
      <c r="F225">
        <f>IF(AZ225&lt;&gt;0,1/(1/AZ225-1/N225),0)</f>
        <v>2.0629254047559577E-2</v>
      </c>
      <c r="G225">
        <f>((BC225-AP225/2)*S225-E225)/(BC225+AP225/2)</f>
        <v>591.26103523232712</v>
      </c>
      <c r="H225">
        <f>AP225*1000</f>
        <v>0.45247507882076882</v>
      </c>
      <c r="I225">
        <f>(AU225-BA225)</f>
        <v>2.1873767437886773</v>
      </c>
      <c r="J225">
        <f>(P225+AT225*D225)</f>
        <v>27.138622457343708</v>
      </c>
      <c r="K225" s="1">
        <v>7.1999998092651367</v>
      </c>
      <c r="L225">
        <f>(K225*AI225+AJ225)</f>
        <v>2</v>
      </c>
      <c r="M225" s="1">
        <v>0.5</v>
      </c>
      <c r="N225">
        <f>L225*(M225+1)*(M225+1)/(M225*M225+1)</f>
        <v>3.6</v>
      </c>
      <c r="O225" s="1">
        <v>27.223640441894531</v>
      </c>
      <c r="P225" s="1">
        <v>27.314229965209961</v>
      </c>
      <c r="Q225" s="1">
        <v>27.001001358032227</v>
      </c>
      <c r="R225" s="1">
        <v>409.79867553710938</v>
      </c>
      <c r="S225" s="1">
        <v>413.14593505859375</v>
      </c>
      <c r="T225" s="1">
        <v>13.334226608276367</v>
      </c>
      <c r="U225" s="1">
        <v>13.976384162902832</v>
      </c>
      <c r="V225" s="1">
        <v>37.376335144042969</v>
      </c>
      <c r="W225" s="1">
        <v>39.177497863769531</v>
      </c>
      <c r="X225" s="1">
        <v>500.23361206054688</v>
      </c>
      <c r="Y225" s="1">
        <v>0.12599238753318787</v>
      </c>
      <c r="Z225" s="1">
        <v>0.13262356817722321</v>
      </c>
      <c r="AA225" s="1">
        <v>101.67343139648438</v>
      </c>
      <c r="AB225" s="1">
        <v>-0.62326502799987793</v>
      </c>
      <c r="AC225" s="1">
        <v>-0.12344538420438766</v>
      </c>
      <c r="AD225" s="1">
        <v>1.1109320446848869E-2</v>
      </c>
      <c r="AE225" s="1">
        <v>4.7726132906973362E-3</v>
      </c>
      <c r="AF225" s="1">
        <v>1.4326492324471474E-2</v>
      </c>
      <c r="AG225" s="1">
        <v>4.9802446737885475E-3</v>
      </c>
      <c r="AH225" s="1">
        <v>1</v>
      </c>
      <c r="AI225" s="1">
        <v>0</v>
      </c>
      <c r="AJ225" s="1">
        <v>2</v>
      </c>
      <c r="AK225" s="1">
        <v>0</v>
      </c>
      <c r="AL225" s="1">
        <v>1</v>
      </c>
      <c r="AM225" s="1">
        <v>0.18999999761581421</v>
      </c>
      <c r="AN225" s="1">
        <v>111115</v>
      </c>
      <c r="AO225">
        <f>X225*0.000001/(K225*0.0001)</f>
        <v>0.69476892404473956</v>
      </c>
      <c r="AP225">
        <f>(U225-T225)/(1000-U225)*AO225</f>
        <v>4.5247507882076879E-4</v>
      </c>
      <c r="AQ225">
        <f>(P225+273.15)</f>
        <v>300.46422996520994</v>
      </c>
      <c r="AR225">
        <f>(O225+273.15)</f>
        <v>300.37364044189451</v>
      </c>
      <c r="AS225">
        <f>(Y225*AK225+Z225*AL225)*AM225</f>
        <v>2.5198477637473182E-2</v>
      </c>
      <c r="AT225">
        <f>((AS225+0.00000010773*(AR225^4-AQ225^4))-AP225*44100)/(L225*0.92*2*29.3+0.00000043092*AQ225^3)</f>
        <v>-0.17560750786625268</v>
      </c>
      <c r="AU225">
        <f>0.61365*EXP(17.502*J225/(240.97+J225))</f>
        <v>3.6084036801464894</v>
      </c>
      <c r="AV225">
        <f>AU225*1000/AA225</f>
        <v>35.490133760463003</v>
      </c>
      <c r="AW225">
        <f>(AV225-U225)</f>
        <v>21.513749597560171</v>
      </c>
      <c r="AX225">
        <f>IF(D225,P225,(O225+P225)/2)</f>
        <v>27.314229965209961</v>
      </c>
      <c r="AY225">
        <f>0.61365*EXP(17.502*AX225/(240.97+AX225))</f>
        <v>3.6457493878001728</v>
      </c>
      <c r="AZ225">
        <f>IF(AW225&lt;&gt;0,(1000-(AV225+U225)/2)/AW225*AP225,0)</f>
        <v>2.0511714776704101E-2</v>
      </c>
      <c r="BA225">
        <f>U225*AA225/1000</f>
        <v>1.4210269363578119</v>
      </c>
      <c r="BB225">
        <f>(AY225-BA225)</f>
        <v>2.2247224514423607</v>
      </c>
      <c r="BC225">
        <f>1/(1.6/F225+1.37/N225)</f>
        <v>1.28303303426606E-2</v>
      </c>
      <c r="BD225">
        <f>G225*AA225*0.001</f>
        <v>60.115538303108345</v>
      </c>
      <c r="BE225">
        <f>G225/S225</f>
        <v>1.4311190914863352</v>
      </c>
      <c r="BF225">
        <f>(1-AP225*AA225/AU225/F225)*100</f>
        <v>38.197861355388739</v>
      </c>
      <c r="BG225">
        <f>(S225-E225/(N225/1.35))</f>
        <v>414.08812635950761</v>
      </c>
      <c r="BH225">
        <f>E225*BF225/100/BG225</f>
        <v>-2.3176833072688008E-3</v>
      </c>
    </row>
    <row r="226" spans="1:60" x14ac:dyDescent="0.25">
      <c r="A226" s="1">
        <v>75</v>
      </c>
      <c r="B226" s="1" t="s">
        <v>288</v>
      </c>
      <c r="C226" s="1">
        <v>11495.500006895512</v>
      </c>
      <c r="D226" s="1">
        <v>1</v>
      </c>
      <c r="E226">
        <f>(R226-S226*(1000-T226)/(1000-U226))*AO226</f>
        <v>-2.4794349044127744</v>
      </c>
      <c r="F226">
        <f>IF(AZ226&lt;&gt;0,1/(1/AZ226-1/N226),0)</f>
        <v>2.0591104782429107E-2</v>
      </c>
      <c r="G226">
        <f>((BC226-AP226/2)*S226-E226)/(BC226+AP226/2)</f>
        <v>589.02670576961032</v>
      </c>
      <c r="H226">
        <f>AP226*1000</f>
        <v>0.45154924409346564</v>
      </c>
      <c r="I226">
        <f>(AU226-BA226)</f>
        <v>2.186897214480763</v>
      </c>
      <c r="J226">
        <f>(P226+AT226*D226)</f>
        <v>27.139610565934568</v>
      </c>
      <c r="K226" s="1">
        <v>7.1999998092651367</v>
      </c>
      <c r="L226">
        <f>(K226*AI226+AJ226)</f>
        <v>2</v>
      </c>
      <c r="M226" s="1">
        <v>0.5</v>
      </c>
      <c r="N226">
        <f>L226*(M226+1)*(M226+1)/(M226*M226+1)</f>
        <v>3.6</v>
      </c>
      <c r="O226" s="1">
        <v>27.225547790527344</v>
      </c>
      <c r="P226" s="1">
        <v>27.314775466918945</v>
      </c>
      <c r="Q226" s="1">
        <v>27.036550521850586</v>
      </c>
      <c r="R226" s="1">
        <v>409.78875732421875</v>
      </c>
      <c r="S226" s="1">
        <v>413.08917236328125</v>
      </c>
      <c r="T226" s="1">
        <v>13.342379570007324</v>
      </c>
      <c r="U226" s="1">
        <v>13.98325252532959</v>
      </c>
      <c r="V226" s="1">
        <v>37.398792266845703</v>
      </c>
      <c r="W226" s="1">
        <v>39.196475982666016</v>
      </c>
      <c r="X226" s="1">
        <v>500.20721435546875</v>
      </c>
      <c r="Y226" s="1">
        <v>0.1067834198474884</v>
      </c>
      <c r="Z226" s="1">
        <v>0.11240360885858536</v>
      </c>
      <c r="AA226" s="1">
        <v>101.67274475097656</v>
      </c>
      <c r="AB226" s="1">
        <v>-0.62326502799987793</v>
      </c>
      <c r="AC226" s="1">
        <v>-0.12344538420438766</v>
      </c>
      <c r="AD226" s="1">
        <v>1.1109320446848869E-2</v>
      </c>
      <c r="AE226" s="1">
        <v>4.7726132906973362E-3</v>
      </c>
      <c r="AF226" s="1">
        <v>1.4326492324471474E-2</v>
      </c>
      <c r="AG226" s="1">
        <v>4.9802446737885475E-3</v>
      </c>
      <c r="AH226" s="1">
        <v>1</v>
      </c>
      <c r="AI226" s="1">
        <v>0</v>
      </c>
      <c r="AJ226" s="1">
        <v>2</v>
      </c>
      <c r="AK226" s="1">
        <v>0</v>
      </c>
      <c r="AL226" s="1">
        <v>1</v>
      </c>
      <c r="AM226" s="1">
        <v>0.18999999761581421</v>
      </c>
      <c r="AN226" s="1">
        <v>111115</v>
      </c>
      <c r="AO226">
        <f>X226*0.000001/(K226*0.0001)</f>
        <v>0.69473226056449311</v>
      </c>
      <c r="AP226">
        <f>(U226-T226)/(1000-U226)*AO226</f>
        <v>4.5154924409346564E-4</v>
      </c>
      <c r="AQ226">
        <f>(P226+273.15)</f>
        <v>300.46477546691892</v>
      </c>
      <c r="AR226">
        <f>(O226+273.15)</f>
        <v>300.37554779052732</v>
      </c>
      <c r="AS226">
        <f>(Y226*AK226+Z226*AL226)*AM226</f>
        <v>2.1356685415140131E-2</v>
      </c>
      <c r="AT226">
        <f>((AS226+0.00000010773*(AR226^4-AQ226^4))-AP226*44100)/(L226*0.92*2*29.3+0.00000043092*AQ226^3)</f>
        <v>-0.17516490098437892</v>
      </c>
      <c r="AU226">
        <f>0.61365*EXP(17.502*J226/(240.97+J226))</f>
        <v>3.6086128792770467</v>
      </c>
      <c r="AV226">
        <f>AU226*1000/AA226</f>
        <v>35.492431015957067</v>
      </c>
      <c r="AW226">
        <f>(AV226-U226)</f>
        <v>21.509178490627477</v>
      </c>
      <c r="AX226">
        <f>IF(D226,P226,(O226+P226)/2)</f>
        <v>27.314775466918945</v>
      </c>
      <c r="AY226">
        <f>0.61365*EXP(17.502*AX226/(240.97+AX226))</f>
        <v>3.6458659209141464</v>
      </c>
      <c r="AZ226">
        <f>IF(AW226&lt;&gt;0,(1000-(AV226+U226)/2)/AW226*AP226,0)</f>
        <v>2.0473998601728136E-2</v>
      </c>
      <c r="BA226">
        <f>U226*AA226/1000</f>
        <v>1.4217156647962839</v>
      </c>
      <c r="BB226">
        <f>(AY226-BA226)</f>
        <v>2.2241502561178628</v>
      </c>
      <c r="BC226">
        <f>1/(1.6/F226+1.37/N226)</f>
        <v>1.2806719107380843E-2</v>
      </c>
      <c r="BD226">
        <f>G226*AA226*0.001</f>
        <v>59.887961907222163</v>
      </c>
      <c r="BE226">
        <f>G226/S226</f>
        <v>1.42590691109087</v>
      </c>
      <c r="BF226">
        <f>(1-AP226*AA226/AU226/F226)*100</f>
        <v>38.214050647117837</v>
      </c>
      <c r="BG226">
        <f>(S226-E226/(N226/1.35))</f>
        <v>414.01896045243603</v>
      </c>
      <c r="BH226">
        <f>E226*BF226/100/BG226</f>
        <v>-2.2885244412458898E-3</v>
      </c>
    </row>
    <row r="227" spans="1:60" x14ac:dyDescent="0.25">
      <c r="A227" s="1">
        <v>76</v>
      </c>
      <c r="B227" s="1" t="s">
        <v>289</v>
      </c>
      <c r="C227" s="1">
        <v>11500.500006783754</v>
      </c>
      <c r="D227" s="1">
        <v>1</v>
      </c>
      <c r="E227">
        <f>(R227-S227*(1000-T227)/(1000-U227))*AO227</f>
        <v>-2.4432964971949684</v>
      </c>
      <c r="F227">
        <f>IF(AZ227&lt;&gt;0,1/(1/AZ227-1/N227),0)</f>
        <v>2.055204787710134E-2</v>
      </c>
      <c r="G227">
        <f>((BC227-AP227/2)*S227-E227)/(BC227+AP227/2)</f>
        <v>586.57683355575352</v>
      </c>
      <c r="H227">
        <f>AP227*1000</f>
        <v>0.45066640135997116</v>
      </c>
      <c r="I227">
        <f>(AU227-BA227)</f>
        <v>2.1867343873342562</v>
      </c>
      <c r="J227">
        <f>(P227+AT227*D227)</f>
        <v>27.142310825740353</v>
      </c>
      <c r="K227" s="1">
        <v>7.1999998092651367</v>
      </c>
      <c r="L227">
        <f>(K227*AI227+AJ227)</f>
        <v>2</v>
      </c>
      <c r="M227" s="1">
        <v>0.5</v>
      </c>
      <c r="N227">
        <f>L227*(M227+1)*(M227+1)/(M227*M227+1)</f>
        <v>3.6</v>
      </c>
      <c r="O227" s="1">
        <v>27.232606887817383</v>
      </c>
      <c r="P227" s="1">
        <v>27.316625595092773</v>
      </c>
      <c r="Q227" s="1">
        <v>27.047246932983398</v>
      </c>
      <c r="R227" s="1">
        <v>409.806396484375</v>
      </c>
      <c r="S227" s="1">
        <v>413.05535888671875</v>
      </c>
      <c r="T227" s="1">
        <v>13.350839614868164</v>
      </c>
      <c r="U227" s="1">
        <v>13.990458488464355</v>
      </c>
      <c r="V227" s="1">
        <v>37.409225463867188</v>
      </c>
      <c r="W227" s="1">
        <v>39.202449798583984</v>
      </c>
      <c r="X227" s="1">
        <v>500.20440673828125</v>
      </c>
      <c r="Y227" s="1">
        <v>0.11585303395986557</v>
      </c>
      <c r="Z227" s="1">
        <v>0.12195056676864624</v>
      </c>
      <c r="AA227" s="1">
        <v>101.67288208007813</v>
      </c>
      <c r="AB227" s="1">
        <v>-0.62326502799987793</v>
      </c>
      <c r="AC227" s="1">
        <v>-0.12344538420438766</v>
      </c>
      <c r="AD227" s="1">
        <v>1.1109320446848869E-2</v>
      </c>
      <c r="AE227" s="1">
        <v>4.7726132906973362E-3</v>
      </c>
      <c r="AF227" s="1">
        <v>1.4326492324471474E-2</v>
      </c>
      <c r="AG227" s="1">
        <v>4.9802446737885475E-3</v>
      </c>
      <c r="AH227" s="1">
        <v>1</v>
      </c>
      <c r="AI227" s="1">
        <v>0</v>
      </c>
      <c r="AJ227" s="1">
        <v>2</v>
      </c>
      <c r="AK227" s="1">
        <v>0</v>
      </c>
      <c r="AL227" s="1">
        <v>1</v>
      </c>
      <c r="AM227" s="1">
        <v>0.18999999761581421</v>
      </c>
      <c r="AN227" s="1">
        <v>111115</v>
      </c>
      <c r="AO227">
        <f>X227*0.000001/(K227*0.0001)</f>
        <v>0.69472836109607383</v>
      </c>
      <c r="AP227">
        <f>(U227-T227)/(1000-U227)*AO227</f>
        <v>4.5066640135997115E-4</v>
      </c>
      <c r="AQ227">
        <f>(P227+273.15)</f>
        <v>300.46662559509275</v>
      </c>
      <c r="AR227">
        <f>(O227+273.15)</f>
        <v>300.38260688781736</v>
      </c>
      <c r="AS227">
        <f>(Y227*AK227+Z227*AL227)*AM227</f>
        <v>2.3170607395289977E-2</v>
      </c>
      <c r="AT227">
        <f>((AS227+0.00000010773*(AR227^4-AQ227^4))-AP227*44100)/(L227*0.92*2*29.3+0.00000043092*AQ227^3)</f>
        <v>-0.17431476935242188</v>
      </c>
      <c r="AU227">
        <f>0.61365*EXP(17.502*J227/(240.97+J227))</f>
        <v>3.6091846234781206</v>
      </c>
      <c r="AV227">
        <f>AU227*1000/AA227</f>
        <v>35.498006446158442</v>
      </c>
      <c r="AW227">
        <f>(AV227-U227)</f>
        <v>21.507547957694086</v>
      </c>
      <c r="AX227">
        <f>IF(D227,P227,(O227+P227)/2)</f>
        <v>27.316625595092773</v>
      </c>
      <c r="AY227">
        <f>0.61365*EXP(17.502*AX227/(240.97+AX227))</f>
        <v>3.6462611798127753</v>
      </c>
      <c r="AZ227">
        <f>IF(AW227&lt;&gt;0,(1000-(AV227+U227)/2)/AW227*AP227,0)</f>
        <v>2.0435384267144308E-2</v>
      </c>
      <c r="BA227">
        <f>U227*AA227/1000</f>
        <v>1.4224502361438645</v>
      </c>
      <c r="BB227">
        <f>(AY227-BA227)</f>
        <v>2.2238109436689109</v>
      </c>
      <c r="BC227">
        <f>1/(1.6/F227+1.37/N227)</f>
        <v>1.2782545676261293E-2</v>
      </c>
      <c r="BD227">
        <f>G227*AA227*0.001</f>
        <v>59.638957229019738</v>
      </c>
      <c r="BE227">
        <f>G227/S227</f>
        <v>1.4200925395005548</v>
      </c>
      <c r="BF227">
        <f>(1-AP227*AA227/AU227/F227)*100</f>
        <v>38.227366831205281</v>
      </c>
      <c r="BG227">
        <f>(S227-E227/(N227/1.35))</f>
        <v>413.97159507316684</v>
      </c>
      <c r="BH227">
        <f>E227*BF227/100/BG227</f>
        <v>-2.2562125659651355E-3</v>
      </c>
    </row>
    <row r="228" spans="1:60" x14ac:dyDescent="0.25">
      <c r="A228" s="1" t="s">
        <v>9</v>
      </c>
      <c r="B228" s="1" t="s">
        <v>290</v>
      </c>
    </row>
    <row r="229" spans="1:60" x14ac:dyDescent="0.25">
      <c r="A229" s="1" t="s">
        <v>9</v>
      </c>
      <c r="B229" s="1" t="s">
        <v>291</v>
      </c>
    </row>
    <row r="230" spans="1:60" x14ac:dyDescent="0.25">
      <c r="A230" s="1" t="s">
        <v>9</v>
      </c>
      <c r="B230" s="1" t="s">
        <v>292</v>
      </c>
    </row>
    <row r="231" spans="1:60" x14ac:dyDescent="0.25">
      <c r="A231" s="1" t="s">
        <v>9</v>
      </c>
      <c r="B231" s="1" t="s">
        <v>293</v>
      </c>
    </row>
    <row r="232" spans="1:60" x14ac:dyDescent="0.25">
      <c r="A232" s="1" t="s">
        <v>9</v>
      </c>
      <c r="B232" s="1" t="s">
        <v>294</v>
      </c>
    </row>
    <row r="233" spans="1:60" x14ac:dyDescent="0.25">
      <c r="A233" s="1" t="s">
        <v>9</v>
      </c>
      <c r="B233" s="1" t="s">
        <v>295</v>
      </c>
    </row>
    <row r="234" spans="1:60" x14ac:dyDescent="0.25">
      <c r="A234" s="1" t="s">
        <v>9</v>
      </c>
      <c r="B234" s="1" t="s">
        <v>296</v>
      </c>
    </row>
    <row r="235" spans="1:60" x14ac:dyDescent="0.25">
      <c r="A235" s="1" t="s">
        <v>9</v>
      </c>
      <c r="B235" s="1" t="s">
        <v>297</v>
      </c>
    </row>
    <row r="236" spans="1:60" x14ac:dyDescent="0.25">
      <c r="A236" s="1" t="s">
        <v>9</v>
      </c>
      <c r="B236" s="1" t="s">
        <v>298</v>
      </c>
    </row>
    <row r="237" spans="1:60" x14ac:dyDescent="0.25">
      <c r="A237" s="1">
        <v>77</v>
      </c>
      <c r="B237" s="1" t="s">
        <v>299</v>
      </c>
      <c r="C237" s="1">
        <v>11878.000007241964</v>
      </c>
      <c r="D237" s="1">
        <v>1</v>
      </c>
      <c r="E237">
        <f>(R237-S237*(1000-T237)/(1000-U237))*AO237</f>
        <v>-1.2711633474982362</v>
      </c>
      <c r="F237">
        <f>IF(AZ237&lt;&gt;0,1/(1/AZ237-1/N237),0)</f>
        <v>2.7303363149763279E-2</v>
      </c>
      <c r="G237">
        <f>((BC237-AP237/2)*S237-E237)/(BC237+AP237/2)</f>
        <v>471.15591084527301</v>
      </c>
      <c r="H237">
        <f>AP237*1000</f>
        <v>0.59328185745550877</v>
      </c>
      <c r="I237">
        <f>(AU237-BA237)</f>
        <v>2.1699994998641214</v>
      </c>
      <c r="J237">
        <f>(P237+AT237*D237)</f>
        <v>27.303089924563722</v>
      </c>
      <c r="K237" s="1">
        <v>6.3499999046325684</v>
      </c>
      <c r="L237">
        <f>(K237*AI237+AJ237)</f>
        <v>2</v>
      </c>
      <c r="M237" s="1">
        <v>0.5</v>
      </c>
      <c r="N237">
        <f>L237*(M237+1)*(M237+1)/(M237*M237+1)</f>
        <v>3.6</v>
      </c>
      <c r="O237" s="1">
        <v>27.315223693847656</v>
      </c>
      <c r="P237" s="1">
        <v>27.544195175170898</v>
      </c>
      <c r="Q237" s="1">
        <v>27.047346115112305</v>
      </c>
      <c r="R237" s="1">
        <v>410.32266235351563</v>
      </c>
      <c r="S237" s="1">
        <v>411.6263427734375</v>
      </c>
      <c r="T237" s="1">
        <v>13.749176979064941</v>
      </c>
      <c r="U237" s="1">
        <v>14.491413116455078</v>
      </c>
      <c r="V237" s="1">
        <v>38.340957641601563</v>
      </c>
      <c r="W237" s="1">
        <v>40.411018371582031</v>
      </c>
      <c r="X237" s="1">
        <v>500.21084594726563</v>
      </c>
      <c r="Y237" s="1">
        <v>0.10789041221141815</v>
      </c>
      <c r="Z237" s="1">
        <v>0.11356885731220245</v>
      </c>
      <c r="AA237" s="1">
        <v>101.67198944091797</v>
      </c>
      <c r="AB237" s="1">
        <v>-0.29272150993347168</v>
      </c>
      <c r="AC237" s="1">
        <v>-0.12190062552690506</v>
      </c>
      <c r="AD237" s="1">
        <v>3.3668991178274155E-2</v>
      </c>
      <c r="AE237" s="1">
        <v>3.0946787446737289E-3</v>
      </c>
      <c r="AF237" s="1">
        <v>1.961991935968399E-2</v>
      </c>
      <c r="AG237" s="1">
        <v>1.5231330180540681E-3</v>
      </c>
      <c r="AH237" s="1">
        <v>1</v>
      </c>
      <c r="AI237" s="1">
        <v>0</v>
      </c>
      <c r="AJ237" s="1">
        <v>2</v>
      </c>
      <c r="AK237" s="1">
        <v>0</v>
      </c>
      <c r="AL237" s="1">
        <v>1</v>
      </c>
      <c r="AM237" s="1">
        <v>0.18999999761581421</v>
      </c>
      <c r="AN237" s="1">
        <v>111115</v>
      </c>
      <c r="AO237">
        <f>X237*0.000001/(K237*0.0001)</f>
        <v>0.78773362749555731</v>
      </c>
      <c r="AP237">
        <f>(U237-T237)/(1000-U237)*AO237</f>
        <v>5.932818574555088E-4</v>
      </c>
      <c r="AQ237">
        <f>(P237+273.15)</f>
        <v>300.69419517517088</v>
      </c>
      <c r="AR237">
        <f>(O237+273.15)</f>
        <v>300.46522369384763</v>
      </c>
      <c r="AS237">
        <f>(Y237*AK237+Z237*AL237)*AM237</f>
        <v>2.157808261854921E-2</v>
      </c>
      <c r="AT237">
        <f>((AS237+0.00000010773*(AR237^4-AQ237^4))-AP237*44100)/(L237*0.92*2*29.3+0.00000043092*AQ237^3)</f>
        <v>-0.24110525060717622</v>
      </c>
      <c r="AU237">
        <f>0.61365*EXP(17.502*J237/(240.97+J237))</f>
        <v>3.6433703012243224</v>
      </c>
      <c r="AV237">
        <f>AU237*1000/AA237</f>
        <v>35.834553068733847</v>
      </c>
      <c r="AW237">
        <f>(AV237-U237)</f>
        <v>21.343139952278769</v>
      </c>
      <c r="AX237">
        <f>IF(D237,P237,(O237+P237)/2)</f>
        <v>27.544195175170898</v>
      </c>
      <c r="AY237">
        <f>0.61365*EXP(17.502*AX237/(240.97+AX237))</f>
        <v>3.6951649799356412</v>
      </c>
      <c r="AZ237">
        <f>IF(AW237&lt;&gt;0,(1000-(AV237+U237)/2)/AW237*AP237,0)</f>
        <v>2.7097845837133403E-2</v>
      </c>
      <c r="BA237">
        <f>U237*AA237/1000</f>
        <v>1.4733708013602009</v>
      </c>
      <c r="BB237">
        <f>(AY237-BA237)</f>
        <v>2.2217941785754403</v>
      </c>
      <c r="BC237">
        <f>1/(1.6/F237+1.37/N237)</f>
        <v>1.695449895928133E-2</v>
      </c>
      <c r="BD237">
        <f>G237*AA237*0.001</f>
        <v>47.903358792486692</v>
      </c>
      <c r="BE237">
        <f>G237/S237</f>
        <v>1.1446204042013925</v>
      </c>
      <c r="BF237">
        <f>(1-AP237*AA237/AU237/F237)*100</f>
        <v>39.362270679239487</v>
      </c>
      <c r="BG237">
        <f>(S237-E237/(N237/1.35))</f>
        <v>412.10302902874935</v>
      </c>
      <c r="BH237">
        <f>E237*BF237/100/BG237</f>
        <v>-1.2141593785340292E-3</v>
      </c>
    </row>
    <row r="238" spans="1:60" x14ac:dyDescent="0.25">
      <c r="A238" s="1">
        <v>78</v>
      </c>
      <c r="B238" s="1" t="s">
        <v>300</v>
      </c>
      <c r="C238" s="1">
        <v>11883.000007130206</v>
      </c>
      <c r="D238" s="1">
        <v>1</v>
      </c>
      <c r="E238">
        <f>(R238-S238*(1000-T238)/(1000-U238))*AO238</f>
        <v>-1.3716425244190791</v>
      </c>
      <c r="F238">
        <f>IF(AZ238&lt;&gt;0,1/(1/AZ238-1/N238),0)</f>
        <v>2.7299470958502447E-2</v>
      </c>
      <c r="G238">
        <f>((BC238-AP238/2)*S238-E238)/(BC238+AP238/2)</f>
        <v>477.04397505916796</v>
      </c>
      <c r="H238">
        <f>AP238*1000</f>
        <v>0.59313032004195509</v>
      </c>
      <c r="I238">
        <f>(AU238-BA238)</f>
        <v>2.1697215241877363</v>
      </c>
      <c r="J238">
        <f>(P238+AT238*D238)</f>
        <v>27.302858301629097</v>
      </c>
      <c r="K238" s="1">
        <v>6.3499999046325684</v>
      </c>
      <c r="L238">
        <f>(K238*AI238+AJ238)</f>
        <v>2</v>
      </c>
      <c r="M238" s="1">
        <v>0.5</v>
      </c>
      <c r="N238">
        <f>L238*(M238+1)*(M238+1)/(M238*M238+1)</f>
        <v>3.6</v>
      </c>
      <c r="O238" s="1">
        <v>27.317996978759766</v>
      </c>
      <c r="P238" s="1">
        <v>27.543535232543945</v>
      </c>
      <c r="Q238" s="1">
        <v>27.056716918945313</v>
      </c>
      <c r="R238" s="1">
        <v>410.2474365234375</v>
      </c>
      <c r="S238" s="1">
        <v>411.6787109375</v>
      </c>
      <c r="T238" s="1">
        <v>13.751803398132324</v>
      </c>
      <c r="U238" s="1">
        <v>14.493847846984863</v>
      </c>
      <c r="V238" s="1">
        <v>38.341743469238281</v>
      </c>
      <c r="W238" s="1">
        <v>40.410621643066406</v>
      </c>
      <c r="X238" s="1">
        <v>500.21102905273438</v>
      </c>
      <c r="Y238" s="1">
        <v>0.12982924282550812</v>
      </c>
      <c r="Z238" s="1">
        <v>0.13666236400604248</v>
      </c>
      <c r="AA238" s="1">
        <v>101.67067718505859</v>
      </c>
      <c r="AB238" s="1">
        <v>-0.29272150993347168</v>
      </c>
      <c r="AC238" s="1">
        <v>-0.12190062552690506</v>
      </c>
      <c r="AD238" s="1">
        <v>3.3668991178274155E-2</v>
      </c>
      <c r="AE238" s="1">
        <v>3.0946787446737289E-3</v>
      </c>
      <c r="AF238" s="1">
        <v>1.961991935968399E-2</v>
      </c>
      <c r="AG238" s="1">
        <v>1.5231330180540681E-3</v>
      </c>
      <c r="AH238" s="1">
        <v>1</v>
      </c>
      <c r="AI238" s="1">
        <v>0</v>
      </c>
      <c r="AJ238" s="1">
        <v>2</v>
      </c>
      <c r="AK238" s="1">
        <v>0</v>
      </c>
      <c r="AL238" s="1">
        <v>1</v>
      </c>
      <c r="AM238" s="1">
        <v>0.18999999761581421</v>
      </c>
      <c r="AN238" s="1">
        <v>111115</v>
      </c>
      <c r="AO238">
        <f>X238*0.000001/(K238*0.0001)</f>
        <v>0.78773391585063046</v>
      </c>
      <c r="AP238">
        <f>(U238-T238)/(1000-U238)*AO238</f>
        <v>5.9313032004195505E-4</v>
      </c>
      <c r="AQ238">
        <f>(P238+273.15)</f>
        <v>300.69353523254392</v>
      </c>
      <c r="AR238">
        <f>(O238+273.15)</f>
        <v>300.46799697875974</v>
      </c>
      <c r="AS238">
        <f>(Y238*AK238+Z238*AL238)*AM238</f>
        <v>2.5965848835319605E-2</v>
      </c>
      <c r="AT238">
        <f>((AS238+0.00000010773*(AR238^4-AQ238^4))-AP238*44100)/(L238*0.92*2*29.3+0.00000043092*AQ238^3)</f>
        <v>-0.24067693091484771</v>
      </c>
      <c r="AU238">
        <f>0.61365*EXP(17.502*J238/(240.97+J238))</f>
        <v>3.6433208498078908</v>
      </c>
      <c r="AV238">
        <f>AU238*1000/AA238</f>
        <v>35.834529194453999</v>
      </c>
      <c r="AW238">
        <f>(AV238-U238)</f>
        <v>21.340681347469136</v>
      </c>
      <c r="AX238">
        <f>IF(D238,P238,(O238+P238)/2)</f>
        <v>27.543535232543945</v>
      </c>
      <c r="AY238">
        <f>0.61365*EXP(17.502*AX238/(240.97+AX238))</f>
        <v>3.6950223374635951</v>
      </c>
      <c r="AZ238">
        <f>IF(AW238&lt;&gt;0,(1000-(AV238+U238)/2)/AW238*AP238,0)</f>
        <v>2.7094012015677089E-2</v>
      </c>
      <c r="BA238">
        <f>U238*AA238/1000</f>
        <v>1.4735993256201545</v>
      </c>
      <c r="BB238">
        <f>(AY238-BA238)</f>
        <v>2.2214230118434406</v>
      </c>
      <c r="BC238">
        <f>1/(1.6/F238+1.37/N238)</f>
        <v>1.695209762741378E-2</v>
      </c>
      <c r="BD238">
        <f>G238*AA238*0.001</f>
        <v>48.501383991317809</v>
      </c>
      <c r="BE238">
        <f>G238/S238</f>
        <v>1.158777372706046</v>
      </c>
      <c r="BF238">
        <f>(1-AP238*AA238/AU238/F238)*100</f>
        <v>39.369075365094005</v>
      </c>
      <c r="BG238">
        <f>(S238-E238/(N238/1.35))</f>
        <v>412.19307688415716</v>
      </c>
      <c r="BH238">
        <f>E238*BF238/100/BG238</f>
        <v>-1.3100728989924007E-3</v>
      </c>
    </row>
    <row r="239" spans="1:60" x14ac:dyDescent="0.25">
      <c r="A239" s="1">
        <v>79</v>
      </c>
      <c r="B239" s="1" t="s">
        <v>301</v>
      </c>
      <c r="C239" s="1">
        <v>11888.000007018447</v>
      </c>
      <c r="D239" s="1">
        <v>1</v>
      </c>
      <c r="E239">
        <f>(R239-S239*(1000-T239)/(1000-U239))*AO239</f>
        <v>-1.505152636027135</v>
      </c>
      <c r="F239">
        <f>IF(AZ239&lt;&gt;0,1/(1/AZ239-1/N239),0)</f>
        <v>2.7262509320333507E-2</v>
      </c>
      <c r="G239">
        <f>((BC239-AP239/2)*S239-E239)/(BC239+AP239/2)</f>
        <v>484.93906101206585</v>
      </c>
      <c r="H239">
        <f>AP239*1000</f>
        <v>0.592273282725164</v>
      </c>
      <c r="I239">
        <f>(AU239-BA239)</f>
        <v>2.1694777651443449</v>
      </c>
      <c r="J239">
        <f>(P239+AT239*D239)</f>
        <v>27.302725497658329</v>
      </c>
      <c r="K239" s="1">
        <v>6.3499999046325684</v>
      </c>
      <c r="L239">
        <f>(K239*AI239+AJ239)</f>
        <v>2</v>
      </c>
      <c r="M239" s="1">
        <v>0.5</v>
      </c>
      <c r="N239">
        <f>L239*(M239+1)*(M239+1)/(M239*M239+1)</f>
        <v>3.6</v>
      </c>
      <c r="O239" s="1">
        <v>27.320123672485352</v>
      </c>
      <c r="P239" s="1">
        <v>27.542861938476563</v>
      </c>
      <c r="Q239" s="1">
        <v>27.054269790649414</v>
      </c>
      <c r="R239" s="1">
        <v>410.11456298828125</v>
      </c>
      <c r="S239" s="1">
        <v>411.71566772460938</v>
      </c>
      <c r="T239" s="1">
        <v>13.755173683166504</v>
      </c>
      <c r="U239" s="1">
        <v>14.496109008789063</v>
      </c>
      <c r="V239" s="1">
        <v>38.345478057861328</v>
      </c>
      <c r="W239" s="1">
        <v>40.411609649658203</v>
      </c>
      <c r="X239" s="1">
        <v>500.23480224609375</v>
      </c>
      <c r="Y239" s="1">
        <v>0.10025676339864731</v>
      </c>
      <c r="Z239" s="1">
        <v>0.10553343594074249</v>
      </c>
      <c r="AA239" s="1">
        <v>101.669677734375</v>
      </c>
      <c r="AB239" s="1">
        <v>-0.29272150993347168</v>
      </c>
      <c r="AC239" s="1">
        <v>-0.12190062552690506</v>
      </c>
      <c r="AD239" s="1">
        <v>3.3668991178274155E-2</v>
      </c>
      <c r="AE239" s="1">
        <v>3.0946787446737289E-3</v>
      </c>
      <c r="AF239" s="1">
        <v>1.961991935968399E-2</v>
      </c>
      <c r="AG239" s="1">
        <v>1.5231330180540681E-3</v>
      </c>
      <c r="AH239" s="1">
        <v>1</v>
      </c>
      <c r="AI239" s="1">
        <v>0</v>
      </c>
      <c r="AJ239" s="1">
        <v>2</v>
      </c>
      <c r="AK239" s="1">
        <v>0</v>
      </c>
      <c r="AL239" s="1">
        <v>1</v>
      </c>
      <c r="AM239" s="1">
        <v>0.18999999761581421</v>
      </c>
      <c r="AN239" s="1">
        <v>111115</v>
      </c>
      <c r="AO239">
        <f>X239*0.000001/(K239*0.0001)</f>
        <v>0.7877713539509712</v>
      </c>
      <c r="AP239">
        <f>(U239-T239)/(1000-U239)*AO239</f>
        <v>5.9227328272516396E-4</v>
      </c>
      <c r="AQ239">
        <f>(P239+273.15)</f>
        <v>300.69286193847654</v>
      </c>
      <c r="AR239">
        <f>(O239+273.15)</f>
        <v>300.47012367248533</v>
      </c>
      <c r="AS239">
        <f>(Y239*AK239+Z239*AL239)*AM239</f>
        <v>2.0051352577129755E-2</v>
      </c>
      <c r="AT239">
        <f>((AS239+0.00000010773*(AR239^4-AQ239^4))-AP239*44100)/(L239*0.92*2*29.3+0.00000043092*AQ239^3)</f>
        <v>-0.24013644081823177</v>
      </c>
      <c r="AU239">
        <f>0.61365*EXP(17.502*J239/(240.97+J239))</f>
        <v>3.6432924964702988</v>
      </c>
      <c r="AV239">
        <f>AU239*1000/AA239</f>
        <v>35.834602584153608</v>
      </c>
      <c r="AW239">
        <f>(AV239-U239)</f>
        <v>21.338493575364545</v>
      </c>
      <c r="AX239">
        <f>IF(D239,P239,(O239+P239)/2)</f>
        <v>27.542861938476563</v>
      </c>
      <c r="AY239">
        <f>0.61365*EXP(17.502*AX239/(240.97+AX239))</f>
        <v>3.6948768141132229</v>
      </c>
      <c r="AZ239">
        <f>IF(AW239&lt;&gt;0,(1000-(AV239+U239)/2)/AW239*AP239,0)</f>
        <v>2.7057604267960958E-2</v>
      </c>
      <c r="BA239">
        <f>U239*AA239/1000</f>
        <v>1.4738147313259542</v>
      </c>
      <c r="BB239">
        <f>(AY239-BA239)</f>
        <v>2.2210620827872685</v>
      </c>
      <c r="BC239">
        <f>1/(1.6/F239+1.37/N239)</f>
        <v>1.6929293502292938E-2</v>
      </c>
      <c r="BD239">
        <f>G239*AA239*0.001</f>
        <v>49.303598053907152</v>
      </c>
      <c r="BE239">
        <f>G239/S239</f>
        <v>1.1778494214032063</v>
      </c>
      <c r="BF239">
        <f>(1-AP239*AA239/AU239/F239)*100</f>
        <v>39.374724840936373</v>
      </c>
      <c r="BG239">
        <f>(S239-E239/(N239/1.35))</f>
        <v>412.28009996311954</v>
      </c>
      <c r="BH239">
        <f>E239*BF239/100/BG239</f>
        <v>-1.4374928814774239E-3</v>
      </c>
    </row>
    <row r="240" spans="1:60" x14ac:dyDescent="0.25">
      <c r="A240" s="1">
        <v>80</v>
      </c>
      <c r="B240" s="1" t="s">
        <v>302</v>
      </c>
      <c r="C240" s="1">
        <v>11893.500006895512</v>
      </c>
      <c r="D240" s="1">
        <v>1</v>
      </c>
      <c r="E240">
        <f>(R240-S240*(1000-T240)/(1000-U240))*AO240</f>
        <v>-1.5565860685413608</v>
      </c>
      <c r="F240">
        <f>IF(AZ240&lt;&gt;0,1/(1/AZ240-1/N240),0)</f>
        <v>2.7219832372242694E-2</v>
      </c>
      <c r="G240">
        <f>((BC240-AP240/2)*S240-E240)/(BC240+AP240/2)</f>
        <v>488.09073304911499</v>
      </c>
      <c r="H240">
        <f>AP240*1000</f>
        <v>0.59120738426769825</v>
      </c>
      <c r="I240">
        <f>(AU240-BA240)</f>
        <v>2.1689398319823261</v>
      </c>
      <c r="J240">
        <f>(P240+AT240*D240)</f>
        <v>27.30136788383215</v>
      </c>
      <c r="K240" s="1">
        <v>6.3499999046325684</v>
      </c>
      <c r="L240">
        <f>(K240*AI240+AJ240)</f>
        <v>2</v>
      </c>
      <c r="M240" s="1">
        <v>0.5</v>
      </c>
      <c r="N240">
        <f>L240*(M240+1)*(M240+1)/(M240*M240+1)</f>
        <v>3.6</v>
      </c>
      <c r="O240" s="1">
        <v>27.319364547729492</v>
      </c>
      <c r="P240" s="1">
        <v>27.541036605834961</v>
      </c>
      <c r="Q240" s="1">
        <v>27.036462783813477</v>
      </c>
      <c r="R240" s="1">
        <v>410.07070922851563</v>
      </c>
      <c r="S240" s="1">
        <v>411.73764038085938</v>
      </c>
      <c r="T240" s="1">
        <v>13.758975982666016</v>
      </c>
      <c r="U240" s="1">
        <v>14.498574256896973</v>
      </c>
      <c r="V240" s="1">
        <v>38.356060028076172</v>
      </c>
      <c r="W240" s="1">
        <v>40.418800354003906</v>
      </c>
      <c r="X240" s="1">
        <v>500.23599243164063</v>
      </c>
      <c r="Y240" s="1">
        <v>8.2482047379016876E-2</v>
      </c>
      <c r="Z240" s="1">
        <v>8.6823202669620514E-2</v>
      </c>
      <c r="AA240" s="1">
        <v>101.66950225830078</v>
      </c>
      <c r="AB240" s="1">
        <v>-0.29272150993347168</v>
      </c>
      <c r="AC240" s="1">
        <v>-0.12190062552690506</v>
      </c>
      <c r="AD240" s="1">
        <v>3.3668991178274155E-2</v>
      </c>
      <c r="AE240" s="1">
        <v>3.0946787446737289E-3</v>
      </c>
      <c r="AF240" s="1">
        <v>1.961991935968399E-2</v>
      </c>
      <c r="AG240" s="1">
        <v>1.5231330180540681E-3</v>
      </c>
      <c r="AH240" s="1">
        <v>1</v>
      </c>
      <c r="AI240" s="1">
        <v>0</v>
      </c>
      <c r="AJ240" s="1">
        <v>2</v>
      </c>
      <c r="AK240" s="1">
        <v>0</v>
      </c>
      <c r="AL240" s="1">
        <v>1</v>
      </c>
      <c r="AM240" s="1">
        <v>0.18999999761581421</v>
      </c>
      <c r="AN240" s="1">
        <v>111115</v>
      </c>
      <c r="AO240">
        <f>X240*0.000001/(K240*0.0001)</f>
        <v>0.78777322825894724</v>
      </c>
      <c r="AP240">
        <f>(U240-T240)/(1000-U240)*AO240</f>
        <v>5.9120738426769823E-4</v>
      </c>
      <c r="AQ240">
        <f>(P240+273.15)</f>
        <v>300.69103660583494</v>
      </c>
      <c r="AR240">
        <f>(O240+273.15)</f>
        <v>300.46936454772947</v>
      </c>
      <c r="AS240">
        <f>(Y240*AK240+Z240*AL240)*AM240</f>
        <v>1.6496408300225252E-2</v>
      </c>
      <c r="AT240">
        <f>((AS240+0.00000010773*(AR240^4-AQ240^4))-AP240*44100)/(L240*0.92*2*29.3+0.00000043092*AQ240^3)</f>
        <v>-0.239668722002811</v>
      </c>
      <c r="AU240">
        <f>0.61365*EXP(17.502*J240/(240.97+J240))</f>
        <v>3.6430026601360543</v>
      </c>
      <c r="AV240">
        <f>AU240*1000/AA240</f>
        <v>35.831813663065532</v>
      </c>
      <c r="AW240">
        <f>(AV240-U240)</f>
        <v>21.333239406168559</v>
      </c>
      <c r="AX240">
        <f>IF(D240,P240,(O240+P240)/2)</f>
        <v>27.541036605834961</v>
      </c>
      <c r="AY240">
        <f>0.61365*EXP(17.502*AX240/(240.97+AX240))</f>
        <v>3.6944823184612621</v>
      </c>
      <c r="AZ240">
        <f>IF(AW240&lt;&gt;0,(1000-(AV240+U240)/2)/AW240*AP240,0)</f>
        <v>2.7015565934416008E-2</v>
      </c>
      <c r="BA240">
        <f>U240*AA240/1000</f>
        <v>1.4740628281537282</v>
      </c>
      <c r="BB240">
        <f>(AY240-BA240)</f>
        <v>2.2204194903075338</v>
      </c>
      <c r="BC240">
        <f>1/(1.6/F240+1.37/N240)</f>
        <v>1.6902962721839297E-2</v>
      </c>
      <c r="BD240">
        <f>G240*AA240*0.001</f>
        <v>49.623941885992679</v>
      </c>
      <c r="BE240">
        <f>G240/S240</f>
        <v>1.1854411284759601</v>
      </c>
      <c r="BF240">
        <f>(1-AP240*AA240/AU240/F240)*100</f>
        <v>39.384231936121651</v>
      </c>
      <c r="BG240">
        <f>(S240-E240/(N240/1.35))</f>
        <v>412.32136015656238</v>
      </c>
      <c r="BH240">
        <f>E240*BF240/100/BG240</f>
        <v>-1.4868244208519933E-3</v>
      </c>
    </row>
    <row r="241" spans="1:60" x14ac:dyDescent="0.25">
      <c r="A241" s="1">
        <v>81</v>
      </c>
      <c r="B241" s="1" t="s">
        <v>303</v>
      </c>
      <c r="C241" s="1">
        <v>11898.500006783754</v>
      </c>
      <c r="D241" s="1">
        <v>1</v>
      </c>
      <c r="E241">
        <f>(R241-S241*(1000-T241)/(1000-U241))*AO241</f>
        <v>-1.5533651079147248</v>
      </c>
      <c r="F241">
        <f>IF(AZ241&lt;&gt;0,1/(1/AZ241-1/N241),0)</f>
        <v>2.7175636231097391E-2</v>
      </c>
      <c r="G241">
        <f>((BC241-AP241/2)*S241-E241)/(BC241+AP241/2)</f>
        <v>488.039834062571</v>
      </c>
      <c r="H241">
        <f>AP241*1000</f>
        <v>0.59012591357115574</v>
      </c>
      <c r="I241">
        <f>(AU241-BA241)</f>
        <v>2.1684635800407728</v>
      </c>
      <c r="J241">
        <f>(P241+AT241*D241)</f>
        <v>27.299473566666688</v>
      </c>
      <c r="K241" s="1">
        <v>6.3499999046325684</v>
      </c>
      <c r="L241">
        <f>(K241*AI241+AJ241)</f>
        <v>2</v>
      </c>
      <c r="M241" s="1">
        <v>0.5</v>
      </c>
      <c r="N241">
        <f>L241*(M241+1)*(M241+1)/(M241*M241+1)</f>
        <v>3.6</v>
      </c>
      <c r="O241" s="1">
        <v>27.315467834472656</v>
      </c>
      <c r="P241" s="1">
        <v>27.538942337036133</v>
      </c>
      <c r="Q241" s="1">
        <v>27.029180526733398</v>
      </c>
      <c r="R241" s="1">
        <v>410.060791015625</v>
      </c>
      <c r="S241" s="1">
        <v>411.72427368164063</v>
      </c>
      <c r="T241" s="1">
        <v>13.761052131652832</v>
      </c>
      <c r="U241" s="1">
        <v>14.499325752258301</v>
      </c>
      <c r="V241" s="1">
        <v>38.369773864746094</v>
      </c>
      <c r="W241" s="1">
        <v>40.429180145263672</v>
      </c>
      <c r="X241" s="1">
        <v>500.21646118164063</v>
      </c>
      <c r="Y241" s="1">
        <v>6.8895787000656128E-2</v>
      </c>
      <c r="Z241" s="1">
        <v>7.2521887719631195E-2</v>
      </c>
      <c r="AA241" s="1">
        <v>101.669189453125</v>
      </c>
      <c r="AB241" s="1">
        <v>-0.29272150993347168</v>
      </c>
      <c r="AC241" s="1">
        <v>-0.12190062552690506</v>
      </c>
      <c r="AD241" s="1">
        <v>3.3668991178274155E-2</v>
      </c>
      <c r="AE241" s="1">
        <v>3.0946787446737289E-3</v>
      </c>
      <c r="AF241" s="1">
        <v>1.961991935968399E-2</v>
      </c>
      <c r="AG241" s="1">
        <v>1.5231330180540681E-3</v>
      </c>
      <c r="AH241" s="1">
        <v>1</v>
      </c>
      <c r="AI241" s="1">
        <v>0</v>
      </c>
      <c r="AJ241" s="1">
        <v>2</v>
      </c>
      <c r="AK241" s="1">
        <v>0</v>
      </c>
      <c r="AL241" s="1">
        <v>1</v>
      </c>
      <c r="AM241" s="1">
        <v>0.18999999761581421</v>
      </c>
      <c r="AN241" s="1">
        <v>111115</v>
      </c>
      <c r="AO241">
        <f>X241*0.000001/(K241*0.0001)</f>
        <v>0.78774247038446954</v>
      </c>
      <c r="AP241">
        <f>(U241-T241)/(1000-U241)*AO241</f>
        <v>5.9012591357115573E-4</v>
      </c>
      <c r="AQ241">
        <f>(P241+273.15)</f>
        <v>300.68894233703611</v>
      </c>
      <c r="AR241">
        <f>(O241+273.15)</f>
        <v>300.46546783447263</v>
      </c>
      <c r="AS241">
        <f>(Y241*AK241+Z241*AL241)*AM241</f>
        <v>1.3779158493824273E-2</v>
      </c>
      <c r="AT241">
        <f>((AS241+0.00000010773*(AR241^4-AQ241^4))-AP241*44100)/(L241*0.92*2*29.3+0.00000043092*AQ241^3)</f>
        <v>-0.23946877036944433</v>
      </c>
      <c r="AU241">
        <f>0.61365*EXP(17.502*J241/(240.97+J241))</f>
        <v>3.6425982768896961</v>
      </c>
      <c r="AV241">
        <f>AU241*1000/AA241</f>
        <v>35.827946465228102</v>
      </c>
      <c r="AW241">
        <f>(AV241-U241)</f>
        <v>21.328620712969801</v>
      </c>
      <c r="AX241">
        <f>IF(D241,P241,(O241+P241)/2)</f>
        <v>27.538942337036133</v>
      </c>
      <c r="AY241">
        <f>0.61365*EXP(17.502*AX241/(240.97+AX241))</f>
        <v>3.6940297449045385</v>
      </c>
      <c r="AZ241">
        <f>IF(AW241&lt;&gt;0,(1000-(AV241+U241)/2)/AW241*AP241,0)</f>
        <v>2.6972030098218667E-2</v>
      </c>
      <c r="BA241">
        <f>U241*AA241/1000</f>
        <v>1.4741346968489233</v>
      </c>
      <c r="BB241">
        <f>(AY241-BA241)</f>
        <v>2.2198950480556152</v>
      </c>
      <c r="BC241">
        <f>1/(1.6/F241+1.37/N241)</f>
        <v>1.6875694071375718E-2</v>
      </c>
      <c r="BD241">
        <f>G241*AA241*0.001</f>
        <v>49.618614349979218</v>
      </c>
      <c r="BE241">
        <f>G241/S241</f>
        <v>1.1853559900622721</v>
      </c>
      <c r="BF241">
        <f>(1-AP241*AA241/AU241/F241)*100</f>
        <v>39.390172405448268</v>
      </c>
      <c r="BG241">
        <f>(S241-E241/(N241/1.35))</f>
        <v>412.30678559710867</v>
      </c>
      <c r="BH241">
        <f>E241*BF241/100/BG241</f>
        <v>-1.4840240701048954E-3</v>
      </c>
    </row>
    <row r="242" spans="1:60" x14ac:dyDescent="0.25">
      <c r="A242" s="1" t="s">
        <v>9</v>
      </c>
      <c r="B242" s="1" t="s">
        <v>304</v>
      </c>
    </row>
    <row r="243" spans="1:60" x14ac:dyDescent="0.25">
      <c r="A243" s="1" t="s">
        <v>9</v>
      </c>
      <c r="B243" s="1" t="s">
        <v>305</v>
      </c>
    </row>
    <row r="244" spans="1:60" x14ac:dyDescent="0.25">
      <c r="A244" s="1" t="s">
        <v>9</v>
      </c>
      <c r="B244" s="1" t="s">
        <v>306</v>
      </c>
    </row>
    <row r="245" spans="1:60" x14ac:dyDescent="0.25">
      <c r="A245" s="1" t="s">
        <v>9</v>
      </c>
      <c r="B245" s="1" t="s">
        <v>307</v>
      </c>
    </row>
    <row r="246" spans="1:60" x14ac:dyDescent="0.25">
      <c r="A246" s="1" t="s">
        <v>9</v>
      </c>
      <c r="B246" s="1" t="s">
        <v>308</v>
      </c>
    </row>
    <row r="247" spans="1:60" x14ac:dyDescent="0.25">
      <c r="A247" s="1" t="s">
        <v>9</v>
      </c>
      <c r="B247" s="1" t="s">
        <v>309</v>
      </c>
    </row>
    <row r="248" spans="1:60" x14ac:dyDescent="0.25">
      <c r="A248" s="1" t="s">
        <v>9</v>
      </c>
      <c r="B248" s="1" t="s">
        <v>310</v>
      </c>
    </row>
    <row r="249" spans="1:60" x14ac:dyDescent="0.25">
      <c r="A249" s="1" t="s">
        <v>9</v>
      </c>
      <c r="B249" s="1" t="s">
        <v>311</v>
      </c>
    </row>
    <row r="250" spans="1:60" x14ac:dyDescent="0.25">
      <c r="A250" s="1" t="s">
        <v>9</v>
      </c>
      <c r="B250" s="1" t="s">
        <v>312</v>
      </c>
    </row>
    <row r="251" spans="1:60" x14ac:dyDescent="0.25">
      <c r="A251" s="1">
        <v>82</v>
      </c>
      <c r="B251" s="1" t="s">
        <v>313</v>
      </c>
      <c r="C251" s="1">
        <v>12207.000007241964</v>
      </c>
      <c r="D251" s="1">
        <v>1</v>
      </c>
      <c r="E251">
        <f>(R251-S251*(1000-T251)/(1000-U251))*AO251</f>
        <v>-2.7573222398579413</v>
      </c>
      <c r="F251">
        <f>IF(AZ251&lt;&gt;0,1/(1/AZ251-1/N251),0)</f>
        <v>1.572308600732936E-2</v>
      </c>
      <c r="G251">
        <f>((BC251-AP251/2)*S251-E251)/(BC251+AP251/2)</f>
        <v>674.6851189777683</v>
      </c>
      <c r="H251">
        <f>AP251*1000</f>
        <v>0.35382839857132103</v>
      </c>
      <c r="I251">
        <f>(AU251-BA251)</f>
        <v>2.2402183518422327</v>
      </c>
      <c r="J251">
        <f>(P251+AT251*D251)</f>
        <v>27.515657263758808</v>
      </c>
      <c r="K251" s="1">
        <v>5</v>
      </c>
      <c r="L251">
        <f>(K251*AI251+AJ251)</f>
        <v>2</v>
      </c>
      <c r="M251" s="1">
        <v>0.5</v>
      </c>
      <c r="N251">
        <f>L251*(M251+1)*(M251+1)/(M251*M251+1)</f>
        <v>3.6</v>
      </c>
      <c r="O251" s="1">
        <v>27.355508804321289</v>
      </c>
      <c r="P251" s="1">
        <v>27.677482604980469</v>
      </c>
      <c r="Q251" s="1">
        <v>27.045217514038086</v>
      </c>
      <c r="R251" s="1">
        <v>410.08663940429688</v>
      </c>
      <c r="S251" s="1">
        <v>412.69674682617188</v>
      </c>
      <c r="T251" s="1">
        <v>13.899170875549316</v>
      </c>
      <c r="U251" s="1">
        <v>14.247798919677734</v>
      </c>
      <c r="V251" s="1">
        <v>38.673046112060547</v>
      </c>
      <c r="W251" s="1">
        <v>39.642925262451172</v>
      </c>
      <c r="X251" s="1">
        <v>500.2281494140625</v>
      </c>
      <c r="Y251" s="1">
        <v>0.13939905166625977</v>
      </c>
      <c r="Z251" s="1">
        <v>0.14673584699630737</v>
      </c>
      <c r="AA251" s="1">
        <v>101.68466949462891</v>
      </c>
      <c r="AB251" s="1">
        <v>-0.17588648200035095</v>
      </c>
      <c r="AC251" s="1">
        <v>-0.12658636271953583</v>
      </c>
      <c r="AD251" s="1">
        <v>1.1643235571682453E-2</v>
      </c>
      <c r="AE251" s="1">
        <v>2.184457378461957E-3</v>
      </c>
      <c r="AF251" s="1">
        <v>3.0157692730426788E-2</v>
      </c>
      <c r="AG251" s="1">
        <v>1.9675430376082659E-3</v>
      </c>
      <c r="AH251" s="1">
        <v>0.3333333432674408</v>
      </c>
      <c r="AI251" s="1">
        <v>0</v>
      </c>
      <c r="AJ251" s="1">
        <v>2</v>
      </c>
      <c r="AK251" s="1">
        <v>0</v>
      </c>
      <c r="AL251" s="1">
        <v>1</v>
      </c>
      <c r="AM251" s="1">
        <v>0.18999999761581421</v>
      </c>
      <c r="AN251" s="1">
        <v>111115</v>
      </c>
      <c r="AO251">
        <f>X251*0.000001/(K251*0.0001)</f>
        <v>1.0004562988281249</v>
      </c>
      <c r="AP251">
        <f>(U251-T251)/(1000-U251)*AO251</f>
        <v>3.5382839857132101E-4</v>
      </c>
      <c r="AQ251">
        <f>(P251+273.15)</f>
        <v>300.82748260498045</v>
      </c>
      <c r="AR251">
        <f>(O251+273.15)</f>
        <v>300.50550880432127</v>
      </c>
      <c r="AS251">
        <f>(Y251*AK251+Z251*AL251)*AM251</f>
        <v>2.7879810579452879E-2</v>
      </c>
      <c r="AT251">
        <f>((AS251+0.00000010773*(AR251^4-AQ251^4))-AP251*44100)/(L251*0.92*2*29.3+0.00000043092*AQ251^3)</f>
        <v>-0.16182534122166051</v>
      </c>
      <c r="AU251">
        <f>0.61365*EXP(17.502*J251/(240.97+J251))</f>
        <v>3.689001076015594</v>
      </c>
      <c r="AV251">
        <f>AU251*1000/AA251</f>
        <v>36.278832338737665</v>
      </c>
      <c r="AW251">
        <f>(AV251-U251)</f>
        <v>22.031033419059931</v>
      </c>
      <c r="AX251">
        <f>IF(D251,P251,(O251+P251)/2)</f>
        <v>27.677482604980469</v>
      </c>
      <c r="AY251">
        <f>0.61365*EXP(17.502*AX251/(240.97+AX251))</f>
        <v>3.7240729055326804</v>
      </c>
      <c r="AZ251">
        <f>IF(AW251&lt;&gt;0,(1000-(AV251+U251)/2)/AW251*AP251,0)</f>
        <v>1.565471367136409E-2</v>
      </c>
      <c r="BA251">
        <f>U251*AA251/1000</f>
        <v>1.4487827241733613</v>
      </c>
      <c r="BB251">
        <f>(AY251-BA251)</f>
        <v>2.2752901813593192</v>
      </c>
      <c r="BC251">
        <f>1/(1.6/F251+1.37/N251)</f>
        <v>9.7903159849678806E-3</v>
      </c>
      <c r="BD251">
        <f>G251*AA251*0.001</f>
        <v>68.605133336198747</v>
      </c>
      <c r="BE251">
        <f>G251/S251</f>
        <v>1.6348205411513603</v>
      </c>
      <c r="BF251">
        <f>(1-AP251*AA251/AU251/F251)*100</f>
        <v>37.97002641508017</v>
      </c>
      <c r="BG251">
        <f>(S251-E251/(N251/1.35))</f>
        <v>413.7307426661186</v>
      </c>
      <c r="BH251">
        <f>E251*BF251/100/BG251</f>
        <v>-2.5305249884895208E-3</v>
      </c>
    </row>
    <row r="252" spans="1:60" x14ac:dyDescent="0.25">
      <c r="A252" s="1">
        <v>83</v>
      </c>
      <c r="B252" s="1" t="s">
        <v>314</v>
      </c>
      <c r="C252" s="1">
        <v>12212.000007130206</v>
      </c>
      <c r="D252" s="1">
        <v>1</v>
      </c>
      <c r="E252">
        <f>(R252-S252*(1000-T252)/(1000-U252))*AO252</f>
        <v>-2.7983253673831721</v>
      </c>
      <c r="F252">
        <f>IF(AZ252&lt;&gt;0,1/(1/AZ252-1/N252),0)</f>
        <v>1.579212370662721E-2</v>
      </c>
      <c r="G252">
        <f>((BC252-AP252/2)*S252-E252)/(BC252+AP252/2)</f>
        <v>677.58312988377895</v>
      </c>
      <c r="H252">
        <f>AP252*1000</f>
        <v>0.35526336633585132</v>
      </c>
      <c r="I252">
        <f>(AU252-BA252)</f>
        <v>2.2395218788001792</v>
      </c>
      <c r="J252">
        <f>(P252+AT252*D252)</f>
        <v>27.512909644865612</v>
      </c>
      <c r="K252" s="1">
        <v>5</v>
      </c>
      <c r="L252">
        <f>(K252*AI252+AJ252)</f>
        <v>2</v>
      </c>
      <c r="M252" s="1">
        <v>0.5</v>
      </c>
      <c r="N252">
        <f>L252*(M252+1)*(M252+1)/(M252*M252+1)</f>
        <v>3.6</v>
      </c>
      <c r="O252" s="1">
        <v>27.356313705444336</v>
      </c>
      <c r="P252" s="1">
        <v>27.674892425537109</v>
      </c>
      <c r="Q252" s="1">
        <v>27.05296516418457</v>
      </c>
      <c r="R252" s="1">
        <v>410.047119140625</v>
      </c>
      <c r="S252" s="1">
        <v>412.6976318359375</v>
      </c>
      <c r="T252" s="1">
        <v>13.898754119873047</v>
      </c>
      <c r="U252" s="1">
        <v>14.248797416687012</v>
      </c>
      <c r="V252" s="1">
        <v>38.670528411865234</v>
      </c>
      <c r="W252" s="1">
        <v>39.643867492675781</v>
      </c>
      <c r="X252" s="1">
        <v>500.22567749023438</v>
      </c>
      <c r="Y252" s="1">
        <v>0.16294947266578674</v>
      </c>
      <c r="Z252" s="1">
        <v>0.17152576148509979</v>
      </c>
      <c r="AA252" s="1">
        <v>101.68480682373047</v>
      </c>
      <c r="AB252" s="1">
        <v>-0.17588648200035095</v>
      </c>
      <c r="AC252" s="1">
        <v>-0.12658636271953583</v>
      </c>
      <c r="AD252" s="1">
        <v>1.1643235571682453E-2</v>
      </c>
      <c r="AE252" s="1">
        <v>2.184457378461957E-3</v>
      </c>
      <c r="AF252" s="1">
        <v>3.0157692730426788E-2</v>
      </c>
      <c r="AG252" s="1">
        <v>1.9675430376082659E-3</v>
      </c>
      <c r="AH252" s="1">
        <v>0.66666668653488159</v>
      </c>
      <c r="AI252" s="1">
        <v>0</v>
      </c>
      <c r="AJ252" s="1">
        <v>2</v>
      </c>
      <c r="AK252" s="1">
        <v>0</v>
      </c>
      <c r="AL252" s="1">
        <v>1</v>
      </c>
      <c r="AM252" s="1">
        <v>0.18999999761581421</v>
      </c>
      <c r="AN252" s="1">
        <v>111115</v>
      </c>
      <c r="AO252">
        <f>X252*0.000001/(K252*0.0001)</f>
        <v>1.0004513549804688</v>
      </c>
      <c r="AP252">
        <f>(U252-T252)/(1000-U252)*AO252</f>
        <v>3.5526336633585133E-4</v>
      </c>
      <c r="AQ252">
        <f>(P252+273.15)</f>
        <v>300.82489242553709</v>
      </c>
      <c r="AR252">
        <f>(O252+273.15)</f>
        <v>300.50631370544431</v>
      </c>
      <c r="AS252">
        <f>(Y252*AK252+Z252*AL252)*AM252</f>
        <v>3.2589894273219677E-2</v>
      </c>
      <c r="AT252">
        <f>((AS252+0.00000010773*(AR252^4-AQ252^4))-AP252*44100)/(L252*0.92*2*29.3+0.00000043092*AQ252^3)</f>
        <v>-0.16198278067149785</v>
      </c>
      <c r="AU252">
        <f>0.61365*EXP(17.502*J252/(240.97+J252))</f>
        <v>3.6884080915864677</v>
      </c>
      <c r="AV252">
        <f>AU252*1000/AA252</f>
        <v>36.272951749618642</v>
      </c>
      <c r="AW252">
        <f>(AV252-U252)</f>
        <v>22.02415433293163</v>
      </c>
      <c r="AX252">
        <f>IF(D252,P252,(O252+P252)/2)</f>
        <v>27.674892425537109</v>
      </c>
      <c r="AY252">
        <f>0.61365*EXP(17.502*AX252/(240.97+AX252))</f>
        <v>3.7235092620975383</v>
      </c>
      <c r="AZ252">
        <f>IF(AW252&lt;&gt;0,(1000-(AV252+U252)/2)/AW252*AP252,0)</f>
        <v>1.5723150944191473E-2</v>
      </c>
      <c r="BA252">
        <f>U252*AA252/1000</f>
        <v>1.4488862127862885</v>
      </c>
      <c r="BB252">
        <f>(AY252-BA252)</f>
        <v>2.2746230493112498</v>
      </c>
      <c r="BC252">
        <f>1/(1.6/F252+1.37/N252)</f>
        <v>9.8331429230710792E-3</v>
      </c>
      <c r="BD252">
        <f>G252*AA252*0.001</f>
        <v>68.899909669250732</v>
      </c>
      <c r="BE252">
        <f>G252/S252</f>
        <v>1.6418391519948028</v>
      </c>
      <c r="BF252">
        <f>(1-AP252*AA252/AU252/F252)*100</f>
        <v>37.980681290893116</v>
      </c>
      <c r="BG252">
        <f>(S252-E252/(N252/1.35))</f>
        <v>413.74700384870619</v>
      </c>
      <c r="BH252">
        <f>E252*BF252/100/BG252</f>
        <v>-2.5687751920414059E-3</v>
      </c>
    </row>
    <row r="253" spans="1:60" x14ac:dyDescent="0.25">
      <c r="A253" s="1">
        <v>84</v>
      </c>
      <c r="B253" s="1" t="s">
        <v>315</v>
      </c>
      <c r="C253" s="1">
        <v>12217.500007007271</v>
      </c>
      <c r="D253" s="1">
        <v>1</v>
      </c>
      <c r="E253">
        <f>(R253-S253*(1000-T253)/(1000-U253))*AO253</f>
        <v>-2.8944418622116461</v>
      </c>
      <c r="F253">
        <f>IF(AZ253&lt;&gt;0,1/(1/AZ253-1/N253),0)</f>
        <v>1.5844430934971159E-2</v>
      </c>
      <c r="G253">
        <f>((BC253-AP253/2)*S253-E253)/(BC253+AP253/2)</f>
        <v>686.24410499765713</v>
      </c>
      <c r="H253">
        <f>AP253*1000</f>
        <v>0.35625943118235354</v>
      </c>
      <c r="I253">
        <f>(AU253-BA253)</f>
        <v>2.2384341304288755</v>
      </c>
      <c r="J253">
        <f>(P253+AT253*D253)</f>
        <v>27.508568001711577</v>
      </c>
      <c r="K253" s="1">
        <v>5</v>
      </c>
      <c r="L253">
        <f>(K253*AI253+AJ253)</f>
        <v>2</v>
      </c>
      <c r="M253" s="1">
        <v>0.5</v>
      </c>
      <c r="N253">
        <f>L253*(M253+1)*(M253+1)/(M253*M253+1)</f>
        <v>3.6</v>
      </c>
      <c r="O253" s="1">
        <v>27.357706069946289</v>
      </c>
      <c r="P253" s="1">
        <v>27.670406341552734</v>
      </c>
      <c r="Q253" s="1">
        <v>27.052211761474609</v>
      </c>
      <c r="R253" s="1">
        <v>409.95245361328125</v>
      </c>
      <c r="S253" s="1">
        <v>412.69863891601563</v>
      </c>
      <c r="T253" s="1">
        <v>13.899218559265137</v>
      </c>
      <c r="U253" s="1">
        <v>14.250244140625</v>
      </c>
      <c r="V253" s="1">
        <v>38.668861389160156</v>
      </c>
      <c r="W253" s="1">
        <v>39.644111633300781</v>
      </c>
      <c r="X253" s="1">
        <v>500.22372436523438</v>
      </c>
      <c r="Y253" s="1">
        <v>0.12481141835451126</v>
      </c>
      <c r="Z253" s="1">
        <v>0.13138043880462646</v>
      </c>
      <c r="AA253" s="1">
        <v>101.68507385253906</v>
      </c>
      <c r="AB253" s="1">
        <v>-0.17588648200035095</v>
      </c>
      <c r="AC253" s="1">
        <v>-0.12658636271953583</v>
      </c>
      <c r="AD253" s="1">
        <v>1.1643235571682453E-2</v>
      </c>
      <c r="AE253" s="1">
        <v>2.184457378461957E-3</v>
      </c>
      <c r="AF253" s="1">
        <v>3.0157692730426788E-2</v>
      </c>
      <c r="AG253" s="1">
        <v>1.9675430376082659E-3</v>
      </c>
      <c r="AH253" s="1">
        <v>1</v>
      </c>
      <c r="AI253" s="1">
        <v>0</v>
      </c>
      <c r="AJ253" s="1">
        <v>2</v>
      </c>
      <c r="AK253" s="1">
        <v>0</v>
      </c>
      <c r="AL253" s="1">
        <v>1</v>
      </c>
      <c r="AM253" s="1">
        <v>0.18999999761581421</v>
      </c>
      <c r="AN253" s="1">
        <v>111115</v>
      </c>
      <c r="AO253">
        <f>X253*0.000001/(K253*0.0001)</f>
        <v>1.0004474487304689</v>
      </c>
      <c r="AP253">
        <f>(U253-T253)/(1000-U253)*AO253</f>
        <v>3.5625943118235354E-4</v>
      </c>
      <c r="AQ253">
        <f>(P253+273.15)</f>
        <v>300.82040634155271</v>
      </c>
      <c r="AR253">
        <f>(O253+273.15)</f>
        <v>300.50770606994627</v>
      </c>
      <c r="AS253">
        <f>(Y253*AK253+Z253*AL253)*AM253</f>
        <v>2.4962283059643653E-2</v>
      </c>
      <c r="AT253">
        <f>((AS253+0.00000010773*(AR253^4-AQ253^4))-AP253*44100)/(L253*0.92*2*29.3+0.00000043092*AQ253^3)</f>
        <v>-0.16183833984115673</v>
      </c>
      <c r="AU253">
        <f>0.61365*EXP(17.502*J253/(240.97+J253))</f>
        <v>3.6874712582850404</v>
      </c>
      <c r="AV253">
        <f>AU253*1000/AA253</f>
        <v>36.263643409774289</v>
      </c>
      <c r="AW253">
        <f>(AV253-U253)</f>
        <v>22.013399269149289</v>
      </c>
      <c r="AX253">
        <f>IF(D253,P253,(O253+P253)/2)</f>
        <v>27.670406341552734</v>
      </c>
      <c r="AY253">
        <f>0.61365*EXP(17.502*AX253/(240.97+AX253))</f>
        <v>3.7225332310216559</v>
      </c>
      <c r="AZ253">
        <f>IF(AW253&lt;&gt;0,(1000-(AV253+U253)/2)/AW253*AP253,0)</f>
        <v>1.5775001512204716E-2</v>
      </c>
      <c r="BA253">
        <f>U253*AA253/1000</f>
        <v>1.4490371278561651</v>
      </c>
      <c r="BB253">
        <f>(AY253-BA253)</f>
        <v>2.273496103165491</v>
      </c>
      <c r="BC253">
        <f>1/(1.6/F253+1.37/N253)</f>
        <v>9.8655903256019382E-3</v>
      </c>
      <c r="BD253">
        <f>G253*AA253*0.001</f>
        <v>69.780782497556345</v>
      </c>
      <c r="BE253">
        <f>G253/S253</f>
        <v>1.6628213429540972</v>
      </c>
      <c r="BF253">
        <f>(1-AP253*AA253/AU253/F253)*100</f>
        <v>37.99620255472972</v>
      </c>
      <c r="BG253">
        <f>(S253-E253/(N253/1.35))</f>
        <v>413.784054614345</v>
      </c>
      <c r="BH253">
        <f>E253*BF253/100/BG253</f>
        <v>-2.6578549379333697E-3</v>
      </c>
    </row>
    <row r="254" spans="1:60" x14ac:dyDescent="0.25">
      <c r="A254" s="1">
        <v>85</v>
      </c>
      <c r="B254" s="1" t="s">
        <v>316</v>
      </c>
      <c r="C254" s="1">
        <v>12222.500006895512</v>
      </c>
      <c r="D254" s="1">
        <v>1</v>
      </c>
      <c r="E254">
        <f>(R254-S254*(1000-T254)/(1000-U254))*AO254</f>
        <v>-3.080983325925112</v>
      </c>
      <c r="F254">
        <f>IF(AZ254&lt;&gt;0,1/(1/AZ254-1/N254),0)</f>
        <v>1.5898932513621806E-2</v>
      </c>
      <c r="G254">
        <f>((BC254-AP254/2)*S254-E254)/(BC254+AP254/2)</f>
        <v>703.75349756655362</v>
      </c>
      <c r="H254">
        <f>AP254*1000</f>
        <v>0.3573178736459578</v>
      </c>
      <c r="I254">
        <f>(AU254-BA254)</f>
        <v>2.2374302728935849</v>
      </c>
      <c r="J254">
        <f>(P254+AT254*D254)</f>
        <v>27.504731804253332</v>
      </c>
      <c r="K254" s="1">
        <v>5</v>
      </c>
      <c r="L254">
        <f>(K254*AI254+AJ254)</f>
        <v>2</v>
      </c>
      <c r="M254" s="1">
        <v>0.5</v>
      </c>
      <c r="N254">
        <f>L254*(M254+1)*(M254+1)/(M254*M254+1)</f>
        <v>3.6</v>
      </c>
      <c r="O254" s="1">
        <v>27.357196807861328</v>
      </c>
      <c r="P254" s="1">
        <v>27.666713714599609</v>
      </c>
      <c r="Q254" s="1">
        <v>27.037837982177734</v>
      </c>
      <c r="R254" s="1">
        <v>409.740478515625</v>
      </c>
      <c r="S254" s="1">
        <v>412.67279052734375</v>
      </c>
      <c r="T254" s="1">
        <v>13.899892807006836</v>
      </c>
      <c r="U254" s="1">
        <v>14.251972198486328</v>
      </c>
      <c r="V254" s="1">
        <v>38.670516967773438</v>
      </c>
      <c r="W254" s="1">
        <v>39.649703979492188</v>
      </c>
      <c r="X254" s="1">
        <v>500.20733642578125</v>
      </c>
      <c r="Y254" s="1">
        <v>8.5922993719577789E-2</v>
      </c>
      <c r="Z254" s="1">
        <v>9.0445257723331451E-2</v>
      </c>
      <c r="AA254" s="1">
        <v>101.68511199951172</v>
      </c>
      <c r="AB254" s="1">
        <v>-0.17588648200035095</v>
      </c>
      <c r="AC254" s="1">
        <v>-0.12658636271953583</v>
      </c>
      <c r="AD254" s="1">
        <v>1.1643235571682453E-2</v>
      </c>
      <c r="AE254" s="1">
        <v>2.184457378461957E-3</v>
      </c>
      <c r="AF254" s="1">
        <v>3.0157692730426788E-2</v>
      </c>
      <c r="AG254" s="1">
        <v>1.9675430376082659E-3</v>
      </c>
      <c r="AH254" s="1">
        <v>1</v>
      </c>
      <c r="AI254" s="1">
        <v>0</v>
      </c>
      <c r="AJ254" s="1">
        <v>2</v>
      </c>
      <c r="AK254" s="1">
        <v>0</v>
      </c>
      <c r="AL254" s="1">
        <v>1</v>
      </c>
      <c r="AM254" s="1">
        <v>0.18999999761581421</v>
      </c>
      <c r="AN254" s="1">
        <v>111115</v>
      </c>
      <c r="AO254">
        <f>X254*0.000001/(K254*0.0001)</f>
        <v>1.0004146728515624</v>
      </c>
      <c r="AP254">
        <f>(U254-T254)/(1000-U254)*AO254</f>
        <v>3.5731787364595778E-4</v>
      </c>
      <c r="AQ254">
        <f>(P254+273.15)</f>
        <v>300.81671371459959</v>
      </c>
      <c r="AR254">
        <f>(O254+273.15)</f>
        <v>300.50719680786131</v>
      </c>
      <c r="AS254">
        <f>(Y254*AK254+Z254*AL254)*AM254</f>
        <v>1.7184598751794677E-2</v>
      </c>
      <c r="AT254">
        <f>((AS254+0.00000010773*(AR254^4-AQ254^4))-AP254*44100)/(L254*0.92*2*29.3+0.00000043092*AQ254^3)</f>
        <v>-0.16198191034627657</v>
      </c>
      <c r="AU254">
        <f>0.61365*EXP(17.502*J254/(240.97+J254))</f>
        <v>3.6866436621105945</v>
      </c>
      <c r="AV254">
        <f>AU254*1000/AA254</f>
        <v>36.255490991919224</v>
      </c>
      <c r="AW254">
        <f>(AV254-U254)</f>
        <v>22.003518793432896</v>
      </c>
      <c r="AX254">
        <f>IF(D254,P254,(O254+P254)/2)</f>
        <v>27.666713714599609</v>
      </c>
      <c r="AY254">
        <f>0.61365*EXP(17.502*AX254/(240.97+AX254))</f>
        <v>3.7217299988129429</v>
      </c>
      <c r="AZ254">
        <f>IF(AW254&lt;&gt;0,(1000-(AV254+U254)/2)/AW254*AP254,0)</f>
        <v>1.5829025677233273E-2</v>
      </c>
      <c r="BA254">
        <f>U254*AA254/1000</f>
        <v>1.4492133892170096</v>
      </c>
      <c r="BB254">
        <f>(AY254-BA254)</f>
        <v>2.2725166095959333</v>
      </c>
      <c r="BC254">
        <f>1/(1.6/F254+1.37/N254)</f>
        <v>9.8993980795328979E-3</v>
      </c>
      <c r="BD254">
        <f>G254*AA254*0.001</f>
        <v>71.561253220103097</v>
      </c>
      <c r="BE254">
        <f>G254/S254</f>
        <v>1.7053547355696639</v>
      </c>
      <c r="BF254">
        <f>(1-AP254*AA254/AU254/F254)*100</f>
        <v>38.011234994777553</v>
      </c>
      <c r="BG254">
        <f>(S254-E254/(N254/1.35))</f>
        <v>413.82815927456568</v>
      </c>
      <c r="BH254">
        <f>E254*BF254/100/BG254</f>
        <v>-2.8299664629402271E-3</v>
      </c>
    </row>
    <row r="255" spans="1:60" x14ac:dyDescent="0.25">
      <c r="A255" s="1">
        <v>86</v>
      </c>
      <c r="B255" s="1" t="s">
        <v>317</v>
      </c>
      <c r="C255" s="1">
        <v>12227.500006783754</v>
      </c>
      <c r="D255" s="1">
        <v>1</v>
      </c>
      <c r="E255">
        <f>(R255-S255*(1000-T255)/(1000-U255))*AO255</f>
        <v>-3.0948388037515748</v>
      </c>
      <c r="F255">
        <f>IF(AZ255&lt;&gt;0,1/(1/AZ255-1/N255),0)</f>
        <v>1.584408061132617E-2</v>
      </c>
      <c r="G255">
        <f>((BC255-AP255/2)*S255-E255)/(BC255+AP255/2)</f>
        <v>706.16271890484143</v>
      </c>
      <c r="H255">
        <f>AP255*1000</f>
        <v>0.35591785614004257</v>
      </c>
      <c r="I255">
        <f>(AU255-BA255)</f>
        <v>2.2363727701332321</v>
      </c>
      <c r="J255">
        <f>(P255+AT255*D255)</f>
        <v>27.499945404309532</v>
      </c>
      <c r="K255" s="1">
        <v>5</v>
      </c>
      <c r="L255">
        <f>(K255*AI255+AJ255)</f>
        <v>2</v>
      </c>
      <c r="M255" s="1">
        <v>0.5</v>
      </c>
      <c r="N255">
        <f>L255*(M255+1)*(M255+1)/(M255*M255+1)</f>
        <v>3.6</v>
      </c>
      <c r="O255" s="1">
        <v>27.35344123840332</v>
      </c>
      <c r="P255" s="1">
        <v>27.661197662353516</v>
      </c>
      <c r="Q255" s="1">
        <v>27.028602600097656</v>
      </c>
      <c r="R255" s="1">
        <v>409.69052124023438</v>
      </c>
      <c r="S255" s="1">
        <v>412.63723754882813</v>
      </c>
      <c r="T255" s="1">
        <v>13.901424407958984</v>
      </c>
      <c r="U255" s="1">
        <v>14.252120018005371</v>
      </c>
      <c r="V255" s="1">
        <v>38.681495666503906</v>
      </c>
      <c r="W255" s="1">
        <v>39.658294677734375</v>
      </c>
      <c r="X255" s="1">
        <v>500.21337890625</v>
      </c>
      <c r="Y255" s="1">
        <v>0.10997626930475235</v>
      </c>
      <c r="Z255" s="1">
        <v>0.11576449871063232</v>
      </c>
      <c r="AA255" s="1">
        <v>101.68582153320313</v>
      </c>
      <c r="AB255" s="1">
        <v>-0.17588648200035095</v>
      </c>
      <c r="AC255" s="1">
        <v>-0.12658636271953583</v>
      </c>
      <c r="AD255" s="1">
        <v>1.1643235571682453E-2</v>
      </c>
      <c r="AE255" s="1">
        <v>2.184457378461957E-3</v>
      </c>
      <c r="AF255" s="1">
        <v>3.0157692730426788E-2</v>
      </c>
      <c r="AG255" s="1">
        <v>1.9675430376082659E-3</v>
      </c>
      <c r="AH255" s="1">
        <v>1</v>
      </c>
      <c r="AI255" s="1">
        <v>0</v>
      </c>
      <c r="AJ255" s="1">
        <v>2</v>
      </c>
      <c r="AK255" s="1">
        <v>0</v>
      </c>
      <c r="AL255" s="1">
        <v>1</v>
      </c>
      <c r="AM255" s="1">
        <v>0.18999999761581421</v>
      </c>
      <c r="AN255" s="1">
        <v>111115</v>
      </c>
      <c r="AO255">
        <f>X255*0.000001/(K255*0.0001)</f>
        <v>1.0004267578125001</v>
      </c>
      <c r="AP255">
        <f>(U255-T255)/(1000-U255)*AO255</f>
        <v>3.5591785614004257E-4</v>
      </c>
      <c r="AQ255">
        <f>(P255+273.15)</f>
        <v>300.81119766235349</v>
      </c>
      <c r="AR255">
        <f>(O255+273.15)</f>
        <v>300.5034412384033</v>
      </c>
      <c r="AS255">
        <f>(Y255*AK255+Z255*AL255)*AM255</f>
        <v>2.1995254479016069E-2</v>
      </c>
      <c r="AT255">
        <f>((AS255+0.00000010773*(AR255^4-AQ255^4))-AP255*44100)/(L255*0.92*2*29.3+0.00000043092*AQ255^3)</f>
        <v>-0.16125225804398338</v>
      </c>
      <c r="AU255">
        <f>0.61365*EXP(17.502*J255/(240.97+J255))</f>
        <v>3.6856113027539177</v>
      </c>
      <c r="AV255">
        <f>AU255*1000/AA255</f>
        <v>36.245085570267705</v>
      </c>
      <c r="AW255">
        <f>(AV255-U255)</f>
        <v>21.992965552262334</v>
      </c>
      <c r="AX255">
        <f>IF(D255,P255,(O255+P255)/2)</f>
        <v>27.661197662353516</v>
      </c>
      <c r="AY255">
        <f>0.61365*EXP(17.502*AX255/(240.97+AX255))</f>
        <v>3.7205304109125938</v>
      </c>
      <c r="AZ255">
        <f>IF(AW255&lt;&gt;0,(1000-(AV255+U255)/2)/AW255*AP255,0)</f>
        <v>1.5774654251997158E-2</v>
      </c>
      <c r="BA255">
        <f>U255*AA255/1000</f>
        <v>1.4492385326206858</v>
      </c>
      <c r="BB255">
        <f>(AY255-BA255)</f>
        <v>2.2712918782919083</v>
      </c>
      <c r="BC255">
        <f>1/(1.6/F255+1.37/N255)</f>
        <v>9.865373014290673E-3</v>
      </c>
      <c r="BD255">
        <f>G255*AA255*0.001</f>
        <v>71.80673620795919</v>
      </c>
      <c r="BE255">
        <f>G255/S255</f>
        <v>1.7113402636650792</v>
      </c>
      <c r="BF255">
        <f>(1-AP255*AA255/AU255/F255)*100</f>
        <v>38.022564215719214</v>
      </c>
      <c r="BG255">
        <f>(S255-E255/(N255/1.35))</f>
        <v>413.79780210023495</v>
      </c>
      <c r="BH255">
        <f>E255*BF255/100/BG255</f>
        <v>-2.8437489652117483E-3</v>
      </c>
    </row>
    <row r="256" spans="1:60" x14ac:dyDescent="0.25">
      <c r="A256" s="1" t="s">
        <v>9</v>
      </c>
      <c r="B256" s="1" t="s">
        <v>318</v>
      </c>
    </row>
    <row r="257" spans="1:60" x14ac:dyDescent="0.25">
      <c r="A257" s="1" t="s">
        <v>9</v>
      </c>
      <c r="B257" s="1" t="s">
        <v>319</v>
      </c>
    </row>
    <row r="258" spans="1:60" x14ac:dyDescent="0.25">
      <c r="A258" s="1" t="s">
        <v>9</v>
      </c>
      <c r="B258" s="1" t="s">
        <v>320</v>
      </c>
    </row>
    <row r="259" spans="1:60" x14ac:dyDescent="0.25">
      <c r="A259" s="1" t="s">
        <v>9</v>
      </c>
      <c r="B259" s="1" t="s">
        <v>321</v>
      </c>
    </row>
    <row r="260" spans="1:60" x14ac:dyDescent="0.25">
      <c r="A260" s="1" t="s">
        <v>9</v>
      </c>
      <c r="B260" s="1" t="s">
        <v>322</v>
      </c>
    </row>
    <row r="261" spans="1:60" x14ac:dyDescent="0.25">
      <c r="A261" s="1" t="s">
        <v>9</v>
      </c>
      <c r="B261" s="1" t="s">
        <v>323</v>
      </c>
    </row>
    <row r="262" spans="1:60" x14ac:dyDescent="0.25">
      <c r="A262" s="1" t="s">
        <v>9</v>
      </c>
      <c r="B262" s="1" t="s">
        <v>324</v>
      </c>
    </row>
    <row r="263" spans="1:60" x14ac:dyDescent="0.25">
      <c r="A263" s="1" t="s">
        <v>9</v>
      </c>
      <c r="B263" s="1" t="s">
        <v>325</v>
      </c>
    </row>
    <row r="264" spans="1:60" x14ac:dyDescent="0.25">
      <c r="A264" s="1" t="s">
        <v>9</v>
      </c>
      <c r="B264" s="1" t="s">
        <v>326</v>
      </c>
    </row>
    <row r="265" spans="1:60" x14ac:dyDescent="0.25">
      <c r="A265" s="1">
        <v>87</v>
      </c>
      <c r="B265" s="1" t="s">
        <v>327</v>
      </c>
      <c r="C265" s="1">
        <v>12530.000007241964</v>
      </c>
      <c r="D265" s="1">
        <v>1</v>
      </c>
      <c r="E265">
        <f>(R265-S265*(1000-T265)/(1000-U265))*AO265</f>
        <v>-1.6861017936594265</v>
      </c>
      <c r="F265">
        <f>IF(AZ265&lt;&gt;0,1/(1/AZ265-1/N265),0)</f>
        <v>8.8316977806278309E-3</v>
      </c>
      <c r="G265">
        <f>((BC265-AP265/2)*S265-E265)/(BC265+AP265/2)</f>
        <v>698.57537621412064</v>
      </c>
      <c r="H265">
        <f>AP265*1000</f>
        <v>0.20104280849663828</v>
      </c>
      <c r="I265">
        <f>(AU265-BA265)</f>
        <v>2.2615144309072299</v>
      </c>
      <c r="J265">
        <f>(P265+AT265*D265)</f>
        <v>27.632211253978774</v>
      </c>
      <c r="K265" s="1">
        <v>8.2299995422363281</v>
      </c>
      <c r="L265">
        <f>(K265*AI265+AJ265)</f>
        <v>2</v>
      </c>
      <c r="M265" s="1">
        <v>0.5</v>
      </c>
      <c r="N265">
        <f>L265*(M265+1)*(M265+1)/(M265*M265+1)</f>
        <v>3.6</v>
      </c>
      <c r="O265" s="1">
        <v>27.374322891235352</v>
      </c>
      <c r="P265" s="1">
        <v>27.742324829101563</v>
      </c>
      <c r="Q265" s="1">
        <v>27.044103622436523</v>
      </c>
      <c r="R265" s="1">
        <v>410.11337280273438</v>
      </c>
      <c r="S265" s="1">
        <v>412.75094604492188</v>
      </c>
      <c r="T265" s="1">
        <v>13.960067749023438</v>
      </c>
      <c r="U265" s="1">
        <v>14.286112785339355</v>
      </c>
      <c r="V265" s="1">
        <v>38.801193237304688</v>
      </c>
      <c r="W265" s="1">
        <v>39.707057952880859</v>
      </c>
      <c r="X265" s="1">
        <v>500.22067260742188</v>
      </c>
      <c r="Y265" s="1">
        <v>6.2633298337459564E-2</v>
      </c>
      <c r="Z265" s="1">
        <v>6.5929785370826721E-2</v>
      </c>
      <c r="AA265" s="1">
        <v>101.68740844726563</v>
      </c>
      <c r="AB265" s="1">
        <v>-5.2369635552167892E-2</v>
      </c>
      <c r="AC265" s="1">
        <v>-0.12466981261968613</v>
      </c>
      <c r="AD265" s="1">
        <v>1.150408573448658E-2</v>
      </c>
      <c r="AE265" s="1">
        <v>1.084070885553956E-3</v>
      </c>
      <c r="AF265" s="1">
        <v>1.9999634474515915E-2</v>
      </c>
      <c r="AG265" s="1">
        <v>1.8488263012841344E-3</v>
      </c>
      <c r="AH265" s="1">
        <v>0.3333333432674408</v>
      </c>
      <c r="AI265" s="1">
        <v>0</v>
      </c>
      <c r="AJ265" s="1">
        <v>2</v>
      </c>
      <c r="AK265" s="1">
        <v>0</v>
      </c>
      <c r="AL265" s="1">
        <v>1</v>
      </c>
      <c r="AM265" s="1">
        <v>0.18999999761581421</v>
      </c>
      <c r="AN265" s="1">
        <v>111115</v>
      </c>
      <c r="AO265">
        <f>X265*0.000001/(K265*0.0001)</f>
        <v>0.60780158010980567</v>
      </c>
      <c r="AP265">
        <f>(U265-T265)/(1000-U265)*AO265</f>
        <v>2.0104280849663828E-4</v>
      </c>
      <c r="AQ265">
        <f>(P265+273.15)</f>
        <v>300.89232482910154</v>
      </c>
      <c r="AR265">
        <f>(O265+273.15)</f>
        <v>300.52432289123533</v>
      </c>
      <c r="AS265">
        <f>(Y265*AK265+Z265*AL265)*AM265</f>
        <v>1.252665906326822E-2</v>
      </c>
      <c r="AT265">
        <f>((AS265+0.00000010773*(AR265^4-AQ265^4))-AP265*44100)/(L265*0.92*2*29.3+0.00000043092*AQ265^3)</f>
        <v>-0.11011357512278705</v>
      </c>
      <c r="AU265">
        <f>0.61365*EXP(17.502*J265/(240.97+J265))</f>
        <v>3.7142322168337367</v>
      </c>
      <c r="AV265">
        <f>AU265*1000/AA265</f>
        <v>36.525979701409263</v>
      </c>
      <c r="AW265">
        <f>(AV265-U265)</f>
        <v>22.239866916069907</v>
      </c>
      <c r="AX265">
        <f>IF(D265,P265,(O265+P265)/2)</f>
        <v>27.742324829101563</v>
      </c>
      <c r="AY265">
        <f>0.61365*EXP(17.502*AX265/(240.97+AX265))</f>
        <v>3.7382073661416566</v>
      </c>
      <c r="AZ265">
        <f>IF(AW265&lt;&gt;0,(1000-(AV265+U265)/2)/AW265*AP265,0)</f>
        <v>8.810084446391071E-3</v>
      </c>
      <c r="BA265">
        <f>U265*AA265/1000</f>
        <v>1.4527177859265066</v>
      </c>
      <c r="BB265">
        <f>(AY265-BA265)</f>
        <v>2.2854895802151498</v>
      </c>
      <c r="BC265">
        <f>1/(1.6/F265+1.37/N265)</f>
        <v>5.5082405315593219E-3</v>
      </c>
      <c r="BD265">
        <f>G265*AA265*0.001</f>
        <v>71.036319612287542</v>
      </c>
      <c r="BE265">
        <f>G265/S265</f>
        <v>1.6924864325764404</v>
      </c>
      <c r="BF265">
        <f>(1-AP265*AA265/AU265/F265)*100</f>
        <v>37.677843871851366</v>
      </c>
      <c r="BG265">
        <f>(S265-E265/(N265/1.35))</f>
        <v>413.38323421754416</v>
      </c>
      <c r="BH265">
        <f>E265*BF265/100/BG265</f>
        <v>-1.5367986622339953E-3</v>
      </c>
    </row>
    <row r="266" spans="1:60" x14ac:dyDescent="0.25">
      <c r="A266" s="1">
        <v>88</v>
      </c>
      <c r="B266" s="1" t="s">
        <v>328</v>
      </c>
      <c r="C266" s="1">
        <v>12535.50000711903</v>
      </c>
      <c r="D266" s="1">
        <v>1</v>
      </c>
      <c r="E266">
        <f>(R266-S266*(1000-T266)/(1000-U266))*AO266</f>
        <v>-1.6749187959540439</v>
      </c>
      <c r="F266">
        <f>IF(AZ266&lt;&gt;0,1/(1/AZ266-1/N266),0)</f>
        <v>8.8348307033574575E-3</v>
      </c>
      <c r="G266">
        <f>((BC266-AP266/2)*S266-E266)/(BC266+AP266/2)</f>
        <v>696.47592206905097</v>
      </c>
      <c r="H266">
        <f>AP266*1000</f>
        <v>0.2011478597698369</v>
      </c>
      <c r="I266">
        <f>(AU266-BA266)</f>
        <v>2.261915479016646</v>
      </c>
      <c r="J266">
        <f>(P266+AT266*D266)</f>
        <v>27.633788247714506</v>
      </c>
      <c r="K266" s="1">
        <v>8.2299995422363281</v>
      </c>
      <c r="L266">
        <f>(K266*AI266+AJ266)</f>
        <v>2</v>
      </c>
      <c r="M266" s="1">
        <v>0.5</v>
      </c>
      <c r="N266">
        <f>L266*(M266+1)*(M266+1)/(M266*M266+1)</f>
        <v>3.6</v>
      </c>
      <c r="O266" s="1">
        <v>27.376255035400391</v>
      </c>
      <c r="P266" s="1">
        <v>27.74384880065918</v>
      </c>
      <c r="Q266" s="1">
        <v>27.052675247192383</v>
      </c>
      <c r="R266" s="1">
        <v>410.1353759765625</v>
      </c>
      <c r="S266" s="1">
        <v>412.75448608398438</v>
      </c>
      <c r="T266" s="1">
        <v>13.95917797088623</v>
      </c>
      <c r="U266" s="1">
        <v>14.285394668579102</v>
      </c>
      <c r="V266" s="1">
        <v>38.795158386230469</v>
      </c>
      <c r="W266" s="1">
        <v>39.701499938964844</v>
      </c>
      <c r="X266" s="1">
        <v>500.21905517578125</v>
      </c>
      <c r="Y266" s="1">
        <v>9.3853943049907684E-2</v>
      </c>
      <c r="Z266" s="1">
        <v>9.8793625831604004E-2</v>
      </c>
      <c r="AA266" s="1">
        <v>101.68841552734375</v>
      </c>
      <c r="AB266" s="1">
        <v>-5.2369635552167892E-2</v>
      </c>
      <c r="AC266" s="1">
        <v>-0.12466981261968613</v>
      </c>
      <c r="AD266" s="1">
        <v>1.150408573448658E-2</v>
      </c>
      <c r="AE266" s="1">
        <v>1.084070885553956E-3</v>
      </c>
      <c r="AF266" s="1">
        <v>1.9999634474515915E-2</v>
      </c>
      <c r="AG266" s="1">
        <v>1.8488263012841344E-3</v>
      </c>
      <c r="AH266" s="1">
        <v>1</v>
      </c>
      <c r="AI266" s="1">
        <v>0</v>
      </c>
      <c r="AJ266" s="1">
        <v>2</v>
      </c>
      <c r="AK266" s="1">
        <v>0</v>
      </c>
      <c r="AL266" s="1">
        <v>1</v>
      </c>
      <c r="AM266" s="1">
        <v>0.18999999761581421</v>
      </c>
      <c r="AN266" s="1">
        <v>111115</v>
      </c>
      <c r="AO266">
        <f>X266*0.000001/(K266*0.0001)</f>
        <v>0.60779961482216227</v>
      </c>
      <c r="AP266">
        <f>(U266-T266)/(1000-U266)*AO266</f>
        <v>2.0114785976983691E-4</v>
      </c>
      <c r="AQ266">
        <f>(P266+273.15)</f>
        <v>300.89384880065916</v>
      </c>
      <c r="AR266">
        <f>(O266+273.15)</f>
        <v>300.52625503540037</v>
      </c>
      <c r="AS266">
        <f>(Y266*AK266+Z266*AL266)*AM266</f>
        <v>1.8770788672462402E-2</v>
      </c>
      <c r="AT266">
        <f>((AS266+0.00000010773*(AR266^4-AQ266^4))-AP266*44100)/(L266*0.92*2*29.3+0.00000043092*AQ266^3)</f>
        <v>-0.11006055294467426</v>
      </c>
      <c r="AU266">
        <f>0.61365*EXP(17.502*J266/(240.97+J266))</f>
        <v>3.7145746280472189</v>
      </c>
      <c r="AV266">
        <f>AU266*1000/AA266</f>
        <v>36.528985222002788</v>
      </c>
      <c r="AW266">
        <f>(AV266-U266)</f>
        <v>22.243590553423687</v>
      </c>
      <c r="AX266">
        <f>IF(D266,P266,(O266+P266)/2)</f>
        <v>27.74384880065918</v>
      </c>
      <c r="AY266">
        <f>0.61365*EXP(17.502*AX266/(240.97+AX266))</f>
        <v>3.7385401272797258</v>
      </c>
      <c r="AZ266">
        <f>IF(AW266&lt;&gt;0,(1000-(AV266+U266)/2)/AW266*AP266,0)</f>
        <v>8.8132020511141034E-3</v>
      </c>
      <c r="BA266">
        <f>U266*AA266/1000</f>
        <v>1.4526591490305727</v>
      </c>
      <c r="BB266">
        <f>(AY266-BA266)</f>
        <v>2.2858809782491534</v>
      </c>
      <c r="BC266">
        <f>1/(1.6/F266+1.37/N266)</f>
        <v>5.5101904064116126E-3</v>
      </c>
      <c r="BD266">
        <f>G266*AA266*0.001</f>
        <v>70.823532968147546</v>
      </c>
      <c r="BE266">
        <f>G266/S266</f>
        <v>1.6873854689669852</v>
      </c>
      <c r="BF266">
        <f>(1-AP266*AA266/AU266/F266)*100</f>
        <v>37.672518774657981</v>
      </c>
      <c r="BG266">
        <f>(S266-E266/(N266/1.35))</f>
        <v>413.38258063246712</v>
      </c>
      <c r="BH266">
        <f>E266*BF266/100/BG266</f>
        <v>-1.5263925656970583E-3</v>
      </c>
    </row>
    <row r="267" spans="1:60" x14ac:dyDescent="0.25">
      <c r="A267" s="1">
        <v>89</v>
      </c>
      <c r="B267" s="1" t="s">
        <v>329</v>
      </c>
      <c r="C267" s="1">
        <v>12540.500007007271</v>
      </c>
      <c r="D267" s="1">
        <v>1</v>
      </c>
      <c r="E267">
        <f>(R267-S267*(1000-T267)/(1000-U267))*AO267</f>
        <v>-1.7258470837205258</v>
      </c>
      <c r="F267">
        <f>IF(AZ267&lt;&gt;0,1/(1/AZ267-1/N267),0)</f>
        <v>8.8500411297915676E-3</v>
      </c>
      <c r="G267">
        <f>((BC267-AP267/2)*S267-E267)/(BC267+AP267/2)</f>
        <v>705.04376574073706</v>
      </c>
      <c r="H267">
        <f>AP267*1000</f>
        <v>0.20149434334679847</v>
      </c>
      <c r="I267">
        <f>(AU267-BA267)</f>
        <v>2.2619491728327512</v>
      </c>
      <c r="J267">
        <f>(P267+AT267*D267)</f>
        <v>27.634068682976686</v>
      </c>
      <c r="K267" s="1">
        <v>8.2299995422363281</v>
      </c>
      <c r="L267">
        <f>(K267*AI267+AJ267)</f>
        <v>2</v>
      </c>
      <c r="M267" s="1">
        <v>0.5</v>
      </c>
      <c r="N267">
        <f>L267*(M267+1)*(M267+1)/(M267*M267+1)</f>
        <v>3.6</v>
      </c>
      <c r="O267" s="1">
        <v>27.377996444702148</v>
      </c>
      <c r="P267" s="1">
        <v>27.74403190612793</v>
      </c>
      <c r="Q267" s="1">
        <v>27.049354553222656</v>
      </c>
      <c r="R267" s="1">
        <v>410.07107543945313</v>
      </c>
      <c r="S267" s="1">
        <v>412.77377319335938</v>
      </c>
      <c r="T267" s="1">
        <v>13.958736419677734</v>
      </c>
      <c r="U267" s="1">
        <v>14.285519599914551</v>
      </c>
      <c r="V267" s="1">
        <v>38.790225982666016</v>
      </c>
      <c r="W267" s="1">
        <v>39.698001861572266</v>
      </c>
      <c r="X267" s="1">
        <v>500.21200561523438</v>
      </c>
      <c r="Y267" s="1">
        <v>0.13733455538749695</v>
      </c>
      <c r="Z267" s="1">
        <v>0.14456269145011902</v>
      </c>
      <c r="AA267" s="1">
        <v>101.68943023681641</v>
      </c>
      <c r="AB267" s="1">
        <v>-5.2369635552167892E-2</v>
      </c>
      <c r="AC267" s="1">
        <v>-0.12466981261968613</v>
      </c>
      <c r="AD267" s="1">
        <v>1.150408573448658E-2</v>
      </c>
      <c r="AE267" s="1">
        <v>1.084070885553956E-3</v>
      </c>
      <c r="AF267" s="1">
        <v>1.9999634474515915E-2</v>
      </c>
      <c r="AG267" s="1">
        <v>1.8488263012841344E-3</v>
      </c>
      <c r="AH267" s="1">
        <v>1</v>
      </c>
      <c r="AI267" s="1">
        <v>0</v>
      </c>
      <c r="AJ267" s="1">
        <v>2</v>
      </c>
      <c r="AK267" s="1">
        <v>0</v>
      </c>
      <c r="AL267" s="1">
        <v>1</v>
      </c>
      <c r="AM267" s="1">
        <v>0.18999999761581421</v>
      </c>
      <c r="AN267" s="1">
        <v>111115</v>
      </c>
      <c r="AO267">
        <f>X267*0.000001/(K267*0.0001)</f>
        <v>0.60779104913450865</v>
      </c>
      <c r="AP267">
        <f>(U267-T267)/(1000-U267)*AO267</f>
        <v>2.0149434334679848E-4</v>
      </c>
      <c r="AQ267">
        <f>(P267+273.15)</f>
        <v>300.89403190612791</v>
      </c>
      <c r="AR267">
        <f>(O267+273.15)</f>
        <v>300.52799644470213</v>
      </c>
      <c r="AS267">
        <f>(Y267*AK267+Z267*AL267)*AM267</f>
        <v>2.7466911030858299E-2</v>
      </c>
      <c r="AT267">
        <f>((AS267+0.00000010773*(AR267^4-AQ267^4))-AP267*44100)/(L267*0.92*2*29.3+0.00000043092*AQ267^3)</f>
        <v>-0.10996322315124213</v>
      </c>
      <c r="AU267">
        <f>0.61365*EXP(17.502*J267/(240.97+J267))</f>
        <v>3.7146355215849352</v>
      </c>
      <c r="AV267">
        <f>AU267*1000/AA267</f>
        <v>36.529219535739522</v>
      </c>
      <c r="AW267">
        <f>(AV267-U267)</f>
        <v>22.243699935824971</v>
      </c>
      <c r="AX267">
        <f>IF(D267,P267,(O267+P267)/2)</f>
        <v>27.74403190612793</v>
      </c>
      <c r="AY267">
        <f>0.61365*EXP(17.502*AX267/(240.97+AX267))</f>
        <v>3.7385801103321779</v>
      </c>
      <c r="AZ267">
        <f>IF(AW267&lt;&gt;0,(1000-(AV267+U267)/2)/AW267*AP267,0)</f>
        <v>8.8283380312681164E-3</v>
      </c>
      <c r="BA267">
        <f>U267*AA267/1000</f>
        <v>1.4526863487521842</v>
      </c>
      <c r="BB267">
        <f>(AY267-BA267)</f>
        <v>2.2858937615799935</v>
      </c>
      <c r="BC267">
        <f>1/(1.6/F267+1.37/N267)</f>
        <v>5.5196570614907958E-3</v>
      </c>
      <c r="BD267">
        <f>G267*AA267*0.001</f>
        <v>71.695498830195007</v>
      </c>
      <c r="BE267">
        <f>G267/S267</f>
        <v>1.7080633788486048</v>
      </c>
      <c r="BF267">
        <f>(1-AP267*AA267/AU267/F267)*100</f>
        <v>37.672863284705556</v>
      </c>
      <c r="BG267">
        <f>(S267-E267/(N267/1.35))</f>
        <v>413.42096584975457</v>
      </c>
      <c r="BH267">
        <f>E267*BF267/100/BG267</f>
        <v>-1.5726730525548588E-3</v>
      </c>
    </row>
    <row r="268" spans="1:60" x14ac:dyDescent="0.25">
      <c r="A268" s="1">
        <v>90</v>
      </c>
      <c r="B268" s="1" t="s">
        <v>330</v>
      </c>
      <c r="C268" s="1">
        <v>12545.500006895512</v>
      </c>
      <c r="D268" s="1">
        <v>1</v>
      </c>
      <c r="E268">
        <f>(R268-S268*(1000-T268)/(1000-U268))*AO268</f>
        <v>-1.7761104390846345</v>
      </c>
      <c r="F268">
        <f>IF(AZ268&lt;&gt;0,1/(1/AZ268-1/N268),0)</f>
        <v>8.8359097541326499E-3</v>
      </c>
      <c r="G268">
        <f>((BC268-AP268/2)*S268-E268)/(BC268+AP268/2)</f>
        <v>714.46752876505468</v>
      </c>
      <c r="H268">
        <f>AP268*1000</f>
        <v>0.20119869121269457</v>
      </c>
      <c r="I268">
        <f>(AU268-BA268)</f>
        <v>2.2622602640620655</v>
      </c>
      <c r="J268">
        <f>(P268+AT268*D268)</f>
        <v>27.635487198989818</v>
      </c>
      <c r="K268" s="1">
        <v>8.2299995422363281</v>
      </c>
      <c r="L268">
        <f>(K268*AI268+AJ268)</f>
        <v>2</v>
      </c>
      <c r="M268" s="1">
        <v>0.5</v>
      </c>
      <c r="N268">
        <f>L268*(M268+1)*(M268+1)/(M268*M268+1)</f>
        <v>3.6</v>
      </c>
      <c r="O268" s="1">
        <v>27.376846313476563</v>
      </c>
      <c r="P268" s="1">
        <v>27.745586395263672</v>
      </c>
      <c r="Q268" s="1">
        <v>27.034107208251953</v>
      </c>
      <c r="R268" s="1">
        <v>409.96627807617188</v>
      </c>
      <c r="S268" s="1">
        <v>412.751953125</v>
      </c>
      <c r="T268" s="1">
        <v>13.958992004394531</v>
      </c>
      <c r="U268" s="1">
        <v>14.285304069519043</v>
      </c>
      <c r="V268" s="1">
        <v>38.792720794677734</v>
      </c>
      <c r="W268" s="1">
        <v>39.699665069580078</v>
      </c>
      <c r="X268" s="1">
        <v>500.19927978515625</v>
      </c>
      <c r="Y268" s="1">
        <v>0.14926044642925262</v>
      </c>
      <c r="Z268" s="1">
        <v>0.15711626410484314</v>
      </c>
      <c r="AA268" s="1">
        <v>101.69075012207031</v>
      </c>
      <c r="AB268" s="1">
        <v>-5.2369635552167892E-2</v>
      </c>
      <c r="AC268" s="1">
        <v>-0.12466981261968613</v>
      </c>
      <c r="AD268" s="1">
        <v>1.150408573448658E-2</v>
      </c>
      <c r="AE268" s="1">
        <v>1.084070885553956E-3</v>
      </c>
      <c r="AF268" s="1">
        <v>1.9999634474515915E-2</v>
      </c>
      <c r="AG268" s="1">
        <v>1.8488263012841344E-3</v>
      </c>
      <c r="AH268" s="1">
        <v>1</v>
      </c>
      <c r="AI268" s="1">
        <v>0</v>
      </c>
      <c r="AJ268" s="1">
        <v>2</v>
      </c>
      <c r="AK268" s="1">
        <v>0</v>
      </c>
      <c r="AL268" s="1">
        <v>1</v>
      </c>
      <c r="AM268" s="1">
        <v>0.18999999761581421</v>
      </c>
      <c r="AN268" s="1">
        <v>111115</v>
      </c>
      <c r="AO268">
        <f>X268*0.000001/(K268*0.0001)</f>
        <v>0.60777558639965323</v>
      </c>
      <c r="AP268">
        <f>(U268-T268)/(1000-U268)*AO268</f>
        <v>2.0119869121269456E-4</v>
      </c>
      <c r="AQ268">
        <f>(P268+273.15)</f>
        <v>300.89558639526365</v>
      </c>
      <c r="AR268">
        <f>(O268+273.15)</f>
        <v>300.52684631347654</v>
      </c>
      <c r="AS268">
        <f>(Y268*AK268+Z268*AL268)*AM268</f>
        <v>2.9852089805325832E-2</v>
      </c>
      <c r="AT268">
        <f>((AS268+0.00000010773*(AR268^4-AQ268^4))-AP268*44100)/(L268*0.92*2*29.3+0.00000043092*AQ268^3)</f>
        <v>-0.1100991962738524</v>
      </c>
      <c r="AU268">
        <f>0.61365*EXP(17.502*J268/(240.97+J268))</f>
        <v>3.7149435506133206</v>
      </c>
      <c r="AV268">
        <f>AU268*1000/AA268</f>
        <v>36.531774484443034</v>
      </c>
      <c r="AW268">
        <f>(AV268-U268)</f>
        <v>22.246470414923991</v>
      </c>
      <c r="AX268">
        <f>IF(D268,P268,(O268+P268)/2)</f>
        <v>27.745586395263672</v>
      </c>
      <c r="AY268">
        <f>0.61365*EXP(17.502*AX268/(240.97+AX268))</f>
        <v>3.7389195648179845</v>
      </c>
      <c r="AZ268">
        <f>IF(AW268&lt;&gt;0,(1000-(AV268+U268)/2)/AW268*AP268,0)</f>
        <v>8.8142758247616425E-3</v>
      </c>
      <c r="BA268">
        <f>U268*AA268/1000</f>
        <v>1.4526832865512551</v>
      </c>
      <c r="BB268">
        <f>(AY268-BA268)</f>
        <v>2.2862362782667294</v>
      </c>
      <c r="BC268">
        <f>1/(1.6/F268+1.37/N268)</f>
        <v>5.5108619875673184E-3</v>
      </c>
      <c r="BD268">
        <f>G268*AA268*0.001</f>
        <v>72.654738937980269</v>
      </c>
      <c r="BE268">
        <f>G268/S268</f>
        <v>1.7309852160740267</v>
      </c>
      <c r="BF268">
        <f>(1-AP268*AA268/AU268/F268)*100</f>
        <v>37.669141044611997</v>
      </c>
      <c r="BG268">
        <f>(S268-E268/(N268/1.35))</f>
        <v>413.41799453965672</v>
      </c>
      <c r="BH268">
        <f>E268*BF268/100/BG268</f>
        <v>-1.6183271053594424E-3</v>
      </c>
    </row>
    <row r="269" spans="1:60" x14ac:dyDescent="0.25">
      <c r="A269" s="1">
        <v>91</v>
      </c>
      <c r="B269" s="1" t="s">
        <v>331</v>
      </c>
      <c r="C269" s="1">
        <v>12551.000006772578</v>
      </c>
      <c r="D269" s="1">
        <v>1</v>
      </c>
      <c r="E269">
        <f>(R269-S269*(1000-T269)/(1000-U269))*AO269</f>
        <v>-1.7878315389011104</v>
      </c>
      <c r="F269">
        <f>IF(AZ269&lt;&gt;0,1/(1/AZ269-1/N269),0)</f>
        <v>8.8388981132977284E-3</v>
      </c>
      <c r="G269">
        <f>((BC269-AP269/2)*S269-E269)/(BC269+AP269/2)</f>
        <v>716.46085355931825</v>
      </c>
      <c r="H269">
        <f>AP269*1000</f>
        <v>0.20123233482383793</v>
      </c>
      <c r="I269">
        <f>(AU269-BA269)</f>
        <v>2.2619017445441356</v>
      </c>
      <c r="J269">
        <f>(P269+AT269*D269)</f>
        <v>27.634097754417439</v>
      </c>
      <c r="K269" s="1">
        <v>8.2299995422363281</v>
      </c>
      <c r="L269">
        <f>(K269*AI269+AJ269)</f>
        <v>2</v>
      </c>
      <c r="M269" s="1">
        <v>0.5</v>
      </c>
      <c r="N269">
        <f>L269*(M269+1)*(M269+1)/(M269*M269+1)</f>
        <v>3.6</v>
      </c>
      <c r="O269" s="1">
        <v>27.373264312744141</v>
      </c>
      <c r="P269" s="1">
        <v>27.74452018737793</v>
      </c>
      <c r="Q269" s="1">
        <v>27.026178359985352</v>
      </c>
      <c r="R269" s="1">
        <v>409.95596313476563</v>
      </c>
      <c r="S269" s="1">
        <v>412.7608642578125</v>
      </c>
      <c r="T269" s="1">
        <v>13.959355354309082</v>
      </c>
      <c r="U269" s="1">
        <v>14.285717964172363</v>
      </c>
      <c r="V269" s="1">
        <v>38.80096435546875</v>
      </c>
      <c r="W269" s="1">
        <v>39.708305358886719</v>
      </c>
      <c r="X269" s="1">
        <v>500.20523071289063</v>
      </c>
      <c r="Y269" s="1">
        <v>0.11040490120649338</v>
      </c>
      <c r="Z269" s="1">
        <v>0.11621568351984024</v>
      </c>
      <c r="AA269" s="1">
        <v>101.69178009033203</v>
      </c>
      <c r="AB269" s="1">
        <v>-5.2369635552167892E-2</v>
      </c>
      <c r="AC269" s="1">
        <v>-0.12466981261968613</v>
      </c>
      <c r="AD269" s="1">
        <v>1.150408573448658E-2</v>
      </c>
      <c r="AE269" s="1">
        <v>1.084070885553956E-3</v>
      </c>
      <c r="AF269" s="1">
        <v>1.9999634474515915E-2</v>
      </c>
      <c r="AG269" s="1">
        <v>1.8488263012841344E-3</v>
      </c>
      <c r="AH269" s="1">
        <v>1</v>
      </c>
      <c r="AI269" s="1">
        <v>0</v>
      </c>
      <c r="AJ269" s="1">
        <v>2</v>
      </c>
      <c r="AK269" s="1">
        <v>0</v>
      </c>
      <c r="AL269" s="1">
        <v>1</v>
      </c>
      <c r="AM269" s="1">
        <v>0.18999999761581421</v>
      </c>
      <c r="AN269" s="1">
        <v>111115</v>
      </c>
      <c r="AO269">
        <f>X269*0.000001/(K269*0.0001)</f>
        <v>0.60778281717494531</v>
      </c>
      <c r="AP269">
        <f>(U269-T269)/(1000-U269)*AO269</f>
        <v>2.0123233482383793E-4</v>
      </c>
      <c r="AQ269">
        <f>(P269+273.15)</f>
        <v>300.89452018737791</v>
      </c>
      <c r="AR269">
        <f>(O269+273.15)</f>
        <v>300.52326431274412</v>
      </c>
      <c r="AS269">
        <f>(Y269*AK269+Z269*AL269)*AM269</f>
        <v>2.2080979591689864E-2</v>
      </c>
      <c r="AT269">
        <f>((AS269+0.00000010773*(AR269^4-AQ269^4))-AP269*44100)/(L269*0.92*2*29.3+0.00000043092*AQ269^3)</f>
        <v>-0.11042243296049077</v>
      </c>
      <c r="AU269">
        <f>0.61365*EXP(17.502*J269/(240.97+J269))</f>
        <v>3.7146418341892575</v>
      </c>
      <c r="AV269">
        <f>AU269*1000/AA269</f>
        <v>36.528437508809162</v>
      </c>
      <c r="AW269">
        <f>(AV269-U269)</f>
        <v>22.242719544636799</v>
      </c>
      <c r="AX269">
        <f>IF(D269,P269,(O269+P269)/2)</f>
        <v>27.74452018737793</v>
      </c>
      <c r="AY269">
        <f>0.61365*EXP(17.502*AX269/(240.97+AX269))</f>
        <v>3.7386867336295366</v>
      </c>
      <c r="AZ269">
        <f>IF(AW269&lt;&gt;0,(1000-(AV269+U269)/2)/AW269*AP269,0)</f>
        <v>8.8172495659219786E-3</v>
      </c>
      <c r="BA269">
        <f>U269*AA269/1000</f>
        <v>1.4527400896451217</v>
      </c>
      <c r="BB269">
        <f>(AY269-BA269)</f>
        <v>2.2859466439844152</v>
      </c>
      <c r="BC269">
        <f>1/(1.6/F269+1.37/N269)</f>
        <v>5.5127218849979256E-3</v>
      </c>
      <c r="BD269">
        <f>G269*AA269*0.001</f>
        <v>72.858179563485777</v>
      </c>
      <c r="BE269">
        <f>G269/S269</f>
        <v>1.7357770941961523</v>
      </c>
      <c r="BF269">
        <f>(1-AP269*AA269/AU269/F269)*100</f>
        <v>37.674102288046249</v>
      </c>
      <c r="BG269">
        <f>(S269-E269/(N269/1.35))</f>
        <v>413.43130108490044</v>
      </c>
      <c r="BH269">
        <f>E269*BF269/100/BG269</f>
        <v>-1.6291690564697676E-3</v>
      </c>
    </row>
    <row r="270" spans="1:60" x14ac:dyDescent="0.25">
      <c r="A270" s="1" t="s">
        <v>9</v>
      </c>
      <c r="B270" s="1" t="s">
        <v>332</v>
      </c>
    </row>
    <row r="271" spans="1:60" x14ac:dyDescent="0.25">
      <c r="A271" s="1" t="s">
        <v>9</v>
      </c>
      <c r="B271" s="1" t="s">
        <v>333</v>
      </c>
    </row>
    <row r="272" spans="1:60" x14ac:dyDescent="0.25">
      <c r="A272" s="1" t="s">
        <v>9</v>
      </c>
      <c r="B272" s="1" t="s">
        <v>334</v>
      </c>
    </row>
    <row r="273" spans="1:60" x14ac:dyDescent="0.25">
      <c r="A273" s="1" t="s">
        <v>9</v>
      </c>
      <c r="B273" s="1" t="s">
        <v>335</v>
      </c>
    </row>
    <row r="274" spans="1:60" x14ac:dyDescent="0.25">
      <c r="A274" s="1" t="s">
        <v>9</v>
      </c>
      <c r="B274" s="1" t="s">
        <v>336</v>
      </c>
    </row>
    <row r="275" spans="1:60" x14ac:dyDescent="0.25">
      <c r="A275" s="1" t="s">
        <v>9</v>
      </c>
      <c r="B275" s="1" t="s">
        <v>337</v>
      </c>
    </row>
    <row r="276" spans="1:60" x14ac:dyDescent="0.25">
      <c r="A276" s="1" t="s">
        <v>9</v>
      </c>
      <c r="B276" s="1" t="s">
        <v>338</v>
      </c>
    </row>
    <row r="277" spans="1:60" x14ac:dyDescent="0.25">
      <c r="A277" s="1" t="s">
        <v>9</v>
      </c>
      <c r="B277" s="1" t="s">
        <v>339</v>
      </c>
    </row>
    <row r="278" spans="1:60" x14ac:dyDescent="0.25">
      <c r="A278" s="1" t="s">
        <v>9</v>
      </c>
      <c r="B278" s="1" t="s">
        <v>340</v>
      </c>
    </row>
    <row r="279" spans="1:60" x14ac:dyDescent="0.25">
      <c r="A279" s="1">
        <v>92</v>
      </c>
      <c r="B279" s="1" t="s">
        <v>341</v>
      </c>
      <c r="C279" s="1">
        <v>12856.000007241964</v>
      </c>
      <c r="D279" s="1">
        <v>1</v>
      </c>
      <c r="E279">
        <f>(R279-S279*(1000-T279)/(1000-U279))*AO279</f>
        <v>-2.2008681056268049</v>
      </c>
      <c r="F279">
        <f>IF(AZ279&lt;&gt;0,1/(1/AZ279-1/N279),0)</f>
        <v>1.2937774222458525E-2</v>
      </c>
      <c r="G279">
        <f>((BC279-AP279/2)*S279-E279)/(BC279+AP279/2)</f>
        <v>665.29053442402972</v>
      </c>
      <c r="H279">
        <f>AP279*1000</f>
        <v>0.29471519939162527</v>
      </c>
      <c r="I279">
        <f>(AU279-BA279)</f>
        <v>2.2655858833673532</v>
      </c>
      <c r="J279">
        <f>(P279+AT279*D279)</f>
        <v>27.640961977901096</v>
      </c>
      <c r="K279" s="1">
        <v>5.0199999809265137</v>
      </c>
      <c r="L279">
        <f>(K279*AI279+AJ279)</f>
        <v>2</v>
      </c>
      <c r="M279" s="1">
        <v>0.5</v>
      </c>
      <c r="N279">
        <f>L279*(M279+1)*(M279+1)/(M279*M279+1)</f>
        <v>3.6</v>
      </c>
      <c r="O279" s="1">
        <v>27.383974075317383</v>
      </c>
      <c r="P279" s="1">
        <v>27.789289474487305</v>
      </c>
      <c r="Q279" s="1">
        <v>27.014116287231445</v>
      </c>
      <c r="R279" s="1">
        <v>409.87899780273438</v>
      </c>
      <c r="S279" s="1">
        <v>411.9659423828125</v>
      </c>
      <c r="T279" s="1">
        <v>13.973586082458496</v>
      </c>
      <c r="U279" s="1">
        <v>14.265143394470215</v>
      </c>
      <c r="V279" s="1">
        <v>38.8143310546875</v>
      </c>
      <c r="W279" s="1">
        <v>39.624221801757813</v>
      </c>
      <c r="X279" s="1">
        <v>500.19854736328125</v>
      </c>
      <c r="Y279" s="1">
        <v>6.1270676553249359E-2</v>
      </c>
      <c r="Z279" s="1">
        <v>6.4495451748371124E-2</v>
      </c>
      <c r="AA279" s="1">
        <v>101.6846923828125</v>
      </c>
      <c r="AB279" s="1">
        <v>9.1675352305173874E-3</v>
      </c>
      <c r="AC279" s="1">
        <v>-0.12477438151836395</v>
      </c>
      <c r="AD279" s="1">
        <v>1.8915202468633652E-2</v>
      </c>
      <c r="AE279" s="1">
        <v>7.5002189259976149E-4</v>
      </c>
      <c r="AF279" s="1">
        <v>1.4855268411338329E-2</v>
      </c>
      <c r="AG279" s="1">
        <v>6.7376118386164308E-4</v>
      </c>
      <c r="AH279" s="1">
        <v>0.66666668653488159</v>
      </c>
      <c r="AI279" s="1">
        <v>0</v>
      </c>
      <c r="AJ279" s="1">
        <v>2</v>
      </c>
      <c r="AK279" s="1">
        <v>0</v>
      </c>
      <c r="AL279" s="1">
        <v>1</v>
      </c>
      <c r="AM279" s="1">
        <v>0.18999999761581421</v>
      </c>
      <c r="AN279" s="1">
        <v>111115</v>
      </c>
      <c r="AO279">
        <f>X279*0.000001/(K279*0.0001)</f>
        <v>0.99641145271670351</v>
      </c>
      <c r="AP279">
        <f>(U279-T279)/(1000-U279)*AO279</f>
        <v>2.9471519939162525E-4</v>
      </c>
      <c r="AQ279">
        <f>(P279+273.15)</f>
        <v>300.93928947448728</v>
      </c>
      <c r="AR279">
        <f>(O279+273.15)</f>
        <v>300.53397407531736</v>
      </c>
      <c r="AS279">
        <f>(Y279*AK279+Z279*AL279)*AM279</f>
        <v>1.2254135678421374E-2</v>
      </c>
      <c r="AT279">
        <f>((AS279+0.00000010773*(AR279^4-AQ279^4))-AP279*44100)/(L279*0.92*2*29.3+0.00000043092*AQ279^3)</f>
        <v>-0.14832749658620936</v>
      </c>
      <c r="AU279">
        <f>0.61365*EXP(17.502*J279/(240.97+J279))</f>
        <v>3.7161326012307665</v>
      </c>
      <c r="AV279">
        <f>AU279*1000/AA279</f>
        <v>36.545644326096173</v>
      </c>
      <c r="AW279">
        <f>(AV279-U279)</f>
        <v>22.280500931625959</v>
      </c>
      <c r="AX279">
        <f>IF(D279,P279,(O279+P279)/2)</f>
        <v>27.789289474487305</v>
      </c>
      <c r="AY279">
        <f>0.61365*EXP(17.502*AX279/(240.97+AX279))</f>
        <v>3.7484740388719482</v>
      </c>
      <c r="AZ279">
        <f>IF(AW279&lt;&gt;0,(1000-(AV279+U279)/2)/AW279*AP279,0)</f>
        <v>1.2891444611407493E-2</v>
      </c>
      <c r="BA279">
        <f>U279*AA279/1000</f>
        <v>1.4505467178634135</v>
      </c>
      <c r="BB279">
        <f>(AY279-BA279)</f>
        <v>2.2979273210085349</v>
      </c>
      <c r="BC279">
        <f>1/(1.6/F279+1.37/N279)</f>
        <v>8.0613025387425326E-3</v>
      </c>
      <c r="BD279">
        <f>G279*AA279*0.001</f>
        <v>67.649863338104396</v>
      </c>
      <c r="BE279">
        <f>G279/S279</f>
        <v>1.6149163461814025</v>
      </c>
      <c r="BF279">
        <f>(1-AP279*AA279/AU279/F279)*100</f>
        <v>37.668533741630128</v>
      </c>
      <c r="BG279">
        <f>(S279-E279/(N279/1.35))</f>
        <v>412.79126792242255</v>
      </c>
      <c r="BH279">
        <f>E279*BF279/100/BG279</f>
        <v>-2.0083630866256901E-3</v>
      </c>
    </row>
    <row r="280" spans="1:60" x14ac:dyDescent="0.25">
      <c r="A280" s="1">
        <v>93</v>
      </c>
      <c r="B280" s="1" t="s">
        <v>342</v>
      </c>
      <c r="C280" s="1">
        <v>12861.000007130206</v>
      </c>
      <c r="D280" s="1">
        <v>1</v>
      </c>
      <c r="E280">
        <f>(R280-S280*(1000-T280)/(1000-U280))*AO280</f>
        <v>-2.2272792736824849</v>
      </c>
      <c r="F280">
        <f>IF(AZ280&lt;&gt;0,1/(1/AZ280-1/N280),0)</f>
        <v>1.2979314677109806E-2</v>
      </c>
      <c r="G280">
        <f>((BC280-AP280/2)*S280-E280)/(BC280+AP280/2)</f>
        <v>667.63930162252836</v>
      </c>
      <c r="H280">
        <f>AP280*1000</f>
        <v>0.29550186454464017</v>
      </c>
      <c r="I280">
        <f>(AU280-BA280)</f>
        <v>2.2644132745673309</v>
      </c>
      <c r="J280">
        <f>(P280+AT280*D280)</f>
        <v>27.635426807028239</v>
      </c>
      <c r="K280" s="1">
        <v>5.0199999809265137</v>
      </c>
      <c r="L280">
        <f>(K280*AI280+AJ280)</f>
        <v>2</v>
      </c>
      <c r="M280" s="1">
        <v>0.5</v>
      </c>
      <c r="N280">
        <f>L280*(M280+1)*(M280+1)/(M280*M280+1)</f>
        <v>3.6</v>
      </c>
      <c r="O280" s="1">
        <v>27.378883361816406</v>
      </c>
      <c r="P280" s="1">
        <v>27.784019470214844</v>
      </c>
      <c r="Q280" s="1">
        <v>27.003555297851563</v>
      </c>
      <c r="R280" s="1">
        <v>409.83908081054688</v>
      </c>
      <c r="S280" s="1">
        <v>411.95220947265625</v>
      </c>
      <c r="T280" s="1">
        <v>13.972454071044922</v>
      </c>
      <c r="U280" s="1">
        <v>14.264789581298828</v>
      </c>
      <c r="V280" s="1">
        <v>38.822647094726563</v>
      </c>
      <c r="W280" s="1">
        <v>39.634326934814453</v>
      </c>
      <c r="X280" s="1">
        <v>500.19879150390625</v>
      </c>
      <c r="Y280" s="1">
        <v>6.4926885068416595E-2</v>
      </c>
      <c r="Z280" s="1">
        <v>6.8344086408615112E-2</v>
      </c>
      <c r="AA280" s="1">
        <v>101.68514251708984</v>
      </c>
      <c r="AB280" s="1">
        <v>9.1675352305173874E-3</v>
      </c>
      <c r="AC280" s="1">
        <v>-0.12477438151836395</v>
      </c>
      <c r="AD280" s="1">
        <v>1.8915202468633652E-2</v>
      </c>
      <c r="AE280" s="1">
        <v>7.5002189259976149E-4</v>
      </c>
      <c r="AF280" s="1">
        <v>1.4855268411338329E-2</v>
      </c>
      <c r="AG280" s="1">
        <v>6.7376118386164308E-4</v>
      </c>
      <c r="AH280" s="1">
        <v>1</v>
      </c>
      <c r="AI280" s="1">
        <v>0</v>
      </c>
      <c r="AJ280" s="1">
        <v>2</v>
      </c>
      <c r="AK280" s="1">
        <v>0</v>
      </c>
      <c r="AL280" s="1">
        <v>1</v>
      </c>
      <c r="AM280" s="1">
        <v>0.18999999761581421</v>
      </c>
      <c r="AN280" s="1">
        <v>111115</v>
      </c>
      <c r="AO280">
        <f>X280*0.000001/(K280*0.0001)</f>
        <v>0.99641193905261183</v>
      </c>
      <c r="AP280">
        <f>(U280-T280)/(1000-U280)*AO280</f>
        <v>2.9550186454464018E-4</v>
      </c>
      <c r="AQ280">
        <f>(P280+273.15)</f>
        <v>300.93401947021482</v>
      </c>
      <c r="AR280">
        <f>(O280+273.15)</f>
        <v>300.52888336181638</v>
      </c>
      <c r="AS280">
        <f>(Y280*AK280+Z280*AL280)*AM280</f>
        <v>1.2985376254691872E-2</v>
      </c>
      <c r="AT280">
        <f>((AS280+0.00000010773*(AR280^4-AQ280^4))-AP280*44100)/(L280*0.92*2*29.3+0.00000043092*AQ280^3)</f>
        <v>-0.14859266318660566</v>
      </c>
      <c r="AU280">
        <f>0.61365*EXP(17.502*J280/(240.97+J280))</f>
        <v>3.7149304361180007</v>
      </c>
      <c r="AV280">
        <f>AU280*1000/AA280</f>
        <v>36.533660121424781</v>
      </c>
      <c r="AW280">
        <f>(AV280-U280)</f>
        <v>22.268870540125953</v>
      </c>
      <c r="AX280">
        <f>IF(D280,P280,(O280+P280)/2)</f>
        <v>27.784019470214844</v>
      </c>
      <c r="AY280">
        <f>0.61365*EXP(17.502*AX280/(240.97+AX280))</f>
        <v>3.7473207692237445</v>
      </c>
      <c r="AZ280">
        <f>IF(AW280&lt;&gt;0,(1000-(AV280+U280)/2)/AW280*AP280,0)</f>
        <v>1.2932687615392877E-2</v>
      </c>
      <c r="BA280">
        <f>U280*AA280/1000</f>
        <v>1.4505171615506698</v>
      </c>
      <c r="BB280">
        <f>(AY280-BA280)</f>
        <v>2.2968036076730747</v>
      </c>
      <c r="BC280">
        <f>1/(1.6/F280+1.37/N280)</f>
        <v>8.0871060171972108E-3</v>
      </c>
      <c r="BD280">
        <f>G280*AA280*0.001</f>
        <v>67.888997535497126</v>
      </c>
      <c r="BE280">
        <f>G280/S280</f>
        <v>1.6206717339304466</v>
      </c>
      <c r="BF280">
        <f>(1-AP280*AA280/AU280/F280)*100</f>
        <v>37.681745633293616</v>
      </c>
      <c r="BG280">
        <f>(S280-E280/(N280/1.35))</f>
        <v>412.78743920028717</v>
      </c>
      <c r="BH280">
        <f>E280*BF280/100/BG280</f>
        <v>-2.0331958551793056E-3</v>
      </c>
    </row>
    <row r="281" spans="1:60" x14ac:dyDescent="0.25">
      <c r="A281" s="1">
        <v>94</v>
      </c>
      <c r="B281" s="1" t="s">
        <v>343</v>
      </c>
      <c r="C281" s="1">
        <v>12866.500007007271</v>
      </c>
      <c r="D281" s="1">
        <v>1</v>
      </c>
      <c r="E281">
        <f>(R281-S281*(1000-T281)/(1000-U281))*AO281</f>
        <v>-2.213889086321986</v>
      </c>
      <c r="F281">
        <f>IF(AZ281&lt;&gt;0,1/(1/AZ281-1/N281),0)</f>
        <v>1.3008686290010715E-2</v>
      </c>
      <c r="G281">
        <f>((BC281-AP281/2)*S281-E281)/(BC281+AP281/2)</f>
        <v>665.3966586551187</v>
      </c>
      <c r="H281">
        <f>AP281*1000</f>
        <v>0.29603808750053168</v>
      </c>
      <c r="I281">
        <f>(AU281-BA281)</f>
        <v>2.2634509262193085</v>
      </c>
      <c r="J281">
        <f>(P281+AT281*D281)</f>
        <v>27.630481064927434</v>
      </c>
      <c r="K281" s="1">
        <v>5.0199999809265137</v>
      </c>
      <c r="L281">
        <f>(K281*AI281+AJ281)</f>
        <v>2</v>
      </c>
      <c r="M281" s="1">
        <v>0.5</v>
      </c>
      <c r="N281">
        <f>L281*(M281+1)*(M281+1)/(M281*M281+1)</f>
        <v>3.6</v>
      </c>
      <c r="O281" s="1">
        <v>27.3746337890625</v>
      </c>
      <c r="P281" s="1">
        <v>27.779170989990234</v>
      </c>
      <c r="Q281" s="1">
        <v>27.007696151733398</v>
      </c>
      <c r="R281" s="1">
        <v>409.83203125</v>
      </c>
      <c r="S281" s="1">
        <v>411.93148803710938</v>
      </c>
      <c r="T281" s="1">
        <v>13.970714569091797</v>
      </c>
      <c r="U281" s="1">
        <v>14.263578414916992</v>
      </c>
      <c r="V281" s="1">
        <v>38.827884674072266</v>
      </c>
      <c r="W281" s="1">
        <v>39.641410827636719</v>
      </c>
      <c r="X281" s="1">
        <v>500.20306396484375</v>
      </c>
      <c r="Y281" s="1">
        <v>8.9266829192638397E-2</v>
      </c>
      <c r="Z281" s="1">
        <v>9.3965090811252594E-2</v>
      </c>
      <c r="AA281" s="1">
        <v>101.68595886230469</v>
      </c>
      <c r="AB281" s="1">
        <v>9.1675352305173874E-3</v>
      </c>
      <c r="AC281" s="1">
        <v>-0.12477438151836395</v>
      </c>
      <c r="AD281" s="1">
        <v>1.8915202468633652E-2</v>
      </c>
      <c r="AE281" s="1">
        <v>7.5002189259976149E-4</v>
      </c>
      <c r="AF281" s="1">
        <v>1.4855268411338329E-2</v>
      </c>
      <c r="AG281" s="1">
        <v>6.7376118386164308E-4</v>
      </c>
      <c r="AH281" s="1">
        <v>1</v>
      </c>
      <c r="AI281" s="1">
        <v>0</v>
      </c>
      <c r="AJ281" s="1">
        <v>2</v>
      </c>
      <c r="AK281" s="1">
        <v>0</v>
      </c>
      <c r="AL281" s="1">
        <v>1</v>
      </c>
      <c r="AM281" s="1">
        <v>0.18999999761581421</v>
      </c>
      <c r="AN281" s="1">
        <v>111115</v>
      </c>
      <c r="AO281">
        <f>X281*0.000001/(K281*0.0001)</f>
        <v>0.99642044993100554</v>
      </c>
      <c r="AP281">
        <f>(U281-T281)/(1000-U281)*AO281</f>
        <v>2.9603808750053166E-4</v>
      </c>
      <c r="AQ281">
        <f>(P281+273.15)</f>
        <v>300.92917098999021</v>
      </c>
      <c r="AR281">
        <f>(O281+273.15)</f>
        <v>300.52463378906248</v>
      </c>
      <c r="AS281">
        <f>(Y281*AK281+Z281*AL281)*AM281</f>
        <v>1.7853367030107758E-2</v>
      </c>
      <c r="AT281">
        <f>((AS281+0.00000010773*(AR281^4-AQ281^4))-AP281*44100)/(L281*0.92*2*29.3+0.00000043092*AQ281^3)</f>
        <v>-0.14868992506280063</v>
      </c>
      <c r="AU281">
        <f>0.61365*EXP(17.502*J281/(240.97+J281))</f>
        <v>3.7138565741478149</v>
      </c>
      <c r="AV281">
        <f>AU281*1000/AA281</f>
        <v>36.522806252698409</v>
      </c>
      <c r="AW281">
        <f>(AV281-U281)</f>
        <v>22.259227837781417</v>
      </c>
      <c r="AX281">
        <f>IF(D281,P281,(O281+P281)/2)</f>
        <v>27.779170989990234</v>
      </c>
      <c r="AY281">
        <f>0.61365*EXP(17.502*AX281/(240.97+AX281))</f>
        <v>3.7462600179073111</v>
      </c>
      <c r="AZ281">
        <f>IF(AW281&lt;&gt;0,(1000-(AV281+U281)/2)/AW281*AP281,0)</f>
        <v>1.2961848340344541E-2</v>
      </c>
      <c r="BA281">
        <f>U281*AA281/1000</f>
        <v>1.4504056479285063</v>
      </c>
      <c r="BB281">
        <f>(AY281-BA281)</f>
        <v>2.2958543699788048</v>
      </c>
      <c r="BC281">
        <f>1/(1.6/F281+1.37/N281)</f>
        <v>8.1053503297284328E-3</v>
      </c>
      <c r="BD281">
        <f>G281*AA281*0.001</f>
        <v>67.6614972591194</v>
      </c>
      <c r="BE281">
        <f>G281/S281</f>
        <v>1.6153090452633123</v>
      </c>
      <c r="BF281">
        <f>(1-AP281*AA281/AU281/F281)*100</f>
        <v>37.691110686078197</v>
      </c>
      <c r="BG281">
        <f>(S281-E281/(N281/1.35))</f>
        <v>412.76169644448009</v>
      </c>
      <c r="BH281">
        <f>E281*BF281/100/BG281</f>
        <v>-2.0216008248354123E-3</v>
      </c>
    </row>
    <row r="282" spans="1:60" x14ac:dyDescent="0.25">
      <c r="A282" s="1">
        <v>95</v>
      </c>
      <c r="B282" s="1" t="s">
        <v>344</v>
      </c>
      <c r="C282" s="1">
        <v>12871.500006895512</v>
      </c>
      <c r="D282" s="1">
        <v>1</v>
      </c>
      <c r="E282">
        <f>(R282-S282*(1000-T282)/(1000-U282))*AO282</f>
        <v>-2.14490239737091</v>
      </c>
      <c r="F282">
        <f>IF(AZ282&lt;&gt;0,1/(1/AZ282-1/N282),0)</f>
        <v>1.3015231565763188E-2</v>
      </c>
      <c r="G282">
        <f>((BC282-AP282/2)*S282-E282)/(BC282+AP282/2)</f>
        <v>656.88768898030503</v>
      </c>
      <c r="H282">
        <f>AP282*1000</f>
        <v>0.29611844645176622</v>
      </c>
      <c r="I282">
        <f>(AU282-BA282)</f>
        <v>2.2629607319605025</v>
      </c>
      <c r="J282">
        <f>(P282+AT282*D282)</f>
        <v>27.627330392777768</v>
      </c>
      <c r="K282" s="1">
        <v>5.0199999809265137</v>
      </c>
      <c r="L282">
        <f>(K282*AI282+AJ282)</f>
        <v>2</v>
      </c>
      <c r="M282" s="1">
        <v>0.5</v>
      </c>
      <c r="N282">
        <f>L282*(M282+1)*(M282+1)/(M282*M282+1)</f>
        <v>3.6</v>
      </c>
      <c r="O282" s="1">
        <v>27.374120712280273</v>
      </c>
      <c r="P282" s="1">
        <v>27.775671005249023</v>
      </c>
      <c r="Q282" s="1">
        <v>27.027824401855469</v>
      </c>
      <c r="R282" s="1">
        <v>409.8758544921875</v>
      </c>
      <c r="S282" s="1">
        <v>411.90609741210938</v>
      </c>
      <c r="T282" s="1">
        <v>13.968600273132324</v>
      </c>
      <c r="U282" s="1">
        <v>14.261550903320313</v>
      </c>
      <c r="V282" s="1">
        <v>38.8253173828125</v>
      </c>
      <c r="W282" s="1">
        <v>39.639209747314453</v>
      </c>
      <c r="X282" s="1">
        <v>500.191650390625</v>
      </c>
      <c r="Y282" s="1">
        <v>0.14062333106994629</v>
      </c>
      <c r="Z282" s="1">
        <v>0.14802455902099609</v>
      </c>
      <c r="AA282" s="1">
        <v>101.68682861328125</v>
      </c>
      <c r="AB282" s="1">
        <v>9.1675352305173874E-3</v>
      </c>
      <c r="AC282" s="1">
        <v>-0.12477438151836395</v>
      </c>
      <c r="AD282" s="1">
        <v>1.8915202468633652E-2</v>
      </c>
      <c r="AE282" s="1">
        <v>7.5002189259976149E-4</v>
      </c>
      <c r="AF282" s="1">
        <v>1.4855268411338329E-2</v>
      </c>
      <c r="AG282" s="1">
        <v>6.7376118386164308E-4</v>
      </c>
      <c r="AH282" s="1">
        <v>1</v>
      </c>
      <c r="AI282" s="1">
        <v>0</v>
      </c>
      <c r="AJ282" s="1">
        <v>2</v>
      </c>
      <c r="AK282" s="1">
        <v>0</v>
      </c>
      <c r="AL282" s="1">
        <v>1</v>
      </c>
      <c r="AM282" s="1">
        <v>0.18999999761581421</v>
      </c>
      <c r="AN282" s="1">
        <v>111115</v>
      </c>
      <c r="AO282">
        <f>X282*0.000001/(K282*0.0001)</f>
        <v>0.99639771372729635</v>
      </c>
      <c r="AP282">
        <f>(U282-T282)/(1000-U282)*AO282</f>
        <v>2.9611844645176624E-4</v>
      </c>
      <c r="AQ282">
        <f>(P282+273.15)</f>
        <v>300.925671005249</v>
      </c>
      <c r="AR282">
        <f>(O282+273.15)</f>
        <v>300.52412071228025</v>
      </c>
      <c r="AS282">
        <f>(Y282*AK282+Z282*AL282)*AM282</f>
        <v>2.8124665861071207E-2</v>
      </c>
      <c r="AT282">
        <f>((AS282+0.00000010773*(AR282^4-AQ282^4))-AP282*44100)/(L282*0.92*2*29.3+0.00000043092*AQ282^3)</f>
        <v>-0.14834061247125535</v>
      </c>
      <c r="AU282">
        <f>0.61365*EXP(17.502*J282/(240.97+J282))</f>
        <v>3.7131726144260213</v>
      </c>
      <c r="AV282">
        <f>AU282*1000/AA282</f>
        <v>36.515767725900403</v>
      </c>
      <c r="AW282">
        <f>(AV282-U282)</f>
        <v>22.254216822580091</v>
      </c>
      <c r="AX282">
        <f>IF(D282,P282,(O282+P282)/2)</f>
        <v>27.775671005249023</v>
      </c>
      <c r="AY282">
        <f>0.61365*EXP(17.502*AX282/(240.97+AX282))</f>
        <v>3.7454944534962178</v>
      </c>
      <c r="AZ282">
        <f>IF(AW282&lt;&gt;0,(1000-(AV282+U282)/2)/AW282*AP282,0)</f>
        <v>1.2968346556469433E-2</v>
      </c>
      <c r="BA282">
        <f>U282*AA282/1000</f>
        <v>1.450211882465519</v>
      </c>
      <c r="BB282">
        <f>(AY282-BA282)</f>
        <v>2.2952825710306985</v>
      </c>
      <c r="BC282">
        <f>1/(1.6/F282+1.37/N282)</f>
        <v>8.1094159232612054E-3</v>
      </c>
      <c r="BD282">
        <f>G282*AA282*0.001</f>
        <v>66.796825847514668</v>
      </c>
      <c r="BE282">
        <f>G282/S282</f>
        <v>1.5947510685259247</v>
      </c>
      <c r="BF282">
        <f>(1-AP282*AA282/AU282/F282)*100</f>
        <v>37.693532855690314</v>
      </c>
      <c r="BG282">
        <f>(S282-E282/(N282/1.35))</f>
        <v>412.71043581112349</v>
      </c>
      <c r="BH282">
        <f>E282*BF282/100/BG282</f>
        <v>-1.9589751547874541E-3</v>
      </c>
    </row>
    <row r="283" spans="1:60" x14ac:dyDescent="0.25">
      <c r="A283" s="1">
        <v>96</v>
      </c>
      <c r="B283" s="1" t="s">
        <v>345</v>
      </c>
      <c r="C283" s="1">
        <v>12876.500006783754</v>
      </c>
      <c r="D283" s="1">
        <v>1</v>
      </c>
      <c r="E283">
        <f>(R283-S283*(1000-T283)/(1000-U283))*AO283</f>
        <v>-2.1248133165312568</v>
      </c>
      <c r="F283">
        <f>IF(AZ283&lt;&gt;0,1/(1/AZ283-1/N283),0)</f>
        <v>1.3019881276277815E-2</v>
      </c>
      <c r="G283">
        <f>((BC283-AP283/2)*S283-E283)/(BC283+AP283/2)</f>
        <v>654.35268295615492</v>
      </c>
      <c r="H283">
        <f>AP283*1000</f>
        <v>0.29622931459145024</v>
      </c>
      <c r="I283">
        <f>(AU283-BA283)</f>
        <v>2.2630097752105689</v>
      </c>
      <c r="J283">
        <f>(P283+AT283*D283)</f>
        <v>27.626984268450176</v>
      </c>
      <c r="K283" s="1">
        <v>5.0199999809265137</v>
      </c>
      <c r="L283">
        <f>(K283*AI283+AJ283)</f>
        <v>2</v>
      </c>
      <c r="M283" s="1">
        <v>0.5</v>
      </c>
      <c r="N283">
        <f>L283*(M283+1)*(M283+1)/(M283*M283+1)</f>
        <v>3.6</v>
      </c>
      <c r="O283" s="1">
        <v>27.37757682800293</v>
      </c>
      <c r="P283" s="1">
        <v>27.774906158447266</v>
      </c>
      <c r="Q283" s="1">
        <v>27.037418365478516</v>
      </c>
      <c r="R283" s="1">
        <v>409.88540649414063</v>
      </c>
      <c r="S283" s="1">
        <v>411.8955078125</v>
      </c>
      <c r="T283" s="1">
        <v>13.967228889465332</v>
      </c>
      <c r="U283" s="1">
        <v>14.260298728942871</v>
      </c>
      <c r="V283" s="1">
        <v>38.815193176269531</v>
      </c>
      <c r="W283" s="1">
        <v>39.629486083984375</v>
      </c>
      <c r="X283" s="1">
        <v>500.176025390625</v>
      </c>
      <c r="Y283" s="1">
        <v>0.16843946278095245</v>
      </c>
      <c r="Z283" s="1">
        <v>0.1773047000169754</v>
      </c>
      <c r="AA283" s="1">
        <v>101.68704986572266</v>
      </c>
      <c r="AB283" s="1">
        <v>9.1675352305173874E-3</v>
      </c>
      <c r="AC283" s="1">
        <v>-0.12477438151836395</v>
      </c>
      <c r="AD283" s="1">
        <v>1.8915202468633652E-2</v>
      </c>
      <c r="AE283" s="1">
        <v>7.5002189259976149E-4</v>
      </c>
      <c r="AF283" s="1">
        <v>1.4855268411338329E-2</v>
      </c>
      <c r="AG283" s="1">
        <v>6.7376118386164308E-4</v>
      </c>
      <c r="AH283" s="1">
        <v>1</v>
      </c>
      <c r="AI283" s="1">
        <v>0</v>
      </c>
      <c r="AJ283" s="1">
        <v>2</v>
      </c>
      <c r="AK283" s="1">
        <v>0</v>
      </c>
      <c r="AL283" s="1">
        <v>1</v>
      </c>
      <c r="AM283" s="1">
        <v>0.18999999761581421</v>
      </c>
      <c r="AN283" s="1">
        <v>111115</v>
      </c>
      <c r="AO283">
        <f>X283*0.000001/(K283*0.0001)</f>
        <v>0.99636658822917012</v>
      </c>
      <c r="AP283">
        <f>(U283-T283)/(1000-U283)*AO283</f>
        <v>2.9622931459145023E-4</v>
      </c>
      <c r="AQ283">
        <f>(P283+273.15)</f>
        <v>300.92490615844724</v>
      </c>
      <c r="AR283">
        <f>(O283+273.15)</f>
        <v>300.52757682800291</v>
      </c>
      <c r="AS283">
        <f>(Y283*AK283+Z283*AL283)*AM283</f>
        <v>3.368789258049798E-2</v>
      </c>
      <c r="AT283">
        <f>((AS283+0.00000010773*(AR283^4-AQ283^4))-AP283*44100)/(L283*0.92*2*29.3+0.00000043092*AQ283^3)</f>
        <v>-0.14792188999709102</v>
      </c>
      <c r="AU283">
        <f>0.61365*EXP(17.502*J283/(240.97+J283))</f>
        <v>3.7130974831606838</v>
      </c>
      <c r="AV283">
        <f>AU283*1000/AA283</f>
        <v>36.514949426341055</v>
      </c>
      <c r="AW283">
        <f>(AV283-U283)</f>
        <v>22.254650697398183</v>
      </c>
      <c r="AX283">
        <f>IF(D283,P283,(O283+P283)/2)</f>
        <v>27.774906158447266</v>
      </c>
      <c r="AY283">
        <f>0.61365*EXP(17.502*AX283/(240.97+AX283))</f>
        <v>3.7453271739454381</v>
      </c>
      <c r="AZ283">
        <f>IF(AW283&lt;&gt;0,(1000-(AV283+U283)/2)/AW283*AP283,0)</f>
        <v>1.2972962821904827E-2</v>
      </c>
      <c r="BA283">
        <f>U283*AA283/1000</f>
        <v>1.4500877079501151</v>
      </c>
      <c r="BB283">
        <f>(AY283-BA283)</f>
        <v>2.2952394659953228</v>
      </c>
      <c r="BC283">
        <f>1/(1.6/F283+1.37/N283)</f>
        <v>8.1123040800834163E-3</v>
      </c>
      <c r="BD283">
        <f>G283*AA283*0.001</f>
        <v>66.539193901531945</v>
      </c>
      <c r="BE283">
        <f>G283/S283</f>
        <v>1.5886375805147759</v>
      </c>
      <c r="BF283">
        <f>(1-AP283*AA283/AU283/F283)*100</f>
        <v>37.691068168332599</v>
      </c>
      <c r="BG283">
        <f>(S283-E283/(N283/1.35))</f>
        <v>412.6923128061992</v>
      </c>
      <c r="BH283">
        <f>E283*BF283/100/BG283</f>
        <v>-1.9405857844502466E-3</v>
      </c>
    </row>
    <row r="284" spans="1:60" x14ac:dyDescent="0.25">
      <c r="A284" s="1" t="s">
        <v>9</v>
      </c>
      <c r="B284" s="1" t="s">
        <v>346</v>
      </c>
    </row>
    <row r="285" spans="1:60" x14ac:dyDescent="0.25">
      <c r="A285" s="1" t="s">
        <v>9</v>
      </c>
      <c r="B285" s="1" t="s">
        <v>347</v>
      </c>
    </row>
    <row r="286" spans="1:60" x14ac:dyDescent="0.25">
      <c r="A286" s="1" t="s">
        <v>9</v>
      </c>
      <c r="B286" s="1" t="s">
        <v>348</v>
      </c>
    </row>
    <row r="287" spans="1:60" x14ac:dyDescent="0.25">
      <c r="A287" s="1" t="s">
        <v>9</v>
      </c>
      <c r="B287" s="1" t="s">
        <v>349</v>
      </c>
    </row>
    <row r="288" spans="1:60" x14ac:dyDescent="0.25">
      <c r="A288" s="1" t="s">
        <v>9</v>
      </c>
      <c r="B288" s="1" t="s">
        <v>350</v>
      </c>
    </row>
    <row r="289" spans="1:60" x14ac:dyDescent="0.25">
      <c r="A289" s="1" t="s">
        <v>9</v>
      </c>
      <c r="B289" s="1" t="s">
        <v>351</v>
      </c>
    </row>
    <row r="290" spans="1:60" x14ac:dyDescent="0.25">
      <c r="A290" s="1" t="s">
        <v>9</v>
      </c>
      <c r="B290" s="1" t="s">
        <v>352</v>
      </c>
    </row>
    <row r="291" spans="1:60" x14ac:dyDescent="0.25">
      <c r="A291" s="1" t="s">
        <v>9</v>
      </c>
      <c r="B291" s="1" t="s">
        <v>353</v>
      </c>
    </row>
    <row r="292" spans="1:60" x14ac:dyDescent="0.25">
      <c r="A292" s="1" t="s">
        <v>9</v>
      </c>
      <c r="B292" s="1" t="s">
        <v>354</v>
      </c>
    </row>
    <row r="293" spans="1:60" x14ac:dyDescent="0.25">
      <c r="A293" s="1">
        <v>97</v>
      </c>
      <c r="B293" s="1" t="s">
        <v>355</v>
      </c>
      <c r="C293" s="1">
        <v>13336.000007241964</v>
      </c>
      <c r="D293" s="1">
        <v>1</v>
      </c>
      <c r="E293">
        <f>(R293-S293*(1000-T293)/(1000-U293))*AO293</f>
        <v>-1.680437771320241</v>
      </c>
      <c r="F293">
        <f>IF(AZ293&lt;&gt;0,1/(1/AZ293-1/N293),0)</f>
        <v>8.8659328754288266E-3</v>
      </c>
      <c r="G293">
        <f>((BC293-AP293/2)*S293-E293)/(BC293+AP293/2)</f>
        <v>695.65013361613626</v>
      </c>
      <c r="H293">
        <f>AP293*1000</f>
        <v>0.20254318397407112</v>
      </c>
      <c r="I293">
        <f>(AU293-BA293)</f>
        <v>2.2698498244334826</v>
      </c>
      <c r="J293">
        <f>(P293+AT293*D293)</f>
        <v>27.611380286729833</v>
      </c>
      <c r="K293" s="1">
        <v>5.5500001907348633</v>
      </c>
      <c r="L293">
        <f>(K293*AI293+AJ293)</f>
        <v>2</v>
      </c>
      <c r="M293" s="1">
        <v>0.5</v>
      </c>
      <c r="N293">
        <f>L293*(M293+1)*(M293+1)/(M293*M293+1)</f>
        <v>3.6</v>
      </c>
      <c r="O293" s="1">
        <v>27.392349243164063</v>
      </c>
      <c r="P293" s="1">
        <v>27.717889785766602</v>
      </c>
      <c r="Q293" s="1">
        <v>27.01548957824707</v>
      </c>
      <c r="R293" s="1">
        <v>410.2635498046875</v>
      </c>
      <c r="S293" s="1">
        <v>412.03549194335938</v>
      </c>
      <c r="T293" s="1">
        <v>13.937923431396484</v>
      </c>
      <c r="U293" s="1">
        <v>14.15947437286377</v>
      </c>
      <c r="V293" s="1">
        <v>38.698635101318359</v>
      </c>
      <c r="W293" s="1">
        <v>39.313735961914063</v>
      </c>
      <c r="X293" s="1">
        <v>500.20001220703125</v>
      </c>
      <c r="Y293" s="1">
        <v>6.1251252889633179E-2</v>
      </c>
      <c r="Z293" s="1">
        <v>6.4475007355213165E-2</v>
      </c>
      <c r="AA293" s="1">
        <v>101.68894195556641</v>
      </c>
      <c r="AB293" s="1">
        <v>6.9543510675430298E-2</v>
      </c>
      <c r="AC293" s="1">
        <v>-0.12587429583072662</v>
      </c>
      <c r="AD293" s="1">
        <v>5.2496299147605896E-2</v>
      </c>
      <c r="AE293" s="1">
        <v>1.3285675086081028E-3</v>
      </c>
      <c r="AF293" s="1">
        <v>7.0704758167266846E-2</v>
      </c>
      <c r="AG293" s="1">
        <v>9.9109497386962175E-4</v>
      </c>
      <c r="AH293" s="1">
        <v>1</v>
      </c>
      <c r="AI293" s="1">
        <v>0</v>
      </c>
      <c r="AJ293" s="1">
        <v>2</v>
      </c>
      <c r="AK293" s="1">
        <v>0</v>
      </c>
      <c r="AL293" s="1">
        <v>1</v>
      </c>
      <c r="AM293" s="1">
        <v>0.18999999761581421</v>
      </c>
      <c r="AN293" s="1">
        <v>111115</v>
      </c>
      <c r="AO293">
        <f>X293*0.000001/(K293*0.0001)</f>
        <v>0.90126125228258924</v>
      </c>
      <c r="AP293">
        <f>(U293-T293)/(1000-U293)*AO293</f>
        <v>2.0254318397407113E-4</v>
      </c>
      <c r="AQ293">
        <f>(P293+273.15)</f>
        <v>300.86788978576658</v>
      </c>
      <c r="AR293">
        <f>(O293+273.15)</f>
        <v>300.54234924316404</v>
      </c>
      <c r="AS293">
        <f>(Y293*AK293+Z293*AL293)*AM293</f>
        <v>1.2250251243770105E-2</v>
      </c>
      <c r="AT293">
        <f>((AS293+0.00000010773*(AR293^4-AQ293^4))-AP293*44100)/(L293*0.92*2*29.3+0.00000043092*AQ293^3)</f>
        <v>-0.10650949903676664</v>
      </c>
      <c r="AU293">
        <f>0.61365*EXP(17.502*J293/(240.97+J293))</f>
        <v>3.7097117920569564</v>
      </c>
      <c r="AV293">
        <f>AU293*1000/AA293</f>
        <v>36.480975420886345</v>
      </c>
      <c r="AW293">
        <f>(AV293-U293)</f>
        <v>22.321501048022576</v>
      </c>
      <c r="AX293">
        <f>IF(D293,P293,(O293+P293)/2)</f>
        <v>27.717889785766602</v>
      </c>
      <c r="AY293">
        <f>0.61365*EXP(17.502*AX293/(240.97+AX293))</f>
        <v>3.7328754713144021</v>
      </c>
      <c r="AZ293">
        <f>IF(AW293&lt;&gt;0,(1000-(AV293+U293)/2)/AW293*AP293,0)</f>
        <v>8.844151859671065E-3</v>
      </c>
      <c r="BA293">
        <f>U293*AA293/1000</f>
        <v>1.4398619676234738</v>
      </c>
      <c r="BB293">
        <f>(AY293-BA293)</f>
        <v>2.2930135036909283</v>
      </c>
      <c r="BC293">
        <f>1/(1.6/F293+1.37/N293)</f>
        <v>5.5295476825490235E-3</v>
      </c>
      <c r="BD293">
        <f>G293*AA293*0.001</f>
        <v>70.739926058673305</v>
      </c>
      <c r="BE293">
        <f>G293/S293</f>
        <v>1.6883257564417875</v>
      </c>
      <c r="BF293">
        <f>(1-AP293*AA293/AU293/F293)*100</f>
        <v>37.378026220964408</v>
      </c>
      <c r="BG293">
        <f>(S293-E293/(N293/1.35))</f>
        <v>412.66565610760449</v>
      </c>
      <c r="BH293">
        <f>E293*BF293/100/BG293</f>
        <v>-1.5220904901940416E-3</v>
      </c>
    </row>
    <row r="294" spans="1:60" x14ac:dyDescent="0.25">
      <c r="A294" s="1">
        <v>98</v>
      </c>
      <c r="B294" s="1" t="s">
        <v>356</v>
      </c>
      <c r="C294" s="1">
        <v>13341.000007130206</v>
      </c>
      <c r="D294" s="1">
        <v>1</v>
      </c>
      <c r="E294">
        <f>(R294-S294*(1000-T294)/(1000-U294))*AO294</f>
        <v>-1.4543718362128302</v>
      </c>
      <c r="F294">
        <f>IF(AZ294&lt;&gt;0,1/(1/AZ294-1/N294),0)</f>
        <v>8.8637988254923437E-3</v>
      </c>
      <c r="G294">
        <f>((BC294-AP294/2)*S294-E294)/(BC294+AP294/2)</f>
        <v>655.52327883927671</v>
      </c>
      <c r="H294">
        <f>AP294*1000</f>
        <v>0.20245969649600251</v>
      </c>
      <c r="I294">
        <f>(AU294-BA294)</f>
        <v>2.2694662493916971</v>
      </c>
      <c r="J294">
        <f>(P294+AT294*D294)</f>
        <v>27.608638896249058</v>
      </c>
      <c r="K294" s="1">
        <v>5.5500001907348633</v>
      </c>
      <c r="L294">
        <f>(K294*AI294+AJ294)</f>
        <v>2</v>
      </c>
      <c r="M294" s="1">
        <v>0.5</v>
      </c>
      <c r="N294">
        <f>L294*(M294+1)*(M294+1)/(M294*M294+1)</f>
        <v>3.6</v>
      </c>
      <c r="O294" s="1">
        <v>27.387367248535156</v>
      </c>
      <c r="P294" s="1">
        <v>27.715360641479492</v>
      </c>
      <c r="Q294" s="1">
        <v>27.005229949951172</v>
      </c>
      <c r="R294" s="1">
        <v>410.46841430664063</v>
      </c>
      <c r="S294" s="1">
        <v>411.98959350585938</v>
      </c>
      <c r="T294" s="1">
        <v>13.935949325561523</v>
      </c>
      <c r="U294" s="1">
        <v>14.157412528991699</v>
      </c>
      <c r="V294" s="1">
        <v>38.703601837158203</v>
      </c>
      <c r="W294" s="1">
        <v>39.318820953369141</v>
      </c>
      <c r="X294" s="1">
        <v>500.19296264648438</v>
      </c>
      <c r="Y294" s="1">
        <v>5.9100605547428131E-2</v>
      </c>
      <c r="Z294" s="1">
        <v>6.2211163341999054E-2</v>
      </c>
      <c r="AA294" s="1">
        <v>101.68885040283203</v>
      </c>
      <c r="AB294" s="1">
        <v>6.9543510675430298E-2</v>
      </c>
      <c r="AC294" s="1">
        <v>-0.12587429583072662</v>
      </c>
      <c r="AD294" s="1">
        <v>5.2496299147605896E-2</v>
      </c>
      <c r="AE294" s="1">
        <v>1.3285675086081028E-3</v>
      </c>
      <c r="AF294" s="1">
        <v>7.0704758167266846E-2</v>
      </c>
      <c r="AG294" s="1">
        <v>9.9109497386962175E-4</v>
      </c>
      <c r="AH294" s="1">
        <v>1</v>
      </c>
      <c r="AI294" s="1">
        <v>0</v>
      </c>
      <c r="AJ294" s="1">
        <v>2</v>
      </c>
      <c r="AK294" s="1">
        <v>0</v>
      </c>
      <c r="AL294" s="1">
        <v>1</v>
      </c>
      <c r="AM294" s="1">
        <v>0.18999999761581421</v>
      </c>
      <c r="AN294" s="1">
        <v>111115</v>
      </c>
      <c r="AO294">
        <f>X294*0.000001/(K294*0.0001)</f>
        <v>0.90124855037213047</v>
      </c>
      <c r="AP294">
        <f>(U294-T294)/(1000-U294)*AO294</f>
        <v>2.0245969649600252E-4</v>
      </c>
      <c r="AQ294">
        <f>(P294+273.15)</f>
        <v>300.86536064147947</v>
      </c>
      <c r="AR294">
        <f>(O294+273.15)</f>
        <v>300.53736724853513</v>
      </c>
      <c r="AS294">
        <f>(Y294*AK294+Z294*AL294)*AM294</f>
        <v>1.1820120886656849E-2</v>
      </c>
      <c r="AT294">
        <f>((AS294+0.00000010773*(AR294^4-AQ294^4))-AP294*44100)/(L294*0.92*2*29.3+0.00000043092*AQ294^3)</f>
        <v>-0.10672174523043416</v>
      </c>
      <c r="AU294">
        <f>0.61365*EXP(17.502*J294/(240.97+J294))</f>
        <v>3.7091172541435138</v>
      </c>
      <c r="AV294">
        <f>AU294*1000/AA294</f>
        <v>36.47516162735787</v>
      </c>
      <c r="AW294">
        <f>(AV294-U294)</f>
        <v>22.317749098366171</v>
      </c>
      <c r="AX294">
        <f>IF(D294,P294,(O294+P294)/2)</f>
        <v>27.715360641479492</v>
      </c>
      <c r="AY294">
        <f>0.61365*EXP(17.502*AX294/(240.97+AX294))</f>
        <v>3.7323239737671425</v>
      </c>
      <c r="AZ294">
        <f>IF(AW294&lt;&gt;0,(1000-(AV294+U294)/2)/AW294*AP294,0)</f>
        <v>8.8420282810776803E-3</v>
      </c>
      <c r="BA294">
        <f>U294*AA294/1000</f>
        <v>1.4396510047518167</v>
      </c>
      <c r="BB294">
        <f>(AY294-BA294)</f>
        <v>2.2926729690153258</v>
      </c>
      <c r="BC294">
        <f>1/(1.6/F294+1.37/N294)</f>
        <v>5.5282195081117428E-3</v>
      </c>
      <c r="BD294">
        <f>G294*AA294*0.001</f>
        <v>66.659408637461155</v>
      </c>
      <c r="BE294">
        <f>G294/S294</f>
        <v>1.5911161086886865</v>
      </c>
      <c r="BF294">
        <f>(1-AP294*AA294/AU294/F294)*100</f>
        <v>37.378788445964574</v>
      </c>
      <c r="BG294">
        <f>(S294-E294/(N294/1.35))</f>
        <v>412.53498294443921</v>
      </c>
      <c r="BH294">
        <f>E294*BF294/100/BG294</f>
        <v>-1.3177708421128022E-3</v>
      </c>
    </row>
    <row r="295" spans="1:60" x14ac:dyDescent="0.25">
      <c r="A295" s="1">
        <v>99</v>
      </c>
      <c r="B295" s="1" t="s">
        <v>357</v>
      </c>
      <c r="C295" s="1">
        <v>13346.500007007271</v>
      </c>
      <c r="D295" s="1">
        <v>1</v>
      </c>
      <c r="E295">
        <f>(R295-S295*(1000-T295)/(1000-U295))*AO295</f>
        <v>-1.2312758218468822</v>
      </c>
      <c r="F295">
        <f>IF(AZ295&lt;&gt;0,1/(1/AZ295-1/N295),0)</f>
        <v>8.8652786771688512E-3</v>
      </c>
      <c r="G295">
        <f>((BC295-AP295/2)*S295-E295)/(BC295+AP295/2)</f>
        <v>615.8477419464117</v>
      </c>
      <c r="H295">
        <f>AP295*1000</f>
        <v>0.20243501382594689</v>
      </c>
      <c r="I295">
        <f>(AU295-BA295)</f>
        <v>2.2688402139193835</v>
      </c>
      <c r="J295">
        <f>(P295+AT295*D295)</f>
        <v>27.604584525042497</v>
      </c>
      <c r="K295" s="1">
        <v>5.5500001907348633</v>
      </c>
      <c r="L295">
        <f>(K295*AI295+AJ295)</f>
        <v>2</v>
      </c>
      <c r="M295" s="1">
        <v>0.5</v>
      </c>
      <c r="N295">
        <f>L295*(M295+1)*(M295+1)/(M295*M295+1)</f>
        <v>3.6</v>
      </c>
      <c r="O295" s="1">
        <v>27.382390975952148</v>
      </c>
      <c r="P295" s="1">
        <v>27.711400985717773</v>
      </c>
      <c r="Q295" s="1">
        <v>27.010290145874023</v>
      </c>
      <c r="R295" s="1">
        <v>410.70114135742188</v>
      </c>
      <c r="S295" s="1">
        <v>411.97479248046875</v>
      </c>
      <c r="T295" s="1">
        <v>13.933392524719238</v>
      </c>
      <c r="U295" s="1">
        <v>14.154829025268555</v>
      </c>
      <c r="V295" s="1">
        <v>38.708568572998047</v>
      </c>
      <c r="W295" s="1">
        <v>39.323493957519531</v>
      </c>
      <c r="X295" s="1">
        <v>500.193603515625</v>
      </c>
      <c r="Y295" s="1">
        <v>5.5982273072004318E-2</v>
      </c>
      <c r="Z295" s="1">
        <v>5.8928709477186203E-2</v>
      </c>
      <c r="AA295" s="1">
        <v>101.68952941894531</v>
      </c>
      <c r="AB295" s="1">
        <v>6.9543510675430298E-2</v>
      </c>
      <c r="AC295" s="1">
        <v>-0.12587429583072662</v>
      </c>
      <c r="AD295" s="1">
        <v>5.2496299147605896E-2</v>
      </c>
      <c r="AE295" s="1">
        <v>1.3285675086081028E-3</v>
      </c>
      <c r="AF295" s="1">
        <v>7.0704758167266846E-2</v>
      </c>
      <c r="AG295" s="1">
        <v>9.9109497386962175E-4</v>
      </c>
      <c r="AH295" s="1">
        <v>1</v>
      </c>
      <c r="AI295" s="1">
        <v>0</v>
      </c>
      <c r="AJ295" s="1">
        <v>2</v>
      </c>
      <c r="AK295" s="1">
        <v>0</v>
      </c>
      <c r="AL295" s="1">
        <v>1</v>
      </c>
      <c r="AM295" s="1">
        <v>0.18999999761581421</v>
      </c>
      <c r="AN295" s="1">
        <v>111115</v>
      </c>
      <c r="AO295">
        <f>X295*0.000001/(K295*0.0001)</f>
        <v>0.90124970509126312</v>
      </c>
      <c r="AP295">
        <f>(U295-T295)/(1000-U295)*AO295</f>
        <v>2.0243501382594689E-4</v>
      </c>
      <c r="AQ295">
        <f>(P295+273.15)</f>
        <v>300.86140098571775</v>
      </c>
      <c r="AR295">
        <f>(O295+273.15)</f>
        <v>300.53239097595213</v>
      </c>
      <c r="AS295">
        <f>(Y295*AK295+Z295*AL295)*AM295</f>
        <v>1.1196454660168387E-2</v>
      </c>
      <c r="AT295">
        <f>((AS295+0.00000010773*(AR295^4-AQ295^4))-AP295*44100)/(L295*0.92*2*29.3+0.00000043092*AQ295^3)</f>
        <v>-0.10681646067527441</v>
      </c>
      <c r="AU295">
        <f>0.61365*EXP(17.502*J295/(240.97+J295))</f>
        <v>3.7082381165045715</v>
      </c>
      <c r="AV295">
        <f>AU295*1000/AA295</f>
        <v>36.46627275879306</v>
      </c>
      <c r="AW295">
        <f>(AV295-U295)</f>
        <v>22.311443733524506</v>
      </c>
      <c r="AX295">
        <f>IF(D295,P295,(O295+P295)/2)</f>
        <v>27.711400985717773</v>
      </c>
      <c r="AY295">
        <f>0.61365*EXP(17.502*AX295/(240.97+AX295))</f>
        <v>3.7314606860070851</v>
      </c>
      <c r="AZ295">
        <f>IF(AW295&lt;&gt;0,(1000-(AV295+U295)/2)/AW295*AP295,0)</f>
        <v>8.8435008716940319E-3</v>
      </c>
      <c r="BA295">
        <f>U295*AA295/1000</f>
        <v>1.4393979025851877</v>
      </c>
      <c r="BB295">
        <f>(AY295-BA295)</f>
        <v>2.2920627834218976</v>
      </c>
      <c r="BC295">
        <f>1/(1.6/F295+1.37/N295)</f>
        <v>5.5291405275496152E-3</v>
      </c>
      <c r="BD295">
        <f>G295*AA295*0.001</f>
        <v>62.625267072250672</v>
      </c>
      <c r="BE295">
        <f>G295/S295</f>
        <v>1.4948675336139852</v>
      </c>
      <c r="BF295">
        <f>(1-AP295*AA295/AU295/F295)*100</f>
        <v>37.381614845301904</v>
      </c>
      <c r="BG295">
        <f>(S295-E295/(N295/1.35))</f>
        <v>412.43652091366135</v>
      </c>
      <c r="BH295">
        <f>E295*BF295/100/BG295</f>
        <v>-1.1159797012798469E-3</v>
      </c>
    </row>
    <row r="296" spans="1:60" x14ac:dyDescent="0.25">
      <c r="A296" s="1">
        <v>100</v>
      </c>
      <c r="B296" s="1" t="s">
        <v>358</v>
      </c>
      <c r="C296" s="1">
        <v>13351.500006895512</v>
      </c>
      <c r="D296" s="1">
        <v>1</v>
      </c>
      <c r="E296">
        <f>(R296-S296*(1000-T296)/(1000-U296))*AO296</f>
        <v>-1.0541686190064017</v>
      </c>
      <c r="F296">
        <f>IF(AZ296&lt;&gt;0,1/(1/AZ296-1/N296),0)</f>
        <v>8.8830548657215271E-3</v>
      </c>
      <c r="G296">
        <f>((BC296-AP296/2)*S296-E296)/(BC296+AP296/2)</f>
        <v>584.04682738886515</v>
      </c>
      <c r="H296">
        <f>AP296*1000</f>
        <v>0.20280555956450683</v>
      </c>
      <c r="I296">
        <f>(AU296-BA296)</f>
        <v>2.2684830413743553</v>
      </c>
      <c r="J296">
        <f>(P296+AT296*D296)</f>
        <v>27.602107446332639</v>
      </c>
      <c r="K296" s="1">
        <v>5.5500001907348633</v>
      </c>
      <c r="L296">
        <f>(K296*AI296+AJ296)</f>
        <v>2</v>
      </c>
      <c r="M296" s="1">
        <v>0.5</v>
      </c>
      <c r="N296">
        <f>L296*(M296+1)*(M296+1)/(M296*M296+1)</f>
        <v>3.6</v>
      </c>
      <c r="O296" s="1">
        <v>27.38238525390625</v>
      </c>
      <c r="P296" s="1">
        <v>27.708778381347656</v>
      </c>
      <c r="Q296" s="1">
        <v>27.031612396240234</v>
      </c>
      <c r="R296" s="1">
        <v>410.92446899414063</v>
      </c>
      <c r="S296" s="1">
        <v>412.00143432617188</v>
      </c>
      <c r="T296" s="1">
        <v>13.93110179901123</v>
      </c>
      <c r="U296" s="1">
        <v>14.152944564819336</v>
      </c>
      <c r="V296" s="1">
        <v>38.704109191894531</v>
      </c>
      <c r="W296" s="1">
        <v>39.320644378662109</v>
      </c>
      <c r="X296" s="1">
        <v>500.19244384765625</v>
      </c>
      <c r="Y296" s="1">
        <v>7.1296811103820801E-2</v>
      </c>
      <c r="Z296" s="1">
        <v>7.5049273669719696E-2</v>
      </c>
      <c r="AA296" s="1">
        <v>101.69036102294922</v>
      </c>
      <c r="AB296" s="1">
        <v>6.9543510675430298E-2</v>
      </c>
      <c r="AC296" s="1">
        <v>-0.12587429583072662</v>
      </c>
      <c r="AD296" s="1">
        <v>5.2496299147605896E-2</v>
      </c>
      <c r="AE296" s="1">
        <v>1.3285675086081028E-3</v>
      </c>
      <c r="AF296" s="1">
        <v>7.0704758167266846E-2</v>
      </c>
      <c r="AG296" s="1">
        <v>9.9109497386962175E-4</v>
      </c>
      <c r="AH296" s="1">
        <v>1</v>
      </c>
      <c r="AI296" s="1">
        <v>0</v>
      </c>
      <c r="AJ296" s="1">
        <v>2</v>
      </c>
      <c r="AK296" s="1">
        <v>0</v>
      </c>
      <c r="AL296" s="1">
        <v>1</v>
      </c>
      <c r="AM296" s="1">
        <v>0.18999999761581421</v>
      </c>
      <c r="AN296" s="1">
        <v>111115</v>
      </c>
      <c r="AO296">
        <f>X296*0.000001/(K296*0.0001)</f>
        <v>0.9012476155994994</v>
      </c>
      <c r="AP296">
        <f>(U296-T296)/(1000-U296)*AO296</f>
        <v>2.0280555956450684E-4</v>
      </c>
      <c r="AQ296">
        <f>(P296+273.15)</f>
        <v>300.85877838134763</v>
      </c>
      <c r="AR296">
        <f>(O296+273.15)</f>
        <v>300.53238525390623</v>
      </c>
      <c r="AS296">
        <f>(Y296*AK296+Z296*AL296)*AM296</f>
        <v>1.425936181831533E-2</v>
      </c>
      <c r="AT296">
        <f>((AS296+0.00000010773*(AR296^4-AQ296^4))-AP296*44100)/(L296*0.92*2*29.3+0.00000043092*AQ296^3)</f>
        <v>-0.10667093501501704</v>
      </c>
      <c r="AU296">
        <f>0.61365*EXP(17.502*J296/(240.97+J296))</f>
        <v>3.7077010837086206</v>
      </c>
      <c r="AV296">
        <f>AU296*1000/AA296</f>
        <v>36.460693485706834</v>
      </c>
      <c r="AW296">
        <f>(AV296-U296)</f>
        <v>22.307748920887498</v>
      </c>
      <c r="AX296">
        <f>IF(D296,P296,(O296+P296)/2)</f>
        <v>27.708778381347656</v>
      </c>
      <c r="AY296">
        <f>0.61365*EXP(17.502*AX296/(240.97+AX296))</f>
        <v>3.7308889993340255</v>
      </c>
      <c r="AZ296">
        <f>IF(AW296&lt;&gt;0,(1000-(AV296+U296)/2)/AW296*AP296,0)</f>
        <v>8.8611897449770282E-3</v>
      </c>
      <c r="BA296">
        <f>U296*AA296/1000</f>
        <v>1.4392180423342651</v>
      </c>
      <c r="BB296">
        <f>(AY296-BA296)</f>
        <v>2.2916709569997602</v>
      </c>
      <c r="BC296">
        <f>1/(1.6/F296+1.37/N296)</f>
        <v>5.5402038933055411E-3</v>
      </c>
      <c r="BD296">
        <f>G296*AA296*0.001</f>
        <v>59.391932731481802</v>
      </c>
      <c r="BE296">
        <f>G296/S296</f>
        <v>1.417584451724236</v>
      </c>
      <c r="BF296">
        <f>(1-AP296*AA296/AU296/F296)*100</f>
        <v>37.382952358147229</v>
      </c>
      <c r="BG296">
        <f>(S296-E296/(N296/1.35))</f>
        <v>412.3967475582993</v>
      </c>
      <c r="BH296">
        <f>E296*BF296/100/BG296</f>
        <v>-9.5558307612984242E-4</v>
      </c>
    </row>
    <row r="297" spans="1:60" x14ac:dyDescent="0.25">
      <c r="A297" s="1">
        <v>101</v>
      </c>
      <c r="B297" s="1" t="s">
        <v>359</v>
      </c>
      <c r="C297" s="1">
        <v>13356.500006783754</v>
      </c>
      <c r="D297" s="1">
        <v>1</v>
      </c>
      <c r="E297">
        <f>(R297-S297*(1000-T297)/(1000-U297))*AO297</f>
        <v>-1.071136420907991</v>
      </c>
      <c r="F297">
        <f>IF(AZ297&lt;&gt;0,1/(1/AZ297-1/N297),0)</f>
        <v>8.8746616973939749E-3</v>
      </c>
      <c r="G297">
        <f>((BC297-AP297/2)*S297-E297)/(BC297+AP297/2)</f>
        <v>587.26941215528086</v>
      </c>
      <c r="H297">
        <f>AP297*1000</f>
        <v>0.20259767421666966</v>
      </c>
      <c r="I297">
        <f>(AU297-BA297)</f>
        <v>2.2683077695529064</v>
      </c>
      <c r="J297">
        <f>(P297+AT297*D297)</f>
        <v>27.600390587680256</v>
      </c>
      <c r="K297" s="1">
        <v>5.5500001907348633</v>
      </c>
      <c r="L297">
        <f>(K297*AI297+AJ297)</f>
        <v>2</v>
      </c>
      <c r="M297" s="1">
        <v>0.5</v>
      </c>
      <c r="N297">
        <f>L297*(M297+1)*(M297+1)/(M297*M297+1)</f>
        <v>3.6</v>
      </c>
      <c r="O297" s="1">
        <v>27.386154174804688</v>
      </c>
      <c r="P297" s="1">
        <v>27.706342697143555</v>
      </c>
      <c r="Q297" s="1">
        <v>27.040630340576172</v>
      </c>
      <c r="R297" s="1">
        <v>410.941162109375</v>
      </c>
      <c r="S297" s="1">
        <v>412.03701782226563</v>
      </c>
      <c r="T297" s="1">
        <v>13.929363250732422</v>
      </c>
      <c r="U297" s="1">
        <v>14.150974273681641</v>
      </c>
      <c r="V297" s="1">
        <v>38.692348480224609</v>
      </c>
      <c r="W297" s="1">
        <v>39.308021545410156</v>
      </c>
      <c r="X297" s="1">
        <v>500.2032470703125</v>
      </c>
      <c r="Y297" s="1">
        <v>9.1979533433914185E-2</v>
      </c>
      <c r="Z297" s="1">
        <v>9.6820563077926636E-2</v>
      </c>
      <c r="AA297" s="1">
        <v>101.69060516357422</v>
      </c>
      <c r="AB297" s="1">
        <v>6.9543510675430298E-2</v>
      </c>
      <c r="AC297" s="1">
        <v>-0.12587429583072662</v>
      </c>
      <c r="AD297" s="1">
        <v>5.2496299147605896E-2</v>
      </c>
      <c r="AE297" s="1">
        <v>1.3285675086081028E-3</v>
      </c>
      <c r="AF297" s="1">
        <v>7.0704758167266846E-2</v>
      </c>
      <c r="AG297" s="1">
        <v>9.9109497386962175E-4</v>
      </c>
      <c r="AH297" s="1">
        <v>1</v>
      </c>
      <c r="AI297" s="1">
        <v>0</v>
      </c>
      <c r="AJ297" s="1">
        <v>2</v>
      </c>
      <c r="AK297" s="1">
        <v>0</v>
      </c>
      <c r="AL297" s="1">
        <v>1</v>
      </c>
      <c r="AM297" s="1">
        <v>0.18999999761581421</v>
      </c>
      <c r="AN297" s="1">
        <v>111115</v>
      </c>
      <c r="AO297">
        <f>X297*0.000001/(K297*0.0001)</f>
        <v>0.90126708086487783</v>
      </c>
      <c r="AP297">
        <f>(U297-T297)/(1000-U297)*AO297</f>
        <v>2.0259767421666966E-4</v>
      </c>
      <c r="AQ297">
        <f>(P297+273.15)</f>
        <v>300.85634269714353</v>
      </c>
      <c r="AR297">
        <f>(O297+273.15)</f>
        <v>300.53615417480466</v>
      </c>
      <c r="AS297">
        <f>(Y297*AK297+Z297*AL297)*AM297</f>
        <v>1.839590675396785E-2</v>
      </c>
      <c r="AT297">
        <f>((AS297+0.00000010773*(AR297^4-AQ297^4))-AP297*44100)/(L297*0.92*2*29.3+0.00000043092*AQ297^3)</f>
        <v>-0.1059521094632985</v>
      </c>
      <c r="AU297">
        <f>0.61365*EXP(17.502*J297/(240.97+J297))</f>
        <v>3.7073289070977626</v>
      </c>
      <c r="AV297">
        <f>AU297*1000/AA297</f>
        <v>36.456946058432301</v>
      </c>
      <c r="AW297">
        <f>(AV297-U297)</f>
        <v>22.30597178475066</v>
      </c>
      <c r="AX297">
        <f>IF(D297,P297,(O297+P297)/2)</f>
        <v>27.706342697143555</v>
      </c>
      <c r="AY297">
        <f>0.61365*EXP(17.502*AX297/(240.97+AX297))</f>
        <v>3.7303581267810912</v>
      </c>
      <c r="AZ297">
        <f>IF(AW297&lt;&gt;0,(1000-(AV297+U297)/2)/AW297*AP297,0)</f>
        <v>8.8528378249610809E-3</v>
      </c>
      <c r="BA297">
        <f>U297*AA297/1000</f>
        <v>1.4390211375448563</v>
      </c>
      <c r="BB297">
        <f>(AY297-BA297)</f>
        <v>2.291336989236235</v>
      </c>
      <c r="BC297">
        <f>1/(1.6/F297+1.37/N297)</f>
        <v>5.5349802491036649E-3</v>
      </c>
      <c r="BD297">
        <f>G297*AA297*0.001</f>
        <v>59.719781916127005</v>
      </c>
      <c r="BE297">
        <f>G297/S297</f>
        <v>1.4252831341687913</v>
      </c>
      <c r="BF297">
        <f>(1-AP297*AA297/AU297/F297)*100</f>
        <v>37.381542824497117</v>
      </c>
      <c r="BG297">
        <f>(S297-E297/(N297/1.35))</f>
        <v>412.43869398010611</v>
      </c>
      <c r="BH297">
        <f>E297*BF297/100/BG297</f>
        <v>-9.7082869705193058E-4</v>
      </c>
    </row>
    <row r="298" spans="1:60" x14ac:dyDescent="0.25">
      <c r="A298" s="1" t="s">
        <v>9</v>
      </c>
      <c r="B298" s="1" t="s">
        <v>360</v>
      </c>
    </row>
    <row r="299" spans="1:60" x14ac:dyDescent="0.25">
      <c r="A299" s="1" t="s">
        <v>9</v>
      </c>
      <c r="B299" s="1" t="s">
        <v>361</v>
      </c>
    </row>
    <row r="300" spans="1:60" x14ac:dyDescent="0.25">
      <c r="A300" s="1" t="s">
        <v>9</v>
      </c>
      <c r="B300" s="1" t="s">
        <v>362</v>
      </c>
    </row>
    <row r="301" spans="1:60" x14ac:dyDescent="0.25">
      <c r="A301" s="1" t="s">
        <v>9</v>
      </c>
      <c r="B301" s="1" t="s">
        <v>363</v>
      </c>
    </row>
    <row r="302" spans="1:60" x14ac:dyDescent="0.25">
      <c r="A302" s="1" t="s">
        <v>9</v>
      </c>
      <c r="B302" s="1" t="s">
        <v>364</v>
      </c>
    </row>
    <row r="303" spans="1:60" x14ac:dyDescent="0.25">
      <c r="A303" s="1" t="s">
        <v>9</v>
      </c>
      <c r="B303" s="1" t="s">
        <v>365</v>
      </c>
    </row>
    <row r="304" spans="1:60" x14ac:dyDescent="0.25">
      <c r="A304" s="1" t="s">
        <v>9</v>
      </c>
      <c r="B304" s="1" t="s">
        <v>366</v>
      </c>
    </row>
    <row r="305" spans="1:60" x14ac:dyDescent="0.25">
      <c r="A305" s="1" t="s">
        <v>9</v>
      </c>
      <c r="B305" s="1" t="s">
        <v>367</v>
      </c>
    </row>
    <row r="306" spans="1:60" x14ac:dyDescent="0.25">
      <c r="A306" s="1" t="s">
        <v>9</v>
      </c>
      <c r="B306" s="1" t="s">
        <v>368</v>
      </c>
    </row>
    <row r="307" spans="1:60" x14ac:dyDescent="0.25">
      <c r="A307" s="1">
        <v>102</v>
      </c>
      <c r="B307" s="1" t="s">
        <v>369</v>
      </c>
      <c r="C307" s="1">
        <v>13772.000007241964</v>
      </c>
      <c r="D307" s="1">
        <v>1</v>
      </c>
      <c r="E307">
        <f>(R307-S307*(1000-T307)/(1000-U307))*AO307</f>
        <v>-1.5425018115278648</v>
      </c>
      <c r="F307">
        <f>IF(AZ307&lt;&gt;0,1/(1/AZ307-1/N307),0)</f>
        <v>3.1153934557280091E-2</v>
      </c>
      <c r="G307">
        <f>((BC307-AP307/2)*S307-E307)/(BC307+AP307/2)</f>
        <v>477.0121377451074</v>
      </c>
      <c r="H307">
        <f>AP307*1000</f>
        <v>0.66718634608704608</v>
      </c>
      <c r="I307">
        <f>(AU307-BA307)</f>
        <v>2.1403444209300275</v>
      </c>
      <c r="J307">
        <f>(P307+AT307*D307)</f>
        <v>27.44913581079367</v>
      </c>
      <c r="K307" s="1">
        <v>9.1099996566772461</v>
      </c>
      <c r="L307">
        <f>(K307*AI307+AJ307)</f>
        <v>2</v>
      </c>
      <c r="M307" s="1">
        <v>0.5</v>
      </c>
      <c r="N307">
        <f>L307*(M307+1)*(M307+1)/(M307*M307+1)</f>
        <v>3.6</v>
      </c>
      <c r="O307" s="1">
        <v>27.389888763427734</v>
      </c>
      <c r="P307" s="1">
        <v>27.728225708007813</v>
      </c>
      <c r="Q307" s="1">
        <v>27.051607131958008</v>
      </c>
      <c r="R307" s="1">
        <v>410.251220703125</v>
      </c>
      <c r="S307" s="1">
        <v>412.55914306640625</v>
      </c>
      <c r="T307" s="1">
        <v>13.891589164733887</v>
      </c>
      <c r="U307" s="1">
        <v>15.088340759277344</v>
      </c>
      <c r="V307" s="1">
        <v>38.577579498291016</v>
      </c>
      <c r="W307" s="1">
        <v>41.901134490966797</v>
      </c>
      <c r="X307" s="1">
        <v>500.21737670898438</v>
      </c>
      <c r="Y307" s="1">
        <v>9.5184884965419769E-2</v>
      </c>
      <c r="Z307" s="1">
        <v>0.10019461810588837</v>
      </c>
      <c r="AA307" s="1">
        <v>101.68934631347656</v>
      </c>
      <c r="AB307" s="1">
        <v>0.16159063577651978</v>
      </c>
      <c r="AC307" s="1">
        <v>-0.13694716989994049</v>
      </c>
      <c r="AD307" s="1">
        <v>2.5861790403723717E-2</v>
      </c>
      <c r="AE307" s="1">
        <v>1.9051593262702227E-3</v>
      </c>
      <c r="AF307" s="1">
        <v>1.4259160496294498E-2</v>
      </c>
      <c r="AG307" s="1">
        <v>1.5895765973255038E-3</v>
      </c>
      <c r="AH307" s="1">
        <v>1</v>
      </c>
      <c r="AI307" s="1">
        <v>0</v>
      </c>
      <c r="AJ307" s="1">
        <v>2</v>
      </c>
      <c r="AK307" s="1">
        <v>0</v>
      </c>
      <c r="AL307" s="1">
        <v>1</v>
      </c>
      <c r="AM307" s="1">
        <v>0.18999999761581421</v>
      </c>
      <c r="AN307" s="1">
        <v>111115</v>
      </c>
      <c r="AO307">
        <f>X307*0.000001/(K307*0.0001)</f>
        <v>0.5490860544021493</v>
      </c>
      <c r="AP307">
        <f>(U307-T307)/(1000-U307)*AO307</f>
        <v>6.6718634608704613E-4</v>
      </c>
      <c r="AQ307">
        <f>(P307+273.15)</f>
        <v>300.87822570800779</v>
      </c>
      <c r="AR307">
        <f>(O307+273.15)</f>
        <v>300.53988876342771</v>
      </c>
      <c r="AS307">
        <f>(Y307*AK307+Z307*AL307)*AM307</f>
        <v>1.9036977201236205E-2</v>
      </c>
      <c r="AT307">
        <f>((AS307+0.00000010773*(AR307^4-AQ307^4))-AP307*44100)/(L307*0.92*2*29.3+0.00000043092*AQ307^3)</f>
        <v>-0.27908989721414335</v>
      </c>
      <c r="AU307">
        <f>0.61365*EXP(17.502*J307/(240.97+J307))</f>
        <v>3.674667929695925</v>
      </c>
      <c r="AV307">
        <f>AU307*1000/AA307</f>
        <v>36.136213506261207</v>
      </c>
      <c r="AW307">
        <f>(AV307-U307)</f>
        <v>21.047872746983863</v>
      </c>
      <c r="AX307">
        <f>IF(D307,P307,(O307+P307)/2)</f>
        <v>27.728225708007813</v>
      </c>
      <c r="AY307">
        <f>0.61365*EXP(17.502*AX307/(240.97+AX307))</f>
        <v>3.7351300303913915</v>
      </c>
      <c r="AZ307">
        <f>IF(AW307&lt;&gt;0,(1000-(AV307+U307)/2)/AW307*AP307,0)</f>
        <v>3.0886645520271084E-2</v>
      </c>
      <c r="BA307">
        <f>U307*AA307/1000</f>
        <v>1.5343235087658977</v>
      </c>
      <c r="BB307">
        <f>(AY307-BA307)</f>
        <v>2.200806521625494</v>
      </c>
      <c r="BC307">
        <f>1/(1.6/F307+1.37/N307)</f>
        <v>1.9327991065793325E-2</v>
      </c>
      <c r="BD307">
        <f>G307*AA307*0.001</f>
        <v>48.507052470894017</v>
      </c>
      <c r="BE307">
        <f>G307/S307</f>
        <v>1.1562272846497712</v>
      </c>
      <c r="BF307">
        <f>(1-AP307*AA307/AU307/F307)*100</f>
        <v>40.735912332125601</v>
      </c>
      <c r="BG307">
        <f>(S307-E307/(N307/1.35))</f>
        <v>413.13758124572922</v>
      </c>
      <c r="BH307">
        <f>E307*BF307/100/BG307</f>
        <v>-1.5209272024364784E-3</v>
      </c>
    </row>
    <row r="308" spans="1:60" x14ac:dyDescent="0.25">
      <c r="A308" s="1">
        <v>103</v>
      </c>
      <c r="B308" s="1" t="s">
        <v>370</v>
      </c>
      <c r="C308" s="1">
        <v>13777.000007130206</v>
      </c>
      <c r="D308" s="1">
        <v>1</v>
      </c>
      <c r="E308">
        <f>(R308-S308*(1000-T308)/(1000-U308))*AO308</f>
        <v>-1.5872299375345356</v>
      </c>
      <c r="F308">
        <f>IF(AZ308&lt;&gt;0,1/(1/AZ308-1/N308),0)</f>
        <v>3.1097621013586676E-2</v>
      </c>
      <c r="G308">
        <f>((BC308-AP308/2)*S308-E308)/(BC308+AP308/2)</f>
        <v>479.42042695756788</v>
      </c>
      <c r="H308">
        <f>AP308*1000</f>
        <v>0.6661832615469887</v>
      </c>
      <c r="I308">
        <f>(AU308-BA308)</f>
        <v>2.1409644110633153</v>
      </c>
      <c r="J308">
        <f>(P308+AT308*D308)</f>
        <v>27.449887654771398</v>
      </c>
      <c r="K308" s="1">
        <v>9.1099996566772461</v>
      </c>
      <c r="L308">
        <f>(K308*AI308+AJ308)</f>
        <v>2</v>
      </c>
      <c r="M308" s="1">
        <v>0.5</v>
      </c>
      <c r="N308">
        <f>L308*(M308+1)*(M308+1)/(M308*M308+1)</f>
        <v>3.6</v>
      </c>
      <c r="O308" s="1">
        <v>27.393545150756836</v>
      </c>
      <c r="P308" s="1">
        <v>27.728212356567383</v>
      </c>
      <c r="Q308" s="1">
        <v>27.063186645507813</v>
      </c>
      <c r="R308" s="1">
        <v>410.16143798828125</v>
      </c>
      <c r="S308" s="1">
        <v>412.55157470703125</v>
      </c>
      <c r="T308" s="1">
        <v>13.888895034790039</v>
      </c>
      <c r="U308" s="1">
        <v>15.08384895324707</v>
      </c>
      <c r="V308" s="1">
        <v>38.562904357910156</v>
      </c>
      <c r="W308" s="1">
        <v>41.881202697753906</v>
      </c>
      <c r="X308" s="1">
        <v>500.218994140625</v>
      </c>
      <c r="Y308" s="1">
        <v>0.11680047959089279</v>
      </c>
      <c r="Z308" s="1">
        <v>0.12294787168502808</v>
      </c>
      <c r="AA308" s="1">
        <v>101.68924713134766</v>
      </c>
      <c r="AB308" s="1">
        <v>0.16159063577651978</v>
      </c>
      <c r="AC308" s="1">
        <v>-0.13694716989994049</v>
      </c>
      <c r="AD308" s="1">
        <v>2.5861790403723717E-2</v>
      </c>
      <c r="AE308" s="1">
        <v>1.9051593262702227E-3</v>
      </c>
      <c r="AF308" s="1">
        <v>1.4259160496294498E-2</v>
      </c>
      <c r="AG308" s="1">
        <v>1.5895765973255038E-3</v>
      </c>
      <c r="AH308" s="1">
        <v>1</v>
      </c>
      <c r="AI308" s="1">
        <v>0</v>
      </c>
      <c r="AJ308" s="1">
        <v>2</v>
      </c>
      <c r="AK308" s="1">
        <v>0</v>
      </c>
      <c r="AL308" s="1">
        <v>1</v>
      </c>
      <c r="AM308" s="1">
        <v>0.18999999761581421</v>
      </c>
      <c r="AN308" s="1">
        <v>111115</v>
      </c>
      <c r="AO308">
        <f>X308*0.000001/(K308*0.0001)</f>
        <v>0.5490878298485834</v>
      </c>
      <c r="AP308">
        <f>(U308-T308)/(1000-U308)*AO308</f>
        <v>6.661832615469887E-4</v>
      </c>
      <c r="AQ308">
        <f>(P308+273.15)</f>
        <v>300.87821235656736</v>
      </c>
      <c r="AR308">
        <f>(O308+273.15)</f>
        <v>300.54354515075681</v>
      </c>
      <c r="AS308">
        <f>(Y308*AK308+Z308*AL308)*AM308</f>
        <v>2.3360095327024766E-2</v>
      </c>
      <c r="AT308">
        <f>((AS308+0.00000010773*(AR308^4-AQ308^4))-AP308*44100)/(L308*0.92*2*29.3+0.00000043092*AQ308^3)</f>
        <v>-0.27832470179598517</v>
      </c>
      <c r="AU308">
        <f>0.61365*EXP(17.502*J308/(240.97+J308))</f>
        <v>3.6748296549619761</v>
      </c>
      <c r="AV308">
        <f>AU308*1000/AA308</f>
        <v>36.137839138639272</v>
      </c>
      <c r="AW308">
        <f>(AV308-U308)</f>
        <v>21.053990185392202</v>
      </c>
      <c r="AX308">
        <f>IF(D308,P308,(O308+P308)/2)</f>
        <v>27.728212356567383</v>
      </c>
      <c r="AY308">
        <f>0.61365*EXP(17.502*AX308/(240.97+AX308))</f>
        <v>3.7351271172956393</v>
      </c>
      <c r="AZ308">
        <f>IF(AW308&lt;&gt;0,(1000-(AV308+U308)/2)/AW308*AP308,0)</f>
        <v>3.0831293270948149E-2</v>
      </c>
      <c r="BA308">
        <f>U308*AA308/1000</f>
        <v>1.5338652438986611</v>
      </c>
      <c r="BB308">
        <f>(AY308-BA308)</f>
        <v>2.2012618733969784</v>
      </c>
      <c r="BC308">
        <f>1/(1.6/F308+1.37/N308)</f>
        <v>1.9293310494729227E-2</v>
      </c>
      <c r="BD308">
        <f>G308*AA308*0.001</f>
        <v>48.751902276704328</v>
      </c>
      <c r="BE308">
        <f>G308/S308</f>
        <v>1.1620860429342024</v>
      </c>
      <c r="BF308">
        <f>(1-AP308*AA308/AU308/F308)*100</f>
        <v>40.720522154571746</v>
      </c>
      <c r="BG308">
        <f>(S308-E308/(N308/1.35))</f>
        <v>413.14678593360668</v>
      </c>
      <c r="BH308">
        <f>E308*BF308/100/BG308</f>
        <v>-1.5644035978573769E-3</v>
      </c>
    </row>
    <row r="309" spans="1:60" x14ac:dyDescent="0.25">
      <c r="A309" s="1">
        <v>104</v>
      </c>
      <c r="B309" s="1" t="s">
        <v>371</v>
      </c>
      <c r="C309" s="1">
        <v>13782.000007018447</v>
      </c>
      <c r="D309" s="1">
        <v>1</v>
      </c>
      <c r="E309">
        <f>(R309-S309*(1000-T309)/(1000-U309))*AO309</f>
        <v>-1.6133102300844999</v>
      </c>
      <c r="F309">
        <f>IF(AZ309&lt;&gt;0,1/(1/AZ309-1/N309),0)</f>
        <v>3.1050075489693303E-2</v>
      </c>
      <c r="G309">
        <f>((BC309-AP309/2)*S309-E309)/(BC309+AP309/2)</f>
        <v>480.85950535010272</v>
      </c>
      <c r="H309">
        <f>AP309*1000</f>
        <v>0.6653400569407818</v>
      </c>
      <c r="I309">
        <f>(AU309-BA309)</f>
        <v>2.1414984647415016</v>
      </c>
      <c r="J309">
        <f>(P309+AT309*D309)</f>
        <v>27.450334527673128</v>
      </c>
      <c r="K309" s="1">
        <v>9.1099996566772461</v>
      </c>
      <c r="L309">
        <f>(K309*AI309+AJ309)</f>
        <v>2</v>
      </c>
      <c r="M309" s="1">
        <v>0.5</v>
      </c>
      <c r="N309">
        <f>L309*(M309+1)*(M309+1)/(M309*M309+1)</f>
        <v>3.6</v>
      </c>
      <c r="O309" s="1">
        <v>27.396459579467773</v>
      </c>
      <c r="P309" s="1">
        <v>27.727993011474609</v>
      </c>
      <c r="Q309" s="1">
        <v>27.061309814453125</v>
      </c>
      <c r="R309" s="1">
        <v>410.10205078125</v>
      </c>
      <c r="S309" s="1">
        <v>412.54031372070313</v>
      </c>
      <c r="T309" s="1">
        <v>13.88614559173584</v>
      </c>
      <c r="U309" s="1">
        <v>15.079583168029785</v>
      </c>
      <c r="V309" s="1">
        <v>38.548957824707031</v>
      </c>
      <c r="W309" s="1">
        <v>41.862735748291016</v>
      </c>
      <c r="X309" s="1">
        <v>500.2227783203125</v>
      </c>
      <c r="Y309" s="1">
        <v>0.14583614468574524</v>
      </c>
      <c r="Z309" s="1">
        <v>0.15351173281669617</v>
      </c>
      <c r="AA309" s="1">
        <v>101.68897247314453</v>
      </c>
      <c r="AB309" s="1">
        <v>0.16159063577651978</v>
      </c>
      <c r="AC309" s="1">
        <v>-0.13694716989994049</v>
      </c>
      <c r="AD309" s="1">
        <v>2.5861790403723717E-2</v>
      </c>
      <c r="AE309" s="1">
        <v>1.9051593262702227E-3</v>
      </c>
      <c r="AF309" s="1">
        <v>1.4259160496294498E-2</v>
      </c>
      <c r="AG309" s="1">
        <v>1.5895765973255038E-3</v>
      </c>
      <c r="AH309" s="1">
        <v>1</v>
      </c>
      <c r="AI309" s="1">
        <v>0</v>
      </c>
      <c r="AJ309" s="1">
        <v>2</v>
      </c>
      <c r="AK309" s="1">
        <v>0</v>
      </c>
      <c r="AL309" s="1">
        <v>1</v>
      </c>
      <c r="AM309" s="1">
        <v>0.18999999761581421</v>
      </c>
      <c r="AN309" s="1">
        <v>111115</v>
      </c>
      <c r="AO309">
        <f>X309*0.000001/(K309*0.0001)</f>
        <v>0.54909198372325974</v>
      </c>
      <c r="AP309">
        <f>(U309-T309)/(1000-U309)*AO309</f>
        <v>6.6534005694078178E-4</v>
      </c>
      <c r="AQ309">
        <f>(P309+273.15)</f>
        <v>300.87799301147459</v>
      </c>
      <c r="AR309">
        <f>(O309+273.15)</f>
        <v>300.54645957946775</v>
      </c>
      <c r="AS309">
        <f>(Y309*AK309+Z309*AL309)*AM309</f>
        <v>2.916722886917178E-2</v>
      </c>
      <c r="AT309">
        <f>((AS309+0.00000010773*(AR309^4-AQ309^4))-AP309*44100)/(L309*0.92*2*29.3+0.00000043092*AQ309^3)</f>
        <v>-0.27765848380148134</v>
      </c>
      <c r="AU309">
        <f>0.61365*EXP(17.502*J309/(240.97+J309))</f>
        <v>3.6749257824217763</v>
      </c>
      <c r="AV309">
        <f>AU309*1000/AA309</f>
        <v>36.13888205421982</v>
      </c>
      <c r="AW309">
        <f>(AV309-U309)</f>
        <v>21.059298886190035</v>
      </c>
      <c r="AX309">
        <f>IF(D309,P309,(O309+P309)/2)</f>
        <v>27.727993011474609</v>
      </c>
      <c r="AY309">
        <f>0.61365*EXP(17.502*AX309/(240.97+AX309))</f>
        <v>3.7350792595778213</v>
      </c>
      <c r="AZ309">
        <f>IF(AW309&lt;&gt;0,(1000-(AV309+U309)/2)/AW309*AP309,0)</f>
        <v>3.0784558031142245E-2</v>
      </c>
      <c r="BA309">
        <f>U309*AA309/1000</f>
        <v>1.5334273176802744</v>
      </c>
      <c r="BB309">
        <f>(AY309-BA309)</f>
        <v>2.2016519418975466</v>
      </c>
      <c r="BC309">
        <f>1/(1.6/F309+1.37/N309)</f>
        <v>1.9264028971215454E-2</v>
      </c>
      <c r="BD309">
        <f>G309*AA309*0.001</f>
        <v>48.898109002996492</v>
      </c>
      <c r="BE309">
        <f>G309/S309</f>
        <v>1.1656060980155576</v>
      </c>
      <c r="BF309">
        <f>(1-AP309*AA309/AU309/F309)*100</f>
        <v>40.706607832965439</v>
      </c>
      <c r="BG309">
        <f>(S309-E309/(N309/1.35))</f>
        <v>413.1453050569848</v>
      </c>
      <c r="BH309">
        <f>E309*BF309/100/BG309</f>
        <v>-1.589571176172578E-3</v>
      </c>
    </row>
    <row r="310" spans="1:60" x14ac:dyDescent="0.25">
      <c r="A310" s="1">
        <v>105</v>
      </c>
      <c r="B310" s="1" t="s">
        <v>372</v>
      </c>
      <c r="C310" s="1">
        <v>13787.500006895512</v>
      </c>
      <c r="D310" s="1">
        <v>1</v>
      </c>
      <c r="E310">
        <f>(R310-S310*(1000-T310)/(1000-U310))*AO310</f>
        <v>-1.6455013688431523</v>
      </c>
      <c r="F310">
        <f>IF(AZ310&lt;&gt;0,1/(1/AZ310-1/N310),0)</f>
        <v>3.0969097853009647E-2</v>
      </c>
      <c r="G310">
        <f>((BC310-AP310/2)*S310-E310)/(BC310+AP310/2)</f>
        <v>482.69862765897733</v>
      </c>
      <c r="H310">
        <f>AP310*1000</f>
        <v>0.66370069860066283</v>
      </c>
      <c r="I310">
        <f>(AU310-BA310)</f>
        <v>2.1417617235385311</v>
      </c>
      <c r="J310">
        <f>(P310+AT310*D310)</f>
        <v>27.449747701625974</v>
      </c>
      <c r="K310" s="1">
        <v>9.1099996566772461</v>
      </c>
      <c r="L310">
        <f>(K310*AI310+AJ310)</f>
        <v>2</v>
      </c>
      <c r="M310" s="1">
        <v>0.5</v>
      </c>
      <c r="N310">
        <f>L310*(M310+1)*(M310+1)/(M310*M310+1)</f>
        <v>3.6</v>
      </c>
      <c r="O310" s="1">
        <v>27.395107269287109</v>
      </c>
      <c r="P310" s="1">
        <v>27.726890563964844</v>
      </c>
      <c r="Q310" s="1">
        <v>27.037622451782227</v>
      </c>
      <c r="R310" s="1">
        <v>410.02175903320313</v>
      </c>
      <c r="S310" s="1">
        <v>412.52001953125</v>
      </c>
      <c r="T310" s="1">
        <v>13.885222434997559</v>
      </c>
      <c r="U310" s="1">
        <v>15.075778961181641</v>
      </c>
      <c r="V310" s="1">
        <v>38.546783447265625</v>
      </c>
      <c r="W310" s="1">
        <v>41.852787017822266</v>
      </c>
      <c r="X310" s="1">
        <v>500.19970703125</v>
      </c>
      <c r="Y310" s="1">
        <v>0.10717957466840744</v>
      </c>
      <c r="Z310" s="1">
        <v>0.11282061040401459</v>
      </c>
      <c r="AA310" s="1">
        <v>101.68879699707031</v>
      </c>
      <c r="AB310" s="1">
        <v>0.16159063577651978</v>
      </c>
      <c r="AC310" s="1">
        <v>-0.13694716989994049</v>
      </c>
      <c r="AD310" s="1">
        <v>2.5861790403723717E-2</v>
      </c>
      <c r="AE310" s="1">
        <v>1.9051593262702227E-3</v>
      </c>
      <c r="AF310" s="1">
        <v>1.4259160496294498E-2</v>
      </c>
      <c r="AG310" s="1">
        <v>1.5895765973255038E-3</v>
      </c>
      <c r="AH310" s="1">
        <v>1</v>
      </c>
      <c r="AI310" s="1">
        <v>0</v>
      </c>
      <c r="AJ310" s="1">
        <v>2</v>
      </c>
      <c r="AK310" s="1">
        <v>0</v>
      </c>
      <c r="AL310" s="1">
        <v>1</v>
      </c>
      <c r="AM310" s="1">
        <v>0.18999999761581421</v>
      </c>
      <c r="AN310" s="1">
        <v>111115</v>
      </c>
      <c r="AO310">
        <f>X310*0.000001/(K310*0.0001)</f>
        <v>0.54906665848733005</v>
      </c>
      <c r="AP310">
        <f>(U310-T310)/(1000-U310)*AO310</f>
        <v>6.6370069860066281E-4</v>
      </c>
      <c r="AQ310">
        <f>(P310+273.15)</f>
        <v>300.87689056396482</v>
      </c>
      <c r="AR310">
        <f>(O310+273.15)</f>
        <v>300.54510726928709</v>
      </c>
      <c r="AS310">
        <f>(Y310*AK310+Z310*AL310)*AM310</f>
        <v>2.1435915707777475E-2</v>
      </c>
      <c r="AT310">
        <f>((AS310+0.00000010773*(AR310^4-AQ310^4))-AP310*44100)/(L310*0.92*2*29.3+0.00000043092*AQ310^3)</f>
        <v>-0.27714286233886887</v>
      </c>
      <c r="AU310">
        <f>0.61365*EXP(17.502*J310/(240.97+J310))</f>
        <v>3.6747995498948343</v>
      </c>
      <c r="AV310">
        <f>AU310*1000/AA310</f>
        <v>36.137703054946229</v>
      </c>
      <c r="AW310">
        <f>(AV310-U310)</f>
        <v>21.061924093764588</v>
      </c>
      <c r="AX310">
        <f>IF(D310,P310,(O310+P310)/2)</f>
        <v>27.726890563964844</v>
      </c>
      <c r="AY310">
        <f>0.61365*EXP(17.502*AX310/(240.97+AX310))</f>
        <v>3.7348387306292921</v>
      </c>
      <c r="AZ310">
        <f>IF(AW310&lt;&gt;0,(1000-(AV310+U310)/2)/AW310*AP310,0)</f>
        <v>3.0704957620476023E-2</v>
      </c>
      <c r="BA310">
        <f>U310*AA310/1000</f>
        <v>1.5330378263563034</v>
      </c>
      <c r="BB310">
        <f>(AY310-BA310)</f>
        <v>2.2018009042729885</v>
      </c>
      <c r="BC310">
        <f>1/(1.6/F310+1.37/N310)</f>
        <v>1.9214156336910145E-2</v>
      </c>
      <c r="BD310">
        <f>G310*AA310*0.001</f>
        <v>49.085042758778172</v>
      </c>
      <c r="BE310">
        <f>G310/S310</f>
        <v>1.1701217027175357</v>
      </c>
      <c r="BF310">
        <f>(1-AP310*AA310/AU310/F310)*100</f>
        <v>40.696110825168674</v>
      </c>
      <c r="BG310">
        <f>(S310-E310/(N310/1.35))</f>
        <v>413.13708254456617</v>
      </c>
      <c r="BH310">
        <f>E310*BF310/100/BG310</f>
        <v>-1.62090281649273E-3</v>
      </c>
    </row>
    <row r="311" spans="1:60" x14ac:dyDescent="0.25">
      <c r="A311" s="1">
        <v>106</v>
      </c>
      <c r="B311" s="1" t="s">
        <v>373</v>
      </c>
      <c r="C311" s="1">
        <v>13792.500006783754</v>
      </c>
      <c r="D311" s="1">
        <v>1</v>
      </c>
      <c r="E311">
        <f>(R311-S311*(1000-T311)/(1000-U311))*AO311</f>
        <v>-1.6564943116221773</v>
      </c>
      <c r="F311">
        <f>IF(AZ311&lt;&gt;0,1/(1/AZ311-1/N311),0)</f>
        <v>3.0934383726669189E-2</v>
      </c>
      <c r="G311">
        <f>((BC311-AP311/2)*S311-E311)/(BC311+AP311/2)</f>
        <v>483.34581894304063</v>
      </c>
      <c r="H311">
        <f>AP311*1000</f>
        <v>0.66286022698178826</v>
      </c>
      <c r="I311">
        <f>(AU311-BA311)</f>
        <v>2.1414321945865815</v>
      </c>
      <c r="J311">
        <f>(P311+AT311*D311)</f>
        <v>27.446194125977158</v>
      </c>
      <c r="K311" s="1">
        <v>9.1099996566772461</v>
      </c>
      <c r="L311">
        <f>(K311*AI311+AJ311)</f>
        <v>2</v>
      </c>
      <c r="M311" s="1">
        <v>0.5</v>
      </c>
      <c r="N311">
        <f>L311*(M311+1)*(M311+1)/(M311*M311+1)</f>
        <v>3.6</v>
      </c>
      <c r="O311" s="1">
        <v>27.390281677246094</v>
      </c>
      <c r="P311" s="1">
        <v>27.723152160644531</v>
      </c>
      <c r="Q311" s="1">
        <v>27.028146743774414</v>
      </c>
      <c r="R311" s="1">
        <v>409.98867797851563</v>
      </c>
      <c r="S311" s="1">
        <v>412.50762939453125</v>
      </c>
      <c r="T311" s="1">
        <v>13.882508277893066</v>
      </c>
      <c r="U311" s="1">
        <v>15.071573257446289</v>
      </c>
      <c r="V311" s="1">
        <v>38.548934936523438</v>
      </c>
      <c r="W311" s="1">
        <v>41.851444244384766</v>
      </c>
      <c r="X311" s="1">
        <v>500.195068359375</v>
      </c>
      <c r="Y311" s="1">
        <v>9.5816515386104584E-2</v>
      </c>
      <c r="Z311" s="1">
        <v>0.10085949301719666</v>
      </c>
      <c r="AA311" s="1">
        <v>101.68832397460938</v>
      </c>
      <c r="AB311" s="1">
        <v>0.16159063577651978</v>
      </c>
      <c r="AC311" s="1">
        <v>-0.13694716989994049</v>
      </c>
      <c r="AD311" s="1">
        <v>2.5861790403723717E-2</v>
      </c>
      <c r="AE311" s="1">
        <v>1.9051593262702227E-3</v>
      </c>
      <c r="AF311" s="1">
        <v>1.4259160496294498E-2</v>
      </c>
      <c r="AG311" s="1">
        <v>1.5895765973255038E-3</v>
      </c>
      <c r="AH311" s="1">
        <v>1</v>
      </c>
      <c r="AI311" s="1">
        <v>0</v>
      </c>
      <c r="AJ311" s="1">
        <v>2</v>
      </c>
      <c r="AK311" s="1">
        <v>0</v>
      </c>
      <c r="AL311" s="1">
        <v>1</v>
      </c>
      <c r="AM311" s="1">
        <v>0.18999999761581421</v>
      </c>
      <c r="AN311" s="1">
        <v>111115</v>
      </c>
      <c r="AO311">
        <f>X311*0.000001/(K311*0.0001)</f>
        <v>0.54906156664095263</v>
      </c>
      <c r="AP311">
        <f>(U311-T311)/(1000-U311)*AO311</f>
        <v>6.6286022698178822E-4</v>
      </c>
      <c r="AQ311">
        <f>(P311+273.15)</f>
        <v>300.87315216064451</v>
      </c>
      <c r="AR311">
        <f>(O311+273.15)</f>
        <v>300.54028167724607</v>
      </c>
      <c r="AS311">
        <f>(Y311*AK311+Z311*AL311)*AM311</f>
        <v>1.9163303432799594E-2</v>
      </c>
      <c r="AT311">
        <f>((AS311+0.00000010773*(AR311^4-AQ311^4))-AP311*44100)/(L311*0.92*2*29.3+0.00000043092*AQ311^3)</f>
        <v>-0.27695803466737173</v>
      </c>
      <c r="AU311">
        <f>0.61365*EXP(17.502*J311/(240.97+J311))</f>
        <v>3.6740352187968388</v>
      </c>
      <c r="AV311">
        <f>AU311*1000/AA311</f>
        <v>36.130354746668957</v>
      </c>
      <c r="AW311">
        <f>(AV311-U311)</f>
        <v>21.058781489222667</v>
      </c>
      <c r="AX311">
        <f>IF(D311,P311,(O311+P311)/2)</f>
        <v>27.723152160644531</v>
      </c>
      <c r="AY311">
        <f>0.61365*EXP(17.502*AX311/(240.97+AX311))</f>
        <v>3.734023196753562</v>
      </c>
      <c r="AZ311">
        <f>IF(AW311&lt;&gt;0,(1000-(AV311+U311)/2)/AW311*AP311,0)</f>
        <v>3.0670832806873539E-2</v>
      </c>
      <c r="BA311">
        <f>U311*AA311/1000</f>
        <v>1.5326030242102571</v>
      </c>
      <c r="BB311">
        <f>(AY311-BA311)</f>
        <v>2.2014201725433047</v>
      </c>
      <c r="BC311">
        <f>1/(1.6/F311+1.37/N311)</f>
        <v>1.9192775962144224E-2</v>
      </c>
      <c r="BD311">
        <f>G311*AA311*0.001</f>
        <v>49.150626228452801</v>
      </c>
      <c r="BE311">
        <f>G311/S311</f>
        <v>1.1717257682057516</v>
      </c>
      <c r="BF311">
        <f>(1-AP311*AA311/AU311/F311)*100</f>
        <v>40.692684422071402</v>
      </c>
      <c r="BG311">
        <f>(S311-E311/(N311/1.35))</f>
        <v>413.12881476138955</v>
      </c>
      <c r="BH311">
        <f>E311*BF311/100/BG311</f>
        <v>-1.6316266951442249E-3</v>
      </c>
    </row>
    <row r="312" spans="1:60" x14ac:dyDescent="0.25">
      <c r="A312" s="1" t="s">
        <v>9</v>
      </c>
      <c r="B312" s="1" t="s">
        <v>374</v>
      </c>
    </row>
    <row r="313" spans="1:60" x14ac:dyDescent="0.25">
      <c r="A313" s="1" t="s">
        <v>9</v>
      </c>
      <c r="B313" s="1" t="s">
        <v>375</v>
      </c>
    </row>
    <row r="314" spans="1:60" x14ac:dyDescent="0.25">
      <c r="A314" s="1" t="s">
        <v>9</v>
      </c>
      <c r="B314" s="1" t="s">
        <v>376</v>
      </c>
    </row>
    <row r="315" spans="1:60" x14ac:dyDescent="0.25">
      <c r="A315" s="1" t="s">
        <v>9</v>
      </c>
      <c r="B315" s="1" t="s">
        <v>377</v>
      </c>
    </row>
    <row r="316" spans="1:60" x14ac:dyDescent="0.25">
      <c r="A316" s="1" t="s">
        <v>9</v>
      </c>
      <c r="B316" s="1" t="s">
        <v>378</v>
      </c>
    </row>
    <row r="317" spans="1:60" x14ac:dyDescent="0.25">
      <c r="A317" s="1" t="s">
        <v>9</v>
      </c>
      <c r="B317" s="1" t="s">
        <v>379</v>
      </c>
    </row>
    <row r="318" spans="1:60" x14ac:dyDescent="0.25">
      <c r="A318" s="1" t="s">
        <v>9</v>
      </c>
      <c r="B318" s="1" t="s">
        <v>380</v>
      </c>
    </row>
    <row r="319" spans="1:60" x14ac:dyDescent="0.25">
      <c r="A319" s="1" t="s">
        <v>9</v>
      </c>
      <c r="B319" s="1" t="s">
        <v>381</v>
      </c>
    </row>
    <row r="320" spans="1:60" x14ac:dyDescent="0.25">
      <c r="A320" s="1" t="s">
        <v>9</v>
      </c>
      <c r="B320" s="1" t="s">
        <v>382</v>
      </c>
    </row>
    <row r="321" spans="1:60" x14ac:dyDescent="0.25">
      <c r="A321" s="1" t="s">
        <v>9</v>
      </c>
      <c r="B321" s="1" t="s">
        <v>383</v>
      </c>
    </row>
    <row r="322" spans="1:60" x14ac:dyDescent="0.25">
      <c r="A322" s="1">
        <v>107</v>
      </c>
      <c r="B322" s="1" t="s">
        <v>384</v>
      </c>
      <c r="C322" s="1">
        <v>15211.000007241964</v>
      </c>
      <c r="D322" s="1">
        <v>1</v>
      </c>
      <c r="E322">
        <f>(R322-S322*(1000-T322)/(1000-U322))*AO322</f>
        <v>-5.0155614111633948</v>
      </c>
      <c r="F322">
        <f>IF(AZ322&lt;&gt;0,1/(1/AZ322-1/N322),0)</f>
        <v>1.5092979707982897E-2</v>
      </c>
      <c r="G322">
        <f>((BC322-AP322/2)*S322-E322)/(BC322+AP322/2)</f>
        <v>908.10091588176113</v>
      </c>
      <c r="H322">
        <f>AP322*1000</f>
        <v>0.57311299997342713</v>
      </c>
      <c r="I322">
        <f>(AU322-BA322)</f>
        <v>3.7380764333072847</v>
      </c>
      <c r="J322">
        <f>(P322+AT322*D322)</f>
        <v>34.618966583069643</v>
      </c>
      <c r="K322" s="1">
        <v>4.9699997901916504</v>
      </c>
      <c r="L322">
        <f>(K322*AI322+AJ322)</f>
        <v>2</v>
      </c>
      <c r="M322" s="1">
        <v>0.5</v>
      </c>
      <c r="N322">
        <f>L322*(M322+1)*(M322+1)/(M322*M322+1)</f>
        <v>3.6</v>
      </c>
      <c r="O322" s="1">
        <v>35.164730072021484</v>
      </c>
      <c r="P322" s="1">
        <v>34.789211273193359</v>
      </c>
      <c r="Q322" s="1">
        <v>35.081375122070313</v>
      </c>
      <c r="R322" s="1">
        <v>410.07977294921875</v>
      </c>
      <c r="S322" s="1">
        <v>414.82659912109375</v>
      </c>
      <c r="T322" s="1">
        <v>17.064300537109375</v>
      </c>
      <c r="U322" s="1">
        <v>17.623661041259766</v>
      </c>
      <c r="V322" s="1">
        <v>30.443920135498047</v>
      </c>
      <c r="W322" s="1">
        <v>31.440431594848633</v>
      </c>
      <c r="X322" s="1">
        <v>500.24496459960938</v>
      </c>
      <c r="Y322" s="1">
        <v>0.20854969322681427</v>
      </c>
      <c r="Z322" s="1">
        <v>0.21952599287033081</v>
      </c>
      <c r="AA322" s="1">
        <v>101.69280242919922</v>
      </c>
      <c r="AB322" s="1">
        <v>1.7620193958282471</v>
      </c>
      <c r="AC322" s="1">
        <v>-0.22400352358818054</v>
      </c>
      <c r="AD322" s="1">
        <v>2.4764088913798332E-2</v>
      </c>
      <c r="AE322" s="1">
        <v>5.3204135037958622E-3</v>
      </c>
      <c r="AF322" s="1">
        <v>1.6226237639784813E-2</v>
      </c>
      <c r="AG322" s="1">
        <v>5.1109064370393753E-3</v>
      </c>
      <c r="AH322" s="1">
        <v>0.66666668653488159</v>
      </c>
      <c r="AI322" s="1">
        <v>0</v>
      </c>
      <c r="AJ322" s="1">
        <v>2</v>
      </c>
      <c r="AK322" s="1">
        <v>0</v>
      </c>
      <c r="AL322" s="1">
        <v>1</v>
      </c>
      <c r="AM322" s="1">
        <v>0.18999999761581421</v>
      </c>
      <c r="AN322" s="1">
        <v>111115</v>
      </c>
      <c r="AO322">
        <f>X322*0.000001/(K322*0.0001)</f>
        <v>1.006529146312739</v>
      </c>
      <c r="AP322">
        <f>(U322-T322)/(1000-U322)*AO322</f>
        <v>5.7311299997342717E-4</v>
      </c>
      <c r="AQ322">
        <f>(P322+273.15)</f>
        <v>307.93921127319334</v>
      </c>
      <c r="AR322">
        <f>(O322+273.15)</f>
        <v>308.31473007202146</v>
      </c>
      <c r="AS322">
        <f>(Y322*AK322+Z322*AL322)*AM322</f>
        <v>4.1709938121972101E-2</v>
      </c>
      <c r="AT322">
        <f>((AS322+0.00000010773*(AR322^4-AQ322^4))-AP322*44100)/(L322*0.92*2*29.3+0.00000043092*AQ322^3)</f>
        <v>-0.17024469012372015</v>
      </c>
      <c r="AU322">
        <f>0.61365*EXP(17.502*J322/(240.97+J322))</f>
        <v>5.5302759136552897</v>
      </c>
      <c r="AV322">
        <f>AU322*1000/AA322</f>
        <v>54.382176334510895</v>
      </c>
      <c r="AW322">
        <f>(AV322-U322)</f>
        <v>36.758515293251129</v>
      </c>
      <c r="AX322">
        <f>IF(D322,P322,(O322+P322)/2)</f>
        <v>34.789211273193359</v>
      </c>
      <c r="AY322">
        <f>0.61365*EXP(17.502*AX322/(240.97+AX322))</f>
        <v>5.5827726572039191</v>
      </c>
      <c r="AZ322">
        <f>IF(AW322&lt;&gt;0,(1000-(AV322+U322)/2)/AW322*AP322,0)</f>
        <v>1.5029966657490356E-2</v>
      </c>
      <c r="BA322">
        <f>U322*AA322/1000</f>
        <v>1.7921994803480048</v>
      </c>
      <c r="BB322">
        <f>(AY322-BA322)</f>
        <v>3.7905731768559141</v>
      </c>
      <c r="BC322">
        <f>1/(1.6/F322+1.37/N322)</f>
        <v>9.3993702392124161E-3</v>
      </c>
      <c r="BD322">
        <f>G322*AA322*0.001</f>
        <v>92.347327024538799</v>
      </c>
      <c r="BE322">
        <f>G322/S322</f>
        <v>2.1891096612555301</v>
      </c>
      <c r="BF322">
        <f>(1-AP322*AA322/AU322/F322)*100</f>
        <v>30.175362803882688</v>
      </c>
      <c r="BG322">
        <f>(S322-E322/(N322/1.35))</f>
        <v>416.70743465028005</v>
      </c>
      <c r="BH322">
        <f>E322*BF322/100/BG322</f>
        <v>-3.6319578836894544E-3</v>
      </c>
    </row>
    <row r="323" spans="1:60" x14ac:dyDescent="0.25">
      <c r="A323" s="1">
        <v>108</v>
      </c>
      <c r="B323" s="1" t="s">
        <v>385</v>
      </c>
      <c r="C323" s="1">
        <v>15216.000007130206</v>
      </c>
      <c r="D323" s="1">
        <v>1</v>
      </c>
      <c r="E323">
        <f>(R323-S323*(1000-T323)/(1000-U323))*AO323</f>
        <v>-4.9477628795072714</v>
      </c>
      <c r="F323">
        <f>IF(AZ323&lt;&gt;0,1/(1/AZ323-1/N323),0)</f>
        <v>1.5156586607853665E-2</v>
      </c>
      <c r="G323">
        <f>((BC323-AP323/2)*S323-E323)/(BC323+AP323/2)</f>
        <v>899.01043759402251</v>
      </c>
      <c r="H323">
        <f>AP323*1000</f>
        <v>0.57519139937895691</v>
      </c>
      <c r="I323">
        <f>(AU323-BA323)</f>
        <v>3.7360016438142618</v>
      </c>
      <c r="J323">
        <f>(P323+AT323*D323)</f>
        <v>34.614327902867288</v>
      </c>
      <c r="K323" s="1">
        <v>4.9699997901916504</v>
      </c>
      <c r="L323">
        <f>(K323*AI323+AJ323)</f>
        <v>2</v>
      </c>
      <c r="M323" s="1">
        <v>0.5</v>
      </c>
      <c r="N323">
        <f>L323*(M323+1)*(M323+1)/(M323*M323+1)</f>
        <v>3.6</v>
      </c>
      <c r="O323" s="1">
        <v>35.165359497070313</v>
      </c>
      <c r="P323" s="1">
        <v>34.784870147705078</v>
      </c>
      <c r="Q323" s="1">
        <v>35.088214874267578</v>
      </c>
      <c r="R323" s="1">
        <v>410.17251586914063</v>
      </c>
      <c r="S323" s="1">
        <v>414.85116577148438</v>
      </c>
      <c r="T323" s="1">
        <v>17.068515777587891</v>
      </c>
      <c r="U323" s="1">
        <v>17.629907608032227</v>
      </c>
      <c r="V323" s="1">
        <v>30.449600219726563</v>
      </c>
      <c r="W323" s="1">
        <v>31.450117111206055</v>
      </c>
      <c r="X323" s="1">
        <v>500.23928833007813</v>
      </c>
      <c r="Y323" s="1">
        <v>0.17528493702411652</v>
      </c>
      <c r="Z323" s="1">
        <v>0.18451045453548431</v>
      </c>
      <c r="AA323" s="1">
        <v>101.69366455078125</v>
      </c>
      <c r="AB323" s="1">
        <v>1.7620193958282471</v>
      </c>
      <c r="AC323" s="1">
        <v>-0.22400352358818054</v>
      </c>
      <c r="AD323" s="1">
        <v>2.4764088913798332E-2</v>
      </c>
      <c r="AE323" s="1">
        <v>5.3204135037958622E-3</v>
      </c>
      <c r="AF323" s="1">
        <v>1.6226237639784813E-2</v>
      </c>
      <c r="AG323" s="1">
        <v>5.1109064370393753E-3</v>
      </c>
      <c r="AH323" s="1">
        <v>1</v>
      </c>
      <c r="AI323" s="1">
        <v>0</v>
      </c>
      <c r="AJ323" s="1">
        <v>2</v>
      </c>
      <c r="AK323" s="1">
        <v>0</v>
      </c>
      <c r="AL323" s="1">
        <v>1</v>
      </c>
      <c r="AM323" s="1">
        <v>0.18999999761581421</v>
      </c>
      <c r="AN323" s="1">
        <v>111115</v>
      </c>
      <c r="AO323">
        <f>X323*0.000001/(K323*0.0001)</f>
        <v>1.0065177252468016</v>
      </c>
      <c r="AP323">
        <f>(U323-T323)/(1000-U323)*AO323</f>
        <v>5.7519139937895695E-4</v>
      </c>
      <c r="AQ323">
        <f>(P323+273.15)</f>
        <v>307.93487014770506</v>
      </c>
      <c r="AR323">
        <f>(O323+273.15)</f>
        <v>308.31535949707029</v>
      </c>
      <c r="AS323">
        <f>(Y323*AK323+Z323*AL323)*AM323</f>
        <v>3.5056985921834816E-2</v>
      </c>
      <c r="AT323">
        <f>((AS323+0.00000010773*(AR323^4-AQ323^4))-AP323*44100)/(L323*0.92*2*29.3+0.00000043092*AQ323^3)</f>
        <v>-0.17054224483779185</v>
      </c>
      <c r="AU323">
        <f>0.61365*EXP(17.502*J323/(240.97+J323))</f>
        <v>5.5288515541667573</v>
      </c>
      <c r="AV323">
        <f>AU323*1000/AA323</f>
        <v>54.36770892847408</v>
      </c>
      <c r="AW323">
        <f>(AV323-U323)</f>
        <v>36.737801320441854</v>
      </c>
      <c r="AX323">
        <f>IF(D323,P323,(O323+P323)/2)</f>
        <v>34.784870147705078</v>
      </c>
      <c r="AY323">
        <f>0.61365*EXP(17.502*AX323/(240.97+AX323))</f>
        <v>5.5814286628652967</v>
      </c>
      <c r="AZ323">
        <f>IF(AW323&lt;&gt;0,(1000-(AV323+U323)/2)/AW323*AP323,0)</f>
        <v>1.5093042439821677E-2</v>
      </c>
      <c r="BA323">
        <f>U323*AA323/1000</f>
        <v>1.7928499103524955</v>
      </c>
      <c r="BB323">
        <f>(AY323-BA323)</f>
        <v>3.7885787525128012</v>
      </c>
      <c r="BC323">
        <f>1/(1.6/F323+1.37/N323)</f>
        <v>9.4388400643234255E-3</v>
      </c>
      <c r="BD323">
        <f>G323*AA323*0.001</f>
        <v>91.423665868337594</v>
      </c>
      <c r="BE323">
        <f>G323/S323</f>
        <v>2.1670674009609296</v>
      </c>
      <c r="BF323">
        <f>(1-AP323*AA323/AU323/F323)*100</f>
        <v>30.197665758348368</v>
      </c>
      <c r="BG323">
        <f>(S323-E323/(N323/1.35))</f>
        <v>416.70657685129959</v>
      </c>
      <c r="BH323">
        <f>E323*BF323/100/BG323</f>
        <v>-3.5855179156493292E-3</v>
      </c>
    </row>
    <row r="324" spans="1:60" x14ac:dyDescent="0.25">
      <c r="A324" s="1">
        <v>109</v>
      </c>
      <c r="B324" s="1" t="s">
        <v>386</v>
      </c>
      <c r="C324" s="1">
        <v>15221.500007007271</v>
      </c>
      <c r="D324" s="1">
        <v>1</v>
      </c>
      <c r="E324">
        <f>(R324-S324*(1000-T324)/(1000-U324))*AO324</f>
        <v>-4.960087755776347</v>
      </c>
      <c r="F324">
        <f>IF(AZ324&lt;&gt;0,1/(1/AZ324-1/N324),0)</f>
        <v>1.5291938130034891E-2</v>
      </c>
      <c r="G324">
        <f>((BC324-AP324/2)*S324-E324)/(BC324+AP324/2)</f>
        <v>895.84982395005159</v>
      </c>
      <c r="H324">
        <f>AP324*1000</f>
        <v>0.57985085767909339</v>
      </c>
      <c r="I324">
        <f>(AU324-BA324)</f>
        <v>3.7330908152708697</v>
      </c>
      <c r="J324">
        <f>(P324+AT324*D324)</f>
        <v>34.607243336390361</v>
      </c>
      <c r="K324" s="1">
        <v>4.9699997901916504</v>
      </c>
      <c r="L324">
        <f>(K324*AI324+AJ324)</f>
        <v>2</v>
      </c>
      <c r="M324" s="1">
        <v>0.5</v>
      </c>
      <c r="N324">
        <f>L324*(M324+1)*(M324+1)/(M324*M324+1)</f>
        <v>3.6</v>
      </c>
      <c r="O324" s="1">
        <v>35.166000366210938</v>
      </c>
      <c r="P324" s="1">
        <v>34.778816223144531</v>
      </c>
      <c r="Q324" s="1">
        <v>35.086814880371094</v>
      </c>
      <c r="R324" s="1">
        <v>410.20379638671875</v>
      </c>
      <c r="S324" s="1">
        <v>414.89276123046875</v>
      </c>
      <c r="T324" s="1">
        <v>17.071237564086914</v>
      </c>
      <c r="U324" s="1">
        <v>17.637174606323242</v>
      </c>
      <c r="V324" s="1">
        <v>30.452865600585938</v>
      </c>
      <c r="W324" s="1">
        <v>31.462177276611328</v>
      </c>
      <c r="X324" s="1">
        <v>500.23776245117188</v>
      </c>
      <c r="Y324" s="1">
        <v>0.16152036190032959</v>
      </c>
      <c r="Z324" s="1">
        <v>0.1700214296579361</v>
      </c>
      <c r="AA324" s="1">
        <v>101.69349670410156</v>
      </c>
      <c r="AB324" s="1">
        <v>1.7620193958282471</v>
      </c>
      <c r="AC324" s="1">
        <v>-0.22400352358818054</v>
      </c>
      <c r="AD324" s="1">
        <v>2.4764088913798332E-2</v>
      </c>
      <c r="AE324" s="1">
        <v>5.3204135037958622E-3</v>
      </c>
      <c r="AF324" s="1">
        <v>1.6226237639784813E-2</v>
      </c>
      <c r="AG324" s="1">
        <v>5.1109064370393753E-3</v>
      </c>
      <c r="AH324" s="1">
        <v>1</v>
      </c>
      <c r="AI324" s="1">
        <v>0</v>
      </c>
      <c r="AJ324" s="1">
        <v>2</v>
      </c>
      <c r="AK324" s="1">
        <v>0</v>
      </c>
      <c r="AL324" s="1">
        <v>1</v>
      </c>
      <c r="AM324" s="1">
        <v>0.18999999761581421</v>
      </c>
      <c r="AN324" s="1">
        <v>111115</v>
      </c>
      <c r="AO324">
        <f>X324*0.000001/(K324*0.0001)</f>
        <v>1.0065146550677861</v>
      </c>
      <c r="AP324">
        <f>(U324-T324)/(1000-U324)*AO324</f>
        <v>5.7985085767909336E-4</v>
      </c>
      <c r="AQ324">
        <f>(P324+273.15)</f>
        <v>307.92881622314451</v>
      </c>
      <c r="AR324">
        <f>(O324+273.15)</f>
        <v>308.31600036621091</v>
      </c>
      <c r="AS324">
        <f>(Y324*AK324+Z324*AL324)*AM324</f>
        <v>3.2304071229645182E-2</v>
      </c>
      <c r="AT324">
        <f>((AS324+0.00000010773*(AR324^4-AQ324^4))-AP324*44100)/(L324*0.92*2*29.3+0.00000043092*AQ324^3)</f>
        <v>-0.1715728867541686</v>
      </c>
      <c r="AU324">
        <f>0.61365*EXP(17.502*J324/(240.97+J324))</f>
        <v>5.5266767729686661</v>
      </c>
      <c r="AV324">
        <f>AU324*1000/AA324</f>
        <v>54.346413016455564</v>
      </c>
      <c r="AW324">
        <f>(AV324-U324)</f>
        <v>36.709238410132322</v>
      </c>
      <c r="AX324">
        <f>IF(D324,P324,(O324+P324)/2)</f>
        <v>34.778816223144531</v>
      </c>
      <c r="AY324">
        <f>0.61365*EXP(17.502*AX324/(240.97+AX324))</f>
        <v>5.5795548626639802</v>
      </c>
      <c r="AZ324">
        <f>IF(AW324&lt;&gt;0,(1000-(AV324+U324)/2)/AW324*AP324,0)</f>
        <v>1.5227256390420312E-2</v>
      </c>
      <c r="BA324">
        <f>U324*AA324/1000</f>
        <v>1.7935859576977964</v>
      </c>
      <c r="BB324">
        <f>(AY324-BA324)</f>
        <v>3.7859689049661838</v>
      </c>
      <c r="BC324">
        <f>1/(1.6/F324+1.37/N324)</f>
        <v>9.5228254342945191E-3</v>
      </c>
      <c r="BD324">
        <f>G324*AA324*0.001</f>
        <v>91.102101119234533</v>
      </c>
      <c r="BE324">
        <f>G324/S324</f>
        <v>2.1592322345976434</v>
      </c>
      <c r="BF324">
        <f>(1-AP324*AA324/AU324/F324)*100</f>
        <v>30.227724545213619</v>
      </c>
      <c r="BG324">
        <f>(S324-E324/(N324/1.35))</f>
        <v>416.75279413888489</v>
      </c>
      <c r="BH324">
        <f>E324*BF324/100/BG324</f>
        <v>-3.5976283425163697E-3</v>
      </c>
    </row>
    <row r="325" spans="1:60" x14ac:dyDescent="0.25">
      <c r="A325" s="1">
        <v>110</v>
      </c>
      <c r="B325" s="1" t="s">
        <v>387</v>
      </c>
      <c r="C325" s="1">
        <v>15226.500006895512</v>
      </c>
      <c r="D325" s="1">
        <v>1</v>
      </c>
      <c r="E325">
        <f>(R325-S325*(1000-T325)/(1000-U325))*AO325</f>
        <v>-5.05592293726568</v>
      </c>
      <c r="F325">
        <f>IF(AZ325&lt;&gt;0,1/(1/AZ325-1/N325),0)</f>
        <v>1.5315355312647641E-2</v>
      </c>
      <c r="G325">
        <f>((BC325-AP325/2)*S325-E325)/(BC325+AP325/2)</f>
        <v>904.86570349394174</v>
      </c>
      <c r="H325">
        <f>AP325*1000</f>
        <v>0.58065339681013373</v>
      </c>
      <c r="I325">
        <f>(AU325-BA325)</f>
        <v>3.7325844058440794</v>
      </c>
      <c r="J325">
        <f>(P325+AT325*D325)</f>
        <v>34.607002264304313</v>
      </c>
      <c r="K325" s="1">
        <v>4.9699997901916504</v>
      </c>
      <c r="L325">
        <f>(K325*AI325+AJ325)</f>
        <v>2</v>
      </c>
      <c r="M325" s="1">
        <v>0.5</v>
      </c>
      <c r="N325">
        <f>L325*(M325+1)*(M325+1)/(M325*M325+1)</f>
        <v>3.6</v>
      </c>
      <c r="O325" s="1">
        <v>35.165847778320313</v>
      </c>
      <c r="P325" s="1">
        <v>34.778911590576172</v>
      </c>
      <c r="Q325" s="1">
        <v>35.077960968017578</v>
      </c>
      <c r="R325" s="1">
        <v>410.13958740234375</v>
      </c>
      <c r="S325" s="1">
        <v>414.92349243164063</v>
      </c>
      <c r="T325" s="1">
        <v>17.0745849609375</v>
      </c>
      <c r="U325" s="1">
        <v>17.641311645507813</v>
      </c>
      <c r="V325" s="1">
        <v>30.45911979675293</v>
      </c>
      <c r="W325" s="1">
        <v>31.469768524169922</v>
      </c>
      <c r="X325" s="1">
        <v>500.23004150390625</v>
      </c>
      <c r="Y325" s="1">
        <v>0.15155865252017975</v>
      </c>
      <c r="Z325" s="1">
        <v>0.15953542292118073</v>
      </c>
      <c r="AA325" s="1">
        <v>101.69416046142578</v>
      </c>
      <c r="AB325" s="1">
        <v>1.7620193958282471</v>
      </c>
      <c r="AC325" s="1">
        <v>-0.22400352358818054</v>
      </c>
      <c r="AD325" s="1">
        <v>2.4764088913798332E-2</v>
      </c>
      <c r="AE325" s="1">
        <v>5.3204135037958622E-3</v>
      </c>
      <c r="AF325" s="1">
        <v>1.6226237639784813E-2</v>
      </c>
      <c r="AG325" s="1">
        <v>5.1109064370393753E-3</v>
      </c>
      <c r="AH325" s="1">
        <v>1</v>
      </c>
      <c r="AI325" s="1">
        <v>0</v>
      </c>
      <c r="AJ325" s="1">
        <v>2</v>
      </c>
      <c r="AK325" s="1">
        <v>0</v>
      </c>
      <c r="AL325" s="1">
        <v>1</v>
      </c>
      <c r="AM325" s="1">
        <v>0.18999999761581421</v>
      </c>
      <c r="AN325" s="1">
        <v>111115</v>
      </c>
      <c r="AO325">
        <f>X325*0.000001/(K325*0.0001)</f>
        <v>1.0064991199619682</v>
      </c>
      <c r="AP325">
        <f>(U325-T325)/(1000-U325)*AO325</f>
        <v>5.8065339681013378E-4</v>
      </c>
      <c r="AQ325">
        <f>(P325+273.15)</f>
        <v>307.92891159057615</v>
      </c>
      <c r="AR325">
        <f>(O325+273.15)</f>
        <v>308.31584777832029</v>
      </c>
      <c r="AS325">
        <f>(Y325*AK325+Z325*AL325)*AM325</f>
        <v>3.0311729974662249E-2</v>
      </c>
      <c r="AT325">
        <f>((AS325+0.00000010773*(AR325^4-AQ325^4))-AP325*44100)/(L325*0.92*2*29.3+0.00000043092*AQ325^3)</f>
        <v>-0.1719093262718559</v>
      </c>
      <c r="AU325">
        <f>0.61365*EXP(17.502*J325/(240.97+J325))</f>
        <v>5.5266027830723701</v>
      </c>
      <c r="AV325">
        <f>AU325*1000/AA325</f>
        <v>54.345330724950507</v>
      </c>
      <c r="AW325">
        <f>(AV325-U325)</f>
        <v>36.704019079442695</v>
      </c>
      <c r="AX325">
        <f>IF(D325,P325,(O325+P325)/2)</f>
        <v>34.778911590576172</v>
      </c>
      <c r="AY325">
        <f>0.61365*EXP(17.502*AX325/(240.97+AX325))</f>
        <v>5.5795843763859088</v>
      </c>
      <c r="AZ325">
        <f>IF(AW325&lt;&gt;0,(1000-(AV325+U325)/2)/AW325*AP325,0)</f>
        <v>1.5250475741904813E-2</v>
      </c>
      <c r="BA325">
        <f>U325*AA325/1000</f>
        <v>1.7940183772282907</v>
      </c>
      <c r="BB325">
        <f>(AY325-BA325)</f>
        <v>3.785565999157618</v>
      </c>
      <c r="BC325">
        <f>1/(1.6/F325+1.37/N325)</f>
        <v>9.5373552062198996E-3</v>
      </c>
      <c r="BD325">
        <f>G325*AA325*0.001</f>
        <v>92.019558047153836</v>
      </c>
      <c r="BE325">
        <f>G325/S325</f>
        <v>2.1808013284353138</v>
      </c>
      <c r="BF325">
        <f>(1-AP325*AA325/AU325/F325)*100</f>
        <v>30.236596807662906</v>
      </c>
      <c r="BG325">
        <f>(S325-E325/(N325/1.35))</f>
        <v>416.81946353311525</v>
      </c>
      <c r="BH325">
        <f>E325*BF325/100/BG325</f>
        <v>-3.6676287150533139E-3</v>
      </c>
    </row>
    <row r="326" spans="1:60" x14ac:dyDescent="0.25">
      <c r="A326" s="1">
        <v>111</v>
      </c>
      <c r="B326" s="1" t="s">
        <v>388</v>
      </c>
      <c r="C326" s="1">
        <v>15231.500006783754</v>
      </c>
      <c r="D326" s="1">
        <v>1</v>
      </c>
      <c r="E326">
        <f>(R326-S326*(1000-T326)/(1000-U326))*AO326</f>
        <v>-5.1184243882655647</v>
      </c>
      <c r="F326">
        <f>IF(AZ326&lt;&gt;0,1/(1/AZ326-1/N326),0)</f>
        <v>1.5401963734385665E-2</v>
      </c>
      <c r="G326">
        <f>((BC326-AP326/2)*S326-E326)/(BC326+AP326/2)</f>
        <v>908.3158883605513</v>
      </c>
      <c r="H326">
        <f>AP326*1000</f>
        <v>0.58407324455507048</v>
      </c>
      <c r="I326">
        <f>(AU326-BA326)</f>
        <v>3.7334739433251105</v>
      </c>
      <c r="J326">
        <f>(P326+AT326*D326)</f>
        <v>34.611352921738273</v>
      </c>
      <c r="K326" s="1">
        <v>4.9699997901916504</v>
      </c>
      <c r="L326">
        <f>(K326*AI326+AJ326)</f>
        <v>2</v>
      </c>
      <c r="M326" s="1">
        <v>0.5</v>
      </c>
      <c r="N326">
        <f>L326*(M326+1)*(M326+1)/(M326*M326+1)</f>
        <v>3.6</v>
      </c>
      <c r="O326" s="1">
        <v>35.163936614990234</v>
      </c>
      <c r="P326" s="1">
        <v>34.785373687744141</v>
      </c>
      <c r="Q326" s="1">
        <v>35.0731201171875</v>
      </c>
      <c r="R326" s="1">
        <v>410.09844970703125</v>
      </c>
      <c r="S326" s="1">
        <v>414.94305419921875</v>
      </c>
      <c r="T326" s="1">
        <v>17.075799942016602</v>
      </c>
      <c r="U326" s="1">
        <v>17.645864486694336</v>
      </c>
      <c r="V326" s="1">
        <v>30.464103698730469</v>
      </c>
      <c r="W326" s="1">
        <v>31.480381011962891</v>
      </c>
      <c r="X326" s="1">
        <v>500.22769165039063</v>
      </c>
      <c r="Y326" s="1">
        <v>0.16102159023284912</v>
      </c>
      <c r="Z326" s="1">
        <v>0.16949641704559326</v>
      </c>
      <c r="AA326" s="1">
        <v>101.69319152832031</v>
      </c>
      <c r="AB326" s="1">
        <v>1.7620193958282471</v>
      </c>
      <c r="AC326" s="1">
        <v>-0.22400352358818054</v>
      </c>
      <c r="AD326" s="1">
        <v>2.4764088913798332E-2</v>
      </c>
      <c r="AE326" s="1">
        <v>5.3204135037958622E-3</v>
      </c>
      <c r="AF326" s="1">
        <v>1.6226237639784813E-2</v>
      </c>
      <c r="AG326" s="1">
        <v>5.1109064370393753E-3</v>
      </c>
      <c r="AH326" s="1">
        <v>1</v>
      </c>
      <c r="AI326" s="1">
        <v>0</v>
      </c>
      <c r="AJ326" s="1">
        <v>2</v>
      </c>
      <c r="AK326" s="1">
        <v>0</v>
      </c>
      <c r="AL326" s="1">
        <v>1</v>
      </c>
      <c r="AM326" s="1">
        <v>0.18999999761581421</v>
      </c>
      <c r="AN326" s="1">
        <v>111115</v>
      </c>
      <c r="AO326">
        <f>X326*0.000001/(K326*0.0001)</f>
        <v>1.0064943918862843</v>
      </c>
      <c r="AP326">
        <f>(U326-T326)/(1000-U326)*AO326</f>
        <v>5.8407324455507048E-4</v>
      </c>
      <c r="AQ326">
        <f>(P326+273.15)</f>
        <v>307.93537368774412</v>
      </c>
      <c r="AR326">
        <f>(O326+273.15)</f>
        <v>308.31393661499021</v>
      </c>
      <c r="AS326">
        <f>(Y326*AK326+Z326*AL326)*AM326</f>
        <v>3.2204318834551771E-2</v>
      </c>
      <c r="AT326">
        <f>((AS326+0.00000010773*(AR326^4-AQ326^4))-AP326*44100)/(L326*0.92*2*29.3+0.00000043092*AQ326^3)</f>
        <v>-0.17402076600586946</v>
      </c>
      <c r="AU326">
        <f>0.61365*EXP(17.502*J326/(240.97+J326))</f>
        <v>5.5279382202533034</v>
      </c>
      <c r="AV326">
        <f>AU326*1000/AA326</f>
        <v>54.358980548996144</v>
      </c>
      <c r="AW326">
        <f>(AV326-U326)</f>
        <v>36.713116062301808</v>
      </c>
      <c r="AX326">
        <f>IF(D326,P326,(O326+P326)/2)</f>
        <v>34.785373687744141</v>
      </c>
      <c r="AY326">
        <f>0.61365*EXP(17.502*AX326/(240.97+AX326))</f>
        <v>5.581584542339975</v>
      </c>
      <c r="AZ326">
        <f>IF(AW326&lt;&gt;0,(1000-(AV326+U326)/2)/AW326*AP326,0)</f>
        <v>1.5336349872011618E-2</v>
      </c>
      <c r="BA326">
        <f>U326*AA326/1000</f>
        <v>1.7944642769281927</v>
      </c>
      <c r="BB326">
        <f>(AY326-BA326)</f>
        <v>3.7871202654117821</v>
      </c>
      <c r="BC326">
        <f>1/(1.6/F326+1.37/N326)</f>
        <v>9.5910921490551925E-3</v>
      </c>
      <c r="BD326">
        <f>G326*AA326*0.001</f>
        <v>92.369541603265958</v>
      </c>
      <c r="BE326">
        <f>G326/S326</f>
        <v>2.1890133577810387</v>
      </c>
      <c r="BF326">
        <f>(1-AP326*AA326/AU326/F326)*100</f>
        <v>30.237841020822863</v>
      </c>
      <c r="BG326">
        <f>(S326-E326/(N326/1.35))</f>
        <v>416.86246334481831</v>
      </c>
      <c r="BH326">
        <f>E326*BF326/100/BG326</f>
        <v>-3.7127378101552565E-3</v>
      </c>
    </row>
    <row r="327" spans="1:60" x14ac:dyDescent="0.25">
      <c r="A327" s="1" t="s">
        <v>9</v>
      </c>
      <c r="B327" s="1" t="s">
        <v>389</v>
      </c>
    </row>
    <row r="328" spans="1:60" x14ac:dyDescent="0.25">
      <c r="A328" s="1" t="s">
        <v>9</v>
      </c>
      <c r="B328" s="1" t="s">
        <v>390</v>
      </c>
    </row>
    <row r="329" spans="1:60" x14ac:dyDescent="0.25">
      <c r="A329" s="1" t="s">
        <v>9</v>
      </c>
      <c r="B329" s="1" t="s">
        <v>391</v>
      </c>
    </row>
    <row r="330" spans="1:60" x14ac:dyDescent="0.25">
      <c r="A330" s="1" t="s">
        <v>9</v>
      </c>
      <c r="B330" s="1" t="s">
        <v>392</v>
      </c>
    </row>
    <row r="331" spans="1:60" x14ac:dyDescent="0.25">
      <c r="A331" s="1" t="s">
        <v>9</v>
      </c>
      <c r="B331" s="1" t="s">
        <v>393</v>
      </c>
    </row>
    <row r="332" spans="1:60" x14ac:dyDescent="0.25">
      <c r="A332" s="1" t="s">
        <v>9</v>
      </c>
      <c r="B332" s="1" t="s">
        <v>394</v>
      </c>
    </row>
    <row r="333" spans="1:60" x14ac:dyDescent="0.25">
      <c r="A333" s="1" t="s">
        <v>9</v>
      </c>
      <c r="B333" s="1" t="s">
        <v>395</v>
      </c>
    </row>
    <row r="334" spans="1:60" x14ac:dyDescent="0.25">
      <c r="A334" s="1" t="s">
        <v>9</v>
      </c>
      <c r="B334" s="1" t="s">
        <v>396</v>
      </c>
    </row>
    <row r="335" spans="1:60" x14ac:dyDescent="0.25">
      <c r="A335" s="1" t="s">
        <v>9</v>
      </c>
      <c r="B335" s="1" t="s">
        <v>397</v>
      </c>
    </row>
    <row r="336" spans="1:60" x14ac:dyDescent="0.25">
      <c r="A336" s="1">
        <v>112</v>
      </c>
      <c r="B336" s="1" t="s">
        <v>398</v>
      </c>
      <c r="C336" s="1">
        <v>15548.000007241964</v>
      </c>
      <c r="D336" s="1">
        <v>1</v>
      </c>
      <c r="E336">
        <f>(R336-S336*(1000-T336)/(1000-U336))*AO336</f>
        <v>-4.220470397900514</v>
      </c>
      <c r="F336">
        <f>IF(AZ336&lt;&gt;0,1/(1/AZ336-1/N336),0)</f>
        <v>1.2430397479007862E-2</v>
      </c>
      <c r="G336">
        <f>((BC336-AP336/2)*S336-E336)/(BC336+AP336/2)</f>
        <v>917.38435158962238</v>
      </c>
      <c r="H336">
        <f>AP336*1000</f>
        <v>0.4794747508431636</v>
      </c>
      <c r="I336">
        <f>(AU336-BA336)</f>
        <v>3.7941202538176171</v>
      </c>
      <c r="J336">
        <f>(P336+AT336*D336)</f>
        <v>34.732515555857248</v>
      </c>
      <c r="K336" s="1">
        <v>4.559999942779541</v>
      </c>
      <c r="L336">
        <f>(K336*AI336+AJ336)</f>
        <v>2</v>
      </c>
      <c r="M336" s="1">
        <v>0.5</v>
      </c>
      <c r="N336">
        <f>L336*(M336+1)*(M336+1)/(M336*M336+1)</f>
        <v>3.6</v>
      </c>
      <c r="O336" s="1">
        <v>35.184463500976563</v>
      </c>
      <c r="P336" s="1">
        <v>34.875522613525391</v>
      </c>
      <c r="Q336" s="1">
        <v>35.080791473388672</v>
      </c>
      <c r="R336" s="1">
        <v>410.06387329101563</v>
      </c>
      <c r="S336" s="1">
        <v>413.73037719726563</v>
      </c>
      <c r="T336" s="1">
        <v>16.986989974975586</v>
      </c>
      <c r="U336" s="1">
        <v>17.416461944580078</v>
      </c>
      <c r="V336" s="1">
        <v>30.27325439453125</v>
      </c>
      <c r="W336" s="1">
        <v>31.03913688659668</v>
      </c>
      <c r="X336" s="1">
        <v>500.22482299804688</v>
      </c>
      <c r="Y336" s="1">
        <v>0.13822270929813385</v>
      </c>
      <c r="Z336" s="1">
        <v>0.14549759030342102</v>
      </c>
      <c r="AA336" s="1">
        <v>101.69239807128906</v>
      </c>
      <c r="AB336" s="1">
        <v>1.8251175880432129</v>
      </c>
      <c r="AC336" s="1">
        <v>-0.22242289781570435</v>
      </c>
      <c r="AD336" s="1">
        <v>2.6454688981175423E-2</v>
      </c>
      <c r="AE336" s="1">
        <v>1.6270456835627556E-3</v>
      </c>
      <c r="AF336" s="1">
        <v>2.0624008029699326E-2</v>
      </c>
      <c r="AG336" s="1">
        <v>6.0226104687899351E-4</v>
      </c>
      <c r="AH336" s="1">
        <v>0.66666668653488159</v>
      </c>
      <c r="AI336" s="1">
        <v>0</v>
      </c>
      <c r="AJ336" s="1">
        <v>2</v>
      </c>
      <c r="AK336" s="1">
        <v>0</v>
      </c>
      <c r="AL336" s="1">
        <v>1</v>
      </c>
      <c r="AM336" s="1">
        <v>0.18999999761581421</v>
      </c>
      <c r="AN336" s="1">
        <v>111115</v>
      </c>
      <c r="AO336">
        <f>X336*0.000001/(K336*0.0001)</f>
        <v>1.0969842747259675</v>
      </c>
      <c r="AP336">
        <f>(U336-T336)/(1000-U336)*AO336</f>
        <v>4.794747508431636E-4</v>
      </c>
      <c r="AQ336">
        <f>(P336+273.15)</f>
        <v>308.02552261352537</v>
      </c>
      <c r="AR336">
        <f>(O336+273.15)</f>
        <v>308.33446350097654</v>
      </c>
      <c r="AS336">
        <f>(Y336*AK336+Z336*AL336)*AM336</f>
        <v>2.7644541810756706E-2</v>
      </c>
      <c r="AT336">
        <f>((AS336+0.00000010773*(AR336^4-AQ336^4))-AP336*44100)/(L336*0.92*2*29.3+0.00000043092*AQ336^3)</f>
        <v>-0.14300705766813976</v>
      </c>
      <c r="AU336">
        <f>0.61365*EXP(17.502*J336/(240.97+J336))</f>
        <v>5.5652420348793115</v>
      </c>
      <c r="AV336">
        <f>AU336*1000/AA336</f>
        <v>54.726234609768269</v>
      </c>
      <c r="AW336">
        <f>(AV336-U336)</f>
        <v>37.309772665188191</v>
      </c>
      <c r="AX336">
        <f>IF(D336,P336,(O336+P336)/2)</f>
        <v>34.875522613525391</v>
      </c>
      <c r="AY336">
        <f>0.61365*EXP(17.502*AX336/(240.97+AX336))</f>
        <v>5.6095527485816019</v>
      </c>
      <c r="AZ336">
        <f>IF(AW336&lt;&gt;0,(1000-(AV336+U336)/2)/AW336*AP336,0)</f>
        <v>1.2387624397042338E-2</v>
      </c>
      <c r="BA336">
        <f>U336*AA336/1000</f>
        <v>1.7711217810616946</v>
      </c>
      <c r="BB336">
        <f>(AY336-BA336)</f>
        <v>3.8384309675199075</v>
      </c>
      <c r="BC336">
        <f>1/(1.6/F336+1.37/N336)</f>
        <v>7.7460968140735864E-3</v>
      </c>
      <c r="BD336">
        <f>G336*AA336*0.001</f>
        <v>93.29101466622329</v>
      </c>
      <c r="BE336">
        <f>G336/S336</f>
        <v>2.2173483073789764</v>
      </c>
      <c r="BF336">
        <f>(1-AP336*AA336/AU336/F336)*100</f>
        <v>29.516873844935667</v>
      </c>
      <c r="BG336">
        <f>(S336-E336/(N336/1.35))</f>
        <v>415.31305359647831</v>
      </c>
      <c r="BH336">
        <f>E336*BF336/100/BG336</f>
        <v>-2.9995467568942132E-3</v>
      </c>
    </row>
    <row r="337" spans="1:60" x14ac:dyDescent="0.25">
      <c r="A337" s="1">
        <v>113</v>
      </c>
      <c r="B337" s="1" t="s">
        <v>399</v>
      </c>
      <c r="C337" s="1">
        <v>15553.000007130206</v>
      </c>
      <c r="D337" s="1">
        <v>1</v>
      </c>
      <c r="E337">
        <f>(R337-S337*(1000-T337)/(1000-U337))*AO337</f>
        <v>-4.2332707403478604</v>
      </c>
      <c r="F337">
        <f>IF(AZ337&lt;&gt;0,1/(1/AZ337-1/N337),0)</f>
        <v>1.2432000396839442E-2</v>
      </c>
      <c r="G337">
        <f>((BC337-AP337/2)*S337-E337)/(BC337+AP337/2)</f>
        <v>918.95902713931048</v>
      </c>
      <c r="H337">
        <f>AP337*1000</f>
        <v>0.47941902306195744</v>
      </c>
      <c r="I337">
        <f>(AU337-BA337)</f>
        <v>3.7932576835666181</v>
      </c>
      <c r="J337">
        <f>(P337+AT337*D337)</f>
        <v>34.728324252570914</v>
      </c>
      <c r="K337" s="1">
        <v>4.559999942779541</v>
      </c>
      <c r="L337">
        <f>(K337*AI337+AJ337)</f>
        <v>2</v>
      </c>
      <c r="M337" s="1">
        <v>0.5</v>
      </c>
      <c r="N337">
        <f>L337*(M337+1)*(M337+1)/(M337*M337+1)</f>
        <v>3.6</v>
      </c>
      <c r="O337" s="1">
        <v>35.186500549316406</v>
      </c>
      <c r="P337" s="1">
        <v>34.870586395263672</v>
      </c>
      <c r="Q337" s="1">
        <v>35.086307525634766</v>
      </c>
      <c r="R337" s="1">
        <v>410.0843505859375</v>
      </c>
      <c r="S337" s="1">
        <v>413.762451171875</v>
      </c>
      <c r="T337" s="1">
        <v>16.982660293579102</v>
      </c>
      <c r="U337" s="1">
        <v>17.412075042724609</v>
      </c>
      <c r="V337" s="1">
        <v>30.263256072998047</v>
      </c>
      <c r="W337" s="1">
        <v>31.028385162353516</v>
      </c>
      <c r="X337" s="1">
        <v>500.23556518554688</v>
      </c>
      <c r="Y337" s="1">
        <v>0.1353907585144043</v>
      </c>
      <c r="Z337" s="1">
        <v>0.1425165981054306</v>
      </c>
      <c r="AA337" s="1">
        <v>101.6932373046875</v>
      </c>
      <c r="AB337" s="1">
        <v>1.8251175880432129</v>
      </c>
      <c r="AC337" s="1">
        <v>-0.22242289781570435</v>
      </c>
      <c r="AD337" s="1">
        <v>2.6454688981175423E-2</v>
      </c>
      <c r="AE337" s="1">
        <v>1.6270456835627556E-3</v>
      </c>
      <c r="AF337" s="1">
        <v>2.0624008029699326E-2</v>
      </c>
      <c r="AG337" s="1">
        <v>6.0226104687899351E-4</v>
      </c>
      <c r="AH337" s="1">
        <v>1</v>
      </c>
      <c r="AI337" s="1">
        <v>0</v>
      </c>
      <c r="AJ337" s="1">
        <v>2</v>
      </c>
      <c r="AK337" s="1">
        <v>0</v>
      </c>
      <c r="AL337" s="1">
        <v>1</v>
      </c>
      <c r="AM337" s="1">
        <v>0.18999999761581421</v>
      </c>
      <c r="AN337" s="1">
        <v>111115</v>
      </c>
      <c r="AO337">
        <f>X337*0.000001/(K337*0.0001)</f>
        <v>1.0970078321549912</v>
      </c>
      <c r="AP337">
        <f>(U337-T337)/(1000-U337)*AO337</f>
        <v>4.7941902306195743E-4</v>
      </c>
      <c r="AQ337">
        <f>(P337+273.15)</f>
        <v>308.02058639526365</v>
      </c>
      <c r="AR337">
        <f>(O337+273.15)</f>
        <v>308.33650054931638</v>
      </c>
      <c r="AS337">
        <f>(Y337*AK337+Z337*AL337)*AM337</f>
        <v>2.7078153300245766E-2</v>
      </c>
      <c r="AT337">
        <f>((AS337+0.00000010773*(AR337^4-AQ337^4))-AP337*44100)/(L337*0.92*2*29.3+0.00000043092*AQ337^3)</f>
        <v>-0.14226214269275833</v>
      </c>
      <c r="AU337">
        <f>0.61365*EXP(17.502*J337/(240.97+J337))</f>
        <v>5.5639479628534385</v>
      </c>
      <c r="AV337">
        <f>AU337*1000/AA337</f>
        <v>54.713057724606145</v>
      </c>
      <c r="AW337">
        <f>(AV337-U337)</f>
        <v>37.300982681881536</v>
      </c>
      <c r="AX337">
        <f>IF(D337,P337,(O337+P337)/2)</f>
        <v>34.870586395263672</v>
      </c>
      <c r="AY337">
        <f>0.61365*EXP(17.502*AX337/(240.97+AX337))</f>
        <v>5.6080181678866676</v>
      </c>
      <c r="AZ337">
        <f>IF(AW337&lt;&gt;0,(1000-(AV337+U337)/2)/AW337*AP337,0)</f>
        <v>1.2389216301844702E-2</v>
      </c>
      <c r="BA337">
        <f>U337*AA337/1000</f>
        <v>1.7706902792868204</v>
      </c>
      <c r="BB337">
        <f>(AY337-BA337)</f>
        <v>3.8373278885998472</v>
      </c>
      <c r="BC337">
        <f>1/(1.6/F337+1.37/N337)</f>
        <v>7.7470927396533313E-3</v>
      </c>
      <c r="BD337">
        <f>G337*AA337*0.001</f>
        <v>93.45191842016267</v>
      </c>
      <c r="BE337">
        <f>G337/S337</f>
        <v>2.2209821711385289</v>
      </c>
      <c r="BF337">
        <f>(1-AP337*AA337/AU337/F337)*100</f>
        <v>29.51718181428269</v>
      </c>
      <c r="BG337">
        <f>(S337-E337/(N337/1.35))</f>
        <v>415.34992769950543</v>
      </c>
      <c r="BH337">
        <f>E337*BF337/100/BG337</f>
        <v>-3.0084084233266539E-3</v>
      </c>
    </row>
    <row r="338" spans="1:60" x14ac:dyDescent="0.25">
      <c r="A338" s="1">
        <v>114</v>
      </c>
      <c r="B338" s="1" t="s">
        <v>400</v>
      </c>
      <c r="C338" s="1">
        <v>15558.500007007271</v>
      </c>
      <c r="D338" s="1">
        <v>1</v>
      </c>
      <c r="E338">
        <f>(R338-S338*(1000-T338)/(1000-U338))*AO338</f>
        <v>-4.3139975468678236</v>
      </c>
      <c r="F338">
        <f>IF(AZ338&lt;&gt;0,1/(1/AZ338-1/N338),0)</f>
        <v>1.2510698338297275E-2</v>
      </c>
      <c r="G338">
        <f>((BC338-AP338/2)*S338-E338)/(BC338+AP338/2)</f>
        <v>925.70529825863048</v>
      </c>
      <c r="H338">
        <f>AP338*1000</f>
        <v>0.48237315391354335</v>
      </c>
      <c r="I338">
        <f>(AU338-BA338)</f>
        <v>3.7927351432744834</v>
      </c>
      <c r="J338">
        <f>(P338+AT338*D338)</f>
        <v>34.725452367243399</v>
      </c>
      <c r="K338" s="1">
        <v>4.559999942779541</v>
      </c>
      <c r="L338">
        <f>(K338*AI338+AJ338)</f>
        <v>2</v>
      </c>
      <c r="M338" s="1">
        <v>0.5</v>
      </c>
      <c r="N338">
        <f>L338*(M338+1)*(M338+1)/(M338*M338+1)</f>
        <v>3.6</v>
      </c>
      <c r="O338" s="1">
        <v>35.187427520751953</v>
      </c>
      <c r="P338" s="1">
        <v>34.868598937988281</v>
      </c>
      <c r="Q338" s="1">
        <v>35.083454132080078</v>
      </c>
      <c r="R338" s="1">
        <v>410.03366088867188</v>
      </c>
      <c r="S338" s="1">
        <v>413.78424072265625</v>
      </c>
      <c r="T338" s="1">
        <v>16.976408004760742</v>
      </c>
      <c r="U338" s="1">
        <v>17.408472061157227</v>
      </c>
      <c r="V338" s="1">
        <v>30.250577926635742</v>
      </c>
      <c r="W338" s="1">
        <v>31.020009994506836</v>
      </c>
      <c r="X338" s="1">
        <v>500.23358154296875</v>
      </c>
      <c r="Y338" s="1">
        <v>7.0760719478130341E-2</v>
      </c>
      <c r="Z338" s="1">
        <v>7.4484966695308685E-2</v>
      </c>
      <c r="AA338" s="1">
        <v>101.69337463378906</v>
      </c>
      <c r="AB338" s="1">
        <v>1.8251175880432129</v>
      </c>
      <c r="AC338" s="1">
        <v>-0.22242289781570435</v>
      </c>
      <c r="AD338" s="1">
        <v>2.6454688981175423E-2</v>
      </c>
      <c r="AE338" s="1">
        <v>1.6270456835627556E-3</v>
      </c>
      <c r="AF338" s="1">
        <v>2.0624008029699326E-2</v>
      </c>
      <c r="AG338" s="1">
        <v>6.0226104687899351E-4</v>
      </c>
      <c r="AH338" s="1">
        <v>1</v>
      </c>
      <c r="AI338" s="1">
        <v>0</v>
      </c>
      <c r="AJ338" s="1">
        <v>2</v>
      </c>
      <c r="AK338" s="1">
        <v>0</v>
      </c>
      <c r="AL338" s="1">
        <v>1</v>
      </c>
      <c r="AM338" s="1">
        <v>0.18999999761581421</v>
      </c>
      <c r="AN338" s="1">
        <v>111115</v>
      </c>
      <c r="AO338">
        <f>X338*0.000001/(K338*0.0001)</f>
        <v>1.0970034820615635</v>
      </c>
      <c r="AP338">
        <f>(U338-T338)/(1000-U338)*AO338</f>
        <v>4.8237315391354334E-4</v>
      </c>
      <c r="AQ338">
        <f>(P338+273.15)</f>
        <v>308.01859893798826</v>
      </c>
      <c r="AR338">
        <f>(O338+273.15)</f>
        <v>308.33742752075193</v>
      </c>
      <c r="AS338">
        <f>(Y338*AK338+Z338*AL338)*AM338</f>
        <v>1.4152143494522651E-2</v>
      </c>
      <c r="AT338">
        <f>((AS338+0.00000010773*(AR338^4-AQ338^4))-AP338*44100)/(L338*0.92*2*29.3+0.00000043092*AQ338^3)</f>
        <v>-0.14314657074488557</v>
      </c>
      <c r="AU338">
        <f>0.61365*EXP(17.502*J338/(240.97+J338))</f>
        <v>5.5630614143915951</v>
      </c>
      <c r="AV338">
        <f>AU338*1000/AA338</f>
        <v>54.704265980206635</v>
      </c>
      <c r="AW338">
        <f>(AV338-U338)</f>
        <v>37.295793919049409</v>
      </c>
      <c r="AX338">
        <f>IF(D338,P338,(O338+P338)/2)</f>
        <v>34.868598937988281</v>
      </c>
      <c r="AY338">
        <f>0.61365*EXP(17.502*AX338/(240.97+AX338))</f>
        <v>5.607400406522312</v>
      </c>
      <c r="AZ338">
        <f>IF(AW338&lt;&gt;0,(1000-(AV338+U338)/2)/AW338*AP338,0)</f>
        <v>1.2467371802826012E-2</v>
      </c>
      <c r="BA338">
        <f>U338*AA338/1000</f>
        <v>1.7703262711171119</v>
      </c>
      <c r="BB338">
        <f>(AY338-BA338)</f>
        <v>3.8370741354052003</v>
      </c>
      <c r="BC338">
        <f>1/(1.6/F338+1.37/N338)</f>
        <v>7.7959884465410335E-3</v>
      </c>
      <c r="BD338">
        <f>G338*AA338*0.001</f>
        <v>94.13809569629835</v>
      </c>
      <c r="BE338">
        <f>G338/S338</f>
        <v>2.2371690537124524</v>
      </c>
      <c r="BF338">
        <f>(1-AP338*AA338/AU338/F338)*100</f>
        <v>29.517648977023025</v>
      </c>
      <c r="BG338">
        <f>(S338-E338/(N338/1.35))</f>
        <v>415.40198980273169</v>
      </c>
      <c r="BH338">
        <f>E338*BF338/100/BG338</f>
        <v>-3.065441870816611E-3</v>
      </c>
    </row>
    <row r="339" spans="1:60" x14ac:dyDescent="0.25">
      <c r="A339" s="1">
        <v>115</v>
      </c>
      <c r="B339" s="1" t="s">
        <v>401</v>
      </c>
      <c r="C339" s="1">
        <v>15563.500006895512</v>
      </c>
      <c r="D339" s="1">
        <v>1</v>
      </c>
      <c r="E339">
        <f>(R339-S339*(1000-T339)/(1000-U339))*AO339</f>
        <v>-4.3439743937444231</v>
      </c>
      <c r="F339">
        <f>IF(AZ339&lt;&gt;0,1/(1/AZ339-1/N339),0)</f>
        <v>1.2582393641104772E-2</v>
      </c>
      <c r="G339">
        <f>((BC339-AP339/2)*S339-E339)/(BC339+AP339/2)</f>
        <v>926.33686172410228</v>
      </c>
      <c r="H339">
        <f>AP339*1000</f>
        <v>0.48529019655603528</v>
      </c>
      <c r="I339">
        <f>(AU339-BA339)</f>
        <v>3.7939776385979478</v>
      </c>
      <c r="J339">
        <f>(P339+AT339*D339)</f>
        <v>34.728699791490911</v>
      </c>
      <c r="K339" s="1">
        <v>4.559999942779541</v>
      </c>
      <c r="L339">
        <f>(K339*AI339+AJ339)</f>
        <v>2</v>
      </c>
      <c r="M339" s="1">
        <v>0.5</v>
      </c>
      <c r="N339">
        <f>L339*(M339+1)*(M339+1)/(M339*M339+1)</f>
        <v>3.6</v>
      </c>
      <c r="O339" s="1">
        <v>35.186367034912109</v>
      </c>
      <c r="P339" s="1">
        <v>34.873497009277344</v>
      </c>
      <c r="Q339" s="1">
        <v>35.076148986816406</v>
      </c>
      <c r="R339" s="1">
        <v>409.9921875</v>
      </c>
      <c r="S339" s="1">
        <v>413.76904296875</v>
      </c>
      <c r="T339" s="1">
        <v>16.971481323242188</v>
      </c>
      <c r="U339" s="1">
        <v>17.406164169311523</v>
      </c>
      <c r="V339" s="1">
        <v>30.243705749511719</v>
      </c>
      <c r="W339" s="1">
        <v>31.017127990722656</v>
      </c>
      <c r="X339" s="1">
        <v>500.22787475585938</v>
      </c>
      <c r="Y339" s="1">
        <v>9.5097899436950684E-2</v>
      </c>
      <c r="Z339" s="1">
        <v>0.10010305047035217</v>
      </c>
      <c r="AA339" s="1">
        <v>101.69306945800781</v>
      </c>
      <c r="AB339" s="1">
        <v>1.8251175880432129</v>
      </c>
      <c r="AC339" s="1">
        <v>-0.22242289781570435</v>
      </c>
      <c r="AD339" s="1">
        <v>2.6454688981175423E-2</v>
      </c>
      <c r="AE339" s="1">
        <v>1.6270456835627556E-3</v>
      </c>
      <c r="AF339" s="1">
        <v>2.0624008029699326E-2</v>
      </c>
      <c r="AG339" s="1">
        <v>6.0226104687899351E-4</v>
      </c>
      <c r="AH339" s="1">
        <v>1</v>
      </c>
      <c r="AI339" s="1">
        <v>0</v>
      </c>
      <c r="AJ339" s="1">
        <v>2</v>
      </c>
      <c r="AK339" s="1">
        <v>0</v>
      </c>
      <c r="AL339" s="1">
        <v>1</v>
      </c>
      <c r="AM339" s="1">
        <v>0.18999999761581421</v>
      </c>
      <c r="AN339" s="1">
        <v>111115</v>
      </c>
      <c r="AO339">
        <f>X339*0.000001/(K339*0.0001)</f>
        <v>1.0969909671773947</v>
      </c>
      <c r="AP339">
        <f>(U339-T339)/(1000-U339)*AO339</f>
        <v>4.8529019655603527E-4</v>
      </c>
      <c r="AQ339">
        <f>(P339+273.15)</f>
        <v>308.02349700927732</v>
      </c>
      <c r="AR339">
        <f>(O339+273.15)</f>
        <v>308.33636703491209</v>
      </c>
      <c r="AS339">
        <f>(Y339*AK339+Z339*AL339)*AM339</f>
        <v>1.9019579350702642E-2</v>
      </c>
      <c r="AT339">
        <f>((AS339+0.00000010773*(AR339^4-AQ339^4))-AP339*44100)/(L339*0.92*2*29.3+0.00000043092*AQ339^3)</f>
        <v>-0.14479721778642948</v>
      </c>
      <c r="AU339">
        <f>0.61365*EXP(17.502*J339/(240.97+J339))</f>
        <v>5.5640639004652312</v>
      </c>
      <c r="AV339">
        <f>AU339*1000/AA339</f>
        <v>54.714288103603792</v>
      </c>
      <c r="AW339">
        <f>(AV339-U339)</f>
        <v>37.308123934292269</v>
      </c>
      <c r="AX339">
        <f>IF(D339,P339,(O339+P339)/2)</f>
        <v>34.873497009277344</v>
      </c>
      <c r="AY339">
        <f>0.61365*EXP(17.502*AX339/(240.97+AX339))</f>
        <v>5.6089229808216059</v>
      </c>
      <c r="AZ339">
        <f>IF(AW339&lt;&gt;0,(1000-(AV339+U339)/2)/AW339*AP339,0)</f>
        <v>1.2538569968039658E-2</v>
      </c>
      <c r="BA339">
        <f>U339*AA339/1000</f>
        <v>1.7700862618672837</v>
      </c>
      <c r="BB339">
        <f>(AY339-BA339)</f>
        <v>3.8388367189543224</v>
      </c>
      <c r="BC339">
        <f>1/(1.6/F339+1.37/N339)</f>
        <v>7.8405317652520089E-3</v>
      </c>
      <c r="BD339">
        <f>G339*AA339*0.001</f>
        <v>94.202038820822111</v>
      </c>
      <c r="BE339">
        <f>G339/S339</f>
        <v>2.2387775921507593</v>
      </c>
      <c r="BF339">
        <f>(1-AP339*AA339/AU339/F339)*100</f>
        <v>29.508379055805733</v>
      </c>
      <c r="BG339">
        <f>(S339-E339/(N339/1.35))</f>
        <v>415.39803336640415</v>
      </c>
      <c r="BH339">
        <f>E339*BF339/100/BG339</f>
        <v>-3.0858028378352781E-3</v>
      </c>
    </row>
    <row r="340" spans="1:60" x14ac:dyDescent="0.25">
      <c r="A340" s="1">
        <v>116</v>
      </c>
      <c r="B340" s="1" t="s">
        <v>402</v>
      </c>
      <c r="C340" s="1">
        <v>15568.500006783754</v>
      </c>
      <c r="D340" s="1">
        <v>1</v>
      </c>
      <c r="E340">
        <f>(R340-S340*(1000-T340)/(1000-U340))*AO340</f>
        <v>-4.274349111454355</v>
      </c>
      <c r="F340">
        <f>IF(AZ340&lt;&gt;0,1/(1/AZ340-1/N340),0)</f>
        <v>1.2585852475387009E-2</v>
      </c>
      <c r="G340">
        <f>((BC340-AP340/2)*S340-E340)/(BC340+AP340/2)</f>
        <v>917.53190820579584</v>
      </c>
      <c r="H340">
        <f>AP340*1000</f>
        <v>0.4857624547570536</v>
      </c>
      <c r="I340">
        <f>(AU340-BA340)</f>
        <v>3.7965537542135133</v>
      </c>
      <c r="J340">
        <f>(P340+AT340*D340)</f>
        <v>34.735910274442851</v>
      </c>
      <c r="K340" s="1">
        <v>4.559999942779541</v>
      </c>
      <c r="L340">
        <f>(K340*AI340+AJ340)</f>
        <v>2</v>
      </c>
      <c r="M340" s="1">
        <v>0.5</v>
      </c>
      <c r="N340">
        <f>L340*(M340+1)*(M340+1)/(M340*M340+1)</f>
        <v>3.6</v>
      </c>
      <c r="O340" s="1">
        <v>35.184555053710938</v>
      </c>
      <c r="P340" s="1">
        <v>34.881923675537109</v>
      </c>
      <c r="Q340" s="1">
        <v>35.072856903076172</v>
      </c>
      <c r="R340" s="1">
        <v>410.03607177734375</v>
      </c>
      <c r="S340" s="1">
        <v>413.74932861328125</v>
      </c>
      <c r="T340" s="1">
        <v>16.967788696289063</v>
      </c>
      <c r="U340" s="1">
        <v>17.402900695800781</v>
      </c>
      <c r="V340" s="1">
        <v>30.239002227783203</v>
      </c>
      <c r="W340" s="1">
        <v>31.013980865478516</v>
      </c>
      <c r="X340" s="1">
        <v>500.22247314453125</v>
      </c>
      <c r="Y340" s="1">
        <v>0.11130057275295258</v>
      </c>
      <c r="Z340" s="1">
        <v>0.11715850234031677</v>
      </c>
      <c r="AA340" s="1">
        <v>101.69204711914063</v>
      </c>
      <c r="AB340" s="1">
        <v>1.8251175880432129</v>
      </c>
      <c r="AC340" s="1">
        <v>-0.22242289781570435</v>
      </c>
      <c r="AD340" s="1">
        <v>2.6454688981175423E-2</v>
      </c>
      <c r="AE340" s="1">
        <v>1.6270456835627556E-3</v>
      </c>
      <c r="AF340" s="1">
        <v>2.0624008029699326E-2</v>
      </c>
      <c r="AG340" s="1">
        <v>6.0226104687899351E-4</v>
      </c>
      <c r="AH340" s="1">
        <v>1</v>
      </c>
      <c r="AI340" s="1">
        <v>0</v>
      </c>
      <c r="AJ340" s="1">
        <v>2</v>
      </c>
      <c r="AK340" s="1">
        <v>0</v>
      </c>
      <c r="AL340" s="1">
        <v>1</v>
      </c>
      <c r="AM340" s="1">
        <v>0.18999999761581421</v>
      </c>
      <c r="AN340" s="1">
        <v>111115</v>
      </c>
      <c r="AO340">
        <f>X340*0.000001/(K340*0.0001)</f>
        <v>1.0969791215383684</v>
      </c>
      <c r="AP340">
        <f>(U340-T340)/(1000-U340)*AO340</f>
        <v>4.8576245475705362E-4</v>
      </c>
      <c r="AQ340">
        <f>(P340+273.15)</f>
        <v>308.03192367553709</v>
      </c>
      <c r="AR340">
        <f>(O340+273.15)</f>
        <v>308.33455505371091</v>
      </c>
      <c r="AS340">
        <f>(Y340*AK340+Z340*AL340)*AM340</f>
        <v>2.226011516533255E-2</v>
      </c>
      <c r="AT340">
        <f>((AS340+0.00000010773*(AR340^4-AQ340^4))-AP340*44100)/(L340*0.92*2*29.3+0.00000043092*AQ340^3)</f>
        <v>-0.14601340109425956</v>
      </c>
      <c r="AU340">
        <f>0.61365*EXP(17.502*J340/(240.97+J340))</f>
        <v>5.5662903517806113</v>
      </c>
      <c r="AV340">
        <f>AU340*1000/AA340</f>
        <v>54.736732217213046</v>
      </c>
      <c r="AW340">
        <f>(AV340-U340)</f>
        <v>37.333831521412264</v>
      </c>
      <c r="AX340">
        <f>IF(D340,P340,(O340+P340)/2)</f>
        <v>34.881923675537109</v>
      </c>
      <c r="AY340">
        <f>0.61365*EXP(17.502*AX340/(240.97+AX340))</f>
        <v>5.6115432661451035</v>
      </c>
      <c r="AZ340">
        <f>IF(AW340&lt;&gt;0,(1000-(AV340+U340)/2)/AW340*AP340,0)</f>
        <v>1.254200474719429E-2</v>
      </c>
      <c r="BA340">
        <f>U340*AA340/1000</f>
        <v>1.7697365975670982</v>
      </c>
      <c r="BB340">
        <f>(AY340-BA340)</f>
        <v>3.8418066685780055</v>
      </c>
      <c r="BC340">
        <f>1/(1.6/F340+1.37/N340)</f>
        <v>7.8426806537564529E-3</v>
      </c>
      <c r="BD340">
        <f>G340*AA340*0.001</f>
        <v>93.305698042578811</v>
      </c>
      <c r="BE340">
        <f>G340/S340</f>
        <v>2.2176033766169194</v>
      </c>
      <c r="BF340">
        <f>(1-AP340*AA340/AU340/F340)*100</f>
        <v>29.4880961097425</v>
      </c>
      <c r="BG340">
        <f>(S340-E340/(N340/1.35))</f>
        <v>415.35220953007661</v>
      </c>
      <c r="BH340">
        <f>E340*BF340/100/BG340</f>
        <v>-3.0345912339737164E-3</v>
      </c>
    </row>
    <row r="341" spans="1:60" x14ac:dyDescent="0.25">
      <c r="A341" s="1" t="s">
        <v>9</v>
      </c>
      <c r="B341" s="1" t="s">
        <v>403</v>
      </c>
    </row>
    <row r="342" spans="1:60" x14ac:dyDescent="0.25">
      <c r="A342" s="1" t="s">
        <v>9</v>
      </c>
      <c r="B342" s="1" t="s">
        <v>404</v>
      </c>
    </row>
    <row r="343" spans="1:60" x14ac:dyDescent="0.25">
      <c r="A343" s="1" t="s">
        <v>9</v>
      </c>
      <c r="B343" s="1" t="s">
        <v>405</v>
      </c>
    </row>
    <row r="344" spans="1:60" x14ac:dyDescent="0.25">
      <c r="A344" s="1" t="s">
        <v>9</v>
      </c>
      <c r="B344" s="1" t="s">
        <v>406</v>
      </c>
    </row>
    <row r="345" spans="1:60" x14ac:dyDescent="0.25">
      <c r="A345" s="1" t="s">
        <v>9</v>
      </c>
      <c r="B345" s="1" t="s">
        <v>407</v>
      </c>
    </row>
    <row r="346" spans="1:60" x14ac:dyDescent="0.25">
      <c r="A346" s="1" t="s">
        <v>9</v>
      </c>
      <c r="B346" s="1" t="s">
        <v>408</v>
      </c>
    </row>
    <row r="347" spans="1:60" x14ac:dyDescent="0.25">
      <c r="A347" s="1" t="s">
        <v>9</v>
      </c>
      <c r="B347" s="1" t="s">
        <v>409</v>
      </c>
    </row>
    <row r="348" spans="1:60" x14ac:dyDescent="0.25">
      <c r="A348" s="1" t="s">
        <v>9</v>
      </c>
      <c r="B348" s="1" t="s">
        <v>410</v>
      </c>
    </row>
    <row r="349" spans="1:60" x14ac:dyDescent="0.25">
      <c r="A349" s="1" t="s">
        <v>9</v>
      </c>
      <c r="B349" s="1" t="s">
        <v>411</v>
      </c>
    </row>
    <row r="350" spans="1:60" x14ac:dyDescent="0.25">
      <c r="A350" s="1">
        <v>117</v>
      </c>
      <c r="B350" s="1" t="s">
        <v>412</v>
      </c>
      <c r="C350" s="1">
        <v>15930.000007241964</v>
      </c>
      <c r="D350" s="1">
        <v>1</v>
      </c>
      <c r="E350">
        <f>(R350-S350*(1000-T350)/(1000-U350))*AO350</f>
        <v>-3.1625147131691578</v>
      </c>
      <c r="F350">
        <f>IF(AZ350&lt;&gt;0,1/(1/AZ350-1/N350),0)</f>
        <v>7.9507124879445168E-3</v>
      </c>
      <c r="G350">
        <f>((BC350-AP350/2)*S350-E350)/(BC350+AP350/2)</f>
        <v>1006.8106427130384</v>
      </c>
      <c r="H350">
        <f>AP350*1000</f>
        <v>0.31372646829008455</v>
      </c>
      <c r="I350">
        <f>(AU350-BA350)</f>
        <v>3.876087007529823</v>
      </c>
      <c r="J350">
        <f>(P350+AT350*D350)</f>
        <v>34.87517775508126</v>
      </c>
      <c r="K350" s="1">
        <v>6.309999942779541</v>
      </c>
      <c r="L350">
        <f>(K350*AI350+AJ350)</f>
        <v>2</v>
      </c>
      <c r="M350" s="1">
        <v>0.5</v>
      </c>
      <c r="N350">
        <f>L350*(M350+1)*(M350+1)/(M350*M350+1)</f>
        <v>3.6</v>
      </c>
      <c r="O350" s="1">
        <v>35.209716796875</v>
      </c>
      <c r="P350" s="1">
        <v>34.964031219482422</v>
      </c>
      <c r="Q350" s="1">
        <v>35.082962036132813</v>
      </c>
      <c r="R350" s="1">
        <v>410.2974853515625</v>
      </c>
      <c r="S350" s="1">
        <v>414.12283325195313</v>
      </c>
      <c r="T350" s="1">
        <v>16.657211303710938</v>
      </c>
      <c r="U350" s="1">
        <v>17.04620361328125</v>
      </c>
      <c r="V350" s="1">
        <v>29.642854690551758</v>
      </c>
      <c r="W350" s="1">
        <v>30.334541320800781</v>
      </c>
      <c r="X350" s="1">
        <v>500.23330688476563</v>
      </c>
      <c r="Y350" s="1">
        <v>0.17172503471374512</v>
      </c>
      <c r="Z350" s="1">
        <v>0.18076319992542267</v>
      </c>
      <c r="AA350" s="1">
        <v>101.68589782714844</v>
      </c>
      <c r="AB350" s="1">
        <v>1.9238724708557129</v>
      </c>
      <c r="AC350" s="1">
        <v>-0.21157017350196838</v>
      </c>
      <c r="AD350" s="1">
        <v>1.2562531977891922E-2</v>
      </c>
      <c r="AE350" s="1">
        <v>1.7396366456523538E-3</v>
      </c>
      <c r="AF350" s="1">
        <v>1.3041115365922451E-2</v>
      </c>
      <c r="AG350" s="1">
        <v>2.0963584538549185E-3</v>
      </c>
      <c r="AH350" s="1">
        <v>1</v>
      </c>
      <c r="AI350" s="1">
        <v>0</v>
      </c>
      <c r="AJ350" s="1">
        <v>2</v>
      </c>
      <c r="AK350" s="1">
        <v>0</v>
      </c>
      <c r="AL350" s="1">
        <v>1</v>
      </c>
      <c r="AM350" s="1">
        <v>0.18999999761581421</v>
      </c>
      <c r="AN350" s="1">
        <v>111115</v>
      </c>
      <c r="AO350">
        <f>X350*0.000001/(K350*0.0001)</f>
        <v>0.79276277562756037</v>
      </c>
      <c r="AP350">
        <f>(U350-T350)/(1000-U350)*AO350</f>
        <v>3.1372646829008456E-4</v>
      </c>
      <c r="AQ350">
        <f>(P350+273.15)</f>
        <v>308.1140312194824</v>
      </c>
      <c r="AR350">
        <f>(O350+273.15)</f>
        <v>308.35971679687498</v>
      </c>
      <c r="AS350">
        <f>(Y350*AK350+Z350*AL350)*AM350</f>
        <v>3.4345007554857254E-2</v>
      </c>
      <c r="AT350">
        <f>((AS350+0.00000010773*(AR350^4-AQ350^4))-AP350*44100)/(L350*0.92*2*29.3+0.00000043092*AQ350^3)</f>
        <v>-8.8853464401162402E-2</v>
      </c>
      <c r="AU350">
        <f>0.61365*EXP(17.502*J350/(240.97+J350))</f>
        <v>5.6094455264907088</v>
      </c>
      <c r="AV350">
        <f>AU350*1000/AA350</f>
        <v>55.164439183356265</v>
      </c>
      <c r="AW350">
        <f>(AV350-U350)</f>
        <v>38.118235570075015</v>
      </c>
      <c r="AX350">
        <f>IF(D350,P350,(O350+P350)/2)</f>
        <v>34.964031219482422</v>
      </c>
      <c r="AY350">
        <f>0.61365*EXP(17.502*AX350/(240.97+AX350))</f>
        <v>5.6371304807729681</v>
      </c>
      <c r="AZ350">
        <f>IF(AW350&lt;&gt;0,(1000-(AV350+U350)/2)/AW350*AP350,0)</f>
        <v>7.9331917859994609E-3</v>
      </c>
      <c r="BA350">
        <f>U350*AA350/1000</f>
        <v>1.7333585189608858</v>
      </c>
      <c r="BB350">
        <f>(AY350-BA350)</f>
        <v>3.9037719618120823</v>
      </c>
      <c r="BC350">
        <f>1/(1.6/F350+1.37/N350)</f>
        <v>4.9598160206757932E-3</v>
      </c>
      <c r="BD350">
        <f>G350*AA350*0.001</f>
        <v>102.37844414620368</v>
      </c>
      <c r="BE350">
        <f>G350/S350</f>
        <v>2.4311884346171584</v>
      </c>
      <c r="BF350">
        <f>(1-AP350*AA350/AU350/F350)*100</f>
        <v>28.470382236219869</v>
      </c>
      <c r="BG350">
        <f>(S350-E350/(N350/1.35))</f>
        <v>415.30877626939156</v>
      </c>
      <c r="BH350">
        <f>E350*BF350/100/BG350</f>
        <v>-2.1679773666326689E-3</v>
      </c>
    </row>
    <row r="351" spans="1:60" x14ac:dyDescent="0.25">
      <c r="A351" s="1">
        <v>118</v>
      </c>
      <c r="B351" s="1" t="s">
        <v>413</v>
      </c>
      <c r="C351" s="1">
        <v>15935.000007130206</v>
      </c>
      <c r="D351" s="1">
        <v>1</v>
      </c>
      <c r="E351">
        <f>(R351-S351*(1000-T351)/(1000-U351))*AO351</f>
        <v>-3.3231409908365936</v>
      </c>
      <c r="F351">
        <f>IF(AZ351&lt;&gt;0,1/(1/AZ351-1/N351),0)</f>
        <v>7.9961079542387736E-3</v>
      </c>
      <c r="G351">
        <f>((BC351-AP351/2)*S351-E351)/(BC351+AP351/2)</f>
        <v>1034.5288768296969</v>
      </c>
      <c r="H351">
        <f>AP351*1000</f>
        <v>0.31552295657998719</v>
      </c>
      <c r="I351">
        <f>(AU351-BA351)</f>
        <v>3.8763003587202109</v>
      </c>
      <c r="J351">
        <f>(P351+AT351*D351)</f>
        <v>34.874602465355551</v>
      </c>
      <c r="K351" s="1">
        <v>6.309999942779541</v>
      </c>
      <c r="L351">
        <f>(K351*AI351+AJ351)</f>
        <v>2</v>
      </c>
      <c r="M351" s="1">
        <v>0.5</v>
      </c>
      <c r="N351">
        <f>L351*(M351+1)*(M351+1)/(M351*M351+1)</f>
        <v>3.6</v>
      </c>
      <c r="O351" s="1">
        <v>35.210987091064453</v>
      </c>
      <c r="P351" s="1">
        <v>34.964054107666016</v>
      </c>
      <c r="Q351" s="1">
        <v>35.089134216308594</v>
      </c>
      <c r="R351" s="1">
        <v>410.103271484375</v>
      </c>
      <c r="S351" s="1">
        <v>414.13027954101563</v>
      </c>
      <c r="T351" s="1">
        <v>16.650749206542969</v>
      </c>
      <c r="U351" s="1">
        <v>17.041969299316406</v>
      </c>
      <c r="V351" s="1">
        <v>29.630661010742188</v>
      </c>
      <c r="W351" s="1">
        <v>30.326021194458008</v>
      </c>
      <c r="X351" s="1">
        <v>500.23507690429688</v>
      </c>
      <c r="Y351" s="1">
        <v>0.12885282933712006</v>
      </c>
      <c r="Z351" s="1">
        <v>0.13563457131385803</v>
      </c>
      <c r="AA351" s="1">
        <v>101.68814849853516</v>
      </c>
      <c r="AB351" s="1">
        <v>1.9238724708557129</v>
      </c>
      <c r="AC351" s="1">
        <v>-0.21157017350196838</v>
      </c>
      <c r="AD351" s="1">
        <v>1.2562531977891922E-2</v>
      </c>
      <c r="AE351" s="1">
        <v>1.7396366456523538E-3</v>
      </c>
      <c r="AF351" s="1">
        <v>1.3041115365922451E-2</v>
      </c>
      <c r="AG351" s="1">
        <v>2.0963584538549185E-3</v>
      </c>
      <c r="AH351" s="1">
        <v>1</v>
      </c>
      <c r="AI351" s="1">
        <v>0</v>
      </c>
      <c r="AJ351" s="1">
        <v>2</v>
      </c>
      <c r="AK351" s="1">
        <v>0</v>
      </c>
      <c r="AL351" s="1">
        <v>1</v>
      </c>
      <c r="AM351" s="1">
        <v>0.18999999761581421</v>
      </c>
      <c r="AN351" s="1">
        <v>111115</v>
      </c>
      <c r="AO351">
        <f>X351*0.000001/(K351*0.0001)</f>
        <v>0.79276558072985392</v>
      </c>
      <c r="AP351">
        <f>(U351-T351)/(1000-U351)*AO351</f>
        <v>3.155229565799872E-4</v>
      </c>
      <c r="AQ351">
        <f>(P351+273.15)</f>
        <v>308.11405410766599</v>
      </c>
      <c r="AR351">
        <f>(O351+273.15)</f>
        <v>308.36098709106443</v>
      </c>
      <c r="AS351">
        <f>(Y351*AK351+Z351*AL351)*AM351</f>
        <v>2.5770568226255008E-2</v>
      </c>
      <c r="AT351">
        <f>((AS351+0.00000010773*(AR351^4-AQ351^4))-AP351*44100)/(L351*0.92*2*29.3+0.00000043092*AQ351^3)</f>
        <v>-8.9451642310461918E-2</v>
      </c>
      <c r="AU351">
        <f>0.61365*EXP(17.502*J351/(240.97+J351))</f>
        <v>5.6092666635365749</v>
      </c>
      <c r="AV351">
        <f>AU351*1000/AA351</f>
        <v>55.161459288614914</v>
      </c>
      <c r="AW351">
        <f>(AV351-U351)</f>
        <v>38.119489989298508</v>
      </c>
      <c r="AX351">
        <f>IF(D351,P351,(O351+P351)/2)</f>
        <v>34.964054107666016</v>
      </c>
      <c r="AY351">
        <f>0.61365*EXP(17.502*AX351/(240.97+AX351))</f>
        <v>5.6371376275425567</v>
      </c>
      <c r="AZ351">
        <f>IF(AW351&lt;&gt;0,(1000-(AV351+U351)/2)/AW351*AP351,0)</f>
        <v>7.9783868313487352E-3</v>
      </c>
      <c r="BA351">
        <f>U351*AA351/1000</f>
        <v>1.7329663048163639</v>
      </c>
      <c r="BB351">
        <f>(AY351-BA351)</f>
        <v>3.9041713227261927</v>
      </c>
      <c r="BC351">
        <f>1/(1.6/F351+1.37/N351)</f>
        <v>4.9880808794756978E-3</v>
      </c>
      <c r="BD351">
        <f>G351*AA351*0.001</f>
        <v>105.19932605308099</v>
      </c>
      <c r="BE351">
        <f>G351/S351</f>
        <v>2.4980759146041547</v>
      </c>
      <c r="BF351">
        <f>(1-AP351*AA351/AU351/F351)*100</f>
        <v>28.465331797987158</v>
      </c>
      <c r="BG351">
        <f>(S351-E351/(N351/1.35))</f>
        <v>415.37645741257933</v>
      </c>
      <c r="BH351">
        <f>E351*BF351/100/BG351</f>
        <v>-2.2773151734427292E-3</v>
      </c>
    </row>
    <row r="352" spans="1:60" x14ac:dyDescent="0.25">
      <c r="A352" s="1">
        <v>119</v>
      </c>
      <c r="B352" s="1" t="s">
        <v>414</v>
      </c>
      <c r="C352" s="1">
        <v>15940.500007007271</v>
      </c>
      <c r="D352" s="1">
        <v>1</v>
      </c>
      <c r="E352">
        <f>(R352-S352*(1000-T352)/(1000-U352))*AO352</f>
        <v>-3.4284037652528587</v>
      </c>
      <c r="F352">
        <f>IF(AZ352&lt;&gt;0,1/(1/AZ352-1/N352),0)</f>
        <v>8.0585545826542711E-3</v>
      </c>
      <c r="G352">
        <f>((BC352-AP352/2)*S352-E352)/(BC352+AP352/2)</f>
        <v>1049.8122568057638</v>
      </c>
      <c r="H352">
        <f>AP352*1000</f>
        <v>0.31801080629406431</v>
      </c>
      <c r="I352">
        <f>(AU352-BA352)</f>
        <v>3.876831300623516</v>
      </c>
      <c r="J352">
        <f>(P352+AT352*D352)</f>
        <v>34.875004058855147</v>
      </c>
      <c r="K352" s="1">
        <v>6.309999942779541</v>
      </c>
      <c r="L352">
        <f>(K352*AI352+AJ352)</f>
        <v>2</v>
      </c>
      <c r="M352" s="1">
        <v>0.5</v>
      </c>
      <c r="N352">
        <f>L352*(M352+1)*(M352+1)/(M352*M352+1)</f>
        <v>3.6</v>
      </c>
      <c r="O352" s="1">
        <v>35.2119140625</v>
      </c>
      <c r="P352" s="1">
        <v>34.965473175048828</v>
      </c>
      <c r="Q352" s="1">
        <v>35.086750030517578</v>
      </c>
      <c r="R352" s="1">
        <v>409.95523071289063</v>
      </c>
      <c r="S352" s="1">
        <v>414.11380004882813</v>
      </c>
      <c r="T352" s="1">
        <v>16.642946243286133</v>
      </c>
      <c r="U352" s="1">
        <v>17.037260055541992</v>
      </c>
      <c r="V352" s="1">
        <v>29.616674423217773</v>
      </c>
      <c r="W352" s="1">
        <v>30.317365646362305</v>
      </c>
      <c r="X352" s="1">
        <v>500.22604370117188</v>
      </c>
      <c r="Y352" s="1">
        <v>9.5553129911422729E-2</v>
      </c>
      <c r="Z352" s="1">
        <v>0.10058224201202393</v>
      </c>
      <c r="AA352" s="1">
        <v>101.69242095947266</v>
      </c>
      <c r="AB352" s="1">
        <v>1.9238724708557129</v>
      </c>
      <c r="AC352" s="1">
        <v>-0.21157017350196838</v>
      </c>
      <c r="AD352" s="1">
        <v>1.2562531977891922E-2</v>
      </c>
      <c r="AE352" s="1">
        <v>1.7396366456523538E-3</v>
      </c>
      <c r="AF352" s="1">
        <v>1.3041115365922451E-2</v>
      </c>
      <c r="AG352" s="1">
        <v>2.0963584538549185E-3</v>
      </c>
      <c r="AH352" s="1">
        <v>1</v>
      </c>
      <c r="AI352" s="1">
        <v>0</v>
      </c>
      <c r="AJ352" s="1">
        <v>2</v>
      </c>
      <c r="AK352" s="1">
        <v>0</v>
      </c>
      <c r="AL352" s="1">
        <v>1</v>
      </c>
      <c r="AM352" s="1">
        <v>0.18999999761581421</v>
      </c>
      <c r="AN352" s="1">
        <v>111115</v>
      </c>
      <c r="AO352">
        <f>X352*0.000001/(K352*0.0001)</f>
        <v>0.79275126503538984</v>
      </c>
      <c r="AP352">
        <f>(U352-T352)/(1000-U352)*AO352</f>
        <v>3.1801080629406431E-4</v>
      </c>
      <c r="AQ352">
        <f>(P352+273.15)</f>
        <v>308.11547317504881</v>
      </c>
      <c r="AR352">
        <f>(O352+273.15)</f>
        <v>308.36191406249998</v>
      </c>
      <c r="AS352">
        <f>(Y352*AK352+Z352*AL352)*AM352</f>
        <v>1.9110625742477794E-2</v>
      </c>
      <c r="AT352">
        <f>((AS352+0.00000010773*(AR352^4-AQ352^4))-AP352*44100)/(L352*0.92*2*29.3+0.00000043092*AQ352^3)</f>
        <v>-9.0469116193677493E-2</v>
      </c>
      <c r="AU352">
        <f>0.61365*EXP(17.502*J352/(240.97+J352))</f>
        <v>5.6093915221877007</v>
      </c>
      <c r="AV352">
        <f>AU352*1000/AA352</f>
        <v>55.160369566019121</v>
      </c>
      <c r="AW352">
        <f>(AV352-U352)</f>
        <v>38.123109510477128</v>
      </c>
      <c r="AX352">
        <f>IF(D352,P352,(O352+P352)/2)</f>
        <v>34.965473175048828</v>
      </c>
      <c r="AY352">
        <f>0.61365*EXP(17.502*AX352/(240.97+AX352))</f>
        <v>5.6375807426374198</v>
      </c>
      <c r="AZ352">
        <f>IF(AW352&lt;&gt;0,(1000-(AV352+U352)/2)/AW352*AP352,0)</f>
        <v>8.0405558997118515E-3</v>
      </c>
      <c r="BA352">
        <f>U352*AA352/1000</f>
        <v>1.7325602215641847</v>
      </c>
      <c r="BB352">
        <f>(AY352-BA352)</f>
        <v>3.9050205210732352</v>
      </c>
      <c r="BC352">
        <f>1/(1.6/F352+1.37/N352)</f>
        <v>5.026961412975592E-3</v>
      </c>
      <c r="BD352">
        <f>G352*AA352*0.001</f>
        <v>106.75794994750575</v>
      </c>
      <c r="BE352">
        <f>G352/S352</f>
        <v>2.5350815565237879</v>
      </c>
      <c r="BF352">
        <f>(1-AP352*AA352/AU352/F352)*100</f>
        <v>28.458579533237206</v>
      </c>
      <c r="BG352">
        <f>(S352-E352/(N352/1.35))</f>
        <v>415.39945146079793</v>
      </c>
      <c r="BH352">
        <f>E352*BF352/100/BG352</f>
        <v>-2.3487633621660192E-3</v>
      </c>
    </row>
    <row r="353" spans="1:60" x14ac:dyDescent="0.25">
      <c r="A353" s="1">
        <v>120</v>
      </c>
      <c r="B353" s="1" t="s">
        <v>415</v>
      </c>
      <c r="C353" s="1">
        <v>15945.500006895512</v>
      </c>
      <c r="D353" s="1">
        <v>1</v>
      </c>
      <c r="E353">
        <f>(R353-S353*(1000-T353)/(1000-U353))*AO353</f>
        <v>-3.4925739104318834</v>
      </c>
      <c r="F353">
        <f>IF(AZ353&lt;&gt;0,1/(1/AZ353-1/N353),0)</f>
        <v>8.0798455065670093E-3</v>
      </c>
      <c r="G353">
        <f>((BC353-AP353/2)*S353-E353)/(BC353+AP353/2)</f>
        <v>1060.3844594687164</v>
      </c>
      <c r="H353">
        <f>AP353*1000</f>
        <v>0.31895306775590015</v>
      </c>
      <c r="I353">
        <f>(AU353-BA353)</f>
        <v>3.8781613181758949</v>
      </c>
      <c r="J353">
        <f>(P353+AT353*D353)</f>
        <v>34.878221822131721</v>
      </c>
      <c r="K353" s="1">
        <v>6.309999942779541</v>
      </c>
      <c r="L353">
        <f>(K353*AI353+AJ353)</f>
        <v>2</v>
      </c>
      <c r="M353" s="1">
        <v>0.5</v>
      </c>
      <c r="N353">
        <f>L353*(M353+1)*(M353+1)/(M353*M353+1)</f>
        <v>3.6</v>
      </c>
      <c r="O353" s="1">
        <v>35.211349487304688</v>
      </c>
      <c r="P353" s="1">
        <v>34.969566345214844</v>
      </c>
      <c r="Q353" s="1">
        <v>35.075870513916016</v>
      </c>
      <c r="R353" s="1">
        <v>409.85806274414063</v>
      </c>
      <c r="S353" s="1">
        <v>414.09710693359375</v>
      </c>
      <c r="T353" s="1">
        <v>16.638198852539063</v>
      </c>
      <c r="U353" s="1">
        <v>17.033683776855469</v>
      </c>
      <c r="V353" s="1">
        <v>29.609277725219727</v>
      </c>
      <c r="W353" s="1">
        <v>30.312118530273438</v>
      </c>
      <c r="X353" s="1">
        <v>500.224365234375</v>
      </c>
      <c r="Y353" s="1">
        <v>6.9612234830856323E-2</v>
      </c>
      <c r="Z353" s="1">
        <v>7.3276042938232422E-2</v>
      </c>
      <c r="AA353" s="1">
        <v>101.69442749023438</v>
      </c>
      <c r="AB353" s="1">
        <v>1.9238724708557129</v>
      </c>
      <c r="AC353" s="1">
        <v>-0.21157017350196838</v>
      </c>
      <c r="AD353" s="1">
        <v>1.2562531977891922E-2</v>
      </c>
      <c r="AE353" s="1">
        <v>1.7396366456523538E-3</v>
      </c>
      <c r="AF353" s="1">
        <v>1.3041115365922451E-2</v>
      </c>
      <c r="AG353" s="1">
        <v>2.0963584538549185E-3</v>
      </c>
      <c r="AH353" s="1">
        <v>1</v>
      </c>
      <c r="AI353" s="1">
        <v>0</v>
      </c>
      <c r="AJ353" s="1">
        <v>2</v>
      </c>
      <c r="AK353" s="1">
        <v>0</v>
      </c>
      <c r="AL353" s="1">
        <v>1</v>
      </c>
      <c r="AM353" s="1">
        <v>0.18999999761581421</v>
      </c>
      <c r="AN353" s="1">
        <v>111115</v>
      </c>
      <c r="AO353">
        <f>X353*0.000001/(K353*0.0001)</f>
        <v>0.79274860502459399</v>
      </c>
      <c r="AP353">
        <f>(U353-T353)/(1000-U353)*AO353</f>
        <v>3.1895306775590014E-4</v>
      </c>
      <c r="AQ353">
        <f>(P353+273.15)</f>
        <v>308.11956634521482</v>
      </c>
      <c r="AR353">
        <f>(O353+273.15)</f>
        <v>308.36134948730466</v>
      </c>
      <c r="AS353">
        <f>(Y353*AK353+Z353*AL353)*AM353</f>
        <v>1.392244798356046E-2</v>
      </c>
      <c r="AT353">
        <f>((AS353+0.00000010773*(AR353^4-AQ353^4))-AP353*44100)/(L353*0.92*2*29.3+0.00000043092*AQ353^3)</f>
        <v>-9.1344523083124116E-2</v>
      </c>
      <c r="AU353">
        <f>0.61365*EXP(17.502*J353/(240.97+J353))</f>
        <v>5.6103920379129049</v>
      </c>
      <c r="AV353">
        <f>AU353*1000/AA353</f>
        <v>55.169119649664836</v>
      </c>
      <c r="AW353">
        <f>(AV353-U353)</f>
        <v>38.135435872809367</v>
      </c>
      <c r="AX353">
        <f>IF(D353,P353,(O353+P353)/2)</f>
        <v>34.969566345214844</v>
      </c>
      <c r="AY353">
        <f>0.61365*EXP(17.502*AX353/(240.97+AX353))</f>
        <v>5.6388590372304295</v>
      </c>
      <c r="AZ353">
        <f>IF(AW353&lt;&gt;0,(1000-(AV353+U353)/2)/AW353*AP353,0)</f>
        <v>8.0617516987231252E-3</v>
      </c>
      <c r="BA353">
        <f>U353*AA353/1000</f>
        <v>1.7322307197370101</v>
      </c>
      <c r="BB353">
        <f>(AY353-BA353)</f>
        <v>3.9066283174934195</v>
      </c>
      <c r="BC353">
        <f>1/(1.6/F353+1.37/N353)</f>
        <v>5.0402173091853688E-3</v>
      </c>
      <c r="BD353">
        <f>G353*AA353*0.001</f>
        <v>107.83519052521275</v>
      </c>
      <c r="BE353">
        <f>G353/S353</f>
        <v>2.5607144839067031</v>
      </c>
      <c r="BF353">
        <f>(1-AP353*AA353/AU353/F353)*100</f>
        <v>28.447028685772825</v>
      </c>
      <c r="BG353">
        <f>(S353-E353/(N353/1.35))</f>
        <v>415.40682215000572</v>
      </c>
      <c r="BH353">
        <f>E353*BF353/100/BG353</f>
        <v>-2.3917120499614831E-3</v>
      </c>
    </row>
    <row r="354" spans="1:60" x14ac:dyDescent="0.25">
      <c r="A354" s="1">
        <v>121</v>
      </c>
      <c r="B354" s="1" t="s">
        <v>416</v>
      </c>
      <c r="C354" s="1">
        <v>15950.500006783754</v>
      </c>
      <c r="D354" s="1">
        <v>1</v>
      </c>
      <c r="E354">
        <f>(R354-S354*(1000-T354)/(1000-U354))*AO354</f>
        <v>-3.4666817914904704</v>
      </c>
      <c r="F354">
        <f>IF(AZ354&lt;&gt;0,1/(1/AZ354-1/N354),0)</f>
        <v>8.0829275251965826E-3</v>
      </c>
      <c r="G354">
        <f>((BC354-AP354/2)*S354-E354)/(BC354+AP354/2)</f>
        <v>1055.0996907539291</v>
      </c>
      <c r="H354">
        <f>AP354*1000</f>
        <v>0.31926184433588428</v>
      </c>
      <c r="I354">
        <f>(AU354-BA354)</f>
        <v>3.8805044893522034</v>
      </c>
      <c r="J354">
        <f>(P354+AT354*D354)</f>
        <v>34.884314061012581</v>
      </c>
      <c r="K354" s="1">
        <v>6.309999942779541</v>
      </c>
      <c r="L354">
        <f>(K354*AI354+AJ354)</f>
        <v>2</v>
      </c>
      <c r="M354" s="1">
        <v>0.5</v>
      </c>
      <c r="N354">
        <f>L354*(M354+1)*(M354+1)/(M354*M354+1)</f>
        <v>3.6</v>
      </c>
      <c r="O354" s="1">
        <v>35.209522247314453</v>
      </c>
      <c r="P354" s="1">
        <v>34.976703643798828</v>
      </c>
      <c r="Q354" s="1">
        <v>35.071628570556641</v>
      </c>
      <c r="R354" s="1">
        <v>409.8642578125</v>
      </c>
      <c r="S354" s="1">
        <v>414.0704345703125</v>
      </c>
      <c r="T354" s="1">
        <v>16.633010864257813</v>
      </c>
      <c r="U354" s="1">
        <v>17.028875350952148</v>
      </c>
      <c r="V354" s="1">
        <v>29.602928161621094</v>
      </c>
      <c r="W354" s="1">
        <v>30.307645797729492</v>
      </c>
      <c r="X354" s="1">
        <v>500.23098754882813</v>
      </c>
      <c r="Y354" s="1">
        <v>7.3304682970046997E-2</v>
      </c>
      <c r="Z354" s="1">
        <v>7.716282457113266E-2</v>
      </c>
      <c r="AA354" s="1">
        <v>101.69680786132813</v>
      </c>
      <c r="AB354" s="1">
        <v>1.9238724708557129</v>
      </c>
      <c r="AC354" s="1">
        <v>-0.21157017350196838</v>
      </c>
      <c r="AD354" s="1">
        <v>1.2562531977891922E-2</v>
      </c>
      <c r="AE354" s="1">
        <v>1.7396366456523538E-3</v>
      </c>
      <c r="AF354" s="1">
        <v>1.3041115365922451E-2</v>
      </c>
      <c r="AG354" s="1">
        <v>2.0963584538549185E-3</v>
      </c>
      <c r="AH354" s="1">
        <v>1</v>
      </c>
      <c r="AI354" s="1">
        <v>0</v>
      </c>
      <c r="AJ354" s="1">
        <v>2</v>
      </c>
      <c r="AK354" s="1">
        <v>0</v>
      </c>
      <c r="AL354" s="1">
        <v>1</v>
      </c>
      <c r="AM354" s="1">
        <v>0.18999999761581421</v>
      </c>
      <c r="AN354" s="1">
        <v>111115</v>
      </c>
      <c r="AO354">
        <f>X354*0.000001/(K354*0.0001)</f>
        <v>0.79275909997627902</v>
      </c>
      <c r="AP354">
        <f>(U354-T354)/(1000-U354)*AO354</f>
        <v>3.192618443358843E-4</v>
      </c>
      <c r="AQ354">
        <f>(P354+273.15)</f>
        <v>308.12670364379881</v>
      </c>
      <c r="AR354">
        <f>(O354+273.15)</f>
        <v>308.35952224731443</v>
      </c>
      <c r="AS354">
        <f>(Y354*AK354+Z354*AL354)*AM354</f>
        <v>1.4660936484544695E-2</v>
      </c>
      <c r="AT354">
        <f>((AS354+0.00000010773*(AR354^4-AQ354^4))-AP354*44100)/(L354*0.92*2*29.3+0.00000043092*AQ354^3)</f>
        <v>-9.238958278624447E-2</v>
      </c>
      <c r="AU354">
        <f>0.61365*EXP(17.502*J354/(240.97+J354))</f>
        <v>5.6122867540124908</v>
      </c>
      <c r="AV354">
        <f>AU354*1000/AA354</f>
        <v>55.186459359327195</v>
      </c>
      <c r="AW354">
        <f>(AV354-U354)</f>
        <v>38.157584008375046</v>
      </c>
      <c r="AX354">
        <f>IF(D354,P354,(O354+P354)/2)</f>
        <v>34.976703643798828</v>
      </c>
      <c r="AY354">
        <f>0.61365*EXP(17.502*AX354/(240.97+AX354))</f>
        <v>5.6410886139325411</v>
      </c>
      <c r="AZ354">
        <f>IF(AW354&lt;&gt;0,(1000-(AV354+U354)/2)/AW354*AP354,0)</f>
        <v>8.0648199265936898E-3</v>
      </c>
      <c r="BA354">
        <f>U354*AA354/1000</f>
        <v>1.7317822646602872</v>
      </c>
      <c r="BB354">
        <f>(AY354-BA354)</f>
        <v>3.9093063492722537</v>
      </c>
      <c r="BC354">
        <f>1/(1.6/F354+1.37/N354)</f>
        <v>5.0421361870534526E-3</v>
      </c>
      <c r="BD354">
        <f>G354*AA354*0.001</f>
        <v>107.30027052514905</v>
      </c>
      <c r="BE354">
        <f>G354/S354</f>
        <v>2.5481164619947396</v>
      </c>
      <c r="BF354">
        <f>(1-AP354*AA354/AU354/F354)*100</f>
        <v>28.427563511824204</v>
      </c>
      <c r="BG354">
        <f>(S354-E354/(N354/1.35))</f>
        <v>415.37044024212145</v>
      </c>
      <c r="BH354">
        <f>E354*BF354/100/BG354</f>
        <v>-2.3725645172399602E-3</v>
      </c>
    </row>
    <row r="355" spans="1:60" x14ac:dyDescent="0.25">
      <c r="A355" s="1" t="s">
        <v>9</v>
      </c>
      <c r="B355" s="1" t="s">
        <v>417</v>
      </c>
    </row>
    <row r="356" spans="1:60" x14ac:dyDescent="0.25">
      <c r="A356" s="1" t="s">
        <v>9</v>
      </c>
      <c r="B356" s="1" t="s">
        <v>418</v>
      </c>
    </row>
    <row r="357" spans="1:60" x14ac:dyDescent="0.25">
      <c r="A357" s="1" t="s">
        <v>9</v>
      </c>
      <c r="B357" s="1" t="s">
        <v>419</v>
      </c>
    </row>
    <row r="358" spans="1:60" x14ac:dyDescent="0.25">
      <c r="A358" s="1" t="s">
        <v>9</v>
      </c>
      <c r="B358" s="1" t="s">
        <v>420</v>
      </c>
    </row>
    <row r="359" spans="1:60" x14ac:dyDescent="0.25">
      <c r="A359" s="1" t="s">
        <v>9</v>
      </c>
      <c r="B359" s="1" t="s">
        <v>421</v>
      </c>
    </row>
    <row r="360" spans="1:60" x14ac:dyDescent="0.25">
      <c r="A360" s="1" t="s">
        <v>9</v>
      </c>
      <c r="B360" s="1" t="s">
        <v>422</v>
      </c>
    </row>
    <row r="361" spans="1:60" x14ac:dyDescent="0.25">
      <c r="A361" s="1" t="s">
        <v>9</v>
      </c>
      <c r="B361" s="1" t="s">
        <v>423</v>
      </c>
    </row>
    <row r="362" spans="1:60" x14ac:dyDescent="0.25">
      <c r="A362" s="1" t="s">
        <v>9</v>
      </c>
      <c r="B362" s="1" t="s">
        <v>424</v>
      </c>
    </row>
    <row r="363" spans="1:60" x14ac:dyDescent="0.25">
      <c r="A363" s="1" t="s">
        <v>9</v>
      </c>
      <c r="B363" s="1" t="s">
        <v>425</v>
      </c>
    </row>
    <row r="364" spans="1:60" x14ac:dyDescent="0.25">
      <c r="A364" s="1">
        <v>122</v>
      </c>
      <c r="B364" s="1" t="s">
        <v>426</v>
      </c>
      <c r="C364" s="1">
        <v>16281.000007241964</v>
      </c>
      <c r="D364" s="1">
        <v>1</v>
      </c>
      <c r="E364">
        <f t="shared" ref="E364:E369" si="28">(R364-S364*(1000-T364)/(1000-U364))*AO364</f>
        <v>-4.9133893320078457</v>
      </c>
      <c r="F364">
        <f t="shared" ref="F364:F369" si="29">IF(AZ364&lt;&gt;0,1/(1/AZ364-1/N364),0)</f>
        <v>9.3513676091219883E-3</v>
      </c>
      <c r="G364">
        <f t="shared" ref="G364:G369" si="30">((BC364-AP364/2)*S364-E364)/(BC364+AP364/2)</f>
        <v>1211.7227089372129</v>
      </c>
      <c r="H364">
        <f t="shared" ref="H364:H369" si="31">AP364*1000</f>
        <v>0.37082957766484498</v>
      </c>
      <c r="I364">
        <f t="shared" ref="I364:I369" si="32">(AU364-BA364)</f>
        <v>3.8963424640031374</v>
      </c>
      <c r="J364">
        <f t="shared" ref="J364:J369" si="33">(P364+AT364*D364)</f>
        <v>34.981920889054706</v>
      </c>
      <c r="K364" s="1">
        <v>11.130000114440918</v>
      </c>
      <c r="L364">
        <f t="shared" ref="L364:L369" si="34">(K364*AI364+AJ364)</f>
        <v>2</v>
      </c>
      <c r="M364" s="1">
        <v>0.5</v>
      </c>
      <c r="N364">
        <f t="shared" ref="N364:N369" si="35">L364*(M364+1)*(M364+1)/(M364*M364+1)</f>
        <v>3.6</v>
      </c>
      <c r="O364" s="1">
        <v>35.234272003173828</v>
      </c>
      <c r="P364" s="1">
        <v>35.103767395019531</v>
      </c>
      <c r="Q364" s="1">
        <v>35.082172393798828</v>
      </c>
      <c r="R364" s="1">
        <v>410.51312255859375</v>
      </c>
      <c r="S364" s="1">
        <v>421.09689331054688</v>
      </c>
      <c r="T364" s="1">
        <v>16.361722946166992</v>
      </c>
      <c r="U364" s="1">
        <v>17.172567367553711</v>
      </c>
      <c r="V364" s="1">
        <v>29.079538345336914</v>
      </c>
      <c r="W364" s="1">
        <v>30.520885467529297</v>
      </c>
      <c r="X364" s="1">
        <v>500.27554321289063</v>
      </c>
      <c r="Y364" s="1">
        <v>0.14715567231178284</v>
      </c>
      <c r="Z364" s="1">
        <v>0.15490071475505829</v>
      </c>
      <c r="AA364" s="1">
        <v>101.69570922851563</v>
      </c>
      <c r="AB364" s="1">
        <v>1.9023041725158691</v>
      </c>
      <c r="AC364" s="1">
        <v>-0.21203279495239258</v>
      </c>
      <c r="AD364" s="1">
        <v>1.7988674342632294E-2</v>
      </c>
      <c r="AE364" s="1">
        <v>1.0285010794177651E-3</v>
      </c>
      <c r="AF364" s="1">
        <v>1.8005859106779099E-2</v>
      </c>
      <c r="AG364" s="1">
        <v>8.8460301049053669E-4</v>
      </c>
      <c r="AH364" s="1">
        <v>0.66666668653488159</v>
      </c>
      <c r="AI364" s="1">
        <v>0</v>
      </c>
      <c r="AJ364" s="1">
        <v>2</v>
      </c>
      <c r="AK364" s="1">
        <v>0</v>
      </c>
      <c r="AL364" s="1">
        <v>1</v>
      </c>
      <c r="AM364" s="1">
        <v>0.18999999761581421</v>
      </c>
      <c r="AN364" s="1">
        <v>111115</v>
      </c>
      <c r="AO364">
        <f t="shared" ref="AO364:AO369" si="36">X364*0.000001/(K364*0.0001)</f>
        <v>0.44948386169717519</v>
      </c>
      <c r="AP364">
        <f t="shared" ref="AP364:AP369" si="37">(U364-T364)/(1000-U364)*AO364</f>
        <v>3.7082957766484498E-4</v>
      </c>
      <c r="AQ364">
        <f t="shared" ref="AQ364:AQ369" si="38">(P364+273.15)</f>
        <v>308.25376739501951</v>
      </c>
      <c r="AR364">
        <f t="shared" ref="AR364:AR369" si="39">(O364+273.15)</f>
        <v>308.38427200317381</v>
      </c>
      <c r="AS364">
        <f t="shared" ref="AS364:AS369" si="40">(Y364*AK364+Z364*AL364)*AM364</f>
        <v>2.9431135434148992E-2</v>
      </c>
      <c r="AT364">
        <f t="shared" ref="AT364:AT369" si="41">((AS364+0.00000010773*(AR364^4-AQ364^4))-AP364*44100)/(L364*0.92*2*29.3+0.00000043092*AQ364^3)</f>
        <v>-0.12184650596482791</v>
      </c>
      <c r="AU364">
        <f t="shared" ref="AU364:AU369" si="42">0.61365*EXP(17.502*J364/(240.97+J364))</f>
        <v>5.6427188817209757</v>
      </c>
      <c r="AV364">
        <f t="shared" ref="AV364:AV369" si="43">AU364*1000/AA364</f>
        <v>55.486302465736173</v>
      </c>
      <c r="AW364">
        <f t="shared" ref="AW364:AW369" si="44">(AV364-U364)</f>
        <v>38.313735098182462</v>
      </c>
      <c r="AX364">
        <f t="shared" ref="AX364:AX369" si="45">IF(D364,P364,(O364+P364)/2)</f>
        <v>35.103767395019531</v>
      </c>
      <c r="AY364">
        <f t="shared" ref="AY364:AY369" si="46">0.61365*EXP(17.502*AX364/(240.97+AX364))</f>
        <v>5.6809097162100093</v>
      </c>
      <c r="AZ364">
        <f t="shared" ref="AZ364:AZ369" si="47">IF(AW364&lt;&gt;0,(1000-(AV364+U364)/2)/AW364*AP364,0)</f>
        <v>9.3271394120709328E-3</v>
      </c>
      <c r="BA364">
        <f t="shared" ref="BA364:BA369" si="48">U364*AA364/1000</f>
        <v>1.7463764177178382</v>
      </c>
      <c r="BB364">
        <f t="shared" ref="BB364:BB369" si="49">(AY364-BA364)</f>
        <v>3.934533298492171</v>
      </c>
      <c r="BC364">
        <f t="shared" ref="BC364:BC369" si="50">1/(1.6/F364+1.37/N364)</f>
        <v>5.8316340538427146E-3</v>
      </c>
      <c r="BD364">
        <f t="shared" ref="BD364:BD369" si="51">G364*AA364*0.001</f>
        <v>123.22700027366808</v>
      </c>
      <c r="BE364">
        <f t="shared" ref="BE364:BE369" si="52">G364/S364</f>
        <v>2.8775389421921056</v>
      </c>
      <c r="BF364">
        <f t="shared" ref="BF364:BF369" si="53">(1-AP364*AA364/AU364/F364)*100</f>
        <v>28.531699993815629</v>
      </c>
      <c r="BG364">
        <f t="shared" ref="BG364:BG369" si="54">(S364-E364/(N364/1.35))</f>
        <v>422.93941431004981</v>
      </c>
      <c r="BH364">
        <f t="shared" ref="BH364:BH369" si="55">E364*BF364/100/BG364</f>
        <v>-3.314596503197808E-3</v>
      </c>
    </row>
    <row r="365" spans="1:60" x14ac:dyDescent="0.25">
      <c r="A365" s="1">
        <v>123</v>
      </c>
      <c r="B365" s="1" t="s">
        <v>427</v>
      </c>
      <c r="C365" s="1">
        <v>16286.000007130206</v>
      </c>
      <c r="D365" s="1">
        <v>1</v>
      </c>
      <c r="E365">
        <f t="shared" si="28"/>
        <v>-4.958941167930023</v>
      </c>
      <c r="F365">
        <f t="shared" si="29"/>
        <v>9.3400403891443547E-3</v>
      </c>
      <c r="G365">
        <f t="shared" si="30"/>
        <v>1220.3503041242263</v>
      </c>
      <c r="H365">
        <f t="shared" si="31"/>
        <v>0.3703146557356693</v>
      </c>
      <c r="I365">
        <f t="shared" si="32"/>
        <v>3.8957085618114324</v>
      </c>
      <c r="J365">
        <f t="shared" si="33"/>
        <v>34.978356093763566</v>
      </c>
      <c r="K365" s="1">
        <v>11.130000114440918</v>
      </c>
      <c r="L365">
        <f t="shared" si="34"/>
        <v>2</v>
      </c>
      <c r="M365" s="1">
        <v>0.5</v>
      </c>
      <c r="N365">
        <f t="shared" si="35"/>
        <v>3.6</v>
      </c>
      <c r="O365" s="1">
        <v>35.234798431396484</v>
      </c>
      <c r="P365" s="1">
        <v>35.099502563476563</v>
      </c>
      <c r="Q365" s="1">
        <v>35.089614868164063</v>
      </c>
      <c r="R365" s="1">
        <v>410.46551513671875</v>
      </c>
      <c r="S365" s="1">
        <v>421.15097045898438</v>
      </c>
      <c r="T365" s="1">
        <v>16.357969284057617</v>
      </c>
      <c r="U365" s="1">
        <v>17.167684555053711</v>
      </c>
      <c r="V365" s="1">
        <v>29.072782516479492</v>
      </c>
      <c r="W365" s="1">
        <v>30.512563705444336</v>
      </c>
      <c r="X365" s="1">
        <v>500.280029296875</v>
      </c>
      <c r="Y365" s="1">
        <v>0.1531062126159668</v>
      </c>
      <c r="Z365" s="1">
        <v>0.16116443276405334</v>
      </c>
      <c r="AA365" s="1">
        <v>101.69667053222656</v>
      </c>
      <c r="AB365" s="1">
        <v>1.9023041725158691</v>
      </c>
      <c r="AC365" s="1">
        <v>-0.21203279495239258</v>
      </c>
      <c r="AD365" s="1">
        <v>1.7988674342632294E-2</v>
      </c>
      <c r="AE365" s="1">
        <v>1.0285010794177651E-3</v>
      </c>
      <c r="AF365" s="1">
        <v>1.8005859106779099E-2</v>
      </c>
      <c r="AG365" s="1">
        <v>8.8460301049053669E-4</v>
      </c>
      <c r="AH365" s="1">
        <v>1</v>
      </c>
      <c r="AI365" s="1">
        <v>0</v>
      </c>
      <c r="AJ365" s="1">
        <v>2</v>
      </c>
      <c r="AK365" s="1">
        <v>0</v>
      </c>
      <c r="AL365" s="1">
        <v>1</v>
      </c>
      <c r="AM365" s="1">
        <v>0.18999999761581421</v>
      </c>
      <c r="AN365" s="1">
        <v>111115</v>
      </c>
      <c r="AO365">
        <f t="shared" si="36"/>
        <v>0.44948789232065972</v>
      </c>
      <c r="AP365">
        <f t="shared" si="37"/>
        <v>3.7031465573566927E-4</v>
      </c>
      <c r="AQ365">
        <f t="shared" si="38"/>
        <v>308.24950256347654</v>
      </c>
      <c r="AR365">
        <f t="shared" si="39"/>
        <v>308.38479843139646</v>
      </c>
      <c r="AS365">
        <f t="shared" si="40"/>
        <v>3.0621241840924185E-2</v>
      </c>
      <c r="AT365">
        <f t="shared" si="41"/>
        <v>-0.1211464697129979</v>
      </c>
      <c r="AU365">
        <f t="shared" si="42"/>
        <v>5.6416049218079243</v>
      </c>
      <c r="AV365">
        <f t="shared" si="43"/>
        <v>55.474824222688405</v>
      </c>
      <c r="AW365">
        <f t="shared" si="44"/>
        <v>38.307139667634694</v>
      </c>
      <c r="AX365">
        <f t="shared" si="45"/>
        <v>35.099502563476563</v>
      </c>
      <c r="AY365">
        <f t="shared" si="46"/>
        <v>5.6795691890850692</v>
      </c>
      <c r="AZ365">
        <f t="shared" si="47"/>
        <v>9.315870775449148E-3</v>
      </c>
      <c r="BA365">
        <f t="shared" si="48"/>
        <v>1.7458963599964918</v>
      </c>
      <c r="BB365">
        <f t="shared" si="49"/>
        <v>3.9336728290885774</v>
      </c>
      <c r="BC365">
        <f t="shared" si="50"/>
        <v>5.824585910110854E-3</v>
      </c>
      <c r="BD365">
        <f t="shared" si="51"/>
        <v>124.10556281242393</v>
      </c>
      <c r="BE365">
        <f t="shared" si="52"/>
        <v>2.8976552108956271</v>
      </c>
      <c r="BF365">
        <f t="shared" si="53"/>
        <v>28.529600258580988</v>
      </c>
      <c r="BG365">
        <f t="shared" si="54"/>
        <v>423.01057339695814</v>
      </c>
      <c r="BH365">
        <f t="shared" si="55"/>
        <v>-3.3445170906898575E-3</v>
      </c>
    </row>
    <row r="366" spans="1:60" x14ac:dyDescent="0.25">
      <c r="A366" s="1">
        <v>124</v>
      </c>
      <c r="B366" s="1" t="s">
        <v>428</v>
      </c>
      <c r="C366" s="1">
        <v>16291.000007018447</v>
      </c>
      <c r="D366" s="1">
        <v>1</v>
      </c>
      <c r="E366">
        <f t="shared" si="28"/>
        <v>-5.035893589576828</v>
      </c>
      <c r="F366">
        <f t="shared" si="29"/>
        <v>9.3420629167560651E-3</v>
      </c>
      <c r="G366">
        <f t="shared" si="30"/>
        <v>1233.0127495475929</v>
      </c>
      <c r="H366">
        <f t="shared" si="31"/>
        <v>0.3703138027309843</v>
      </c>
      <c r="I366">
        <f t="shared" si="32"/>
        <v>3.8948797625611702</v>
      </c>
      <c r="J366">
        <f t="shared" si="33"/>
        <v>34.974060938702515</v>
      </c>
      <c r="K366" s="1">
        <v>11.130000114440918</v>
      </c>
      <c r="L366">
        <f t="shared" si="34"/>
        <v>2</v>
      </c>
      <c r="M366" s="1">
        <v>0.5</v>
      </c>
      <c r="N366">
        <f t="shared" si="35"/>
        <v>3.6</v>
      </c>
      <c r="O366" s="1">
        <v>35.235198974609375</v>
      </c>
      <c r="P366" s="1">
        <v>35.094676971435547</v>
      </c>
      <c r="Q366" s="1">
        <v>35.088302612304688</v>
      </c>
      <c r="R366" s="1">
        <v>410.32373046875</v>
      </c>
      <c r="S366" s="1">
        <v>421.18051147460938</v>
      </c>
      <c r="T366" s="1">
        <v>16.352975845336914</v>
      </c>
      <c r="U366" s="1">
        <v>17.162704467773438</v>
      </c>
      <c r="V366" s="1">
        <v>29.063993453979492</v>
      </c>
      <c r="W366" s="1">
        <v>30.50349235534668</v>
      </c>
      <c r="X366" s="1">
        <v>500.27316284179688</v>
      </c>
      <c r="Y366" s="1">
        <v>0.14288969337940216</v>
      </c>
      <c r="Z366" s="1">
        <v>0.15041020512580872</v>
      </c>
      <c r="AA366" s="1">
        <v>101.69628143310547</v>
      </c>
      <c r="AB366" s="1">
        <v>1.9023041725158691</v>
      </c>
      <c r="AC366" s="1">
        <v>-0.21203279495239258</v>
      </c>
      <c r="AD366" s="1">
        <v>1.7988674342632294E-2</v>
      </c>
      <c r="AE366" s="1">
        <v>1.0285010794177651E-3</v>
      </c>
      <c r="AF366" s="1">
        <v>1.8005859106779099E-2</v>
      </c>
      <c r="AG366" s="1">
        <v>8.8460301049053669E-4</v>
      </c>
      <c r="AH366" s="1">
        <v>1</v>
      </c>
      <c r="AI366" s="1">
        <v>0</v>
      </c>
      <c r="AJ366" s="1">
        <v>2</v>
      </c>
      <c r="AK366" s="1">
        <v>0</v>
      </c>
      <c r="AL366" s="1">
        <v>1</v>
      </c>
      <c r="AM366" s="1">
        <v>0.18999999761581421</v>
      </c>
      <c r="AN366" s="1">
        <v>111115</v>
      </c>
      <c r="AO366">
        <f t="shared" si="36"/>
        <v>0.4494817229989998</v>
      </c>
      <c r="AP366">
        <f t="shared" si="37"/>
        <v>3.7031380273098432E-4</v>
      </c>
      <c r="AQ366">
        <f t="shared" si="38"/>
        <v>308.24467697143552</v>
      </c>
      <c r="AR366">
        <f t="shared" si="39"/>
        <v>308.38519897460935</v>
      </c>
      <c r="AS366">
        <f t="shared" si="40"/>
        <v>2.8577938615297782E-2</v>
      </c>
      <c r="AT366">
        <f t="shared" si="41"/>
        <v>-0.12061603273302982</v>
      </c>
      <c r="AU366">
        <f t="shared" si="42"/>
        <v>5.6402629862690743</v>
      </c>
      <c r="AV366">
        <f t="shared" si="43"/>
        <v>55.461840952160756</v>
      </c>
      <c r="AW366">
        <f t="shared" si="44"/>
        <v>38.299136484387319</v>
      </c>
      <c r="AX366">
        <f t="shared" si="45"/>
        <v>35.094676971435547</v>
      </c>
      <c r="AY366">
        <f t="shared" si="46"/>
        <v>5.6780527345436012</v>
      </c>
      <c r="AZ366">
        <f t="shared" si="47"/>
        <v>9.3178828479182282E-3</v>
      </c>
      <c r="BA366">
        <f t="shared" si="48"/>
        <v>1.7453832237079041</v>
      </c>
      <c r="BB366">
        <f t="shared" si="49"/>
        <v>3.932669510835697</v>
      </c>
      <c r="BC366">
        <f t="shared" si="50"/>
        <v>5.8258443916107292E-3</v>
      </c>
      <c r="BD366">
        <f t="shared" si="51"/>
        <v>125.39281158859919</v>
      </c>
      <c r="BE366">
        <f t="shared" si="52"/>
        <v>2.9275161503333811</v>
      </c>
      <c r="BF366">
        <f t="shared" si="53"/>
        <v>28.528510858241429</v>
      </c>
      <c r="BG366">
        <f t="shared" si="54"/>
        <v>423.06897157070068</v>
      </c>
      <c r="BH366">
        <f t="shared" si="55"/>
        <v>-3.3958185214531212E-3</v>
      </c>
    </row>
    <row r="367" spans="1:60" x14ac:dyDescent="0.25">
      <c r="A367" s="1">
        <v>125</v>
      </c>
      <c r="B367" s="1" t="s">
        <v>429</v>
      </c>
      <c r="C367" s="1">
        <v>16296.500006895512</v>
      </c>
      <c r="D367" s="1">
        <v>1</v>
      </c>
      <c r="E367">
        <f t="shared" si="28"/>
        <v>-5.1507519092059644</v>
      </c>
      <c r="F367">
        <f t="shared" si="29"/>
        <v>9.3741422649576741E-3</v>
      </c>
      <c r="G367">
        <f t="shared" si="30"/>
        <v>1249.1715191869623</v>
      </c>
      <c r="H367">
        <f t="shared" si="31"/>
        <v>0.37155023645537066</v>
      </c>
      <c r="I367">
        <f t="shared" si="32"/>
        <v>3.8944571242583108</v>
      </c>
      <c r="J367">
        <f t="shared" si="33"/>
        <v>34.97126376492546</v>
      </c>
      <c r="K367" s="1">
        <v>11.130000114440918</v>
      </c>
      <c r="L367">
        <f t="shared" si="34"/>
        <v>2</v>
      </c>
      <c r="M367" s="1">
        <v>0.5</v>
      </c>
      <c r="N367">
        <f t="shared" si="35"/>
        <v>3.6</v>
      </c>
      <c r="O367" s="1">
        <v>35.232894897460938</v>
      </c>
      <c r="P367" s="1">
        <v>35.092403411865234</v>
      </c>
      <c r="Q367" s="1">
        <v>35.074752807617188</v>
      </c>
      <c r="R367" s="1">
        <v>410.03890991210938</v>
      </c>
      <c r="S367" s="1">
        <v>421.15081787109375</v>
      </c>
      <c r="T367" s="1">
        <v>16.346267700195313</v>
      </c>
      <c r="U367" s="1">
        <v>17.158756256103516</v>
      </c>
      <c r="V367" s="1">
        <v>29.054958343505859</v>
      </c>
      <c r="W367" s="1">
        <v>30.497951507568359</v>
      </c>
      <c r="X367" s="1">
        <v>500.240478515625</v>
      </c>
      <c r="Y367" s="1">
        <v>0.10248436033725739</v>
      </c>
      <c r="Z367" s="1">
        <v>0.10787827521562576</v>
      </c>
      <c r="AA367" s="1">
        <v>101.69338989257813</v>
      </c>
      <c r="AB367" s="1">
        <v>1.9023041725158691</v>
      </c>
      <c r="AC367" s="1">
        <v>-0.21203279495239258</v>
      </c>
      <c r="AD367" s="1">
        <v>1.7988674342632294E-2</v>
      </c>
      <c r="AE367" s="1">
        <v>1.0285010794177651E-3</v>
      </c>
      <c r="AF367" s="1">
        <v>1.8005859106779099E-2</v>
      </c>
      <c r="AG367" s="1">
        <v>8.8460301049053669E-4</v>
      </c>
      <c r="AH367" s="1">
        <v>1</v>
      </c>
      <c r="AI367" s="1">
        <v>0</v>
      </c>
      <c r="AJ367" s="1">
        <v>2</v>
      </c>
      <c r="AK367" s="1">
        <v>0</v>
      </c>
      <c r="AL367" s="1">
        <v>1</v>
      </c>
      <c r="AM367" s="1">
        <v>0.18999999761581421</v>
      </c>
      <c r="AN367" s="1">
        <v>111115</v>
      </c>
      <c r="AO367">
        <f t="shared" si="36"/>
        <v>0.44945235702789843</v>
      </c>
      <c r="AP367">
        <f t="shared" si="37"/>
        <v>3.7155023645537064E-4</v>
      </c>
      <c r="AQ367">
        <f t="shared" si="38"/>
        <v>308.24240341186521</v>
      </c>
      <c r="AR367">
        <f t="shared" si="39"/>
        <v>308.38289489746091</v>
      </c>
      <c r="AS367">
        <f t="shared" si="40"/>
        <v>2.0496872033767044E-2</v>
      </c>
      <c r="AT367">
        <f t="shared" si="41"/>
        <v>-0.12113964693977317</v>
      </c>
      <c r="AU367">
        <f t="shared" si="42"/>
        <v>5.6393892142819597</v>
      </c>
      <c r="AV367">
        <f t="shared" si="43"/>
        <v>55.454825728978264</v>
      </c>
      <c r="AW367">
        <f t="shared" si="44"/>
        <v>38.296069472874748</v>
      </c>
      <c r="AX367">
        <f t="shared" si="45"/>
        <v>35.092403411865234</v>
      </c>
      <c r="AY367">
        <f t="shared" si="46"/>
        <v>5.6773383846405219</v>
      </c>
      <c r="AZ367">
        <f t="shared" si="47"/>
        <v>9.3497960653839939E-3</v>
      </c>
      <c r="BA367">
        <f t="shared" si="48"/>
        <v>1.7449320900236489</v>
      </c>
      <c r="BB367">
        <f t="shared" si="49"/>
        <v>3.932406294616873</v>
      </c>
      <c r="BC367">
        <f t="shared" si="50"/>
        <v>5.8458050286283297E-3</v>
      </c>
      <c r="BD367">
        <f t="shared" si="51"/>
        <v>127.03248634338389</v>
      </c>
      <c r="BE367">
        <f t="shared" si="52"/>
        <v>2.966090688132796</v>
      </c>
      <c r="BF367">
        <f t="shared" si="53"/>
        <v>28.526235479925077</v>
      </c>
      <c r="BG367">
        <f t="shared" si="54"/>
        <v>423.08234983704597</v>
      </c>
      <c r="BH367">
        <f t="shared" si="55"/>
        <v>-3.4728832795146158E-3</v>
      </c>
    </row>
    <row r="368" spans="1:60" x14ac:dyDescent="0.25">
      <c r="A368" s="1">
        <v>126</v>
      </c>
      <c r="B368" s="1" t="s">
        <v>430</v>
      </c>
      <c r="C368" s="1">
        <v>16301.500006783754</v>
      </c>
      <c r="D368" s="1">
        <v>1</v>
      </c>
      <c r="E368">
        <f t="shared" si="28"/>
        <v>-5.1375948807608252</v>
      </c>
      <c r="F368">
        <f t="shared" si="29"/>
        <v>9.4126599824481873E-3</v>
      </c>
      <c r="G368">
        <f t="shared" si="30"/>
        <v>1243.4450616212396</v>
      </c>
      <c r="H368">
        <f t="shared" si="31"/>
        <v>0.37316699717742385</v>
      </c>
      <c r="I368">
        <f t="shared" si="32"/>
        <v>3.8953716412096497</v>
      </c>
      <c r="J368">
        <f t="shared" si="33"/>
        <v>34.973103118849728</v>
      </c>
      <c r="K368" s="1">
        <v>11.130000114440918</v>
      </c>
      <c r="L368">
        <f t="shared" si="34"/>
        <v>2</v>
      </c>
      <c r="M368" s="1">
        <v>0.5</v>
      </c>
      <c r="N368">
        <f t="shared" si="35"/>
        <v>3.6</v>
      </c>
      <c r="O368" s="1">
        <v>35.229476928710938</v>
      </c>
      <c r="P368" s="1">
        <v>35.095569610595703</v>
      </c>
      <c r="Q368" s="1">
        <v>35.070716857910156</v>
      </c>
      <c r="R368" s="1">
        <v>410.01153564453125</v>
      </c>
      <c r="S368" s="1">
        <v>421.09283447265625</v>
      </c>
      <c r="T368" s="1">
        <v>16.339643478393555</v>
      </c>
      <c r="U368" s="1">
        <v>17.155679702758789</v>
      </c>
      <c r="V368" s="1">
        <v>29.047660827636719</v>
      </c>
      <c r="W368" s="1">
        <v>30.497247695922852</v>
      </c>
      <c r="X368" s="1">
        <v>500.23455810546875</v>
      </c>
      <c r="Y368" s="1">
        <v>7.5456015765666962E-2</v>
      </c>
      <c r="Z368" s="1">
        <v>7.9427383840084076E-2</v>
      </c>
      <c r="AA368" s="1">
        <v>101.69181060791016</v>
      </c>
      <c r="AB368" s="1">
        <v>1.9023041725158691</v>
      </c>
      <c r="AC368" s="1">
        <v>-0.21203279495239258</v>
      </c>
      <c r="AD368" s="1">
        <v>1.7988674342632294E-2</v>
      </c>
      <c r="AE368" s="1">
        <v>1.0285010794177651E-3</v>
      </c>
      <c r="AF368" s="1">
        <v>1.8005859106779099E-2</v>
      </c>
      <c r="AG368" s="1">
        <v>8.8460301049053669E-4</v>
      </c>
      <c r="AH368" s="1">
        <v>1</v>
      </c>
      <c r="AI368" s="1">
        <v>0</v>
      </c>
      <c r="AJ368" s="1">
        <v>2</v>
      </c>
      <c r="AK368" s="1">
        <v>0</v>
      </c>
      <c r="AL368" s="1">
        <v>1</v>
      </c>
      <c r="AM368" s="1">
        <v>0.18999999761581421</v>
      </c>
      <c r="AN368" s="1">
        <v>111115</v>
      </c>
      <c r="AO368">
        <f t="shared" si="36"/>
        <v>0.44944703770166716</v>
      </c>
      <c r="AP368">
        <f t="shared" si="37"/>
        <v>3.7316699717742383E-4</v>
      </c>
      <c r="AQ368">
        <f t="shared" si="38"/>
        <v>308.24556961059568</v>
      </c>
      <c r="AR368">
        <f t="shared" si="39"/>
        <v>308.37947692871091</v>
      </c>
      <c r="AS368">
        <f t="shared" si="40"/>
        <v>1.5091202740246334E-2</v>
      </c>
      <c r="AT368">
        <f t="shared" si="41"/>
        <v>-0.12246649174597535</v>
      </c>
      <c r="AU368">
        <f t="shared" si="42"/>
        <v>5.6399637723925649</v>
      </c>
      <c r="AV368">
        <f t="shared" si="43"/>
        <v>55.461336942247911</v>
      </c>
      <c r="AW368">
        <f t="shared" si="44"/>
        <v>38.305657239489122</v>
      </c>
      <c r="AX368">
        <f t="shared" si="45"/>
        <v>35.095569610595703</v>
      </c>
      <c r="AY368">
        <f t="shared" si="46"/>
        <v>5.6783332221355174</v>
      </c>
      <c r="AZ368">
        <f t="shared" si="47"/>
        <v>9.3881135599990541E-3</v>
      </c>
      <c r="BA368">
        <f t="shared" si="48"/>
        <v>1.7445921311829151</v>
      </c>
      <c r="BB368">
        <f t="shared" si="49"/>
        <v>3.9337410909526023</v>
      </c>
      <c r="BC368">
        <f t="shared" si="50"/>
        <v>5.8697713914040188E-3</v>
      </c>
      <c r="BD368">
        <f t="shared" si="51"/>
        <v>126.44817970772827</v>
      </c>
      <c r="BE368">
        <f t="shared" si="52"/>
        <v>2.9529000729220032</v>
      </c>
      <c r="BF368">
        <f t="shared" si="53"/>
        <v>28.517370013007557</v>
      </c>
      <c r="BG368">
        <f t="shared" si="54"/>
        <v>423.01943255294157</v>
      </c>
      <c r="BH368">
        <f t="shared" si="55"/>
        <v>-3.4634506813881142E-3</v>
      </c>
    </row>
    <row r="369" spans="1:60" x14ac:dyDescent="0.25">
      <c r="A369" s="1">
        <v>127</v>
      </c>
      <c r="B369" s="1" t="s">
        <v>431</v>
      </c>
      <c r="C369" s="1">
        <v>16306.500006671995</v>
      </c>
      <c r="D369" s="1">
        <v>1</v>
      </c>
      <c r="E369">
        <f t="shared" si="28"/>
        <v>-5.1413240486279452</v>
      </c>
      <c r="F369">
        <f t="shared" si="29"/>
        <v>9.4059231330484751E-3</v>
      </c>
      <c r="G369">
        <f t="shared" si="30"/>
        <v>1244.5915118261519</v>
      </c>
      <c r="H369">
        <f t="shared" si="31"/>
        <v>0.37304751967092126</v>
      </c>
      <c r="I369">
        <f t="shared" si="32"/>
        <v>3.8968879094323925</v>
      </c>
      <c r="J369">
        <f t="shared" si="33"/>
        <v>34.976227777723565</v>
      </c>
      <c r="K369" s="1">
        <v>11.130000114440918</v>
      </c>
      <c r="L369">
        <f t="shared" si="34"/>
        <v>2</v>
      </c>
      <c r="M369" s="1">
        <v>0.5</v>
      </c>
      <c r="N369">
        <f t="shared" si="35"/>
        <v>3.6</v>
      </c>
      <c r="O369" s="1">
        <v>35.227058410644531</v>
      </c>
      <c r="P369" s="1">
        <v>35.099292755126953</v>
      </c>
      <c r="Q369" s="1">
        <v>35.075214385986328</v>
      </c>
      <c r="R369" s="1">
        <v>409.94354248046875</v>
      </c>
      <c r="S369" s="1">
        <v>421.033447265625</v>
      </c>
      <c r="T369" s="1">
        <v>16.334619522094727</v>
      </c>
      <c r="U369" s="1">
        <v>17.150409698486328</v>
      </c>
      <c r="V369" s="1">
        <v>29.042251586914063</v>
      </c>
      <c r="W369" s="1">
        <v>30.49232292175293</v>
      </c>
      <c r="X369" s="1">
        <v>500.2279052734375</v>
      </c>
      <c r="Y369" s="1">
        <v>7.617255300283432E-2</v>
      </c>
      <c r="Z369" s="1">
        <v>8.0181635916233063E-2</v>
      </c>
      <c r="AA369" s="1">
        <v>101.69156646728516</v>
      </c>
      <c r="AB369" s="1">
        <v>1.9023041725158691</v>
      </c>
      <c r="AC369" s="1">
        <v>-0.21203279495239258</v>
      </c>
      <c r="AD369" s="1">
        <v>1.7988674342632294E-2</v>
      </c>
      <c r="AE369" s="1">
        <v>1.0285010794177651E-3</v>
      </c>
      <c r="AF369" s="1">
        <v>1.8005859106779099E-2</v>
      </c>
      <c r="AG369" s="1">
        <v>8.8460301049053669E-4</v>
      </c>
      <c r="AH369" s="1">
        <v>1</v>
      </c>
      <c r="AI369" s="1">
        <v>0</v>
      </c>
      <c r="AJ369" s="1">
        <v>2</v>
      </c>
      <c r="AK369" s="1">
        <v>0</v>
      </c>
      <c r="AL369" s="1">
        <v>1</v>
      </c>
      <c r="AM369" s="1">
        <v>0.18999999761581421</v>
      </c>
      <c r="AN369" s="1">
        <v>111115</v>
      </c>
      <c r="AO369">
        <f t="shared" si="36"/>
        <v>0.44944106031445885</v>
      </c>
      <c r="AP369">
        <f t="shared" si="37"/>
        <v>3.7304751967092125E-4</v>
      </c>
      <c r="AQ369">
        <f t="shared" si="38"/>
        <v>308.24929275512693</v>
      </c>
      <c r="AR369">
        <f t="shared" si="39"/>
        <v>308.37705841064451</v>
      </c>
      <c r="AS369">
        <f t="shared" si="40"/>
        <v>1.5234510632916365E-2</v>
      </c>
      <c r="AT369">
        <f t="shared" si="41"/>
        <v>-0.1230649774033906</v>
      </c>
      <c r="AU369">
        <f t="shared" si="42"/>
        <v>5.6409399372271869</v>
      </c>
      <c r="AV369">
        <f t="shared" si="43"/>
        <v>55.471069363868189</v>
      </c>
      <c r="AW369">
        <f t="shared" si="44"/>
        <v>38.320659665381861</v>
      </c>
      <c r="AX369">
        <f t="shared" si="45"/>
        <v>35.099292755126953</v>
      </c>
      <c r="AY369">
        <f t="shared" si="46"/>
        <v>5.6795032489605735</v>
      </c>
      <c r="AZ369">
        <f t="shared" si="47"/>
        <v>9.3814117891129548E-3</v>
      </c>
      <c r="BA369">
        <f t="shared" si="48"/>
        <v>1.7440520277947944</v>
      </c>
      <c r="BB369">
        <f t="shared" si="49"/>
        <v>3.9354512211657791</v>
      </c>
      <c r="BC369">
        <f t="shared" si="50"/>
        <v>5.8655796435678484E-3</v>
      </c>
      <c r="BD369">
        <f t="shared" si="51"/>
        <v>126.56446044948805</v>
      </c>
      <c r="BE369">
        <f t="shared" si="52"/>
        <v>2.9560395258596972</v>
      </c>
      <c r="BF369">
        <f t="shared" si="53"/>
        <v>28.501621393613831</v>
      </c>
      <c r="BG369">
        <f t="shared" si="54"/>
        <v>422.96144378386049</v>
      </c>
      <c r="BH369">
        <f t="shared" si="55"/>
        <v>-3.4645255176204096E-3</v>
      </c>
    </row>
    <row r="370" spans="1:60" x14ac:dyDescent="0.25">
      <c r="A370" s="1" t="s">
        <v>9</v>
      </c>
      <c r="B370" s="1" t="s">
        <v>432</v>
      </c>
    </row>
    <row r="371" spans="1:60" x14ac:dyDescent="0.25">
      <c r="A371" s="1" t="s">
        <v>9</v>
      </c>
      <c r="B371" s="1" t="s">
        <v>433</v>
      </c>
    </row>
    <row r="372" spans="1:60" x14ac:dyDescent="0.25">
      <c r="A372" s="1" t="s">
        <v>9</v>
      </c>
      <c r="B372" s="1" t="s">
        <v>434</v>
      </c>
    </row>
    <row r="373" spans="1:60" x14ac:dyDescent="0.25">
      <c r="A373" s="1" t="s">
        <v>9</v>
      </c>
      <c r="B373" s="1" t="s">
        <v>435</v>
      </c>
    </row>
    <row r="374" spans="1:60" x14ac:dyDescent="0.25">
      <c r="A374" s="1" t="s">
        <v>9</v>
      </c>
      <c r="B374" s="1" t="s">
        <v>436</v>
      </c>
    </row>
    <row r="375" spans="1:60" x14ac:dyDescent="0.25">
      <c r="A375" s="1" t="s">
        <v>9</v>
      </c>
      <c r="B375" s="1" t="s">
        <v>437</v>
      </c>
    </row>
    <row r="376" spans="1:60" x14ac:dyDescent="0.25">
      <c r="A376" s="1" t="s">
        <v>9</v>
      </c>
      <c r="B376" s="1" t="s">
        <v>438</v>
      </c>
    </row>
    <row r="377" spans="1:60" x14ac:dyDescent="0.25">
      <c r="A377" s="1" t="s">
        <v>9</v>
      </c>
      <c r="B377" s="1" t="s">
        <v>439</v>
      </c>
    </row>
    <row r="378" spans="1:60" x14ac:dyDescent="0.25">
      <c r="A378" s="1" t="s">
        <v>9</v>
      </c>
      <c r="B378" s="1" t="s">
        <v>440</v>
      </c>
    </row>
    <row r="379" spans="1:60" x14ac:dyDescent="0.25">
      <c r="A379" s="1">
        <v>128</v>
      </c>
      <c r="B379" s="1" t="s">
        <v>441</v>
      </c>
      <c r="C379" s="1">
        <v>16646.000007241964</v>
      </c>
      <c r="D379" s="1">
        <v>1</v>
      </c>
      <c r="E379">
        <f>(R379-S379*(1000-T379)/(1000-U379))*AO379</f>
        <v>-2.3114821213210566</v>
      </c>
      <c r="F379">
        <f>IF(AZ379&lt;&gt;0,1/(1/AZ379-1/N379),0)</f>
        <v>9.3546567620189508E-3</v>
      </c>
      <c r="G379">
        <f>((BC379-AP379/2)*S379-E379)/(BC379+AP379/2)</f>
        <v>771.8115277619471</v>
      </c>
      <c r="H379">
        <f>AP379*1000</f>
        <v>0.37625598638642233</v>
      </c>
      <c r="I379">
        <f>(AU379-BA379)</f>
        <v>3.9523242907122831</v>
      </c>
      <c r="J379">
        <f>(P379+AT379*D379)</f>
        <v>35.011713977893287</v>
      </c>
      <c r="K379" s="1">
        <v>8.3500003814697266</v>
      </c>
      <c r="L379">
        <f>(K379*AI379+AJ379)</f>
        <v>2</v>
      </c>
      <c r="M379" s="1">
        <v>0.5</v>
      </c>
      <c r="N379">
        <f>L379*(M379+1)*(M379+1)/(M379*M379+1)</f>
        <v>3.6</v>
      </c>
      <c r="O379" s="1">
        <v>35.246898651123047</v>
      </c>
      <c r="P379" s="1">
        <v>35.137825012207031</v>
      </c>
      <c r="Q379" s="1">
        <v>35.051586151123047</v>
      </c>
      <c r="R379" s="1">
        <v>410.2174072265625</v>
      </c>
      <c r="S379" s="1">
        <v>413.81585693359375</v>
      </c>
      <c r="T379" s="1">
        <v>16.097785949707031</v>
      </c>
      <c r="U379" s="1">
        <v>16.715337753295898</v>
      </c>
      <c r="V379" s="1">
        <v>28.587287902832031</v>
      </c>
      <c r="W379" s="1">
        <v>29.683736801147461</v>
      </c>
      <c r="X379" s="1">
        <v>500.23696899414063</v>
      </c>
      <c r="Y379" s="1">
        <v>0.12460097670555115</v>
      </c>
      <c r="Z379" s="1">
        <v>0.13115891814231873</v>
      </c>
      <c r="AA379" s="1">
        <v>101.68577575683594</v>
      </c>
      <c r="AB379" s="1">
        <v>1.8388917446136475</v>
      </c>
      <c r="AC379" s="1">
        <v>-0.20871630311012268</v>
      </c>
      <c r="AD379" s="1">
        <v>1.0232977569103241E-2</v>
      </c>
      <c r="AE379" s="1">
        <v>1.4627600321546197E-3</v>
      </c>
      <c r="AF379" s="1">
        <v>2.3238621652126312E-2</v>
      </c>
      <c r="AG379" s="1">
        <v>6.0761836357414722E-4</v>
      </c>
      <c r="AH379" s="1">
        <v>0.66666668653488159</v>
      </c>
      <c r="AI379" s="1">
        <v>0</v>
      </c>
      <c r="AJ379" s="1">
        <v>2</v>
      </c>
      <c r="AK379" s="1">
        <v>0</v>
      </c>
      <c r="AL379" s="1">
        <v>1</v>
      </c>
      <c r="AM379" s="1">
        <v>0.18999999761581421</v>
      </c>
      <c r="AN379" s="1">
        <v>111115</v>
      </c>
      <c r="AO379">
        <f>X379*0.000001/(K379*0.0001)</f>
        <v>0.59908616304289475</v>
      </c>
      <c r="AP379">
        <f>(U379-T379)/(1000-U379)*AO379</f>
        <v>3.7625598638642234E-4</v>
      </c>
      <c r="AQ379">
        <f>(P379+273.15)</f>
        <v>308.28782501220701</v>
      </c>
      <c r="AR379">
        <f>(O379+273.15)</f>
        <v>308.39689865112302</v>
      </c>
      <c r="AS379">
        <f>(Y379*AK379+Z379*AL379)*AM379</f>
        <v>2.4920194134333329E-2</v>
      </c>
      <c r="AT379">
        <f>((AS379+0.00000010773*(AR379^4-AQ379^4))-AP379*44100)/(L379*0.92*2*29.3+0.00000043092*AQ379^3)</f>
        <v>-0.12611103431374293</v>
      </c>
      <c r="AU379">
        <f>0.61365*EXP(17.502*J379/(240.97+J379))</f>
        <v>5.6520363771937037</v>
      </c>
      <c r="AV379">
        <f>AU379*1000/AA379</f>
        <v>55.583353080863318</v>
      </c>
      <c r="AW379">
        <f>(AV379-U379)</f>
        <v>38.86801532756742</v>
      </c>
      <c r="AX379">
        <f>IF(D379,P379,(O379+P379)/2)</f>
        <v>35.137825012207031</v>
      </c>
      <c r="AY379">
        <f>0.61365*EXP(17.502*AX379/(240.97+AX379))</f>
        <v>5.6916246179457879</v>
      </c>
      <c r="AZ379">
        <f>IF(AW379&lt;&gt;0,(1000-(AV379+U379)/2)/AW379*AP379,0)</f>
        <v>9.330411540516198E-3</v>
      </c>
      <c r="BA379">
        <f>U379*AA379/1000</f>
        <v>1.6997120864814206</v>
      </c>
      <c r="BB379">
        <f>(AY379-BA379)</f>
        <v>3.9919125314643673</v>
      </c>
      <c r="BC379">
        <f>1/(1.6/F379+1.37/N379)</f>
        <v>5.8336806585705912E-3</v>
      </c>
      <c r="BD379">
        <f>G379*AA379*0.001</f>
        <v>78.482253938542314</v>
      </c>
      <c r="BE379">
        <f>G379/S379</f>
        <v>1.8651086342633845</v>
      </c>
      <c r="BF379">
        <f>(1-AP379*AA379/AU379/F379)*100</f>
        <v>27.637957109092028</v>
      </c>
      <c r="BG379">
        <f>(S379-E379/(N379/1.35))</f>
        <v>414.68266272908915</v>
      </c>
      <c r="BH379">
        <f>E379*BF379/100/BG379</f>
        <v>-1.5405670279791768E-3</v>
      </c>
    </row>
    <row r="380" spans="1:60" x14ac:dyDescent="0.25">
      <c r="A380" s="1">
        <v>129</v>
      </c>
      <c r="B380" s="1" t="s">
        <v>442</v>
      </c>
      <c r="C380" s="1">
        <v>16651.50000711903</v>
      </c>
      <c r="D380" s="1">
        <v>1</v>
      </c>
      <c r="E380">
        <f>(R380-S380*(1000-T380)/(1000-U380))*AO380</f>
        <v>-2.4181892417787432</v>
      </c>
      <c r="F380">
        <f>IF(AZ380&lt;&gt;0,1/(1/AZ380-1/N380),0)</f>
        <v>9.3746368372812916E-3</v>
      </c>
      <c r="G380">
        <f>((BC380-AP380/2)*S380-E380)/(BC380+AP380/2)</f>
        <v>788.73898954157687</v>
      </c>
      <c r="H380">
        <f>AP380*1000</f>
        <v>0.37683410291431452</v>
      </c>
      <c r="I380">
        <f>(AU380-BA380)</f>
        <v>3.9500698602851267</v>
      </c>
      <c r="J380">
        <f>(P380+AT380*D380)</f>
        <v>35.002907080353296</v>
      </c>
      <c r="K380" s="1">
        <v>8.3500003814697266</v>
      </c>
      <c r="L380">
        <f>(K380*AI380+AJ380)</f>
        <v>2</v>
      </c>
      <c r="M380" s="1">
        <v>0.5</v>
      </c>
      <c r="N380">
        <f>L380*(M380+1)*(M380+1)/(M380*M380+1)</f>
        <v>3.6</v>
      </c>
      <c r="O380" s="1">
        <v>35.238983154296875</v>
      </c>
      <c r="P380" s="1">
        <v>35.129116058349609</v>
      </c>
      <c r="Q380" s="1">
        <v>35.034770965576172</v>
      </c>
      <c r="R380" s="1">
        <v>410.08139038085938</v>
      </c>
      <c r="S380" s="1">
        <v>413.85748291015625</v>
      </c>
      <c r="T380" s="1">
        <v>16.091823577880859</v>
      </c>
      <c r="U380" s="1">
        <v>16.710319519042969</v>
      </c>
      <c r="V380" s="1">
        <v>28.588605880737305</v>
      </c>
      <c r="W380" s="1">
        <v>29.687484741210938</v>
      </c>
      <c r="X380" s="1">
        <v>500.24334716796875</v>
      </c>
      <c r="Y380" s="1">
        <v>0.14420798420906067</v>
      </c>
      <c r="Z380" s="1">
        <v>0.15179787576198578</v>
      </c>
      <c r="AA380" s="1">
        <v>101.68631744384766</v>
      </c>
      <c r="AB380" s="1">
        <v>1.8388917446136475</v>
      </c>
      <c r="AC380" s="1">
        <v>-0.20871630311012268</v>
      </c>
      <c r="AD380" s="1">
        <v>1.0232977569103241E-2</v>
      </c>
      <c r="AE380" s="1">
        <v>1.4627600321546197E-3</v>
      </c>
      <c r="AF380" s="1">
        <v>2.3238621652126312E-2</v>
      </c>
      <c r="AG380" s="1">
        <v>6.0761836357414722E-4</v>
      </c>
      <c r="AH380" s="1">
        <v>1</v>
      </c>
      <c r="AI380" s="1">
        <v>0</v>
      </c>
      <c r="AJ380" s="1">
        <v>2</v>
      </c>
      <c r="AK380" s="1">
        <v>0</v>
      </c>
      <c r="AL380" s="1">
        <v>1</v>
      </c>
      <c r="AM380" s="1">
        <v>0.18999999761581421</v>
      </c>
      <c r="AN380" s="1">
        <v>111115</v>
      </c>
      <c r="AO380">
        <f>X380*0.000001/(K380*0.0001)</f>
        <v>0.59909380157407643</v>
      </c>
      <c r="AP380">
        <f>(U380-T380)/(1000-U380)*AO380</f>
        <v>3.7683410291431454E-4</v>
      </c>
      <c r="AQ380">
        <f>(P380+273.15)</f>
        <v>308.27911605834959</v>
      </c>
      <c r="AR380">
        <f>(O380+273.15)</f>
        <v>308.38898315429685</v>
      </c>
      <c r="AS380">
        <f>(Y380*AK380+Z380*AL380)*AM380</f>
        <v>2.8841596032862959E-2</v>
      </c>
      <c r="AT380">
        <f>((AS380+0.00000010773*(AR380^4-AQ380^4))-AP380*44100)/(L380*0.92*2*29.3+0.00000043092*AQ380^3)</f>
        <v>-0.12620897799631453</v>
      </c>
      <c r="AU380">
        <f>0.61365*EXP(17.502*J380/(240.97+J380))</f>
        <v>5.649280715486654</v>
      </c>
      <c r="AV380">
        <f>AU380*1000/AA380</f>
        <v>55.555957354894389</v>
      </c>
      <c r="AW380">
        <f>(AV380-U380)</f>
        <v>38.84563783585142</v>
      </c>
      <c r="AX380">
        <f>IF(D380,P380,(O380+P380)/2)</f>
        <v>35.129116058349609</v>
      </c>
      <c r="AY380">
        <f>0.61365*EXP(17.502*AX380/(240.97+AX380))</f>
        <v>5.6888830150767307</v>
      </c>
      <c r="AZ380">
        <f>IF(AW380&lt;&gt;0,(1000-(AV380+U380)/2)/AW380*AP380,0)</f>
        <v>9.3502880720037918E-3</v>
      </c>
      <c r="BA380">
        <f>U380*AA380/1000</f>
        <v>1.699210855201527</v>
      </c>
      <c r="BB380">
        <f>(AY380-BA380)</f>
        <v>3.9896721598752034</v>
      </c>
      <c r="BC380">
        <f>1/(1.6/F380+1.37/N380)</f>
        <v>5.8461127625091579E-3</v>
      </c>
      <c r="BD380">
        <f>G380*AA380*0.001</f>
        <v>80.203963270864421</v>
      </c>
      <c r="BE380">
        <f>G380/S380</f>
        <v>1.9058227097776148</v>
      </c>
      <c r="BF380">
        <f>(1-AP380*AA380/AU380/F380)*100</f>
        <v>27.645572696222921</v>
      </c>
      <c r="BG380">
        <f>(S380-E380/(N380/1.35))</f>
        <v>414.76430387582326</v>
      </c>
      <c r="BH380">
        <f>E380*BF380/100/BG380</f>
        <v>-1.6118124402729073E-3</v>
      </c>
    </row>
    <row r="381" spans="1:60" x14ac:dyDescent="0.25">
      <c r="A381" s="1">
        <v>130</v>
      </c>
      <c r="B381" s="1" t="s">
        <v>443</v>
      </c>
      <c r="C381" s="1">
        <v>16656.500007007271</v>
      </c>
      <c r="D381" s="1">
        <v>1</v>
      </c>
      <c r="E381">
        <f>(R381-S381*(1000-T381)/(1000-U381))*AO381</f>
        <v>-2.5098213952567212</v>
      </c>
      <c r="F381">
        <f>IF(AZ381&lt;&gt;0,1/(1/AZ381-1/N381),0)</f>
        <v>9.3500369699323054E-3</v>
      </c>
      <c r="G381">
        <f>((BC381-AP381/2)*S381-E381)/(BC381+AP381/2)</f>
        <v>805.01066161276287</v>
      </c>
      <c r="H381">
        <f>AP381*1000</f>
        <v>0.37579639920491703</v>
      </c>
      <c r="I381">
        <f>(AU381-BA381)</f>
        <v>3.9496364272248816</v>
      </c>
      <c r="J381">
        <f>(P381+AT381*D381)</f>
        <v>34.999654331335293</v>
      </c>
      <c r="K381" s="1">
        <v>8.3500003814697266</v>
      </c>
      <c r="L381">
        <f>(K381*AI381+AJ381)</f>
        <v>2</v>
      </c>
      <c r="M381" s="1">
        <v>0.5</v>
      </c>
      <c r="N381">
        <f>L381*(M381+1)*(M381+1)/(M381*M381+1)</f>
        <v>3.6</v>
      </c>
      <c r="O381" s="1">
        <v>35.232627868652344</v>
      </c>
      <c r="P381" s="1">
        <v>35.125751495361328</v>
      </c>
      <c r="Q381" s="1">
        <v>35.040699005126953</v>
      </c>
      <c r="R381" s="1">
        <v>409.91708374023438</v>
      </c>
      <c r="S381" s="1">
        <v>413.84686279296875</v>
      </c>
      <c r="T381" s="1">
        <v>16.087472915649414</v>
      </c>
      <c r="U381" s="1">
        <v>16.70427131652832</v>
      </c>
      <c r="V381" s="1">
        <v>28.591581344604492</v>
      </c>
      <c r="W381" s="1">
        <v>29.687997817993164</v>
      </c>
      <c r="X381" s="1">
        <v>500.24185180664063</v>
      </c>
      <c r="Y381" s="1">
        <v>0.17220275104045868</v>
      </c>
      <c r="Z381" s="1">
        <v>0.18126605451107025</v>
      </c>
      <c r="AA381" s="1">
        <v>101.68817138671875</v>
      </c>
      <c r="AB381" s="1">
        <v>1.8388917446136475</v>
      </c>
      <c r="AC381" s="1">
        <v>-0.20871630311012268</v>
      </c>
      <c r="AD381" s="1">
        <v>1.0232977569103241E-2</v>
      </c>
      <c r="AE381" s="1">
        <v>1.4627600321546197E-3</v>
      </c>
      <c r="AF381" s="1">
        <v>2.3238621652126312E-2</v>
      </c>
      <c r="AG381" s="1">
        <v>6.0761836357414722E-4</v>
      </c>
      <c r="AH381" s="1">
        <v>1</v>
      </c>
      <c r="AI381" s="1">
        <v>0</v>
      </c>
      <c r="AJ381" s="1">
        <v>2</v>
      </c>
      <c r="AK381" s="1">
        <v>0</v>
      </c>
      <c r="AL381" s="1">
        <v>1</v>
      </c>
      <c r="AM381" s="1">
        <v>0.18999999761581421</v>
      </c>
      <c r="AN381" s="1">
        <v>111115</v>
      </c>
      <c r="AO381">
        <f>X381*0.000001/(K381*0.0001)</f>
        <v>0.59909201072226836</v>
      </c>
      <c r="AP381">
        <f>(U381-T381)/(1000-U381)*AO381</f>
        <v>3.7579639920491703E-4</v>
      </c>
      <c r="AQ381">
        <f>(P381+273.15)</f>
        <v>308.27575149536131</v>
      </c>
      <c r="AR381">
        <f>(O381+273.15)</f>
        <v>308.38262786865232</v>
      </c>
      <c r="AS381">
        <f>(Y381*AK381+Z381*AL381)*AM381</f>
        <v>3.4440549924931396E-2</v>
      </c>
      <c r="AT381">
        <f>((AS381+0.00000010773*(AR381^4-AQ381^4))-AP381*44100)/(L381*0.92*2*29.3+0.00000043092*AQ381^3)</f>
        <v>-0.12609716402603374</v>
      </c>
      <c r="AU381">
        <f>0.61365*EXP(17.502*J381/(240.97+J381))</f>
        <v>5.6482632317502635</v>
      </c>
      <c r="AV381">
        <f>AU381*1000/AA381</f>
        <v>55.544938557996034</v>
      </c>
      <c r="AW381">
        <f>(AV381-U381)</f>
        <v>38.840667241467713</v>
      </c>
      <c r="AX381">
        <f>IF(D381,P381,(O381+P381)/2)</f>
        <v>35.125751495361328</v>
      </c>
      <c r="AY381">
        <f>0.61365*EXP(17.502*AX381/(240.97+AX381))</f>
        <v>5.6878241486880352</v>
      </c>
      <c r="AZ381">
        <f>IF(AW381&lt;&gt;0,(1000-(AV381+U381)/2)/AW381*AP381,0)</f>
        <v>9.3258156584929489E-3</v>
      </c>
      <c r="BA381">
        <f>U381*AA381/1000</f>
        <v>1.6986268045253818</v>
      </c>
      <c r="BB381">
        <f>(AY381-BA381)</f>
        <v>3.9891973441626534</v>
      </c>
      <c r="BC381">
        <f>1/(1.6/F381+1.37/N381)</f>
        <v>5.8308060912858678E-3</v>
      </c>
      <c r="BD381">
        <f>G381*AA381*0.001</f>
        <v>81.860062126214487</v>
      </c>
      <c r="BE381">
        <f>G381/S381</f>
        <v>1.9451897162634235</v>
      </c>
      <c r="BF381">
        <f>(1-AP381*AA381/AU381/F381)*100</f>
        <v>27.640626884375475</v>
      </c>
      <c r="BG381">
        <f>(S381-E381/(N381/1.35))</f>
        <v>414.78804581618999</v>
      </c>
      <c r="BH381">
        <f>E381*BF381/100/BG381</f>
        <v>-1.6724936369901027E-3</v>
      </c>
    </row>
    <row r="382" spans="1:60" x14ac:dyDescent="0.25">
      <c r="A382" s="1">
        <v>131</v>
      </c>
      <c r="B382" s="1" t="s">
        <v>444</v>
      </c>
      <c r="C382" s="1">
        <v>16661.500006895512</v>
      </c>
      <c r="D382" s="1">
        <v>1</v>
      </c>
      <c r="E382">
        <f>(R382-S382*(1000-T382)/(1000-U382))*AO382</f>
        <v>-2.5212693726120796</v>
      </c>
      <c r="F382">
        <f>IF(AZ382&lt;&gt;0,1/(1/AZ382-1/N382),0)</f>
        <v>9.3662018369743538E-3</v>
      </c>
      <c r="G382">
        <f>((BC382-AP382/2)*S382-E382)/(BC382+AP382/2)</f>
        <v>806.14012168272006</v>
      </c>
      <c r="H382">
        <f>AP382*1000</f>
        <v>0.37649262169705983</v>
      </c>
      <c r="I382">
        <f>(AU382-BA382)</f>
        <v>3.9501519927548414</v>
      </c>
      <c r="J382">
        <f>(P382+AT382*D382)</f>
        <v>34.999900773214073</v>
      </c>
      <c r="K382" s="1">
        <v>8.3500003814697266</v>
      </c>
      <c r="L382">
        <f>(K382*AI382+AJ382)</f>
        <v>2</v>
      </c>
      <c r="M382" s="1">
        <v>0.5</v>
      </c>
      <c r="N382">
        <f>L382*(M382+1)*(M382+1)/(M382*M382+1)</f>
        <v>3.6</v>
      </c>
      <c r="O382" s="1">
        <v>35.232109069824219</v>
      </c>
      <c r="P382" s="1">
        <v>35.126419067382813</v>
      </c>
      <c r="Q382" s="1">
        <v>35.068126678466797</v>
      </c>
      <c r="R382" s="1">
        <v>409.848876953125</v>
      </c>
      <c r="S382" s="1">
        <v>413.79739379882813</v>
      </c>
      <c r="T382" s="1">
        <v>16.081993103027344</v>
      </c>
      <c r="U382" s="1">
        <v>16.699949264526367</v>
      </c>
      <c r="V382" s="1">
        <v>28.584423065185547</v>
      </c>
      <c r="W382" s="1">
        <v>29.682878494262695</v>
      </c>
      <c r="X382" s="1">
        <v>500.23187255859375</v>
      </c>
      <c r="Y382" s="1">
        <v>0.14696633815765381</v>
      </c>
      <c r="Z382" s="1">
        <v>0.15470141172409058</v>
      </c>
      <c r="AA382" s="1">
        <v>101.688232421875</v>
      </c>
      <c r="AB382" s="1">
        <v>1.8388917446136475</v>
      </c>
      <c r="AC382" s="1">
        <v>-0.20871630311012268</v>
      </c>
      <c r="AD382" s="1">
        <v>1.0232977569103241E-2</v>
      </c>
      <c r="AE382" s="1">
        <v>1.4627600321546197E-3</v>
      </c>
      <c r="AF382" s="1">
        <v>2.3238621652126312E-2</v>
      </c>
      <c r="AG382" s="1">
        <v>6.0761836357414722E-4</v>
      </c>
      <c r="AH382" s="1">
        <v>1</v>
      </c>
      <c r="AI382" s="1">
        <v>0</v>
      </c>
      <c r="AJ382" s="1">
        <v>2</v>
      </c>
      <c r="AK382" s="1">
        <v>0</v>
      </c>
      <c r="AL382" s="1">
        <v>1</v>
      </c>
      <c r="AM382" s="1">
        <v>0.18999999761581421</v>
      </c>
      <c r="AN382" s="1">
        <v>111115</v>
      </c>
      <c r="AO382">
        <f>X382*0.000001/(K382*0.0001)</f>
        <v>0.5990800595275485</v>
      </c>
      <c r="AP382">
        <f>(U382-T382)/(1000-U382)*AO382</f>
        <v>3.764926216970598E-4</v>
      </c>
      <c r="AQ382">
        <f>(P382+273.15)</f>
        <v>308.27641906738279</v>
      </c>
      <c r="AR382">
        <f>(O382+273.15)</f>
        <v>308.3821090698242</v>
      </c>
      <c r="AS382">
        <f>(Y382*AK382+Z382*AL382)*AM382</f>
        <v>2.9393267858740302E-2</v>
      </c>
      <c r="AT382">
        <f>((AS382+0.00000010773*(AR382^4-AQ382^4))-AP382*44100)/(L382*0.92*2*29.3+0.00000043092*AQ382^3)</f>
        <v>-0.12651829416874216</v>
      </c>
      <c r="AU382">
        <f>0.61365*EXP(17.502*J382/(240.97+J382))</f>
        <v>5.6483403149995191</v>
      </c>
      <c r="AV382">
        <f>AU382*1000/AA382</f>
        <v>55.545663253995727</v>
      </c>
      <c r="AW382">
        <f>(AV382-U382)</f>
        <v>38.84571398946936</v>
      </c>
      <c r="AX382">
        <f>IF(D382,P382,(O382+P382)/2)</f>
        <v>35.126419067382813</v>
      </c>
      <c r="AY382">
        <f>0.61365*EXP(17.502*AX382/(240.97+AX382))</f>
        <v>5.6880342276036737</v>
      </c>
      <c r="AZ382">
        <f>IF(AW382&lt;&gt;0,(1000-(AV382+U382)/2)/AW382*AP382,0)</f>
        <v>9.3418968116748165E-3</v>
      </c>
      <c r="BA382">
        <f>U382*AA382/1000</f>
        <v>1.6981883222446776</v>
      </c>
      <c r="BB382">
        <f>(AY382-BA382)</f>
        <v>3.9898459053589961</v>
      </c>
      <c r="BC382">
        <f>1/(1.6/F382+1.37/N382)</f>
        <v>5.8408643081442023E-3</v>
      </c>
      <c r="BD382">
        <f>G382*AA382*0.001</f>
        <v>81.974964058271027</v>
      </c>
      <c r="BE382">
        <f>G382/S382</f>
        <v>1.9481517616194397</v>
      </c>
      <c r="BF382">
        <f>(1-AP382*AA382/AU382/F382)*100</f>
        <v>27.632628229894685</v>
      </c>
      <c r="BG382">
        <f>(S382-E382/(N382/1.35))</f>
        <v>414.74286981355766</v>
      </c>
      <c r="BH382">
        <f>E382*BF382/100/BG382</f>
        <v>-1.67981909543444E-3</v>
      </c>
    </row>
    <row r="383" spans="1:60" x14ac:dyDescent="0.25">
      <c r="A383" s="1">
        <v>132</v>
      </c>
      <c r="B383" s="1" t="s">
        <v>445</v>
      </c>
      <c r="C383" s="1">
        <v>16667.000006772578</v>
      </c>
      <c r="D383" s="1">
        <v>1</v>
      </c>
      <c r="E383">
        <f>(R383-S383*(1000-T383)/(1000-U383))*AO383</f>
        <v>-2.466666600489841</v>
      </c>
      <c r="F383">
        <f>IF(AZ383&lt;&gt;0,1/(1/AZ383-1/N383),0)</f>
        <v>9.3895717293947679E-3</v>
      </c>
      <c r="G383">
        <f>((BC383-AP383/2)*S383-E383)/(BC383+AP383/2)</f>
        <v>795.99539616276559</v>
      </c>
      <c r="H383">
        <f>AP383*1000</f>
        <v>0.3776328889166059</v>
      </c>
      <c r="I383">
        <f>(AU383-BA383)</f>
        <v>3.9522688520029567</v>
      </c>
      <c r="J383">
        <f>(P383+AT383*D383)</f>
        <v>35.005400017524863</v>
      </c>
      <c r="K383" s="1">
        <v>8.3500003814697266</v>
      </c>
      <c r="L383">
        <f>(K383*AI383+AJ383)</f>
        <v>2</v>
      </c>
      <c r="M383" s="1">
        <v>0.5</v>
      </c>
      <c r="N383">
        <f>L383*(M383+1)*(M383+1)/(M383*M383+1)</f>
        <v>3.6</v>
      </c>
      <c r="O383" s="1">
        <v>35.236927032470703</v>
      </c>
      <c r="P383" s="1">
        <v>35.132530212402344</v>
      </c>
      <c r="Q383" s="1">
        <v>35.081474304199219</v>
      </c>
      <c r="R383" s="1">
        <v>409.88555908203125</v>
      </c>
      <c r="S383" s="1">
        <v>413.7420654296875</v>
      </c>
      <c r="T383" s="1">
        <v>16.076173782348633</v>
      </c>
      <c r="U383" s="1">
        <v>16.695985794067383</v>
      </c>
      <c r="V383" s="1">
        <v>28.568387985229492</v>
      </c>
      <c r="W383" s="1">
        <v>29.669031143188477</v>
      </c>
      <c r="X383" s="1">
        <v>500.24658203125</v>
      </c>
      <c r="Y383" s="1">
        <v>0.11072606593370438</v>
      </c>
      <c r="Z383" s="1">
        <v>0.11655375361442566</v>
      </c>
      <c r="AA383" s="1">
        <v>101.68862152099609</v>
      </c>
      <c r="AB383" s="1">
        <v>1.8388917446136475</v>
      </c>
      <c r="AC383" s="1">
        <v>-0.20871630311012268</v>
      </c>
      <c r="AD383" s="1">
        <v>1.0232977569103241E-2</v>
      </c>
      <c r="AE383" s="1">
        <v>1.4627600321546197E-3</v>
      </c>
      <c r="AF383" s="1">
        <v>2.3238621652126312E-2</v>
      </c>
      <c r="AG383" s="1">
        <v>6.0761836357414722E-4</v>
      </c>
      <c r="AH383" s="1">
        <v>1</v>
      </c>
      <c r="AI383" s="1">
        <v>0</v>
      </c>
      <c r="AJ383" s="1">
        <v>2</v>
      </c>
      <c r="AK383" s="1">
        <v>0</v>
      </c>
      <c r="AL383" s="1">
        <v>1</v>
      </c>
      <c r="AM383" s="1">
        <v>0.18999999761581421</v>
      </c>
      <c r="AN383" s="1">
        <v>111115</v>
      </c>
      <c r="AO383">
        <f>X383*0.000001/(K383*0.0001)</f>
        <v>0.5990976756616615</v>
      </c>
      <c r="AP383">
        <f>(U383-T383)/(1000-U383)*AO383</f>
        <v>3.7763288891660588E-4</v>
      </c>
      <c r="AQ383">
        <f>(P383+273.15)</f>
        <v>308.28253021240232</v>
      </c>
      <c r="AR383">
        <f>(O383+273.15)</f>
        <v>308.38692703247068</v>
      </c>
      <c r="AS383">
        <f>(Y383*AK383+Z383*AL383)*AM383</f>
        <v>2.2145212908855072E-2</v>
      </c>
      <c r="AT383">
        <f>((AS383+0.00000010773*(AR383^4-AQ383^4))-AP383*44100)/(L383*0.92*2*29.3+0.00000043092*AQ383^3)</f>
        <v>-0.12713019487747743</v>
      </c>
      <c r="AU383">
        <f>0.61365*EXP(17.502*J383/(240.97+J383))</f>
        <v>5.6500606323358022</v>
      </c>
      <c r="AV383">
        <f>AU383*1000/AA383</f>
        <v>55.562368216086099</v>
      </c>
      <c r="AW383">
        <f>(AV383-U383)</f>
        <v>38.866382422018717</v>
      </c>
      <c r="AX383">
        <f>IF(D383,P383,(O383+P383)/2)</f>
        <v>35.132530212402344</v>
      </c>
      <c r="AY383">
        <f>0.61365*EXP(17.502*AX383/(240.97+AX383))</f>
        <v>5.6899576634545532</v>
      </c>
      <c r="AZ383">
        <f>IF(AW383&lt;&gt;0,(1000-(AV383+U383)/2)/AW383*AP383,0)</f>
        <v>9.3651454225333539E-3</v>
      </c>
      <c r="BA383">
        <f>U383*AA383/1000</f>
        <v>1.6977917803328455</v>
      </c>
      <c r="BB383">
        <f>(AY383-BA383)</f>
        <v>3.9921658831217077</v>
      </c>
      <c r="BC383">
        <f>1/(1.6/F383+1.37/N383)</f>
        <v>5.8554055499568086E-3</v>
      </c>
      <c r="BD383">
        <f>G383*AA383*0.001</f>
        <v>80.94367457285081</v>
      </c>
      <c r="BE383">
        <f>G383/S383</f>
        <v>1.9238928372827957</v>
      </c>
      <c r="BF383">
        <f>(1-AP383*AA383/AU383/F383)*100</f>
        <v>27.615883357169281</v>
      </c>
      <c r="BG383">
        <f>(S383-E383/(N383/1.35))</f>
        <v>414.66706540487121</v>
      </c>
      <c r="BH383">
        <f>E383*BF383/100/BG383</f>
        <v>-1.6427438493009509E-3</v>
      </c>
    </row>
    <row r="384" spans="1:60" x14ac:dyDescent="0.25">
      <c r="A384" s="1" t="s">
        <v>9</v>
      </c>
      <c r="B384" s="1" t="s">
        <v>446</v>
      </c>
    </row>
    <row r="385" spans="1:60" x14ac:dyDescent="0.25">
      <c r="A385" s="1" t="s">
        <v>9</v>
      </c>
      <c r="B385" s="1" t="s">
        <v>447</v>
      </c>
    </row>
    <row r="386" spans="1:60" x14ac:dyDescent="0.25">
      <c r="A386" s="1" t="s">
        <v>9</v>
      </c>
      <c r="B386" s="1" t="s">
        <v>448</v>
      </c>
    </row>
    <row r="387" spans="1:60" x14ac:dyDescent="0.25">
      <c r="A387" s="1" t="s">
        <v>9</v>
      </c>
      <c r="B387" s="1" t="s">
        <v>449</v>
      </c>
    </row>
    <row r="388" spans="1:60" x14ac:dyDescent="0.25">
      <c r="A388" s="1" t="s">
        <v>9</v>
      </c>
      <c r="B388" s="1" t="s">
        <v>450</v>
      </c>
    </row>
    <row r="389" spans="1:60" x14ac:dyDescent="0.25">
      <c r="A389" s="1" t="s">
        <v>9</v>
      </c>
      <c r="B389" s="1" t="s">
        <v>451</v>
      </c>
    </row>
    <row r="390" spans="1:60" x14ac:dyDescent="0.25">
      <c r="A390" s="1" t="s">
        <v>9</v>
      </c>
      <c r="B390" s="1" t="s">
        <v>452</v>
      </c>
    </row>
    <row r="391" spans="1:60" x14ac:dyDescent="0.25">
      <c r="A391" s="1" t="s">
        <v>9</v>
      </c>
      <c r="B391" s="1" t="s">
        <v>453</v>
      </c>
    </row>
    <row r="392" spans="1:60" x14ac:dyDescent="0.25">
      <c r="A392" s="1" t="s">
        <v>9</v>
      </c>
      <c r="B392" s="1" t="s">
        <v>454</v>
      </c>
    </row>
    <row r="393" spans="1:60" x14ac:dyDescent="0.25">
      <c r="A393" s="1">
        <v>133</v>
      </c>
      <c r="B393" s="1" t="s">
        <v>455</v>
      </c>
      <c r="C393" s="1">
        <v>17168.000007241964</v>
      </c>
      <c r="D393" s="1">
        <v>1</v>
      </c>
      <c r="E393">
        <f>(R393-S393*(1000-T393)/(1000-U393))*AO393</f>
        <v>-4.5100299911366042</v>
      </c>
      <c r="F393">
        <f>IF(AZ393&lt;&gt;0,1/(1/AZ393-1/N393),0)</f>
        <v>1.4627207146851966E-2</v>
      </c>
      <c r="G393">
        <f>((BC393-AP393/2)*S393-E393)/(BC393+AP393/2)</f>
        <v>866.97240928534245</v>
      </c>
      <c r="H393">
        <f>AP393*1000</f>
        <v>0.59309120344937627</v>
      </c>
      <c r="I393">
        <f>(AU393-BA393)</f>
        <v>3.9916225099768483</v>
      </c>
      <c r="J393">
        <f>(P393+AT393*D393)</f>
        <v>34.982131259047108</v>
      </c>
      <c r="K393" s="1">
        <v>4.2199997901916504</v>
      </c>
      <c r="L393">
        <f>(K393*AI393+AJ393)</f>
        <v>2</v>
      </c>
      <c r="M393" s="1">
        <v>0.5</v>
      </c>
      <c r="N393">
        <f>L393*(M393+1)*(M393+1)/(M393*M393+1)</f>
        <v>3.6</v>
      </c>
      <c r="O393" s="1">
        <v>35.293346405029297</v>
      </c>
      <c r="P393" s="1">
        <v>35.188072204589844</v>
      </c>
      <c r="Q393" s="1">
        <v>35.050003051757813</v>
      </c>
      <c r="R393" s="1">
        <v>410.01156616210938</v>
      </c>
      <c r="S393" s="1">
        <v>413.60919189453125</v>
      </c>
      <c r="T393" s="1">
        <v>15.744596481323242</v>
      </c>
      <c r="U393" s="1">
        <v>16.236791610717773</v>
      </c>
      <c r="V393" s="1">
        <v>27.890243530273438</v>
      </c>
      <c r="W393" s="1">
        <v>28.76202392578125</v>
      </c>
      <c r="X393" s="1">
        <v>500.25009155273438</v>
      </c>
      <c r="Y393" s="1">
        <v>8.970186859369278E-2</v>
      </c>
      <c r="Z393" s="1">
        <v>9.4423025846481323E-2</v>
      </c>
      <c r="AA393" s="1">
        <v>101.69263458251953</v>
      </c>
      <c r="AB393" s="1">
        <v>1.9290788173675537</v>
      </c>
      <c r="AC393" s="1">
        <v>-0.1977943480014801</v>
      </c>
      <c r="AD393" s="1">
        <v>2.7792023494839668E-2</v>
      </c>
      <c r="AE393" s="1">
        <v>3.4803098533302546E-3</v>
      </c>
      <c r="AF393" s="1">
        <v>1.0256859473884106E-2</v>
      </c>
      <c r="AG393" s="1">
        <v>1.6701256390661001E-3</v>
      </c>
      <c r="AH393" s="1">
        <v>0.66666668653488159</v>
      </c>
      <c r="AI393" s="1">
        <v>0</v>
      </c>
      <c r="AJ393" s="1">
        <v>2</v>
      </c>
      <c r="AK393" s="1">
        <v>0</v>
      </c>
      <c r="AL393" s="1">
        <v>1</v>
      </c>
      <c r="AM393" s="1">
        <v>0.18999999761581421</v>
      </c>
      <c r="AN393" s="1">
        <v>111115</v>
      </c>
      <c r="AO393">
        <f>X393*0.000001/(K393*0.0001)</f>
        <v>1.1854268161705659</v>
      </c>
      <c r="AP393">
        <f>(U393-T393)/(1000-U393)*AO393</f>
        <v>5.9309120344937629E-4</v>
      </c>
      <c r="AQ393">
        <f>(P393+273.15)</f>
        <v>308.33807220458982</v>
      </c>
      <c r="AR393">
        <f>(O393+273.15)</f>
        <v>308.44334640502927</v>
      </c>
      <c r="AS393">
        <f>(Y393*AK393+Z393*AL393)*AM393</f>
        <v>1.7940374685709415E-2</v>
      </c>
      <c r="AT393">
        <f>((AS393+0.00000010773*(AR393^4-AQ393^4))-AP393*44100)/(L393*0.92*2*29.3+0.00000043092*AQ393^3)</f>
        <v>-0.20594094554273254</v>
      </c>
      <c r="AU393">
        <f>0.61365*EXP(17.502*J393/(240.97+J393))</f>
        <v>5.6427846260380896</v>
      </c>
      <c r="AV393">
        <f>AU393*1000/AA393</f>
        <v>55.48862657756392</v>
      </c>
      <c r="AW393">
        <f>(AV393-U393)</f>
        <v>39.251834966846147</v>
      </c>
      <c r="AX393">
        <f>IF(D393,P393,(O393+P393)/2)</f>
        <v>35.188072204589844</v>
      </c>
      <c r="AY393">
        <f>0.61365*EXP(17.502*AX393/(240.97+AX393))</f>
        <v>5.7074650087914804</v>
      </c>
      <c r="AZ393">
        <f>IF(AW393&lt;&gt;0,(1000-(AV393+U393)/2)/AW393*AP393,0)</f>
        <v>1.4568015651669869E-2</v>
      </c>
      <c r="BA393">
        <f>U393*AA393/1000</f>
        <v>1.6511621160612413</v>
      </c>
      <c r="BB393">
        <f>(AY393-BA393)</f>
        <v>4.0563028927302387</v>
      </c>
      <c r="BC393">
        <f>1/(1.6/F393+1.37/N393)</f>
        <v>9.1103093308444218E-3</v>
      </c>
      <c r="BD393">
        <f>G393*AA393*0.001</f>
        <v>88.164708410580886</v>
      </c>
      <c r="BE393">
        <f>G393/S393</f>
        <v>2.0961149468516092</v>
      </c>
      <c r="BF393">
        <f>(1-AP393*AA393/AU393/F393)*100</f>
        <v>26.927141704151005</v>
      </c>
      <c r="BG393">
        <f>(S393-E393/(N393/1.35))</f>
        <v>415.30045314120747</v>
      </c>
      <c r="BH393">
        <f>E393*BF393/100/BG393</f>
        <v>-2.9242014002815054E-3</v>
      </c>
    </row>
    <row r="394" spans="1:60" x14ac:dyDescent="0.25">
      <c r="A394" s="1">
        <v>134</v>
      </c>
      <c r="B394" s="1" t="s">
        <v>456</v>
      </c>
      <c r="C394" s="1">
        <v>17173.50000711903</v>
      </c>
      <c r="D394" s="1">
        <v>1</v>
      </c>
      <c r="E394">
        <f>(R394-S394*(1000-T394)/(1000-U394))*AO394</f>
        <v>-4.4619244989498954</v>
      </c>
      <c r="F394">
        <f>IF(AZ394&lt;&gt;0,1/(1/AZ394-1/N394),0)</f>
        <v>1.4640204941001107E-2</v>
      </c>
      <c r="G394">
        <f>((BC394-AP394/2)*S394-E394)/(BC394+AP394/2)</f>
        <v>861.48950757219268</v>
      </c>
      <c r="H394">
        <f>AP394*1000</f>
        <v>0.59336952810022192</v>
      </c>
      <c r="I394">
        <f>(AU394-BA394)</f>
        <v>3.9899811279102444</v>
      </c>
      <c r="J394">
        <f>(P394+AT394*D394)</f>
        <v>34.974929365364488</v>
      </c>
      <c r="K394" s="1">
        <v>4.2199997901916504</v>
      </c>
      <c r="L394">
        <f>(K394*AI394+AJ394)</f>
        <v>2</v>
      </c>
      <c r="M394" s="1">
        <v>0.5</v>
      </c>
      <c r="N394">
        <f>L394*(M394+1)*(M394+1)/(M394*M394+1)</f>
        <v>3.6</v>
      </c>
      <c r="O394" s="1">
        <v>35.284839630126953</v>
      </c>
      <c r="P394" s="1">
        <v>35.181163787841797</v>
      </c>
      <c r="Q394" s="1">
        <v>35.034004211425781</v>
      </c>
      <c r="R394" s="1">
        <v>410.088623046875</v>
      </c>
      <c r="S394" s="1">
        <v>413.6453857421875</v>
      </c>
      <c r="T394" s="1">
        <v>15.738560676574707</v>
      </c>
      <c r="U394" s="1">
        <v>16.230966567993164</v>
      </c>
      <c r="V394" s="1">
        <v>27.891994476318359</v>
      </c>
      <c r="W394" s="1">
        <v>28.764432907104492</v>
      </c>
      <c r="X394" s="1">
        <v>500.27359008789063</v>
      </c>
      <c r="Y394" s="1">
        <v>7.6689079403877258E-2</v>
      </c>
      <c r="Z394" s="1">
        <v>8.0725349485874176E-2</v>
      </c>
      <c r="AA394" s="1">
        <v>101.69161224365234</v>
      </c>
      <c r="AB394" s="1">
        <v>1.9290788173675537</v>
      </c>
      <c r="AC394" s="1">
        <v>-0.1977943480014801</v>
      </c>
      <c r="AD394" s="1">
        <v>2.7792023494839668E-2</v>
      </c>
      <c r="AE394" s="1">
        <v>3.4803098533302546E-3</v>
      </c>
      <c r="AF394" s="1">
        <v>1.0256859473884106E-2</v>
      </c>
      <c r="AG394" s="1">
        <v>1.6701256390661001E-3</v>
      </c>
      <c r="AH394" s="1">
        <v>1</v>
      </c>
      <c r="AI394" s="1">
        <v>0</v>
      </c>
      <c r="AJ394" s="1">
        <v>2</v>
      </c>
      <c r="AK394" s="1">
        <v>0</v>
      </c>
      <c r="AL394" s="1">
        <v>1</v>
      </c>
      <c r="AM394" s="1">
        <v>0.18999999761581421</v>
      </c>
      <c r="AN394" s="1">
        <v>111115</v>
      </c>
      <c r="AO394">
        <f>X394*0.000001/(K394*0.0001)</f>
        <v>1.1854824999059319</v>
      </c>
      <c r="AP394">
        <f>(U394-T394)/(1000-U394)*AO394</f>
        <v>5.9336952810022192E-4</v>
      </c>
      <c r="AQ394">
        <f>(P394+273.15)</f>
        <v>308.33116378784177</v>
      </c>
      <c r="AR394">
        <f>(O394+273.15)</f>
        <v>308.43483963012693</v>
      </c>
      <c r="AS394">
        <f>(Y394*AK394+Z394*AL394)*AM394</f>
        <v>1.5337816209851862E-2</v>
      </c>
      <c r="AT394">
        <f>((AS394+0.00000010773*(AR394^4-AQ394^4))-AP394*44100)/(L394*0.92*2*29.3+0.00000043092*AQ394^3)</f>
        <v>-0.20623442247730678</v>
      </c>
      <c r="AU394">
        <f>0.61365*EXP(17.502*J394/(240.97+J394))</f>
        <v>5.64053428648229</v>
      </c>
      <c r="AV394">
        <f>AU394*1000/AA394</f>
        <v>55.467055365073882</v>
      </c>
      <c r="AW394">
        <f>(AV394-U394)</f>
        <v>39.236088797080718</v>
      </c>
      <c r="AX394">
        <f>IF(D394,P394,(O394+P394)/2)</f>
        <v>35.181163787841797</v>
      </c>
      <c r="AY394">
        <f>0.61365*EXP(17.502*AX394/(240.97+AX394))</f>
        <v>5.7052848663793814</v>
      </c>
      <c r="AZ394">
        <f>IF(AW394&lt;&gt;0,(1000-(AV394+U394)/2)/AW394*AP394,0)</f>
        <v>1.4580908416710383E-2</v>
      </c>
      <c r="BA394">
        <f>U394*AA394/1000</f>
        <v>1.6505531585720454</v>
      </c>
      <c r="BB394">
        <f>(AY394-BA394)</f>
        <v>4.0547317078073357</v>
      </c>
      <c r="BC394">
        <f>1/(1.6/F394+1.37/N394)</f>
        <v>9.1183766961329717E-3</v>
      </c>
      <c r="BD394">
        <f>G394*AA394*0.001</f>
        <v>87.606256956006419</v>
      </c>
      <c r="BE394">
        <f>G394/S394</f>
        <v>2.082676459756601</v>
      </c>
      <c r="BF394">
        <f>(1-AP394*AA394/AU394/F394)*100</f>
        <v>26.929349619825928</v>
      </c>
      <c r="BG394">
        <f>(S394-E394/(N394/1.35))</f>
        <v>415.31860742929371</v>
      </c>
      <c r="BH394">
        <f>E394*BF394/100/BG394</f>
        <v>-2.8931216338517786E-3</v>
      </c>
    </row>
    <row r="395" spans="1:60" x14ac:dyDescent="0.25">
      <c r="A395" s="1">
        <v>135</v>
      </c>
      <c r="B395" s="1" t="s">
        <v>457</v>
      </c>
      <c r="C395" s="1">
        <v>17178.500007007271</v>
      </c>
      <c r="D395" s="1">
        <v>1</v>
      </c>
      <c r="E395">
        <f>(R395-S395*(1000-T395)/(1000-U395))*AO395</f>
        <v>-4.479436227796306</v>
      </c>
      <c r="F395">
        <f>IF(AZ395&lt;&gt;0,1/(1/AZ395-1/N395),0)</f>
        <v>1.4648056509715372E-2</v>
      </c>
      <c r="G395">
        <f>((BC395-AP395/2)*S395-E395)/(BC395+AP395/2)</f>
        <v>863.12537973508381</v>
      </c>
      <c r="H395">
        <f>AP395*1000</f>
        <v>0.59359655588231908</v>
      </c>
      <c r="I395">
        <f>(AU395-BA395)</f>
        <v>3.9893862659018273</v>
      </c>
      <c r="J395">
        <f>(P395+AT395*D395)</f>
        <v>34.971138835196015</v>
      </c>
      <c r="K395" s="1">
        <v>4.2199997901916504</v>
      </c>
      <c r="L395">
        <f>(K395*AI395+AJ395)</f>
        <v>2</v>
      </c>
      <c r="M395" s="1">
        <v>0.5</v>
      </c>
      <c r="N395">
        <f>L395*(M395+1)*(M395+1)/(M395*M395+1)</f>
        <v>3.6</v>
      </c>
      <c r="O395" s="1">
        <v>35.278495788574219</v>
      </c>
      <c r="P395" s="1">
        <v>35.17779541015625</v>
      </c>
      <c r="Q395" s="1">
        <v>35.039310455322266</v>
      </c>
      <c r="R395" s="1">
        <v>410.09951782226563</v>
      </c>
      <c r="S395" s="1">
        <v>413.67092895507813</v>
      </c>
      <c r="T395" s="1">
        <v>15.732684135437012</v>
      </c>
      <c r="U395" s="1">
        <v>16.225276947021484</v>
      </c>
      <c r="V395" s="1">
        <v>27.891269683837891</v>
      </c>
      <c r="W395" s="1">
        <v>28.764650344848633</v>
      </c>
      <c r="X395" s="1">
        <v>500.27798461914063</v>
      </c>
      <c r="Y395" s="1">
        <v>6.1239548027515411E-2</v>
      </c>
      <c r="Z395" s="1">
        <v>6.4462684094905853E-2</v>
      </c>
      <c r="AA395" s="1">
        <v>101.69095611572266</v>
      </c>
      <c r="AB395" s="1">
        <v>1.9290788173675537</v>
      </c>
      <c r="AC395" s="1">
        <v>-0.1977943480014801</v>
      </c>
      <c r="AD395" s="1">
        <v>2.7792023494839668E-2</v>
      </c>
      <c r="AE395" s="1">
        <v>3.4803098533302546E-3</v>
      </c>
      <c r="AF395" s="1">
        <v>1.0256859473884106E-2</v>
      </c>
      <c r="AG395" s="1">
        <v>1.6701256390661001E-3</v>
      </c>
      <c r="AH395" s="1">
        <v>1</v>
      </c>
      <c r="AI395" s="1">
        <v>0</v>
      </c>
      <c r="AJ395" s="1">
        <v>2</v>
      </c>
      <c r="AK395" s="1">
        <v>0</v>
      </c>
      <c r="AL395" s="1">
        <v>1</v>
      </c>
      <c r="AM395" s="1">
        <v>0.18999999761581421</v>
      </c>
      <c r="AN395" s="1">
        <v>111115</v>
      </c>
      <c r="AO395">
        <f>X395*0.000001/(K395*0.0001)</f>
        <v>1.1854929134876109</v>
      </c>
      <c r="AP395">
        <f>(U395-T395)/(1000-U395)*AO395</f>
        <v>5.9359655588231907E-4</v>
      </c>
      <c r="AQ395">
        <f>(P395+273.15)</f>
        <v>308.32779541015623</v>
      </c>
      <c r="AR395">
        <f>(O395+273.15)</f>
        <v>308.4284957885742</v>
      </c>
      <c r="AS395">
        <f>(Y395*AK395+Z395*AL395)*AM395</f>
        <v>1.2247909824341097E-2</v>
      </c>
      <c r="AT395">
        <f>((AS395+0.00000010773*(AR395^4-AQ395^4))-AP395*44100)/(L395*0.92*2*29.3+0.00000043092*AQ395^3)</f>
        <v>-0.20665657496023579</v>
      </c>
      <c r="AU395">
        <f>0.61365*EXP(17.502*J395/(240.97+J395))</f>
        <v>5.6393501918868356</v>
      </c>
      <c r="AV395">
        <f>AU395*1000/AA395</f>
        <v>55.455769198092177</v>
      </c>
      <c r="AW395">
        <f>(AV395-U395)</f>
        <v>39.230492251070693</v>
      </c>
      <c r="AX395">
        <f>IF(D395,P395,(O395+P395)/2)</f>
        <v>35.17779541015625</v>
      </c>
      <c r="AY395">
        <f>0.61365*EXP(17.502*AX395/(240.97+AX395))</f>
        <v>5.7042221439098038</v>
      </c>
      <c r="AZ395">
        <f>IF(AW395&lt;&gt;0,(1000-(AV395+U395)/2)/AW395*AP395,0)</f>
        <v>1.4588696495640034E-2</v>
      </c>
      <c r="BA395">
        <f>U395*AA395/1000</f>
        <v>1.6499639259850083</v>
      </c>
      <c r="BB395">
        <f>(AY395-BA395)</f>
        <v>4.0542582179247955</v>
      </c>
      <c r="BC395">
        <f>1/(1.6/F395+1.37/N395)</f>
        <v>9.1232499199401674E-3</v>
      </c>
      <c r="BD395">
        <f>G395*AA395*0.001</f>
        <v>87.772045113006854</v>
      </c>
      <c r="BE395">
        <f>G395/S395</f>
        <v>2.0865023846740107</v>
      </c>
      <c r="BF395">
        <f>(1-AP395*AA395/AU395/F395)*100</f>
        <v>26.925705323795988</v>
      </c>
      <c r="BG395">
        <f>(S395-E395/(N395/1.35))</f>
        <v>415.35071754050176</v>
      </c>
      <c r="BH395">
        <f>E395*BF395/100/BG395</f>
        <v>-2.903858710069966E-3</v>
      </c>
    </row>
    <row r="396" spans="1:60" x14ac:dyDescent="0.25">
      <c r="A396" s="1">
        <v>136</v>
      </c>
      <c r="B396" s="1" t="s">
        <v>458</v>
      </c>
      <c r="C396" s="1">
        <v>17183.500006895512</v>
      </c>
      <c r="D396" s="1">
        <v>1</v>
      </c>
      <c r="E396">
        <f>(R396-S396*(1000-T396)/(1000-U396))*AO396</f>
        <v>-4.7746187045500488</v>
      </c>
      <c r="F396">
        <f>IF(AZ396&lt;&gt;0,1/(1/AZ396-1/N396),0)</f>
        <v>1.4673857131836233E-2</v>
      </c>
      <c r="G396">
        <f>((BC396-AP396/2)*S396-E396)/(BC396+AP396/2)</f>
        <v>893.57152680312788</v>
      </c>
      <c r="H396">
        <f>AP396*1000</f>
        <v>0.59449229539242354</v>
      </c>
      <c r="I396">
        <f>(AU396-BA396)</f>
        <v>3.9884331234598567</v>
      </c>
      <c r="J396">
        <f>(P396+AT396*D396)</f>
        <v>34.96652540402151</v>
      </c>
      <c r="K396" s="1">
        <v>4.2199997901916504</v>
      </c>
      <c r="L396">
        <f>(K396*AI396+AJ396)</f>
        <v>2</v>
      </c>
      <c r="M396" s="1">
        <v>0.5</v>
      </c>
      <c r="N396">
        <f>L396*(M396+1)*(M396+1)/(M396*M396+1)</f>
        <v>3.6</v>
      </c>
      <c r="O396" s="1">
        <v>35.27777099609375</v>
      </c>
      <c r="P396" s="1">
        <v>35.173114776611328</v>
      </c>
      <c r="Q396" s="1">
        <v>35.066890716552734</v>
      </c>
      <c r="R396" s="1">
        <v>409.83856201171875</v>
      </c>
      <c r="S396" s="1">
        <v>413.65872192382813</v>
      </c>
      <c r="T396" s="1">
        <v>15.72719669342041</v>
      </c>
      <c r="U396" s="1">
        <v>16.220542907714844</v>
      </c>
      <c r="V396" s="1">
        <v>27.88414192199707</v>
      </c>
      <c r="W396" s="1">
        <v>28.758739471435547</v>
      </c>
      <c r="X396" s="1">
        <v>500.27017211914063</v>
      </c>
      <c r="Y396" s="1">
        <v>5.004061758518219E-2</v>
      </c>
      <c r="Z396" s="1">
        <v>5.2674334496259689E-2</v>
      </c>
      <c r="AA396" s="1">
        <v>101.69056701660156</v>
      </c>
      <c r="AB396" s="1">
        <v>1.9290788173675537</v>
      </c>
      <c r="AC396" s="1">
        <v>-0.1977943480014801</v>
      </c>
      <c r="AD396" s="1">
        <v>2.7792023494839668E-2</v>
      </c>
      <c r="AE396" s="1">
        <v>3.4803098533302546E-3</v>
      </c>
      <c r="AF396" s="1">
        <v>1.0256859473884106E-2</v>
      </c>
      <c r="AG396" s="1">
        <v>1.6701256390661001E-3</v>
      </c>
      <c r="AH396" s="1">
        <v>1</v>
      </c>
      <c r="AI396" s="1">
        <v>0</v>
      </c>
      <c r="AJ396" s="1">
        <v>2</v>
      </c>
      <c r="AK396" s="1">
        <v>0</v>
      </c>
      <c r="AL396" s="1">
        <v>1</v>
      </c>
      <c r="AM396" s="1">
        <v>0.18999999761581421</v>
      </c>
      <c r="AN396" s="1">
        <v>111115</v>
      </c>
      <c r="AO396">
        <f>X396*0.000001/(K396*0.0001)</f>
        <v>1.1854744004535149</v>
      </c>
      <c r="AP396">
        <f>(U396-T396)/(1000-U396)*AO396</f>
        <v>5.9449229539242359E-4</v>
      </c>
      <c r="AQ396">
        <f>(P396+273.15)</f>
        <v>308.32311477661131</v>
      </c>
      <c r="AR396">
        <f>(O396+273.15)</f>
        <v>308.42777099609373</v>
      </c>
      <c r="AS396">
        <f>(Y396*AK396+Z396*AL396)*AM396</f>
        <v>1.0008123428703941E-2</v>
      </c>
      <c r="AT396">
        <f>((AS396+0.00000010773*(AR396^4-AQ396^4))-AP396*44100)/(L396*0.92*2*29.3+0.00000043092*AQ396^3)</f>
        <v>-0.20658937258981755</v>
      </c>
      <c r="AU396">
        <f>0.61365*EXP(17.502*J396/(240.97+J396))</f>
        <v>5.6379093290624942</v>
      </c>
      <c r="AV396">
        <f>AU396*1000/AA396</f>
        <v>55.441812298500345</v>
      </c>
      <c r="AW396">
        <f>(AV396-U396)</f>
        <v>39.221269390785501</v>
      </c>
      <c r="AX396">
        <f>IF(D396,P396,(O396+P396)/2)</f>
        <v>35.173114776611328</v>
      </c>
      <c r="AY396">
        <f>0.61365*EXP(17.502*AX396/(240.97+AX396))</f>
        <v>5.7027456906020477</v>
      </c>
      <c r="AZ396">
        <f>IF(AW396&lt;&gt;0,(1000-(AV396+U396)/2)/AW396*AP396,0)</f>
        <v>1.4614288249099912E-2</v>
      </c>
      <c r="BA396">
        <f>U396*AA396/1000</f>
        <v>1.6494762056026375</v>
      </c>
      <c r="BB396">
        <f>(AY396-BA396)</f>
        <v>4.0532694849994098</v>
      </c>
      <c r="BC396">
        <f>1/(1.6/F396+1.37/N396)</f>
        <v>9.1392634336295974E-3</v>
      </c>
      <c r="BD396">
        <f>G396*AA396*0.001</f>
        <v>90.867795230500462</v>
      </c>
      <c r="BE396">
        <f>G396/S396</f>
        <v>2.1601660485903444</v>
      </c>
      <c r="BF396">
        <f>(1-AP396*AA396/AU396/F396)*100</f>
        <v>26.925723189649297</v>
      </c>
      <c r="BG396">
        <f>(S396-E396/(N396/1.35))</f>
        <v>415.44920393803437</v>
      </c>
      <c r="BH396">
        <f>E396*BF396/100/BG396</f>
        <v>-3.0944832811380645E-3</v>
      </c>
    </row>
    <row r="397" spans="1:60" x14ac:dyDescent="0.25">
      <c r="A397" s="1">
        <v>137</v>
      </c>
      <c r="B397" s="1" t="s">
        <v>459</v>
      </c>
      <c r="C397" s="1">
        <v>17189.000006772578</v>
      </c>
      <c r="D397" s="1">
        <v>1</v>
      </c>
      <c r="E397">
        <f>(R397-S397*(1000-T397)/(1000-U397))*AO397</f>
        <v>-4.7951120115283432</v>
      </c>
      <c r="F397">
        <f>IF(AZ397&lt;&gt;0,1/(1/AZ397-1/N397),0)</f>
        <v>1.4678068999354999E-2</v>
      </c>
      <c r="G397">
        <f>((BC397-AP397/2)*S397-E397)/(BC397+AP397/2)</f>
        <v>895.58079939322499</v>
      </c>
      <c r="H397">
        <f>AP397*1000</f>
        <v>0.59458933364408273</v>
      </c>
      <c r="I397">
        <f>(AU397-BA397)</f>
        <v>3.9879826684983994</v>
      </c>
      <c r="J397">
        <f>(P397+AT397*D397)</f>
        <v>34.963356249172662</v>
      </c>
      <c r="K397" s="1">
        <v>4.2199997901916504</v>
      </c>
      <c r="L397">
        <f>(K397*AI397+AJ397)</f>
        <v>2</v>
      </c>
      <c r="M397" s="1">
        <v>0.5</v>
      </c>
      <c r="N397">
        <f>L397*(M397+1)*(M397+1)/(M397*M397+1)</f>
        <v>3.6</v>
      </c>
      <c r="O397" s="1">
        <v>35.281585693359375</v>
      </c>
      <c r="P397" s="1">
        <v>35.169078826904297</v>
      </c>
      <c r="Q397" s="1">
        <v>35.079631805419922</v>
      </c>
      <c r="R397" s="1">
        <v>409.79742431640625</v>
      </c>
      <c r="S397" s="1">
        <v>413.63504028320313</v>
      </c>
      <c r="T397" s="1">
        <v>15.721757888793945</v>
      </c>
      <c r="U397" s="1">
        <v>16.215211868286133</v>
      </c>
      <c r="V397" s="1">
        <v>27.870079040527344</v>
      </c>
      <c r="W397" s="1">
        <v>28.74476432800293</v>
      </c>
      <c r="X397" s="1">
        <v>500.24526977539063</v>
      </c>
      <c r="Y397" s="1">
        <v>9.796731173992157E-2</v>
      </c>
      <c r="Z397" s="1">
        <v>0.10312348604202271</v>
      </c>
      <c r="AA397" s="1">
        <v>101.69075012207031</v>
      </c>
      <c r="AB397" s="1">
        <v>1.9290788173675537</v>
      </c>
      <c r="AC397" s="1">
        <v>-0.1977943480014801</v>
      </c>
      <c r="AD397" s="1">
        <v>2.7792023494839668E-2</v>
      </c>
      <c r="AE397" s="1">
        <v>3.4803098533302546E-3</v>
      </c>
      <c r="AF397" s="1">
        <v>1.0256859473884106E-2</v>
      </c>
      <c r="AG397" s="1">
        <v>1.6701256390661001E-3</v>
      </c>
      <c r="AH397" s="1">
        <v>1</v>
      </c>
      <c r="AI397" s="1">
        <v>0</v>
      </c>
      <c r="AJ397" s="1">
        <v>2</v>
      </c>
      <c r="AK397" s="1">
        <v>0</v>
      </c>
      <c r="AL397" s="1">
        <v>1</v>
      </c>
      <c r="AM397" s="1">
        <v>0.18999999761581421</v>
      </c>
      <c r="AN397" s="1">
        <v>111115</v>
      </c>
      <c r="AO397">
        <f>X397*0.000001/(K397*0.0001)</f>
        <v>1.1854153901573345</v>
      </c>
      <c r="AP397">
        <f>(U397-T397)/(1000-U397)*AO397</f>
        <v>5.9458933364408271E-4</v>
      </c>
      <c r="AQ397">
        <f>(P397+273.15)</f>
        <v>308.31907882690427</v>
      </c>
      <c r="AR397">
        <f>(O397+273.15)</f>
        <v>308.43158569335935</v>
      </c>
      <c r="AS397">
        <f>(Y397*AK397+Z397*AL397)*AM397</f>
        <v>1.9593462102118764E-2</v>
      </c>
      <c r="AT397">
        <f>((AS397+0.00000010773*(AR397^4-AQ397^4))-AP397*44100)/(L397*0.92*2*29.3+0.00000043092*AQ397^3)</f>
        <v>-0.20572257773163136</v>
      </c>
      <c r="AU397">
        <f>0.61365*EXP(17.502*J397/(240.97+J397))</f>
        <v>5.6369197267727138</v>
      </c>
      <c r="AV397">
        <f>AU397*1000/AA397</f>
        <v>55.431980981614501</v>
      </c>
      <c r="AW397">
        <f>(AV397-U397)</f>
        <v>39.216769113328368</v>
      </c>
      <c r="AX397">
        <f>IF(D397,P397,(O397+P397)/2)</f>
        <v>35.169078826904297</v>
      </c>
      <c r="AY397">
        <f>0.61365*EXP(17.502*AX397/(240.97+AX397))</f>
        <v>5.7014728622337891</v>
      </c>
      <c r="AZ397">
        <f>IF(AW397&lt;&gt;0,(1000-(AV397+U397)/2)/AW397*AP397,0)</f>
        <v>1.4618465984802318E-2</v>
      </c>
      <c r="BA397">
        <f>U397*AA397/1000</f>
        <v>1.6489370582743141</v>
      </c>
      <c r="BB397">
        <f>(AY397-BA397)</f>
        <v>4.0525358039594748</v>
      </c>
      <c r="BC397">
        <f>1/(1.6/F397+1.37/N397)</f>
        <v>9.141877568981353E-3</v>
      </c>
      <c r="BD397">
        <f>G397*AA397*0.001</f>
        <v>91.072283285220422</v>
      </c>
      <c r="BE397">
        <f>G397/S397</f>
        <v>2.16514732112649</v>
      </c>
      <c r="BF397">
        <f>(1-AP397*AA397/AU397/F397)*100</f>
        <v>26.921808710445639</v>
      </c>
      <c r="BG397">
        <f>(S397-E397/(N397/1.35))</f>
        <v>415.43320728752627</v>
      </c>
      <c r="BH397">
        <f>E397*BF397/100/BG397</f>
        <v>-3.107433061560228E-3</v>
      </c>
    </row>
    <row r="398" spans="1:60" x14ac:dyDescent="0.25">
      <c r="A398" s="1" t="s">
        <v>9</v>
      </c>
      <c r="B398" s="1" t="s">
        <v>460</v>
      </c>
    </row>
    <row r="399" spans="1:60" x14ac:dyDescent="0.25">
      <c r="A399" s="1" t="s">
        <v>9</v>
      </c>
      <c r="B399" s="1" t="s">
        <v>461</v>
      </c>
    </row>
    <row r="400" spans="1:60" x14ac:dyDescent="0.25">
      <c r="A400" s="1" t="s">
        <v>9</v>
      </c>
      <c r="B400" s="1" t="s">
        <v>462</v>
      </c>
    </row>
    <row r="401" spans="1:60" x14ac:dyDescent="0.25">
      <c r="A401" s="1" t="s">
        <v>9</v>
      </c>
      <c r="B401" s="1" t="s">
        <v>463</v>
      </c>
    </row>
    <row r="402" spans="1:60" x14ac:dyDescent="0.25">
      <c r="A402" s="1" t="s">
        <v>9</v>
      </c>
      <c r="B402" s="1" t="s">
        <v>464</v>
      </c>
    </row>
    <row r="403" spans="1:60" x14ac:dyDescent="0.25">
      <c r="A403" s="1" t="s">
        <v>9</v>
      </c>
      <c r="B403" s="1" t="s">
        <v>465</v>
      </c>
    </row>
    <row r="404" spans="1:60" x14ac:dyDescent="0.25">
      <c r="A404" s="1" t="s">
        <v>9</v>
      </c>
      <c r="B404" s="1" t="s">
        <v>466</v>
      </c>
    </row>
    <row r="405" spans="1:60" x14ac:dyDescent="0.25">
      <c r="A405" s="1" t="s">
        <v>9</v>
      </c>
      <c r="B405" s="1" t="s">
        <v>467</v>
      </c>
    </row>
    <row r="406" spans="1:60" x14ac:dyDescent="0.25">
      <c r="A406" s="1" t="s">
        <v>9</v>
      </c>
      <c r="B406" s="1" t="s">
        <v>468</v>
      </c>
    </row>
    <row r="407" spans="1:60" x14ac:dyDescent="0.25">
      <c r="A407" s="1">
        <v>138</v>
      </c>
      <c r="B407" s="1" t="s">
        <v>469</v>
      </c>
      <c r="C407" s="1">
        <v>17492.000007241964</v>
      </c>
      <c r="D407" s="1">
        <v>1</v>
      </c>
      <c r="E407">
        <f>(R407-S407*(1000-T407)/(1000-U407))*AO407</f>
        <v>-4.5846931460582789</v>
      </c>
      <c r="F407">
        <f>IF(AZ407&lt;&gt;0,1/(1/AZ407-1/N407),0)</f>
        <v>1.2051234734425886E-2</v>
      </c>
      <c r="G407">
        <f>((BC407-AP407/2)*S407-E407)/(BC407+AP407/2)</f>
        <v>980.82194944374396</v>
      </c>
      <c r="H407">
        <f>AP407*1000</f>
        <v>0.48760846739852537</v>
      </c>
      <c r="I407">
        <f>(AU407-BA407)</f>
        <v>3.9816566245342484</v>
      </c>
      <c r="J407">
        <f>(P407+AT407*D407)</f>
        <v>34.860698963375569</v>
      </c>
      <c r="K407" s="1">
        <v>6.369999885559082</v>
      </c>
      <c r="L407">
        <f>(K407*AI407+AJ407)</f>
        <v>2</v>
      </c>
      <c r="M407" s="1">
        <v>0.5</v>
      </c>
      <c r="N407">
        <f>L407*(M407+1)*(M407+1)/(M407*M407+1)</f>
        <v>3.6</v>
      </c>
      <c r="O407" s="1">
        <v>35.232505798339844</v>
      </c>
      <c r="P407" s="1">
        <v>35.016475677490234</v>
      </c>
      <c r="Q407" s="1">
        <v>35.039104461669922</v>
      </c>
      <c r="R407" s="1">
        <v>410.13796997070313</v>
      </c>
      <c r="S407" s="1">
        <v>415.71786499023438</v>
      </c>
      <c r="T407" s="1">
        <v>15.351744651794434</v>
      </c>
      <c r="U407" s="1">
        <v>15.962739944458008</v>
      </c>
      <c r="V407" s="1">
        <v>27.286575317382813</v>
      </c>
      <c r="W407" s="1">
        <v>28.372173309326172</v>
      </c>
      <c r="X407" s="1">
        <v>500.246826171875</v>
      </c>
      <c r="Y407" s="1">
        <v>7.653634250164032E-2</v>
      </c>
      <c r="Z407" s="1">
        <v>8.0564573407173157E-2</v>
      </c>
      <c r="AA407" s="1">
        <v>101.69236755371094</v>
      </c>
      <c r="AB407" s="1">
        <v>1.9410691261291504</v>
      </c>
      <c r="AC407" s="1">
        <v>-0.1931060403585434</v>
      </c>
      <c r="AD407" s="1">
        <v>1.3215670362114906E-2</v>
      </c>
      <c r="AE407" s="1">
        <v>3.9984267204999924E-3</v>
      </c>
      <c r="AF407" s="1">
        <v>2.4235950782895088E-2</v>
      </c>
      <c r="AG407" s="1">
        <v>1.314873225055635E-3</v>
      </c>
      <c r="AH407" s="1">
        <v>0.66666668653488159</v>
      </c>
      <c r="AI407" s="1">
        <v>0</v>
      </c>
      <c r="AJ407" s="1">
        <v>2</v>
      </c>
      <c r="AK407" s="1">
        <v>0</v>
      </c>
      <c r="AL407" s="1">
        <v>1</v>
      </c>
      <c r="AM407" s="1">
        <v>0.18999999761581421</v>
      </c>
      <c r="AN407" s="1">
        <v>111115</v>
      </c>
      <c r="AO407">
        <f>X407*0.000001/(K407*0.0001)</f>
        <v>0.78531685268306606</v>
      </c>
      <c r="AP407">
        <f>(U407-T407)/(1000-U407)*AO407</f>
        <v>4.8760846739852537E-4</v>
      </c>
      <c r="AQ407">
        <f>(P407+273.15)</f>
        <v>308.16647567749021</v>
      </c>
      <c r="AR407">
        <f>(O407+273.15)</f>
        <v>308.38250579833982</v>
      </c>
      <c r="AS407">
        <f>(Y407*AK407+Z407*AL407)*AM407</f>
        <v>1.5307268755281989E-2</v>
      </c>
      <c r="AT407">
        <f>((AS407+0.00000010773*(AR407^4-AQ407^4))-AP407*44100)/(L407*0.92*2*29.3+0.00000043092*AQ407^3)</f>
        <v>-0.1557767141146684</v>
      </c>
      <c r="AU407">
        <f>0.61365*EXP(17.502*J407/(240.97+J407))</f>
        <v>5.6049454421303757</v>
      </c>
      <c r="AV407">
        <f>AU407*1000/AA407</f>
        <v>55.116677652037225</v>
      </c>
      <c r="AW407">
        <f>(AV407-U407)</f>
        <v>39.153937707579217</v>
      </c>
      <c r="AX407">
        <f>IF(D407,P407,(O407+P407)/2)</f>
        <v>35.016475677490234</v>
      </c>
      <c r="AY407">
        <f>0.61365*EXP(17.502*AX407/(240.97+AX407))</f>
        <v>5.6535267905890336</v>
      </c>
      <c r="AZ407">
        <f>IF(AW407&lt;&gt;0,(1000-(AV407+U407)/2)/AW407*AP407,0)</f>
        <v>1.2011027038248258E-2</v>
      </c>
      <c r="BA407">
        <f>U407*AA407/1000</f>
        <v>1.6232888175961271</v>
      </c>
      <c r="BB407">
        <f>(AY407-BA407)</f>
        <v>4.0302379729929063</v>
      </c>
      <c r="BC407">
        <f>1/(1.6/F407+1.37/N407)</f>
        <v>7.51049398426151E-3</v>
      </c>
      <c r="BD407">
        <f>G407*AA407*0.001</f>
        <v>99.742106187580504</v>
      </c>
      <c r="BE407">
        <f>G407/S407</f>
        <v>2.3593452003001709</v>
      </c>
      <c r="BF407">
        <f>(1-AP407*AA407/AU407/F407)*100</f>
        <v>26.589756980426426</v>
      </c>
      <c r="BG407">
        <f>(S407-E407/(N407/1.35))</f>
        <v>417.43712492000623</v>
      </c>
      <c r="BH407">
        <f>E407*BF407/100/BG407</f>
        <v>-2.9203410359554685E-3</v>
      </c>
    </row>
    <row r="408" spans="1:60" x14ac:dyDescent="0.25">
      <c r="A408" s="1">
        <v>139</v>
      </c>
      <c r="B408" s="1" t="s">
        <v>470</v>
      </c>
      <c r="C408" s="1">
        <v>17497.50000711903</v>
      </c>
      <c r="D408" s="1">
        <v>1</v>
      </c>
      <c r="E408">
        <f>(R408-S408*(1000-T408)/(1000-U408))*AO408</f>
        <v>-4.541320683438518</v>
      </c>
      <c r="F408">
        <f>IF(AZ408&lt;&gt;0,1/(1/AZ408-1/N408),0)</f>
        <v>1.2100623863103397E-2</v>
      </c>
      <c r="G408">
        <f>((BC408-AP408/2)*S408-E408)/(BC408+AP408/2)</f>
        <v>972.91059463048339</v>
      </c>
      <c r="H408">
        <f>AP408*1000</f>
        <v>0.4893871984733647</v>
      </c>
      <c r="I408">
        <f>(AU408-BA408)</f>
        <v>3.9800025564481381</v>
      </c>
      <c r="J408">
        <f>(P408+AT408*D408)</f>
        <v>34.852525835673333</v>
      </c>
      <c r="K408" s="1">
        <v>6.369999885559082</v>
      </c>
      <c r="L408">
        <f>(K408*AI408+AJ408)</f>
        <v>2</v>
      </c>
      <c r="M408" s="1">
        <v>0.5</v>
      </c>
      <c r="N408">
        <f>L408*(M408+1)*(M408+1)/(M408*M408+1)</f>
        <v>3.6</v>
      </c>
      <c r="O408" s="1">
        <v>35.224048614501953</v>
      </c>
      <c r="P408" s="1">
        <v>35.009037017822266</v>
      </c>
      <c r="Q408" s="1">
        <v>35.025154113769531</v>
      </c>
      <c r="R408" s="1">
        <v>410.24371337890625</v>
      </c>
      <c r="S408" s="1">
        <v>415.76742553710938</v>
      </c>
      <c r="T408" s="1">
        <v>15.340776443481445</v>
      </c>
      <c r="U408" s="1">
        <v>15.954008102416992</v>
      </c>
      <c r="V408" s="1">
        <v>27.27992057800293</v>
      </c>
      <c r="W408" s="1">
        <v>28.3699951171875</v>
      </c>
      <c r="X408" s="1">
        <v>500.2451171875</v>
      </c>
      <c r="Y408" s="1">
        <v>9.2523366212844849E-2</v>
      </c>
      <c r="Z408" s="1">
        <v>9.7393013536930084E-2</v>
      </c>
      <c r="AA408" s="1">
        <v>101.69256591796875</v>
      </c>
      <c r="AB408" s="1">
        <v>1.9410691261291504</v>
      </c>
      <c r="AC408" s="1">
        <v>-0.1931060403585434</v>
      </c>
      <c r="AD408" s="1">
        <v>1.3215670362114906E-2</v>
      </c>
      <c r="AE408" s="1">
        <v>3.9984267204999924E-3</v>
      </c>
      <c r="AF408" s="1">
        <v>2.4235950782895088E-2</v>
      </c>
      <c r="AG408" s="1">
        <v>1.314873225055635E-3</v>
      </c>
      <c r="AH408" s="1">
        <v>1</v>
      </c>
      <c r="AI408" s="1">
        <v>0</v>
      </c>
      <c r="AJ408" s="1">
        <v>2</v>
      </c>
      <c r="AK408" s="1">
        <v>0</v>
      </c>
      <c r="AL408" s="1">
        <v>1</v>
      </c>
      <c r="AM408" s="1">
        <v>0.18999999761581421</v>
      </c>
      <c r="AN408" s="1">
        <v>111115</v>
      </c>
      <c r="AO408">
        <f>X408*0.000001/(K408*0.0001)</f>
        <v>0.78531416981900704</v>
      </c>
      <c r="AP408">
        <f>(U408-T408)/(1000-U408)*AO408</f>
        <v>4.8938719847336468E-4</v>
      </c>
      <c r="AQ408">
        <f>(P408+273.15)</f>
        <v>308.15903701782224</v>
      </c>
      <c r="AR408">
        <f>(O408+273.15)</f>
        <v>308.37404861450193</v>
      </c>
      <c r="AS408">
        <f>(Y408*AK408+Z408*AL408)*AM408</f>
        <v>1.8504672339813677E-2</v>
      </c>
      <c r="AT408">
        <f>((AS408+0.00000010773*(AR408^4-AQ408^4))-AP408*44100)/(L408*0.92*2*29.3+0.00000043092*AQ408^3)</f>
        <v>-0.15651118214893442</v>
      </c>
      <c r="AU408">
        <f>0.61365*EXP(17.502*J408/(240.97+J408))</f>
        <v>5.6024065770589857</v>
      </c>
      <c r="AV408">
        <f>AU408*1000/AA408</f>
        <v>55.091604056664465</v>
      </c>
      <c r="AW408">
        <f>(AV408-U408)</f>
        <v>39.137595954247473</v>
      </c>
      <c r="AX408">
        <f>IF(D408,P408,(O408+P408)/2)</f>
        <v>35.009037017822266</v>
      </c>
      <c r="AY408">
        <f>0.61365*EXP(17.502*AX408/(240.97+AX408))</f>
        <v>5.6511986378558401</v>
      </c>
      <c r="AZ408">
        <f>IF(AW408&lt;&gt;0,(1000-(AV408+U408)/2)/AW408*AP408,0)</f>
        <v>1.2060086482469826E-2</v>
      </c>
      <c r="BA408">
        <f>U408*AA408/1000</f>
        <v>1.6224040206108474</v>
      </c>
      <c r="BB408">
        <f>(AY408-BA408)</f>
        <v>4.0287946172449924</v>
      </c>
      <c r="BC408">
        <f>1/(1.6/F408+1.37/N408)</f>
        <v>7.5411856297904088E-3</v>
      </c>
      <c r="BD408">
        <f>G408*AA408*0.001</f>
        <v>98.937774776750615</v>
      </c>
      <c r="BE408">
        <f>G408/S408</f>
        <v>2.340035642219032</v>
      </c>
      <c r="BF408">
        <f>(1-AP408*AA408/AU408/F408)*100</f>
        <v>26.589289780616777</v>
      </c>
      <c r="BG408">
        <f>(S408-E408/(N408/1.35))</f>
        <v>417.47042079339883</v>
      </c>
      <c r="BH408">
        <f>E408*BF408/100/BG408</f>
        <v>-2.8924322688340448E-3</v>
      </c>
    </row>
    <row r="409" spans="1:60" x14ac:dyDescent="0.25">
      <c r="A409" s="1">
        <v>140</v>
      </c>
      <c r="B409" s="1" t="s">
        <v>471</v>
      </c>
      <c r="C409" s="1">
        <v>17502.500007007271</v>
      </c>
      <c r="D409" s="1">
        <v>1</v>
      </c>
      <c r="E409">
        <f>(R409-S409*(1000-T409)/(1000-U409))*AO409</f>
        <v>-4.6505713507022648</v>
      </c>
      <c r="F409">
        <f>IF(AZ409&lt;&gt;0,1/(1/AZ409-1/N409),0)</f>
        <v>1.2131685179636913E-2</v>
      </c>
      <c r="G409">
        <f>((BC409-AP409/2)*S409-E409)/(BC409+AP409/2)</f>
        <v>985.47088949131171</v>
      </c>
      <c r="H409">
        <f>AP409*1000</f>
        <v>0.49055424623067118</v>
      </c>
      <c r="I409">
        <f>(AU409-BA409)</f>
        <v>3.9793984432370326</v>
      </c>
      <c r="J409">
        <f>(P409+AT409*D409)</f>
        <v>34.847706357940844</v>
      </c>
      <c r="K409" s="1">
        <v>6.369999885559082</v>
      </c>
      <c r="L409">
        <f>(K409*AI409+AJ409)</f>
        <v>2</v>
      </c>
      <c r="M409" s="1">
        <v>0.5</v>
      </c>
      <c r="N409">
        <f>L409*(M409+1)*(M409+1)/(M409*M409+1)</f>
        <v>3.6</v>
      </c>
      <c r="O409" s="1">
        <v>35.217613220214844</v>
      </c>
      <c r="P409" s="1">
        <v>35.004875183105469</v>
      </c>
      <c r="Q409" s="1">
        <v>35.032657623291016</v>
      </c>
      <c r="R409" s="1">
        <v>410.15390014648438</v>
      </c>
      <c r="S409" s="1">
        <v>415.81613159179688</v>
      </c>
      <c r="T409" s="1">
        <v>15.330385208129883</v>
      </c>
      <c r="U409" s="1">
        <v>15.945090293884277</v>
      </c>
      <c r="V409" s="1">
        <v>27.271862030029297</v>
      </c>
      <c r="W409" s="1">
        <v>28.364221572875977</v>
      </c>
      <c r="X409" s="1">
        <v>500.24066162109375</v>
      </c>
      <c r="Y409" s="1">
        <v>9.8437905311584473E-2</v>
      </c>
      <c r="Z409" s="1">
        <v>0.10361885279417038</v>
      </c>
      <c r="AA409" s="1">
        <v>101.69346618652344</v>
      </c>
      <c r="AB409" s="1">
        <v>1.9410691261291504</v>
      </c>
      <c r="AC409" s="1">
        <v>-0.1931060403585434</v>
      </c>
      <c r="AD409" s="1">
        <v>1.3215670362114906E-2</v>
      </c>
      <c r="AE409" s="1">
        <v>3.9984267204999924E-3</v>
      </c>
      <c r="AF409" s="1">
        <v>2.4235950782895088E-2</v>
      </c>
      <c r="AG409" s="1">
        <v>1.314873225055635E-3</v>
      </c>
      <c r="AH409" s="1">
        <v>1</v>
      </c>
      <c r="AI409" s="1">
        <v>0</v>
      </c>
      <c r="AJ409" s="1">
        <v>2</v>
      </c>
      <c r="AK409" s="1">
        <v>0</v>
      </c>
      <c r="AL409" s="1">
        <v>1</v>
      </c>
      <c r="AM409" s="1">
        <v>0.18999999761581421</v>
      </c>
      <c r="AN409" s="1">
        <v>111115</v>
      </c>
      <c r="AO409">
        <f>X409*0.000001/(K409*0.0001)</f>
        <v>0.7853071752091384</v>
      </c>
      <c r="AP409">
        <f>(U409-T409)/(1000-U409)*AO409</f>
        <v>4.9055424623067119E-4</v>
      </c>
      <c r="AQ409">
        <f>(P409+273.15)</f>
        <v>308.15487518310545</v>
      </c>
      <c r="AR409">
        <f>(O409+273.15)</f>
        <v>308.36761322021482</v>
      </c>
      <c r="AS409">
        <f>(Y409*AK409+Z409*AL409)*AM409</f>
        <v>1.9687581783845776E-2</v>
      </c>
      <c r="AT409">
        <f>((AS409+0.00000010773*(AR409^4-AQ409^4))-AP409*44100)/(L409*0.92*2*29.3+0.00000043092*AQ409^3)</f>
        <v>-0.15716882516462718</v>
      </c>
      <c r="AU409">
        <f>0.61365*EXP(17.502*J409/(240.97+J409))</f>
        <v>5.6009099438792163</v>
      </c>
      <c r="AV409">
        <f>AU409*1000/AA409</f>
        <v>55.076399240892989</v>
      </c>
      <c r="AW409">
        <f>(AV409-U409)</f>
        <v>39.131308947008712</v>
      </c>
      <c r="AX409">
        <f>IF(D409,P409,(O409+P409)/2)</f>
        <v>35.004875183105469</v>
      </c>
      <c r="AY409">
        <f>0.61365*EXP(17.502*AX409/(240.97+AX409))</f>
        <v>5.6498964298049668</v>
      </c>
      <c r="AZ409">
        <f>IF(AW409&lt;&gt;0,(1000-(AV409+U409)/2)/AW409*AP409,0)</f>
        <v>1.209093976996603E-2</v>
      </c>
      <c r="BA409">
        <f>U409*AA409/1000</f>
        <v>1.6215115006421839</v>
      </c>
      <c r="BB409">
        <f>(AY409-BA409)</f>
        <v>4.0283849291627831</v>
      </c>
      <c r="BC409">
        <f>1/(1.6/F409+1.37/N409)</f>
        <v>7.5604875440570931E-3</v>
      </c>
      <c r="BD409">
        <f>G409*AA409*0.001</f>
        <v>100.21595057828789</v>
      </c>
      <c r="BE409">
        <f>G409/S409</f>
        <v>2.369967912785885</v>
      </c>
      <c r="BF409">
        <f>(1-AP409*AA409/AU409/F409)*100</f>
        <v>26.582368771237562</v>
      </c>
      <c r="BG409">
        <f>(S409-E409/(N409/1.35))</f>
        <v>417.5600958483102</v>
      </c>
      <c r="BH409">
        <f>E409*BF409/100/BG409</f>
        <v>-2.9606086374266323E-3</v>
      </c>
    </row>
    <row r="410" spans="1:60" x14ac:dyDescent="0.25">
      <c r="A410" s="1">
        <v>141</v>
      </c>
      <c r="B410" s="1" t="s">
        <v>472</v>
      </c>
      <c r="C410" s="1">
        <v>17507.500006895512</v>
      </c>
      <c r="D410" s="1">
        <v>1</v>
      </c>
      <c r="E410">
        <f>(R410-S410*(1000-T410)/(1000-U410))*AO410</f>
        <v>-4.8347405268574111</v>
      </c>
      <c r="F410">
        <f>IF(AZ410&lt;&gt;0,1/(1/AZ410-1/N410),0)</f>
        <v>1.2209662950343623E-2</v>
      </c>
      <c r="G410">
        <f>((BC410-AP410/2)*S410-E410)/(BC410+AP410/2)</f>
        <v>1005.0725115268981</v>
      </c>
      <c r="H410">
        <f>AP410*1000</f>
        <v>0.49374557491390203</v>
      </c>
      <c r="I410">
        <f>(AU410-BA410)</f>
        <v>3.9798352388135476</v>
      </c>
      <c r="J410">
        <f>(P410+AT410*D410)</f>
        <v>34.847183557478999</v>
      </c>
      <c r="K410" s="1">
        <v>6.369999885559082</v>
      </c>
      <c r="L410">
        <f>(K410*AI410+AJ410)</f>
        <v>2</v>
      </c>
      <c r="M410" s="1">
        <v>0.5</v>
      </c>
      <c r="N410">
        <f>L410*(M410+1)*(M410+1)/(M410*M410+1)</f>
        <v>3.6</v>
      </c>
      <c r="O410" s="1">
        <v>35.216724395751953</v>
      </c>
      <c r="P410" s="1">
        <v>35.005634307861328</v>
      </c>
      <c r="Q410" s="1">
        <v>35.068046569824219</v>
      </c>
      <c r="R410" s="1">
        <v>409.87420654296875</v>
      </c>
      <c r="S410" s="1">
        <v>415.76943969726563</v>
      </c>
      <c r="T410" s="1">
        <v>15.320370674133301</v>
      </c>
      <c r="U410" s="1">
        <v>15.939093589782715</v>
      </c>
      <c r="V410" s="1">
        <v>27.257472991943359</v>
      </c>
      <c r="W410" s="1">
        <v>28.357324600219727</v>
      </c>
      <c r="X410" s="1">
        <v>500.22848510742188</v>
      </c>
      <c r="Y410" s="1">
        <v>0.13413381576538086</v>
      </c>
      <c r="Z410" s="1">
        <v>0.14119349420070648</v>
      </c>
      <c r="AA410" s="1">
        <v>101.69413757324219</v>
      </c>
      <c r="AB410" s="1">
        <v>1.9410691261291504</v>
      </c>
      <c r="AC410" s="1">
        <v>-0.1931060403585434</v>
      </c>
      <c r="AD410" s="1">
        <v>1.3215670362114906E-2</v>
      </c>
      <c r="AE410" s="1">
        <v>3.9984267204999924E-3</v>
      </c>
      <c r="AF410" s="1">
        <v>2.4235950782895088E-2</v>
      </c>
      <c r="AG410" s="1">
        <v>1.314873225055635E-3</v>
      </c>
      <c r="AH410" s="1">
        <v>1</v>
      </c>
      <c r="AI410" s="1">
        <v>0</v>
      </c>
      <c r="AJ410" s="1">
        <v>2</v>
      </c>
      <c r="AK410" s="1">
        <v>0</v>
      </c>
      <c r="AL410" s="1">
        <v>1</v>
      </c>
      <c r="AM410" s="1">
        <v>0.18999999761581421</v>
      </c>
      <c r="AN410" s="1">
        <v>111115</v>
      </c>
      <c r="AO410">
        <f>X410*0.000001/(K410*0.0001)</f>
        <v>0.78528805980271654</v>
      </c>
      <c r="AP410">
        <f>(U410-T410)/(1000-U410)*AO410</f>
        <v>4.9374557491390204E-4</v>
      </c>
      <c r="AQ410">
        <f>(P410+273.15)</f>
        <v>308.15563430786131</v>
      </c>
      <c r="AR410">
        <f>(O410+273.15)</f>
        <v>308.36672439575193</v>
      </c>
      <c r="AS410">
        <f>(Y410*AK410+Z410*AL410)*AM410</f>
        <v>2.6826763561502709E-2</v>
      </c>
      <c r="AT410">
        <f>((AS410+0.00000010773*(AR410^4-AQ410^4))-AP410*44100)/(L410*0.92*2*29.3+0.00000043092*AQ410^3)</f>
        <v>-0.15845075038233136</v>
      </c>
      <c r="AU410">
        <f>0.61365*EXP(17.502*J410/(240.97+J410))</f>
        <v>5.6007476151256936</v>
      </c>
      <c r="AV410">
        <f>AU410*1000/AA410</f>
        <v>55.07443938046007</v>
      </c>
      <c r="AW410">
        <f>(AV410-U410)</f>
        <v>39.135345790677356</v>
      </c>
      <c r="AX410">
        <f>IF(D410,P410,(O410+P410)/2)</f>
        <v>35.005634307861328</v>
      </c>
      <c r="AY410">
        <f>0.61365*EXP(17.502*AX410/(240.97+AX410))</f>
        <v>5.6501339350147921</v>
      </c>
      <c r="AZ410">
        <f>IF(AW410&lt;&gt;0,(1000-(AV410+U410)/2)/AW410*AP410,0)</f>
        <v>1.2168392956829673E-2</v>
      </c>
      <c r="BA410">
        <f>U410*AA410/1000</f>
        <v>1.620912376312146</v>
      </c>
      <c r="BB410">
        <f>(AY410-BA410)</f>
        <v>4.0292215587026465</v>
      </c>
      <c r="BC410">
        <f>1/(1.6/F410+1.37/N410)</f>
        <v>7.6089427124507577E-3</v>
      </c>
      <c r="BD410">
        <f>G410*AA410*0.001</f>
        <v>102.20998225830041</v>
      </c>
      <c r="BE410">
        <f>G410/S410</f>
        <v>2.4173794790177987</v>
      </c>
      <c r="BF410">
        <f>(1-AP410*AA410/AU410/F410)*100</f>
        <v>26.574069985940973</v>
      </c>
      <c r="BG410">
        <f>(S410-E410/(N410/1.35))</f>
        <v>417.58246739483718</v>
      </c>
      <c r="BH410">
        <f>E410*BF410/100/BG410</f>
        <v>-3.0767271893887573E-3</v>
      </c>
    </row>
    <row r="411" spans="1:60" x14ac:dyDescent="0.25">
      <c r="A411" s="1">
        <v>142</v>
      </c>
      <c r="B411" s="1" t="s">
        <v>473</v>
      </c>
      <c r="C411" s="1">
        <v>17513.000006772578</v>
      </c>
      <c r="D411" s="1">
        <v>1</v>
      </c>
      <c r="E411">
        <f>(R411-S411*(1000-T411)/(1000-U411))*AO411</f>
        <v>-4.8314853785562253</v>
      </c>
      <c r="F411">
        <f>IF(AZ411&lt;&gt;0,1/(1/AZ411-1/N411),0)</f>
        <v>1.2243747909189936E-2</v>
      </c>
      <c r="G411">
        <f>((BC411-AP411/2)*S411-E411)/(BC411+AP411/2)</f>
        <v>1002.86340969943</v>
      </c>
      <c r="H411">
        <f>AP411*1000</f>
        <v>0.49555341963670563</v>
      </c>
      <c r="I411">
        <f>(AU411-BA411)</f>
        <v>3.9833005006008122</v>
      </c>
      <c r="J411">
        <f>(P411+AT411*D411)</f>
        <v>34.856159041793937</v>
      </c>
      <c r="K411" s="1">
        <v>6.369999885559082</v>
      </c>
      <c r="L411">
        <f>(K411*AI411+AJ411)</f>
        <v>2</v>
      </c>
      <c r="M411" s="1">
        <v>0.5</v>
      </c>
      <c r="N411">
        <f>L411*(M411+1)*(M411+1)/(M411*M411+1)</f>
        <v>3.6</v>
      </c>
      <c r="O411" s="1">
        <v>35.223628997802734</v>
      </c>
      <c r="P411" s="1">
        <v>35.015621185302734</v>
      </c>
      <c r="Q411" s="1">
        <v>35.084712982177734</v>
      </c>
      <c r="R411" s="1">
        <v>409.8277587890625</v>
      </c>
      <c r="S411" s="1">
        <v>415.7176513671875</v>
      </c>
      <c r="T411" s="1">
        <v>15.311393737792969</v>
      </c>
      <c r="U411" s="1">
        <v>15.932357788085938</v>
      </c>
      <c r="V411" s="1">
        <v>27.232830047607422</v>
      </c>
      <c r="W411" s="1">
        <v>28.336091995239258</v>
      </c>
      <c r="X411" s="1">
        <v>500.25149536132813</v>
      </c>
      <c r="Y411" s="1">
        <v>0.11621121317148209</v>
      </c>
      <c r="Z411" s="1">
        <v>0.12232759594917297</v>
      </c>
      <c r="AA411" s="1">
        <v>101.69458770751953</v>
      </c>
      <c r="AB411" s="1">
        <v>1.9410691261291504</v>
      </c>
      <c r="AC411" s="1">
        <v>-0.1931060403585434</v>
      </c>
      <c r="AD411" s="1">
        <v>1.3215670362114906E-2</v>
      </c>
      <c r="AE411" s="1">
        <v>3.9984267204999924E-3</v>
      </c>
      <c r="AF411" s="1">
        <v>2.4235950782895088E-2</v>
      </c>
      <c r="AG411" s="1">
        <v>1.314873225055635E-3</v>
      </c>
      <c r="AH411" s="1">
        <v>1</v>
      </c>
      <c r="AI411" s="1">
        <v>0</v>
      </c>
      <c r="AJ411" s="1">
        <v>2</v>
      </c>
      <c r="AK411" s="1">
        <v>0</v>
      </c>
      <c r="AL411" s="1">
        <v>1</v>
      </c>
      <c r="AM411" s="1">
        <v>0.18999999761581421</v>
      </c>
      <c r="AN411" s="1">
        <v>111115</v>
      </c>
      <c r="AO411">
        <f>X411*0.000001/(K411*0.0001)</f>
        <v>0.78532418265094206</v>
      </c>
      <c r="AP411">
        <f>(U411-T411)/(1000-U411)*AO411</f>
        <v>4.9555341963670562E-4</v>
      </c>
      <c r="AQ411">
        <f>(P411+273.15)</f>
        <v>308.16562118530271</v>
      </c>
      <c r="AR411">
        <f>(O411+273.15)</f>
        <v>308.37362899780271</v>
      </c>
      <c r="AS411">
        <f>(Y411*AK411+Z411*AL411)*AM411</f>
        <v>2.3242242938691149E-2</v>
      </c>
      <c r="AT411">
        <f>((AS411+0.00000010773*(AR411^4-AQ411^4))-AP411*44100)/(L411*0.92*2*29.3+0.00000043092*AQ411^3)</f>
        <v>-0.15946214350880075</v>
      </c>
      <c r="AU411">
        <f>0.61365*EXP(17.502*J411/(240.97+J411))</f>
        <v>5.6035350570688998</v>
      </c>
      <c r="AV411">
        <f>AU411*1000/AA411</f>
        <v>55.101605536619545</v>
      </c>
      <c r="AW411">
        <f>(AV411-U411)</f>
        <v>39.169247748533607</v>
      </c>
      <c r="AX411">
        <f>IF(D411,P411,(O411+P411)/2)</f>
        <v>35.015621185302734</v>
      </c>
      <c r="AY411">
        <f>0.61365*EXP(17.502*AX411/(240.97+AX411))</f>
        <v>5.6532593091336558</v>
      </c>
      <c r="AZ411">
        <f>IF(AW411&lt;&gt;0,(1000-(AV411+U411)/2)/AW411*AP411,0)</f>
        <v>1.2202247563885009E-2</v>
      </c>
      <c r="BA411">
        <f>U411*AA411/1000</f>
        <v>1.6202345564680873</v>
      </c>
      <c r="BB411">
        <f>(AY411-BA411)</f>
        <v>4.0330247526655683</v>
      </c>
      <c r="BC411">
        <f>1/(1.6/F411+1.37/N411)</f>
        <v>7.6301224475498284E-3</v>
      </c>
      <c r="BD411">
        <f>G411*AA411*0.001</f>
        <v>101.98578097634078</v>
      </c>
      <c r="BE411">
        <f>G411/S411</f>
        <v>2.4123666782039983</v>
      </c>
      <c r="BF411">
        <f>(1-AP411*AA411/AU411/F411)*100</f>
        <v>26.546609865552561</v>
      </c>
      <c r="BG411">
        <f>(S411-E411/(N411/1.35))</f>
        <v>417.5294583841461</v>
      </c>
      <c r="BH411">
        <f>E411*BF411/100/BG411</f>
        <v>-3.0718684595818146E-3</v>
      </c>
    </row>
    <row r="412" spans="1:60" x14ac:dyDescent="0.25">
      <c r="A412" s="1" t="s">
        <v>9</v>
      </c>
      <c r="B412" s="1" t="s">
        <v>474</v>
      </c>
    </row>
    <row r="413" spans="1:60" x14ac:dyDescent="0.25">
      <c r="A413" s="1" t="s">
        <v>9</v>
      </c>
      <c r="B413" s="1" t="s">
        <v>475</v>
      </c>
    </row>
    <row r="414" spans="1:60" x14ac:dyDescent="0.25">
      <c r="A414" s="1" t="s">
        <v>9</v>
      </c>
      <c r="B414" s="1" t="s">
        <v>476</v>
      </c>
    </row>
    <row r="415" spans="1:60" x14ac:dyDescent="0.25">
      <c r="A415" s="1" t="s">
        <v>9</v>
      </c>
      <c r="B415" s="1" t="s">
        <v>477</v>
      </c>
    </row>
    <row r="416" spans="1:60" x14ac:dyDescent="0.25">
      <c r="A416" s="1" t="s">
        <v>9</v>
      </c>
      <c r="B416" s="1" t="s">
        <v>478</v>
      </c>
    </row>
    <row r="417" spans="1:60" x14ac:dyDescent="0.25">
      <c r="A417" s="1" t="s">
        <v>9</v>
      </c>
      <c r="B417" s="1" t="s">
        <v>479</v>
      </c>
    </row>
    <row r="418" spans="1:60" x14ac:dyDescent="0.25">
      <c r="A418" s="1" t="s">
        <v>9</v>
      </c>
      <c r="B418" s="1" t="s">
        <v>480</v>
      </c>
    </row>
    <row r="419" spans="1:60" x14ac:dyDescent="0.25">
      <c r="A419" s="1" t="s">
        <v>9</v>
      </c>
      <c r="B419" s="1" t="s">
        <v>481</v>
      </c>
    </row>
    <row r="420" spans="1:60" x14ac:dyDescent="0.25">
      <c r="A420" s="1" t="s">
        <v>9</v>
      </c>
      <c r="B420" s="1" t="s">
        <v>482</v>
      </c>
    </row>
    <row r="421" spans="1:60" x14ac:dyDescent="0.25">
      <c r="A421" s="1" t="s">
        <v>9</v>
      </c>
      <c r="B421" s="1" t="s">
        <v>483</v>
      </c>
    </row>
    <row r="422" spans="1:60" x14ac:dyDescent="0.25">
      <c r="A422" s="1">
        <v>143</v>
      </c>
      <c r="B422" s="1" t="s">
        <v>484</v>
      </c>
      <c r="C422" s="1">
        <v>18538.000007241964</v>
      </c>
      <c r="D422" s="1">
        <v>1</v>
      </c>
      <c r="E422">
        <f>(R422-S422*(1000-T422)/(1000-U422))*AO422</f>
        <v>-2.7774244079747628</v>
      </c>
      <c r="F422">
        <f>IF(AZ422&lt;&gt;0,1/(1/AZ422-1/N422),0)</f>
        <v>1.1034475235762505E-2</v>
      </c>
      <c r="G422">
        <f>((BC422-AP422/2)*S422-E422)/(BC422+AP422/2)</f>
        <v>763.89371287321478</v>
      </c>
      <c r="H422">
        <f>AP422*1000</f>
        <v>0.61579508531470473</v>
      </c>
      <c r="I422">
        <f>(AU422-BA422)</f>
        <v>5.4522985242353039</v>
      </c>
      <c r="J422">
        <f>(P422+AT422*D422)</f>
        <v>39.02381716805381</v>
      </c>
      <c r="K422" s="1">
        <v>5.25</v>
      </c>
      <c r="L422">
        <f>(K422*AI422+AJ422)</f>
        <v>2</v>
      </c>
      <c r="M422" s="1">
        <v>0.5</v>
      </c>
      <c r="N422">
        <f>L422*(M422+1)*(M422+1)/(M422*M422+1)</f>
        <v>3.6</v>
      </c>
      <c r="O422" s="1">
        <v>39.880451202392578</v>
      </c>
      <c r="P422" s="1">
        <v>39.17083740234375</v>
      </c>
      <c r="Q422" s="1">
        <v>40.05047607421875</v>
      </c>
      <c r="R422" s="1">
        <v>410.13259887695313</v>
      </c>
      <c r="S422" s="1">
        <v>412.7806396484375</v>
      </c>
      <c r="T422" s="1">
        <v>14.930994033813477</v>
      </c>
      <c r="U422" s="1">
        <v>15.567187309265137</v>
      </c>
      <c r="V422" s="1">
        <v>20.616785049438477</v>
      </c>
      <c r="W422" s="1">
        <v>21.493562698364258</v>
      </c>
      <c r="X422" s="1">
        <v>500.25625610351563</v>
      </c>
      <c r="Y422" s="1">
        <v>0.1326977014541626</v>
      </c>
      <c r="Z422" s="1">
        <v>0.13968180119991302</v>
      </c>
      <c r="AA422" s="1">
        <v>101.71107482910156</v>
      </c>
      <c r="AB422" s="1">
        <v>1.7242600917816162</v>
      </c>
      <c r="AC422" s="1">
        <v>-0.19698019325733185</v>
      </c>
      <c r="AD422" s="1">
        <v>2.1082883700728416E-2</v>
      </c>
      <c r="AE422" s="1">
        <v>9.7214896231889725E-4</v>
      </c>
      <c r="AF422" s="1">
        <v>3.2752439379692078E-2</v>
      </c>
      <c r="AG422" s="1">
        <v>1.2469551293179393E-3</v>
      </c>
      <c r="AH422" s="1">
        <v>0.66666668653488159</v>
      </c>
      <c r="AI422" s="1">
        <v>0</v>
      </c>
      <c r="AJ422" s="1">
        <v>2</v>
      </c>
      <c r="AK422" s="1">
        <v>0</v>
      </c>
      <c r="AL422" s="1">
        <v>1</v>
      </c>
      <c r="AM422" s="1">
        <v>0.18999999761581421</v>
      </c>
      <c r="AN422" s="1">
        <v>111115</v>
      </c>
      <c r="AO422">
        <f>X422*0.000001/(K422*0.0001)</f>
        <v>0.95286905924479148</v>
      </c>
      <c r="AP422">
        <f>(U422-T422)/(1000-U422)*AO422</f>
        <v>6.1579508531470477E-4</v>
      </c>
      <c r="AQ422">
        <f>(P422+273.15)</f>
        <v>312.32083740234373</v>
      </c>
      <c r="AR422">
        <f>(O422+273.15)</f>
        <v>313.03045120239256</v>
      </c>
      <c r="AS422">
        <f>(Y422*AK422+Z422*AL422)*AM422</f>
        <v>2.6539541894956109E-2</v>
      </c>
      <c r="AT422">
        <f>((AS422+0.00000010773*(AR422^4-AQ422^4))-AP422*44100)/(L422*0.92*2*29.3+0.00000043092*AQ422^3)</f>
        <v>-0.14702023428993943</v>
      </c>
      <c r="AU422">
        <f>0.61365*EXP(17.502*J422/(240.97+J422))</f>
        <v>7.0356538775266104</v>
      </c>
      <c r="AV422">
        <f>AU422*1000/AA422</f>
        <v>69.172938043847807</v>
      </c>
      <c r="AW422">
        <f>(AV422-U422)</f>
        <v>53.605750734582671</v>
      </c>
      <c r="AX422">
        <f>IF(D422,P422,(O422+P422)/2)</f>
        <v>39.17083740234375</v>
      </c>
      <c r="AY422">
        <f>0.61365*EXP(17.502*AX422/(240.97+AX422))</f>
        <v>7.091491260281952</v>
      </c>
      <c r="AZ422">
        <f>IF(AW422&lt;&gt;0,(1000-(AV422+U422)/2)/AW422*AP422,0)</f>
        <v>1.1000756464988182E-2</v>
      </c>
      <c r="BA422">
        <f>U422*AA422/1000</f>
        <v>1.5833553532913065</v>
      </c>
      <c r="BB422">
        <f>(AY422-BA422)</f>
        <v>5.5081359069906455</v>
      </c>
      <c r="BC422">
        <f>1/(1.6/F422+1.37/N422)</f>
        <v>6.8784942814683649E-3</v>
      </c>
      <c r="BD422">
        <f>G422*AA422*0.001</f>
        <v>77.696450591527764</v>
      </c>
      <c r="BE422">
        <f>G422/S422</f>
        <v>1.850604508786599</v>
      </c>
      <c r="BF422">
        <f>(1-AP422*AA422/AU422/F422)*100</f>
        <v>19.323265381856402</v>
      </c>
      <c r="BG422">
        <f>(S422-E422/(N422/1.35))</f>
        <v>413.82217380142805</v>
      </c>
      <c r="BH422">
        <f>E422*BF422/100/BG422</f>
        <v>-1.2969075199700318E-3</v>
      </c>
    </row>
    <row r="423" spans="1:60" x14ac:dyDescent="0.25">
      <c r="A423" s="1">
        <v>144</v>
      </c>
      <c r="B423" s="1" t="s">
        <v>485</v>
      </c>
      <c r="C423" s="1">
        <v>18543.000007130206</v>
      </c>
      <c r="D423" s="1">
        <v>1</v>
      </c>
      <c r="E423">
        <f>(R423-S423*(1000-T423)/(1000-U423))*AO423</f>
        <v>-2.7499876457231749</v>
      </c>
      <c r="F423">
        <f>IF(AZ423&lt;&gt;0,1/(1/AZ423-1/N423),0)</f>
        <v>1.1060142062527246E-2</v>
      </c>
      <c r="G423">
        <f>((BC423-AP423/2)*S423-E423)/(BC423+AP423/2)</f>
        <v>759.21716926133467</v>
      </c>
      <c r="H423">
        <f>AP423*1000</f>
        <v>0.61709257539066331</v>
      </c>
      <c r="I423">
        <f>(AU423-BA423)</f>
        <v>5.451133266547119</v>
      </c>
      <c r="J423">
        <f>(P423+AT423*D423)</f>
        <v>39.020569468729832</v>
      </c>
      <c r="K423" s="1">
        <v>5.25</v>
      </c>
      <c r="L423">
        <f>(K423*AI423+AJ423)</f>
        <v>2</v>
      </c>
      <c r="M423" s="1">
        <v>0.5</v>
      </c>
      <c r="N423">
        <f>L423*(M423+1)*(M423+1)/(M423*M423+1)</f>
        <v>3.6</v>
      </c>
      <c r="O423" s="1">
        <v>39.875160217285156</v>
      </c>
      <c r="P423" s="1">
        <v>39.168342590332031</v>
      </c>
      <c r="Q423" s="1">
        <v>40.043872833251953</v>
      </c>
      <c r="R423" s="1">
        <v>410.17996215820313</v>
      </c>
      <c r="S423" s="1">
        <v>412.79855346679688</v>
      </c>
      <c r="T423" s="1">
        <v>14.929178237915039</v>
      </c>
      <c r="U423" s="1">
        <v>15.566692352294922</v>
      </c>
      <c r="V423" s="1">
        <v>20.618307113647461</v>
      </c>
      <c r="W423" s="1">
        <v>21.498689651489258</v>
      </c>
      <c r="X423" s="1">
        <v>500.27191162109375</v>
      </c>
      <c r="Y423" s="1">
        <v>0.14961743354797363</v>
      </c>
      <c r="Z423" s="1">
        <v>0.15749204158782959</v>
      </c>
      <c r="AA423" s="1">
        <v>101.710205078125</v>
      </c>
      <c r="AB423" s="1">
        <v>1.7242600917816162</v>
      </c>
      <c r="AC423" s="1">
        <v>-0.19698019325733185</v>
      </c>
      <c r="AD423" s="1">
        <v>2.1082883700728416E-2</v>
      </c>
      <c r="AE423" s="1">
        <v>9.7214896231889725E-4</v>
      </c>
      <c r="AF423" s="1">
        <v>3.2752439379692078E-2</v>
      </c>
      <c r="AG423" s="1">
        <v>1.2469551293179393E-3</v>
      </c>
      <c r="AH423" s="1">
        <v>0.66666668653488159</v>
      </c>
      <c r="AI423" s="1">
        <v>0</v>
      </c>
      <c r="AJ423" s="1">
        <v>2</v>
      </c>
      <c r="AK423" s="1">
        <v>0</v>
      </c>
      <c r="AL423" s="1">
        <v>1</v>
      </c>
      <c r="AM423" s="1">
        <v>0.18999999761581421</v>
      </c>
      <c r="AN423" s="1">
        <v>111115</v>
      </c>
      <c r="AO423">
        <f>X423*0.000001/(K423*0.0001)</f>
        <v>0.95289887927827366</v>
      </c>
      <c r="AP423">
        <f>(U423-T423)/(1000-U423)*AO423</f>
        <v>6.1709257539066336E-4</v>
      </c>
      <c r="AQ423">
        <f>(P423+273.15)</f>
        <v>312.31834259033201</v>
      </c>
      <c r="AR423">
        <f>(O423+273.15)</f>
        <v>313.02516021728513</v>
      </c>
      <c r="AS423">
        <f>(Y423*AK423+Z423*AL423)*AM423</f>
        <v>2.9923487526197334E-2</v>
      </c>
      <c r="AT423">
        <f>((AS423+0.00000010773*(AR423^4-AQ423^4))-AP423*44100)/(L423*0.92*2*29.3+0.00000043092*AQ423^3)</f>
        <v>-0.14777312160219766</v>
      </c>
      <c r="AU423">
        <f>0.61365*EXP(17.502*J423/(240.97+J423))</f>
        <v>7.0344247380871154</v>
      </c>
      <c r="AV423">
        <f>AU423*1000/AA423</f>
        <v>69.161444839127768</v>
      </c>
      <c r="AW423">
        <f>(AV423-U423)</f>
        <v>53.594752486832846</v>
      </c>
      <c r="AX423">
        <f>IF(D423,P423,(O423+P423)/2)</f>
        <v>39.168342590332031</v>
      </c>
      <c r="AY423">
        <f>0.61365*EXP(17.502*AX423/(240.97+AX423))</f>
        <v>7.0905405504943504</v>
      </c>
      <c r="AZ423">
        <f>IF(AW423&lt;&gt;0,(1000-(AV423+U423)/2)/AW423*AP423,0)</f>
        <v>1.1026266486482863E-2</v>
      </c>
      <c r="BA423">
        <f>U423*AA423/1000</f>
        <v>1.5832914715399966</v>
      </c>
      <c r="BB423">
        <f>(AY423-BA423)</f>
        <v>5.507249078954354</v>
      </c>
      <c r="BC423">
        <f>1/(1.6/F423+1.37/N423)</f>
        <v>6.8944520775159448E-3</v>
      </c>
      <c r="BD423">
        <f>G423*AA423*0.001</f>
        <v>77.220133984403887</v>
      </c>
      <c r="BE423">
        <f>G423/S423</f>
        <v>1.839195323930324</v>
      </c>
      <c r="BF423">
        <f>(1-AP423*AA423/AU423/F423)*100</f>
        <v>19.32749207062766</v>
      </c>
      <c r="BG423">
        <f>(S423-E423/(N423/1.35))</f>
        <v>413.82979883394307</v>
      </c>
      <c r="BH423">
        <f>E423*BF423/100/BG423</f>
        <v>-1.2843532429709409E-3</v>
      </c>
    </row>
    <row r="424" spans="1:60" x14ac:dyDescent="0.25">
      <c r="A424" s="1">
        <v>145</v>
      </c>
      <c r="B424" s="1" t="s">
        <v>486</v>
      </c>
      <c r="C424" s="1">
        <v>18548.500007007271</v>
      </c>
      <c r="D424" s="1">
        <v>1</v>
      </c>
      <c r="E424">
        <f>(R424-S424*(1000-T424)/(1000-U424))*AO424</f>
        <v>-2.7941935071961685</v>
      </c>
      <c r="F424">
        <f>IF(AZ424&lt;&gt;0,1/(1/AZ424-1/N424),0)</f>
        <v>1.1080338168749376E-2</v>
      </c>
      <c r="G424">
        <f>((BC424-AP424/2)*S424-E424)/(BC424+AP424/2)</f>
        <v>764.66052057233787</v>
      </c>
      <c r="H424">
        <f>AP424*1000</f>
        <v>0.61807041330155499</v>
      </c>
      <c r="I424">
        <f>(AU424-BA424)</f>
        <v>5.4498796848799511</v>
      </c>
      <c r="J424">
        <f>(P424+AT424*D424)</f>
        <v>39.017069301145376</v>
      </c>
      <c r="K424" s="1">
        <v>5.25</v>
      </c>
      <c r="L424">
        <f>(K424*AI424+AJ424)</f>
        <v>2</v>
      </c>
      <c r="M424" s="1">
        <v>0.5</v>
      </c>
      <c r="N424">
        <f>L424*(M424+1)*(M424+1)/(M424*M424+1)</f>
        <v>3.6</v>
      </c>
      <c r="O424" s="1">
        <v>39.871417999267578</v>
      </c>
      <c r="P424" s="1">
        <v>39.165267944335938</v>
      </c>
      <c r="Q424" s="1">
        <v>40.050502777099609</v>
      </c>
      <c r="R424" s="1">
        <v>410.13339233398438</v>
      </c>
      <c r="S424" s="1">
        <v>412.79800415039063</v>
      </c>
      <c r="T424" s="1">
        <v>14.927483558654785</v>
      </c>
      <c r="U424" s="1">
        <v>15.566020965576172</v>
      </c>
      <c r="V424" s="1">
        <v>20.620656967163086</v>
      </c>
      <c r="W424" s="1">
        <v>21.502679824829102</v>
      </c>
      <c r="X424" s="1">
        <v>500.26199340820313</v>
      </c>
      <c r="Y424" s="1">
        <v>0.15366865694522858</v>
      </c>
      <c r="Z424" s="1">
        <v>0.1617564857006073</v>
      </c>
      <c r="AA424" s="1">
        <v>101.71003723144531</v>
      </c>
      <c r="AB424" s="1">
        <v>1.7242600917816162</v>
      </c>
      <c r="AC424" s="1">
        <v>-0.19698019325733185</v>
      </c>
      <c r="AD424" s="1">
        <v>2.1082883700728416E-2</v>
      </c>
      <c r="AE424" s="1">
        <v>9.7214896231889725E-4</v>
      </c>
      <c r="AF424" s="1">
        <v>3.2752439379692078E-2</v>
      </c>
      <c r="AG424" s="1">
        <v>1.2469551293179393E-3</v>
      </c>
      <c r="AH424" s="1">
        <v>1</v>
      </c>
      <c r="AI424" s="1">
        <v>0</v>
      </c>
      <c r="AJ424" s="1">
        <v>2</v>
      </c>
      <c r="AK424" s="1">
        <v>0</v>
      </c>
      <c r="AL424" s="1">
        <v>1</v>
      </c>
      <c r="AM424" s="1">
        <v>0.18999999761581421</v>
      </c>
      <c r="AN424" s="1">
        <v>111115</v>
      </c>
      <c r="AO424">
        <f>X424*0.000001/(K424*0.0001)</f>
        <v>0.95287998744419633</v>
      </c>
      <c r="AP424">
        <f>(U424-T424)/(1000-U424)*AO424</f>
        <v>6.1807041330155495E-4</v>
      </c>
      <c r="AQ424">
        <f>(P424+273.15)</f>
        <v>312.31526794433591</v>
      </c>
      <c r="AR424">
        <f>(O424+273.15)</f>
        <v>313.02141799926756</v>
      </c>
      <c r="AS424">
        <f>(Y424*AK424+Z424*AL424)*AM424</f>
        <v>3.0733731897457872E-2</v>
      </c>
      <c r="AT424">
        <f>((AS424+0.00000010773*(AR424^4-AQ424^4))-AP424*44100)/(L424*0.92*2*29.3+0.00000043092*AQ424^3)</f>
        <v>-0.14819864319056364</v>
      </c>
      <c r="AU424">
        <f>0.61365*EXP(17.502*J424/(240.97+J424))</f>
        <v>7.0331002568341621</v>
      </c>
      <c r="AV424">
        <f>AU424*1000/AA424</f>
        <v>69.148536843321153</v>
      </c>
      <c r="AW424">
        <f>(AV424-U424)</f>
        <v>53.582515877744981</v>
      </c>
      <c r="AX424">
        <f>IF(D424,P424,(O424+P424)/2)</f>
        <v>39.165267944335938</v>
      </c>
      <c r="AY424">
        <f>0.61365*EXP(17.502*AX424/(240.97+AX424))</f>
        <v>7.0893690326748686</v>
      </c>
      <c r="AZ424">
        <f>IF(AW424&lt;&gt;0,(1000-(AV424+U424)/2)/AW424*AP424,0)</f>
        <v>1.1046338954542998E-2</v>
      </c>
      <c r="BA424">
        <f>U424*AA424/1000</f>
        <v>1.5832205719542107</v>
      </c>
      <c r="BB424">
        <f>(AY424-BA424)</f>
        <v>5.5061484607206577</v>
      </c>
      <c r="BC424">
        <f>1/(1.6/F424+1.37/N424)</f>
        <v>6.9070084344288818E-3</v>
      </c>
      <c r="BD424">
        <f>G424*AA424*0.001</f>
        <v>77.773650016828839</v>
      </c>
      <c r="BE424">
        <f>G424/S424</f>
        <v>1.852384248189719</v>
      </c>
      <c r="BF424">
        <f>(1-AP424*AA424/AU424/F424)*100</f>
        <v>19.331878365109588</v>
      </c>
      <c r="BG424">
        <f>(S424-E424/(N424/1.35))</f>
        <v>413.84582671558917</v>
      </c>
      <c r="BH424">
        <f>E424*BF424/100/BG424</f>
        <v>-1.3052447438794126E-3</v>
      </c>
    </row>
    <row r="425" spans="1:60" x14ac:dyDescent="0.25">
      <c r="A425" s="1">
        <v>146</v>
      </c>
      <c r="B425" s="1" t="s">
        <v>487</v>
      </c>
      <c r="C425" s="1">
        <v>18553.500006895512</v>
      </c>
      <c r="D425" s="1">
        <v>1</v>
      </c>
      <c r="E425">
        <f>(R425-S425*(1000-T425)/(1000-U425))*AO425</f>
        <v>-2.9973182843484016</v>
      </c>
      <c r="F425">
        <f>IF(AZ425&lt;&gt;0,1/(1/AZ425-1/N425),0)</f>
        <v>1.1073700344672031E-2</v>
      </c>
      <c r="G425">
        <f>((BC425-AP425/2)*S425-E425)/(BC425+AP425/2)</f>
        <v>793.04918813639688</v>
      </c>
      <c r="H425">
        <f>AP425*1000</f>
        <v>0.61773187515183392</v>
      </c>
      <c r="I425">
        <f>(AU425-BA425)</f>
        <v>5.450156572378237</v>
      </c>
      <c r="J425">
        <f>(P425+AT425*D425)</f>
        <v>39.017286068883678</v>
      </c>
      <c r="K425" s="1">
        <v>5.25</v>
      </c>
      <c r="L425">
        <f>(K425*AI425+AJ425)</f>
        <v>2</v>
      </c>
      <c r="M425" s="1">
        <v>0.5</v>
      </c>
      <c r="N425">
        <f>L425*(M425+1)*(M425+1)/(M425*M425+1)</f>
        <v>3.6</v>
      </c>
      <c r="O425" s="1">
        <v>39.871917724609375</v>
      </c>
      <c r="P425" s="1">
        <v>39.165470123291016</v>
      </c>
      <c r="Q425" s="1">
        <v>40.070323944091797</v>
      </c>
      <c r="R425" s="1">
        <v>409.91336059570313</v>
      </c>
      <c r="S425" s="1">
        <v>412.79129028320313</v>
      </c>
      <c r="T425" s="1">
        <v>14.925906181335449</v>
      </c>
      <c r="U425" s="1">
        <v>15.564094543457031</v>
      </c>
      <c r="V425" s="1">
        <v>20.618310928344727</v>
      </c>
      <c r="W425" s="1">
        <v>21.50004768371582</v>
      </c>
      <c r="X425" s="1">
        <v>500.26242065429688</v>
      </c>
      <c r="Y425" s="1">
        <v>6.8071775138378143E-2</v>
      </c>
      <c r="Z425" s="1">
        <v>7.165449857711792E-2</v>
      </c>
      <c r="AA425" s="1">
        <v>101.71010589599609</v>
      </c>
      <c r="AB425" s="1">
        <v>1.7242600917816162</v>
      </c>
      <c r="AC425" s="1">
        <v>-0.19698019325733185</v>
      </c>
      <c r="AD425" s="1">
        <v>2.1082883700728416E-2</v>
      </c>
      <c r="AE425" s="1">
        <v>9.7214896231889725E-4</v>
      </c>
      <c r="AF425" s="1">
        <v>3.2752439379692078E-2</v>
      </c>
      <c r="AG425" s="1">
        <v>1.2469551293179393E-3</v>
      </c>
      <c r="AH425" s="1">
        <v>1</v>
      </c>
      <c r="AI425" s="1">
        <v>0</v>
      </c>
      <c r="AJ425" s="1">
        <v>2</v>
      </c>
      <c r="AK425" s="1">
        <v>0</v>
      </c>
      <c r="AL425" s="1">
        <v>1</v>
      </c>
      <c r="AM425" s="1">
        <v>0.18999999761581421</v>
      </c>
      <c r="AN425" s="1">
        <v>111115</v>
      </c>
      <c r="AO425">
        <f>X425*0.000001/(K425*0.0001)</f>
        <v>0.95288080124627961</v>
      </c>
      <c r="AP425">
        <f>(U425-T425)/(1000-U425)*AO425</f>
        <v>6.1773187515183397E-4</v>
      </c>
      <c r="AQ425">
        <f>(P425+273.15)</f>
        <v>312.31547012329099</v>
      </c>
      <c r="AR425">
        <f>(O425+273.15)</f>
        <v>313.02191772460935</v>
      </c>
      <c r="AS425">
        <f>(Y425*AK425+Z425*AL425)*AM425</f>
        <v>1.3614354558814767E-2</v>
      </c>
      <c r="AT425">
        <f>((AS425+0.00000010773*(AR425^4-AQ425^4))-AP425*44100)/(L425*0.92*2*29.3+0.00000043092*AQ425^3)</f>
        <v>-0.14818405440733989</v>
      </c>
      <c r="AU425">
        <f>0.61365*EXP(17.502*J425/(240.97+J425))</f>
        <v>7.0331822765685468</v>
      </c>
      <c r="AV425">
        <f>AU425*1000/AA425</f>
        <v>69.149296568035666</v>
      </c>
      <c r="AW425">
        <f>(AV425-U425)</f>
        <v>53.585202024578635</v>
      </c>
      <c r="AX425">
        <f>IF(D425,P425,(O425+P425)/2)</f>
        <v>39.165470123291016</v>
      </c>
      <c r="AY425">
        <f>0.61365*EXP(17.502*AX425/(240.97+AX425))</f>
        <v>7.0894460628097198</v>
      </c>
      <c r="AZ425">
        <f>IF(AW425&lt;&gt;0,(1000-(AV425+U425)/2)/AW425*AP425,0)</f>
        <v>1.103974179120582E-2</v>
      </c>
      <c r="BA425">
        <f>U425*AA425/1000</f>
        <v>1.5830257041903095</v>
      </c>
      <c r="BB425">
        <f>(AY425-BA425)</f>
        <v>5.50642035861941</v>
      </c>
      <c r="BC425">
        <f>1/(1.6/F425+1.37/N425)</f>
        <v>6.9028815686235255E-3</v>
      </c>
      <c r="BD425">
        <f>G425*AA425*0.001</f>
        <v>80.661116906086647</v>
      </c>
      <c r="BE425">
        <f>G425/S425</f>
        <v>1.9211868244417434</v>
      </c>
      <c r="BF425">
        <f>(1-AP425*AA425/AU425/F425)*100</f>
        <v>19.328621564506332</v>
      </c>
      <c r="BG425">
        <f>(S425-E425/(N425/1.35))</f>
        <v>413.91528463983377</v>
      </c>
      <c r="BH425">
        <f>E425*BF425/100/BG425</f>
        <v>-1.3996591325917483E-3</v>
      </c>
    </row>
    <row r="426" spans="1:60" x14ac:dyDescent="0.25">
      <c r="A426" s="1">
        <v>147</v>
      </c>
      <c r="B426" s="1" t="s">
        <v>488</v>
      </c>
      <c r="C426" s="1">
        <v>18558.500006783754</v>
      </c>
      <c r="D426" s="1">
        <v>1</v>
      </c>
      <c r="E426">
        <f>(R426-S426*(1000-T426)/(1000-U426))*AO426</f>
        <v>-3.0345069395422648</v>
      </c>
      <c r="F426">
        <f>IF(AZ426&lt;&gt;0,1/(1/AZ426-1/N426),0)</f>
        <v>1.1085540990142449E-2</v>
      </c>
      <c r="G426">
        <f>((BC426-AP426/2)*S426-E426)/(BC426+AP426/2)</f>
        <v>797.70581679131624</v>
      </c>
      <c r="H426">
        <f>AP426*1000</f>
        <v>0.61865800033635188</v>
      </c>
      <c r="I426">
        <f>(AU426-BA426)</f>
        <v>5.4524206844344061</v>
      </c>
      <c r="J426">
        <f>(P426+AT426*D426)</f>
        <v>39.023054499676569</v>
      </c>
      <c r="K426" s="1">
        <v>5.25</v>
      </c>
      <c r="L426">
        <f>(K426*AI426+AJ426)</f>
        <v>2</v>
      </c>
      <c r="M426" s="1">
        <v>0.5</v>
      </c>
      <c r="N426">
        <f>L426*(M426+1)*(M426+1)/(M426*M426+1)</f>
        <v>3.6</v>
      </c>
      <c r="O426" s="1">
        <v>39.874584197998047</v>
      </c>
      <c r="P426" s="1">
        <v>39.172035217285156</v>
      </c>
      <c r="Q426" s="1">
        <v>40.079654693603516</v>
      </c>
      <c r="R426" s="1">
        <v>409.84255981445313</v>
      </c>
      <c r="S426" s="1">
        <v>412.7591552734375</v>
      </c>
      <c r="T426" s="1">
        <v>14.92424488067627</v>
      </c>
      <c r="U426" s="1">
        <v>15.563394546508789</v>
      </c>
      <c r="V426" s="1">
        <v>20.613731384277344</v>
      </c>
      <c r="W426" s="1">
        <v>21.496345520019531</v>
      </c>
      <c r="X426" s="1">
        <v>500.25924682617188</v>
      </c>
      <c r="Y426" s="1">
        <v>4.4592063874006271E-2</v>
      </c>
      <c r="Z426" s="1">
        <v>4.693901538848877E-2</v>
      </c>
      <c r="AA426" s="1">
        <v>101.70946502685547</v>
      </c>
      <c r="AB426" s="1">
        <v>1.7242600917816162</v>
      </c>
      <c r="AC426" s="1">
        <v>-0.19698019325733185</v>
      </c>
      <c r="AD426" s="1">
        <v>2.1082883700728416E-2</v>
      </c>
      <c r="AE426" s="1">
        <v>9.7214896231889725E-4</v>
      </c>
      <c r="AF426" s="1">
        <v>3.2752439379692078E-2</v>
      </c>
      <c r="AG426" s="1">
        <v>1.2469551293179393E-3</v>
      </c>
      <c r="AH426" s="1">
        <v>1</v>
      </c>
      <c r="AI426" s="1">
        <v>0</v>
      </c>
      <c r="AJ426" s="1">
        <v>2</v>
      </c>
      <c r="AK426" s="1">
        <v>0</v>
      </c>
      <c r="AL426" s="1">
        <v>1</v>
      </c>
      <c r="AM426" s="1">
        <v>0.18999999761581421</v>
      </c>
      <c r="AN426" s="1">
        <v>111115</v>
      </c>
      <c r="AO426">
        <f>X426*0.000001/(K426*0.0001)</f>
        <v>0.95287475585937487</v>
      </c>
      <c r="AP426">
        <f>(U426-T426)/(1000-U426)*AO426</f>
        <v>6.1865800033635183E-4</v>
      </c>
      <c r="AQ426">
        <f>(P426+273.15)</f>
        <v>312.32203521728513</v>
      </c>
      <c r="AR426">
        <f>(O426+273.15)</f>
        <v>313.02458419799802</v>
      </c>
      <c r="AS426">
        <f>(Y426*AK426+Z426*AL426)*AM426</f>
        <v>8.9184128119015327E-3</v>
      </c>
      <c r="AT426">
        <f>((AS426+0.00000010773*(AR426^4-AQ426^4))-AP426*44100)/(L426*0.92*2*29.3+0.00000043092*AQ426^3)</f>
        <v>-0.14898071760858686</v>
      </c>
      <c r="AU426">
        <f>0.61365*EXP(17.502*J426/(240.97+J426))</f>
        <v>7.0353652177616954</v>
      </c>
      <c r="AV426">
        <f>AU426*1000/AA426</f>
        <v>69.171194793956204</v>
      </c>
      <c r="AW426">
        <f>(AV426-U426)</f>
        <v>53.607800247447415</v>
      </c>
      <c r="AX426">
        <f>IF(D426,P426,(O426+P426)/2)</f>
        <v>39.172035217285156</v>
      </c>
      <c r="AY426">
        <f>0.61365*EXP(17.502*AX426/(240.97+AX426))</f>
        <v>7.0919477565497777</v>
      </c>
      <c r="AZ426">
        <f>IF(AW426&lt;&gt;0,(1000-(AV426+U426)/2)/AW426*AP426,0)</f>
        <v>1.1051509888511323E-2</v>
      </c>
      <c r="BA426">
        <f>U426*AA426/1000</f>
        <v>1.5829445333272889</v>
      </c>
      <c r="BB426">
        <f>(AY426-BA426)</f>
        <v>5.5090032232224893</v>
      </c>
      <c r="BC426">
        <f>1/(1.6/F426+1.37/N426)</f>
        <v>6.9102431217508541E-3</v>
      </c>
      <c r="BD426">
        <f>G426*AA426*0.001</f>
        <v>81.134231874655555</v>
      </c>
      <c r="BE426">
        <f>G426/S426</f>
        <v>1.9326181057398133</v>
      </c>
      <c r="BF426">
        <f>(1-AP426*AA426/AU426/F426)*100</f>
        <v>19.319521730328159</v>
      </c>
      <c r="BG426">
        <f>(S426-E426/(N426/1.35))</f>
        <v>413.89709537576584</v>
      </c>
      <c r="BH426">
        <f>E426*BF426/100/BG426</f>
        <v>-1.416420250692848E-3</v>
      </c>
    </row>
    <row r="427" spans="1:60" x14ac:dyDescent="0.25">
      <c r="A427" s="1" t="s">
        <v>9</v>
      </c>
      <c r="B427" s="1" t="s">
        <v>489</v>
      </c>
    </row>
    <row r="428" spans="1:60" x14ac:dyDescent="0.25">
      <c r="A428" s="1" t="s">
        <v>9</v>
      </c>
      <c r="B428" s="1" t="s">
        <v>490</v>
      </c>
    </row>
    <row r="429" spans="1:60" x14ac:dyDescent="0.25">
      <c r="A429" s="1" t="s">
        <v>9</v>
      </c>
      <c r="B429" s="1" t="s">
        <v>491</v>
      </c>
    </row>
    <row r="430" spans="1:60" x14ac:dyDescent="0.25">
      <c r="A430" s="1" t="s">
        <v>9</v>
      </c>
      <c r="B430" s="1" t="s">
        <v>492</v>
      </c>
    </row>
    <row r="431" spans="1:60" x14ac:dyDescent="0.25">
      <c r="A431" s="1" t="s">
        <v>9</v>
      </c>
      <c r="B431" s="1" t="s">
        <v>493</v>
      </c>
    </row>
    <row r="432" spans="1:60" x14ac:dyDescent="0.25">
      <c r="A432" s="1" t="s">
        <v>9</v>
      </c>
      <c r="B432" s="1" t="s">
        <v>494</v>
      </c>
    </row>
    <row r="433" spans="1:60" x14ac:dyDescent="0.25">
      <c r="A433" s="1" t="s">
        <v>9</v>
      </c>
      <c r="B433" s="1" t="s">
        <v>495</v>
      </c>
    </row>
    <row r="434" spans="1:60" x14ac:dyDescent="0.25">
      <c r="A434" s="1" t="s">
        <v>9</v>
      </c>
      <c r="B434" s="1" t="s">
        <v>496</v>
      </c>
    </row>
    <row r="435" spans="1:60" x14ac:dyDescent="0.25">
      <c r="A435" s="1" t="s">
        <v>9</v>
      </c>
      <c r="B435" s="1" t="s">
        <v>497</v>
      </c>
    </row>
    <row r="436" spans="1:60" x14ac:dyDescent="0.25">
      <c r="A436" s="1">
        <v>148</v>
      </c>
      <c r="B436" s="1" t="s">
        <v>498</v>
      </c>
      <c r="C436" s="1">
        <v>18853.000007241964</v>
      </c>
      <c r="D436" s="1">
        <v>1</v>
      </c>
      <c r="E436">
        <f>(R436-S436*(1000-T436)/(1000-U436))*AO436</f>
        <v>-5.2799841465310831</v>
      </c>
      <c r="F436">
        <f>IF(AZ436&lt;&gt;0,1/(1/AZ436-1/N436),0)</f>
        <v>1.3587162985094606E-2</v>
      </c>
      <c r="G436">
        <f>((BC436-AP436/2)*S436-E436)/(BC436+AP436/2)</f>
        <v>978.5757900797696</v>
      </c>
      <c r="H436">
        <f>AP436*1000</f>
        <v>0.73175117572570758</v>
      </c>
      <c r="I436">
        <f>(AU436-BA436)</f>
        <v>5.2715853556474608</v>
      </c>
      <c r="J436">
        <f>(P436+AT436*D436)</f>
        <v>38.504187922728512</v>
      </c>
      <c r="K436" s="1">
        <v>5.0199999809265137</v>
      </c>
      <c r="L436">
        <f>(K436*AI436+AJ436)</f>
        <v>2</v>
      </c>
      <c r="M436" s="1">
        <v>0.5</v>
      </c>
      <c r="N436">
        <f>L436*(M436+1)*(M436+1)/(M436*M436+1)</f>
        <v>3.6</v>
      </c>
      <c r="O436" s="1">
        <v>39.847740173339844</v>
      </c>
      <c r="P436" s="1">
        <v>38.639671325683594</v>
      </c>
      <c r="Q436" s="1">
        <v>40.085762023925781</v>
      </c>
      <c r="R436" s="1">
        <v>410.04925537109375</v>
      </c>
      <c r="S436" s="1">
        <v>415.04287719726563</v>
      </c>
      <c r="T436" s="1">
        <v>14.709144592285156</v>
      </c>
      <c r="U436" s="1">
        <v>15.432114601135254</v>
      </c>
      <c r="V436" s="1">
        <v>20.350362777709961</v>
      </c>
      <c r="W436" s="1">
        <v>21.347879409790039</v>
      </c>
      <c r="X436" s="1">
        <v>500.25625610351563</v>
      </c>
      <c r="Y436" s="1">
        <v>0.10784012824296951</v>
      </c>
      <c r="Z436" s="1">
        <v>0.11351592838764191</v>
      </c>
      <c r="AA436" s="1">
        <v>101.72035980224609</v>
      </c>
      <c r="AB436" s="1">
        <v>1.8649873733520508</v>
      </c>
      <c r="AC436" s="1">
        <v>-0.19009266793727875</v>
      </c>
      <c r="AD436" s="1">
        <v>1.1990657076239586E-2</v>
      </c>
      <c r="AE436" s="1">
        <v>1.7153623048216105E-3</v>
      </c>
      <c r="AF436" s="1">
        <v>2.5174755603075027E-2</v>
      </c>
      <c r="AG436" s="1">
        <v>2.5933447759598494E-3</v>
      </c>
      <c r="AH436" s="1">
        <v>1</v>
      </c>
      <c r="AI436" s="1">
        <v>0</v>
      </c>
      <c r="AJ436" s="1">
        <v>2</v>
      </c>
      <c r="AK436" s="1">
        <v>0</v>
      </c>
      <c r="AL436" s="1">
        <v>1</v>
      </c>
      <c r="AM436" s="1">
        <v>0.18999999761581421</v>
      </c>
      <c r="AN436" s="1">
        <v>111115</v>
      </c>
      <c r="AO436">
        <f>X436*0.000001/(K436*0.0001)</f>
        <v>0.99652641036700962</v>
      </c>
      <c r="AP436">
        <f>(U436-T436)/(1000-U436)*AO436</f>
        <v>7.3175117572570753E-4</v>
      </c>
      <c r="AQ436">
        <f>(P436+273.15)</f>
        <v>311.78967132568357</v>
      </c>
      <c r="AR436">
        <f>(O436+273.15)</f>
        <v>312.99774017333982</v>
      </c>
      <c r="AS436">
        <f>(Y436*AK436+Z436*AL436)*AM436</f>
        <v>2.1568026123008899E-2</v>
      </c>
      <c r="AT436">
        <f>((AS436+0.00000010773*(AR436^4-AQ436^4))-AP436*44100)/(L436*0.92*2*29.3+0.00000043092*AQ436^3)</f>
        <v>-0.13548340295508476</v>
      </c>
      <c r="AU436">
        <f>0.61365*EXP(17.502*J436/(240.97+J436))</f>
        <v>6.8413456053844346</v>
      </c>
      <c r="AV436">
        <f>AU436*1000/AA436</f>
        <v>67.256403916429818</v>
      </c>
      <c r="AW436">
        <f>(AV436-U436)</f>
        <v>51.824289315294564</v>
      </c>
      <c r="AX436">
        <f>IF(D436,P436,(O436+P436)/2)</f>
        <v>38.639671325683594</v>
      </c>
      <c r="AY436">
        <f>0.61365*EXP(17.502*AX436/(240.97+AX436))</f>
        <v>6.8915536334286855</v>
      </c>
      <c r="AZ436">
        <f>IF(AW436&lt;&gt;0,(1000-(AV436+U436)/2)/AW436*AP436,0)</f>
        <v>1.3536074969320546E-2</v>
      </c>
      <c r="BA436">
        <f>U436*AA436/1000</f>
        <v>1.5697602497369736</v>
      </c>
      <c r="BB436">
        <f>(AY436-BA436)</f>
        <v>5.3217933836917117</v>
      </c>
      <c r="BC436">
        <f>1/(1.6/F436+1.37/N436)</f>
        <v>8.4646220093608088E-3</v>
      </c>
      <c r="BD436">
        <f>G436*AA436*0.001</f>
        <v>99.541081460681411</v>
      </c>
      <c r="BE436">
        <f>G436/S436</f>
        <v>2.3577703505911813</v>
      </c>
      <c r="BF436">
        <f>(1-AP436*AA436/AU436/F436)*100</f>
        <v>19.924252537324005</v>
      </c>
      <c r="BG436">
        <f>(S436-E436/(N436/1.35))</f>
        <v>417.02287125221477</v>
      </c>
      <c r="BH436">
        <f>E436*BF436/100/BG436</f>
        <v>-2.5226371209009259E-3</v>
      </c>
    </row>
    <row r="437" spans="1:60" x14ac:dyDescent="0.25">
      <c r="A437" s="1">
        <v>149</v>
      </c>
      <c r="B437" s="1" t="s">
        <v>499</v>
      </c>
      <c r="C437" s="1">
        <v>18858.000007130206</v>
      </c>
      <c r="D437" s="1">
        <v>1</v>
      </c>
      <c r="E437">
        <f>(R437-S437*(1000-T437)/(1000-U437))*AO437</f>
        <v>-5.1655650335173959</v>
      </c>
      <c r="F437">
        <f>IF(AZ437&lt;&gt;0,1/(1/AZ437-1/N437),0)</f>
        <v>1.3689966221521237E-2</v>
      </c>
      <c r="G437">
        <f>((BC437-AP437/2)*S437-E437)/(BC437+AP437/2)</f>
        <v>961.24404956003639</v>
      </c>
      <c r="H437">
        <f>AP437*1000</f>
        <v>0.73695472598883105</v>
      </c>
      <c r="I437">
        <f>(AU437-BA437)</f>
        <v>5.2694615532521301</v>
      </c>
      <c r="J437">
        <f>(P437+AT437*D437)</f>
        <v>38.496652893970221</v>
      </c>
      <c r="K437" s="1">
        <v>5.0199999809265137</v>
      </c>
      <c r="L437">
        <f>(K437*AI437+AJ437)</f>
        <v>2</v>
      </c>
      <c r="M437" s="1">
        <v>0.5</v>
      </c>
      <c r="N437">
        <f>L437*(M437+1)*(M437+1)/(M437*M437+1)</f>
        <v>3.6</v>
      </c>
      <c r="O437" s="1">
        <v>39.850048065185547</v>
      </c>
      <c r="P437" s="1">
        <v>38.633049011230469</v>
      </c>
      <c r="Q437" s="1">
        <v>40.098121643066406</v>
      </c>
      <c r="R437" s="1">
        <v>410.14401245117188</v>
      </c>
      <c r="S437" s="1">
        <v>415.02081298828125</v>
      </c>
      <c r="T437" s="1">
        <v>14.697455406188965</v>
      </c>
      <c r="U437" s="1">
        <v>15.425593376159668</v>
      </c>
      <c r="V437" s="1">
        <v>20.330902099609375</v>
      </c>
      <c r="W437" s="1">
        <v>21.337257385253906</v>
      </c>
      <c r="X437" s="1">
        <v>500.24111938476563</v>
      </c>
      <c r="Y437" s="1">
        <v>0.11918143928050995</v>
      </c>
      <c r="Z437" s="1">
        <v>0.1254541426897049</v>
      </c>
      <c r="AA437" s="1">
        <v>101.72062683105469</v>
      </c>
      <c r="AB437" s="1">
        <v>1.8649873733520508</v>
      </c>
      <c r="AC437" s="1">
        <v>-0.19009266793727875</v>
      </c>
      <c r="AD437" s="1">
        <v>1.1990657076239586E-2</v>
      </c>
      <c r="AE437" s="1">
        <v>1.7153623048216105E-3</v>
      </c>
      <c r="AF437" s="1">
        <v>2.5174755603075027E-2</v>
      </c>
      <c r="AG437" s="1">
        <v>2.5933447759598494E-3</v>
      </c>
      <c r="AH437" s="1">
        <v>1</v>
      </c>
      <c r="AI437" s="1">
        <v>0</v>
      </c>
      <c r="AJ437" s="1">
        <v>2</v>
      </c>
      <c r="AK437" s="1">
        <v>0</v>
      </c>
      <c r="AL437" s="1">
        <v>1</v>
      </c>
      <c r="AM437" s="1">
        <v>0.18999999761581421</v>
      </c>
      <c r="AN437" s="1">
        <v>111115</v>
      </c>
      <c r="AO437">
        <f>X437*0.000001/(K437*0.0001)</f>
        <v>0.99649625754069993</v>
      </c>
      <c r="AP437">
        <f>(U437-T437)/(1000-U437)*AO437</f>
        <v>7.3695472598883107E-4</v>
      </c>
      <c r="AQ437">
        <f>(P437+273.15)</f>
        <v>311.78304901123045</v>
      </c>
      <c r="AR437">
        <f>(O437+273.15)</f>
        <v>313.00004806518552</v>
      </c>
      <c r="AS437">
        <f>(Y437*AK437+Z437*AL437)*AM437</f>
        <v>2.3836286811937946E-2</v>
      </c>
      <c r="AT437">
        <f>((AS437+0.00000010773*(AR437^4-AQ437^4))-AP437*44100)/(L437*0.92*2*29.3+0.00000043092*AQ437^3)</f>
        <v>-0.13639611726024908</v>
      </c>
      <c r="AU437">
        <f>0.61365*EXP(17.502*J437/(240.97+J437))</f>
        <v>6.8385625807160562</v>
      </c>
      <c r="AV437">
        <f>AU437*1000/AA437</f>
        <v>67.228867868402517</v>
      </c>
      <c r="AW437">
        <f>(AV437-U437)</f>
        <v>51.803274492242849</v>
      </c>
      <c r="AX437">
        <f>IF(D437,P437,(O437+P437)/2)</f>
        <v>38.633049011230469</v>
      </c>
      <c r="AY437">
        <f>0.61365*EXP(17.502*AX437/(240.97+AX437))</f>
        <v>6.8890920989009601</v>
      </c>
      <c r="AZ437">
        <f>IF(AW437&lt;&gt;0,(1000-(AV437+U437)/2)/AW437*AP437,0)</f>
        <v>1.3638103671911771E-2</v>
      </c>
      <c r="BA437">
        <f>U437*AA437/1000</f>
        <v>1.5691010274639265</v>
      </c>
      <c r="BB437">
        <f>(AY437-BA437)</f>
        <v>5.319991071437034</v>
      </c>
      <c r="BC437">
        <f>1/(1.6/F437+1.37/N437)</f>
        <v>8.5284591981501321E-3</v>
      </c>
      <c r="BD437">
        <f>G437*AA437*0.001</f>
        <v>97.778347258868294</v>
      </c>
      <c r="BE437">
        <f>G437/S437</f>
        <v>2.316134563562668</v>
      </c>
      <c r="BF437">
        <f>(1-AP437*AA437/AU437/F437)*100</f>
        <v>19.927639061663672</v>
      </c>
      <c r="BG437">
        <f>(S437-E437/(N437/1.35))</f>
        <v>416.95789987585027</v>
      </c>
      <c r="BH437">
        <f>E437*BF437/100/BG437</f>
        <v>-2.468774798801871E-3</v>
      </c>
    </row>
    <row r="438" spans="1:60" x14ac:dyDescent="0.25">
      <c r="A438" s="1">
        <v>150</v>
      </c>
      <c r="B438" s="1" t="s">
        <v>500</v>
      </c>
      <c r="C438" s="1">
        <v>18863.500007007271</v>
      </c>
      <c r="D438" s="1">
        <v>1</v>
      </c>
      <c r="E438">
        <f>(R438-S438*(1000-T438)/(1000-U438))*AO438</f>
        <v>-5.038679720150375</v>
      </c>
      <c r="F438">
        <f>IF(AZ438&lt;&gt;0,1/(1/AZ438-1/N438),0)</f>
        <v>1.3730380330735726E-2</v>
      </c>
      <c r="G438">
        <f>((BC438-AP438/2)*S438-E438)/(BC438+AP438/2)</f>
        <v>945.33484973212535</v>
      </c>
      <c r="H438">
        <f>AP438*1000</f>
        <v>0.73898856925514844</v>
      </c>
      <c r="I438">
        <f>(AU438-BA438)</f>
        <v>5.2685593486551916</v>
      </c>
      <c r="J438">
        <f>(P438+AT438*D438)</f>
        <v>38.492261081142217</v>
      </c>
      <c r="K438" s="1">
        <v>5.0199999809265137</v>
      </c>
      <c r="L438">
        <f>(K438*AI438+AJ438)</f>
        <v>2</v>
      </c>
      <c r="M438" s="1">
        <v>0.5</v>
      </c>
      <c r="N438">
        <f>L438*(M438+1)*(M438+1)/(M438*M438+1)</f>
        <v>3.6</v>
      </c>
      <c r="O438" s="1">
        <v>39.852077484130859</v>
      </c>
      <c r="P438" s="1">
        <v>38.628665924072266</v>
      </c>
      <c r="Q438" s="1">
        <v>40.093460083007813</v>
      </c>
      <c r="R438" s="1">
        <v>410.2763671875</v>
      </c>
      <c r="S438" s="1">
        <v>415.02493286132813</v>
      </c>
      <c r="T438" s="1">
        <v>14.68841552734375</v>
      </c>
      <c r="U438" s="1">
        <v>15.418560028076172</v>
      </c>
      <c r="V438" s="1">
        <v>20.316368103027344</v>
      </c>
      <c r="W438" s="1">
        <v>21.325191497802734</v>
      </c>
      <c r="X438" s="1">
        <v>500.24673461914063</v>
      </c>
      <c r="Y438" s="1">
        <v>0.14244511723518372</v>
      </c>
      <c r="Z438" s="1">
        <v>0.14994223415851593</v>
      </c>
      <c r="AA438" s="1">
        <v>101.72036743164063</v>
      </c>
      <c r="AB438" s="1">
        <v>1.8649873733520508</v>
      </c>
      <c r="AC438" s="1">
        <v>-0.19009266793727875</v>
      </c>
      <c r="AD438" s="1">
        <v>1.1990657076239586E-2</v>
      </c>
      <c r="AE438" s="1">
        <v>1.7153623048216105E-3</v>
      </c>
      <c r="AF438" s="1">
        <v>2.5174755603075027E-2</v>
      </c>
      <c r="AG438" s="1">
        <v>2.5933447759598494E-3</v>
      </c>
      <c r="AH438" s="1">
        <v>1</v>
      </c>
      <c r="AI438" s="1">
        <v>0</v>
      </c>
      <c r="AJ438" s="1">
        <v>2</v>
      </c>
      <c r="AK438" s="1">
        <v>0</v>
      </c>
      <c r="AL438" s="1">
        <v>1</v>
      </c>
      <c r="AM438" s="1">
        <v>0.18999999761581421</v>
      </c>
      <c r="AN438" s="1">
        <v>111115</v>
      </c>
      <c r="AO438">
        <f>X438*0.000001/(K438*0.0001)</f>
        <v>0.99650744326658891</v>
      </c>
      <c r="AP438">
        <f>(U438-T438)/(1000-U438)*AO438</f>
        <v>7.3898856925514844E-4</v>
      </c>
      <c r="AQ438">
        <f>(P438+273.15)</f>
        <v>311.77866592407224</v>
      </c>
      <c r="AR438">
        <f>(O438+273.15)</f>
        <v>313.00207748413084</v>
      </c>
      <c r="AS438">
        <f>(Y438*AK438+Z438*AL438)*AM438</f>
        <v>2.8489024132627883E-2</v>
      </c>
      <c r="AT438">
        <f>((AS438+0.00000010773*(AR438^4-AQ438^4))-AP438*44100)/(L438*0.92*2*29.3+0.00000043092*AQ438^3)</f>
        <v>-0.13640484293004651</v>
      </c>
      <c r="AU438">
        <f>0.61365*EXP(17.502*J438/(240.97+J438))</f>
        <v>6.8369409399779073</v>
      </c>
      <c r="AV438">
        <f>AU438*1000/AA438</f>
        <v>67.213097166332517</v>
      </c>
      <c r="AW438">
        <f>(AV438-U438)</f>
        <v>51.794537138256345</v>
      </c>
      <c r="AX438">
        <f>IF(D438,P438,(O438+P438)/2)</f>
        <v>38.628665924072266</v>
      </c>
      <c r="AY438">
        <f>0.61365*EXP(17.502*AX438/(240.97+AX438))</f>
        <v>6.8874633114611994</v>
      </c>
      <c r="AZ438">
        <f>IF(AW438&lt;&gt;0,(1000-(AV438+U438)/2)/AW438*AP438,0)</f>
        <v>1.3678211706022392E-2</v>
      </c>
      <c r="BA438">
        <f>U438*AA438/1000</f>
        <v>1.5683815913227155</v>
      </c>
      <c r="BB438">
        <f>(AY438-BA438)</f>
        <v>5.3190817201384837</v>
      </c>
      <c r="BC438">
        <f>1/(1.6/F438+1.37/N438)</f>
        <v>8.5535540843940643E-3</v>
      </c>
      <c r="BD438">
        <f>G438*AA438*0.001</f>
        <v>96.15980826068656</v>
      </c>
      <c r="BE438">
        <f>G438/S438</f>
        <v>2.2777784534886947</v>
      </c>
      <c r="BF438">
        <f>(1-AP438*AA438/AU438/F438)*100</f>
        <v>19.924207532743175</v>
      </c>
      <c r="BG438">
        <f>(S438-E438/(N438/1.35))</f>
        <v>416.91443775638453</v>
      </c>
      <c r="BH438">
        <f>E438*BF438/100/BG438</f>
        <v>-2.4079689102530486E-3</v>
      </c>
    </row>
    <row r="439" spans="1:60" x14ac:dyDescent="0.25">
      <c r="A439" s="1">
        <v>151</v>
      </c>
      <c r="B439" s="1" t="s">
        <v>501</v>
      </c>
      <c r="C439" s="1">
        <v>18868.500006895512</v>
      </c>
      <c r="D439" s="1">
        <v>1</v>
      </c>
      <c r="E439">
        <f>(R439-S439*(1000-T439)/(1000-U439))*AO439</f>
        <v>-5.0813794449627698</v>
      </c>
      <c r="F439">
        <f>IF(AZ439&lt;&gt;0,1/(1/AZ439-1/N439),0)</f>
        <v>1.3747195550595153E-2</v>
      </c>
      <c r="G439">
        <f>((BC439-AP439/2)*S439-E439)/(BC439+AP439/2)</f>
        <v>949.43197794601315</v>
      </c>
      <c r="H439">
        <f>AP439*1000</f>
        <v>0.7400308253085317</v>
      </c>
      <c r="I439">
        <f>(AU439-BA439)</f>
        <v>5.2695642559789047</v>
      </c>
      <c r="J439">
        <f>(P439+AT439*D439)</f>
        <v>38.493608021129063</v>
      </c>
      <c r="K439" s="1">
        <v>5.0199999809265137</v>
      </c>
      <c r="L439">
        <f>(K439*AI439+AJ439)</f>
        <v>2</v>
      </c>
      <c r="M439" s="1">
        <v>0.5</v>
      </c>
      <c r="N439">
        <f>L439*(M439+1)*(M439+1)/(M439*M439+1)</f>
        <v>3.6</v>
      </c>
      <c r="O439" s="1">
        <v>39.850265502929688</v>
      </c>
      <c r="P439" s="1">
        <v>38.630847930908203</v>
      </c>
      <c r="Q439" s="1">
        <v>40.073883056640625</v>
      </c>
      <c r="R439" s="1">
        <v>410.25238037109375</v>
      </c>
      <c r="S439" s="1">
        <v>415.04324340820313</v>
      </c>
      <c r="T439" s="1">
        <v>14.682399749755859</v>
      </c>
      <c r="U439" s="1">
        <v>15.413561820983887</v>
      </c>
      <c r="V439" s="1">
        <v>20.308788299560547</v>
      </c>
      <c r="W439" s="1">
        <v>21.319683074951172</v>
      </c>
      <c r="X439" s="1">
        <v>500.25762939453125</v>
      </c>
      <c r="Y439" s="1">
        <v>0.12954603135585785</v>
      </c>
      <c r="Z439" s="1">
        <v>0.13636425137519836</v>
      </c>
      <c r="AA439" s="1">
        <v>101.72042083740234</v>
      </c>
      <c r="AB439" s="1">
        <v>1.8649873733520508</v>
      </c>
      <c r="AC439" s="1">
        <v>-0.19009266793727875</v>
      </c>
      <c r="AD439" s="1">
        <v>1.1990657076239586E-2</v>
      </c>
      <c r="AE439" s="1">
        <v>1.7153623048216105E-3</v>
      </c>
      <c r="AF439" s="1">
        <v>2.5174755603075027E-2</v>
      </c>
      <c r="AG439" s="1">
        <v>2.5933447759598494E-3</v>
      </c>
      <c r="AH439" s="1">
        <v>1</v>
      </c>
      <c r="AI439" s="1">
        <v>0</v>
      </c>
      <c r="AJ439" s="1">
        <v>2</v>
      </c>
      <c r="AK439" s="1">
        <v>0</v>
      </c>
      <c r="AL439" s="1">
        <v>1</v>
      </c>
      <c r="AM439" s="1">
        <v>0.18999999761581421</v>
      </c>
      <c r="AN439" s="1">
        <v>111115</v>
      </c>
      <c r="AO439">
        <f>X439*0.000001/(K439*0.0001)</f>
        <v>0.99652914600649334</v>
      </c>
      <c r="AP439">
        <f>(U439-T439)/(1000-U439)*AO439</f>
        <v>7.4003082530853172E-4</v>
      </c>
      <c r="AQ439">
        <f>(P439+273.15)</f>
        <v>311.78084793090818</v>
      </c>
      <c r="AR439">
        <f>(O439+273.15)</f>
        <v>313.00026550292966</v>
      </c>
      <c r="AS439">
        <f>(Y439*AK439+Z439*AL439)*AM439</f>
        <v>2.5909207436169979E-2</v>
      </c>
      <c r="AT439">
        <f>((AS439+0.00000010773*(AR439^4-AQ439^4))-AP439*44100)/(L439*0.92*2*29.3+0.00000043092*AQ439^3)</f>
        <v>-0.13723990977913669</v>
      </c>
      <c r="AU439">
        <f>0.61365*EXP(17.502*J439/(240.97+J439))</f>
        <v>6.8374382510127036</v>
      </c>
      <c r="AV439">
        <f>AU439*1000/AA439</f>
        <v>67.217950876768242</v>
      </c>
      <c r="AW439">
        <f>(AV439-U439)</f>
        <v>51.804389055784355</v>
      </c>
      <c r="AX439">
        <f>IF(D439,P439,(O439+P439)/2)</f>
        <v>38.630847930908203</v>
      </c>
      <c r="AY439">
        <f>0.61365*EXP(17.502*AX439/(240.97+AX439))</f>
        <v>6.8882741194988046</v>
      </c>
      <c r="AZ439">
        <f>IF(AW439&lt;&gt;0,(1000-(AV439+U439)/2)/AW439*AP439,0)</f>
        <v>1.3694899312015158E-2</v>
      </c>
      <c r="BA439">
        <f>U439*AA439/1000</f>
        <v>1.5678739950337985</v>
      </c>
      <c r="BB439">
        <f>(AY439-BA439)</f>
        <v>5.3204001244650065</v>
      </c>
      <c r="BC439">
        <f>1/(1.6/F439+1.37/N439)</f>
        <v>8.5639952474579409E-3</v>
      </c>
      <c r="BD439">
        <f>G439*AA439*0.001</f>
        <v>96.576620353155761</v>
      </c>
      <c r="BE439">
        <f>G439/S439</f>
        <v>2.2875495337535909</v>
      </c>
      <c r="BF439">
        <f>(1-AP439*AA439/AU439/F439)*100</f>
        <v>19.915138133055478</v>
      </c>
      <c r="BG439">
        <f>(S439-E439/(N439/1.35))</f>
        <v>416.94876070006416</v>
      </c>
      <c r="BH439">
        <f>E439*BF439/100/BG439</f>
        <v>-2.4270697767033024E-3</v>
      </c>
    </row>
    <row r="440" spans="1:60" x14ac:dyDescent="0.25">
      <c r="A440" s="1">
        <v>152</v>
      </c>
      <c r="B440" s="1" t="s">
        <v>502</v>
      </c>
      <c r="C440" s="1">
        <v>18873.500006783754</v>
      </c>
      <c r="D440" s="1">
        <v>1</v>
      </c>
      <c r="E440">
        <f>(R440-S440*(1000-T440)/(1000-U440))*AO440</f>
        <v>-5.0933819776509077</v>
      </c>
      <c r="F440">
        <f>IF(AZ440&lt;&gt;0,1/(1/AZ440-1/N440),0)</f>
        <v>1.3757888251753527E-2</v>
      </c>
      <c r="G440">
        <f>((BC440-AP440/2)*S440-E440)/(BC440+AP440/2)</f>
        <v>950.32477001334632</v>
      </c>
      <c r="H440">
        <f>AP440*1000</f>
        <v>0.74092434372620231</v>
      </c>
      <c r="I440">
        <f>(AU440-BA440)</f>
        <v>5.2718259241088266</v>
      </c>
      <c r="J440">
        <f>(P440+AT440*D440)</f>
        <v>38.498151819429253</v>
      </c>
      <c r="K440" s="1">
        <v>5.0199999809265137</v>
      </c>
      <c r="L440">
        <f>(K440*AI440+AJ440)</f>
        <v>2</v>
      </c>
      <c r="M440" s="1">
        <v>0.5</v>
      </c>
      <c r="N440">
        <f>L440*(M440+1)*(M440+1)/(M440*M440+1)</f>
        <v>3.6</v>
      </c>
      <c r="O440" s="1">
        <v>39.845634460449219</v>
      </c>
      <c r="P440" s="1">
        <v>38.636978149414063</v>
      </c>
      <c r="Q440" s="1">
        <v>40.067646026611328</v>
      </c>
      <c r="R440" s="1">
        <v>410.25753784179688</v>
      </c>
      <c r="S440" s="1">
        <v>415.06002807617188</v>
      </c>
      <c r="T440" s="1">
        <v>14.675740242004395</v>
      </c>
      <c r="U440" s="1">
        <v>15.407784461975098</v>
      </c>
      <c r="V440" s="1">
        <v>20.303995132446289</v>
      </c>
      <c r="W440" s="1">
        <v>21.316390991210938</v>
      </c>
      <c r="X440" s="1">
        <v>500.26101684570313</v>
      </c>
      <c r="Y440" s="1">
        <v>7.3447994887828827E-2</v>
      </c>
      <c r="Z440" s="1">
        <v>7.7313676476478577E-2</v>
      </c>
      <c r="AA440" s="1">
        <v>101.72067260742188</v>
      </c>
      <c r="AB440" s="1">
        <v>1.8649873733520508</v>
      </c>
      <c r="AC440" s="1">
        <v>-0.19009266793727875</v>
      </c>
      <c r="AD440" s="1">
        <v>1.1990657076239586E-2</v>
      </c>
      <c r="AE440" s="1">
        <v>1.7153623048216105E-3</v>
      </c>
      <c r="AF440" s="1">
        <v>2.5174755603075027E-2</v>
      </c>
      <c r="AG440" s="1">
        <v>2.5933447759598494E-3</v>
      </c>
      <c r="AH440" s="1">
        <v>1</v>
      </c>
      <c r="AI440" s="1">
        <v>0</v>
      </c>
      <c r="AJ440" s="1">
        <v>2</v>
      </c>
      <c r="AK440" s="1">
        <v>0</v>
      </c>
      <c r="AL440" s="1">
        <v>1</v>
      </c>
      <c r="AM440" s="1">
        <v>0.18999999761581421</v>
      </c>
      <c r="AN440" s="1">
        <v>111115</v>
      </c>
      <c r="AO440">
        <f>X440*0.000001/(K440*0.0001)</f>
        <v>0.99653589391721997</v>
      </c>
      <c r="AP440">
        <f>(U440-T440)/(1000-U440)*AO440</f>
        <v>7.4092434372620235E-4</v>
      </c>
      <c r="AQ440">
        <f>(P440+273.15)</f>
        <v>311.78697814941404</v>
      </c>
      <c r="AR440">
        <f>(O440+273.15)</f>
        <v>312.9956344604492</v>
      </c>
      <c r="AS440">
        <f>(Y440*AK440+Z440*AL440)*AM440</f>
        <v>1.4689598346200761E-2</v>
      </c>
      <c r="AT440">
        <f>((AS440+0.00000010773*(AR440^4-AQ440^4))-AP440*44100)/(L440*0.92*2*29.3+0.00000043092*AQ440^3)</f>
        <v>-0.13882632998480945</v>
      </c>
      <c r="AU440">
        <f>0.61365*EXP(17.502*J440/(240.97+J440))</f>
        <v>6.8391161229711175</v>
      </c>
      <c r="AV440">
        <f>AU440*1000/AA440</f>
        <v>67.234279401256273</v>
      </c>
      <c r="AW440">
        <f>(AV440-U440)</f>
        <v>51.826494939281176</v>
      </c>
      <c r="AX440">
        <f>IF(D440,P440,(O440+P440)/2)</f>
        <v>38.636978149414063</v>
      </c>
      <c r="AY440">
        <f>0.61365*EXP(17.502*AX440/(240.97+AX440))</f>
        <v>6.8905524795498705</v>
      </c>
      <c r="AZ440">
        <f>IF(AW440&lt;&gt;0,(1000-(AV440+U440)/2)/AW440*AP440,0)</f>
        <v>1.3705510783477891E-2</v>
      </c>
      <c r="BA440">
        <f>U440*AA440/1000</f>
        <v>1.5672901988622907</v>
      </c>
      <c r="BB440">
        <f>(AY440-BA440)</f>
        <v>5.3232622806875796</v>
      </c>
      <c r="BC440">
        <f>1/(1.6/F440+1.37/N440)</f>
        <v>8.5706346794279572E-3</v>
      </c>
      <c r="BD440">
        <f>G440*AA440*0.001</f>
        <v>96.667674801251096</v>
      </c>
      <c r="BE440">
        <f>G440/S440</f>
        <v>2.2896080222857371</v>
      </c>
      <c r="BF440">
        <f>(1-AP440*AA440/AU440/F440)*100</f>
        <v>19.900218391837289</v>
      </c>
      <c r="BG440">
        <f>(S440-E440/(N440/1.35))</f>
        <v>416.97004631779095</v>
      </c>
      <c r="BH440">
        <f>E440*BF440/100/BG440</f>
        <v>-2.4308559956139095E-3</v>
      </c>
    </row>
    <row r="441" spans="1:60" x14ac:dyDescent="0.25">
      <c r="A441" s="1" t="s">
        <v>9</v>
      </c>
      <c r="B441" s="1" t="s">
        <v>503</v>
      </c>
    </row>
    <row r="442" spans="1:60" x14ac:dyDescent="0.25">
      <c r="A442" s="1" t="s">
        <v>9</v>
      </c>
      <c r="B442" s="1" t="s">
        <v>504</v>
      </c>
    </row>
    <row r="443" spans="1:60" x14ac:dyDescent="0.25">
      <c r="A443" s="1" t="s">
        <v>9</v>
      </c>
      <c r="B443" s="1" t="s">
        <v>505</v>
      </c>
    </row>
    <row r="444" spans="1:60" x14ac:dyDescent="0.25">
      <c r="A444" s="1" t="s">
        <v>9</v>
      </c>
      <c r="B444" s="1" t="s">
        <v>506</v>
      </c>
    </row>
    <row r="445" spans="1:60" x14ac:dyDescent="0.25">
      <c r="A445" s="1" t="s">
        <v>9</v>
      </c>
      <c r="B445" s="1" t="s">
        <v>507</v>
      </c>
    </row>
    <row r="446" spans="1:60" x14ac:dyDescent="0.25">
      <c r="A446" s="1" t="s">
        <v>9</v>
      </c>
      <c r="B446" s="1" t="s">
        <v>508</v>
      </c>
    </row>
    <row r="447" spans="1:60" x14ac:dyDescent="0.25">
      <c r="A447" s="1" t="s">
        <v>9</v>
      </c>
      <c r="B447" s="1" t="s">
        <v>509</v>
      </c>
    </row>
    <row r="448" spans="1:60" x14ac:dyDescent="0.25">
      <c r="A448" s="1" t="s">
        <v>9</v>
      </c>
      <c r="B448" s="1" t="s">
        <v>510</v>
      </c>
    </row>
    <row r="449" spans="1:60" x14ac:dyDescent="0.25">
      <c r="A449" s="1" t="s">
        <v>9</v>
      </c>
      <c r="B449" s="1" t="s">
        <v>511</v>
      </c>
    </row>
    <row r="450" spans="1:60" x14ac:dyDescent="0.25">
      <c r="A450" s="1" t="s">
        <v>9</v>
      </c>
      <c r="B450" s="1" t="s">
        <v>512</v>
      </c>
    </row>
    <row r="451" spans="1:60" x14ac:dyDescent="0.25">
      <c r="A451" s="1">
        <v>153</v>
      </c>
      <c r="B451" s="1" t="s">
        <v>513</v>
      </c>
      <c r="C451" s="1">
        <v>19255.000007241964</v>
      </c>
      <c r="D451" s="1">
        <v>1</v>
      </c>
      <c r="E451">
        <f t="shared" ref="E451:E456" si="56">(R451-S451*(1000-T451)/(1000-U451))*AO451</f>
        <v>-6.5844687353248528</v>
      </c>
      <c r="F451">
        <f t="shared" ref="F451:F456" si="57">IF(AZ451&lt;&gt;0,1/(1/AZ451-1/N451),0)</f>
        <v>1.520156831065797E-2</v>
      </c>
      <c r="G451">
        <f t="shared" ref="G451:G456" si="58">((BC451-AP451/2)*S451-E451)/(BC451+AP451/2)</f>
        <v>1047.9686517975695</v>
      </c>
      <c r="H451">
        <f t="shared" ref="H451:H456" si="59">AP451*1000</f>
        <v>0.83506775122794408</v>
      </c>
      <c r="I451">
        <f t="shared" ref="I451:I456" si="60">(AU451-BA451)</f>
        <v>5.3782394988252982</v>
      </c>
      <c r="J451">
        <f t="shared" ref="J451:J456" si="61">(P451+AT451*D451)</f>
        <v>38.682211052102062</v>
      </c>
      <c r="K451" s="1">
        <v>5</v>
      </c>
      <c r="L451">
        <f t="shared" ref="L451:L456" si="62">(K451*AI451+AJ451)</f>
        <v>2</v>
      </c>
      <c r="M451" s="1">
        <v>0.5</v>
      </c>
      <c r="N451">
        <f t="shared" ref="N451:N456" si="63">L451*(M451+1)*(M451+1)/(M451*M451+1)</f>
        <v>3.6</v>
      </c>
      <c r="O451" s="1">
        <v>39.859725952148438</v>
      </c>
      <c r="P451" s="1">
        <v>38.879928588867188</v>
      </c>
      <c r="Q451" s="1">
        <v>40.046279907226563</v>
      </c>
      <c r="R451" s="1">
        <v>410.8143310546875</v>
      </c>
      <c r="S451" s="1">
        <v>417.04739379882813</v>
      </c>
      <c r="T451" s="1">
        <v>14.211959838867188</v>
      </c>
      <c r="U451" s="1">
        <v>15.034058570861816</v>
      </c>
      <c r="V451" s="1">
        <v>19.684520721435547</v>
      </c>
      <c r="W451" s="1">
        <v>20.781972885131836</v>
      </c>
      <c r="X451" s="1">
        <v>500.25213623046875</v>
      </c>
      <c r="Y451" s="1">
        <v>0.15977618098258972</v>
      </c>
      <c r="Z451" s="1">
        <v>0.16818545758724213</v>
      </c>
      <c r="AA451" s="1">
        <v>101.71202087402344</v>
      </c>
      <c r="AB451" s="1">
        <v>2.0533556938171387</v>
      </c>
      <c r="AC451" s="1">
        <v>-0.18053098022937775</v>
      </c>
      <c r="AD451" s="1">
        <v>1.9033042713999748E-2</v>
      </c>
      <c r="AE451" s="1">
        <v>3.3376628998667002E-3</v>
      </c>
      <c r="AF451" s="1">
        <v>1.8885107710957527E-2</v>
      </c>
      <c r="AG451" s="1">
        <v>2.9817977920174599E-3</v>
      </c>
      <c r="AH451" s="1">
        <v>0.66666668653488159</v>
      </c>
      <c r="AI451" s="1">
        <v>0</v>
      </c>
      <c r="AJ451" s="1">
        <v>2</v>
      </c>
      <c r="AK451" s="1">
        <v>0</v>
      </c>
      <c r="AL451" s="1">
        <v>1</v>
      </c>
      <c r="AM451" s="1">
        <v>0.18999999761581421</v>
      </c>
      <c r="AN451" s="1">
        <v>111115</v>
      </c>
      <c r="AO451">
        <f t="shared" ref="AO451:AO456" si="64">X451*0.000001/(K451*0.0001)</f>
        <v>1.0005042724609374</v>
      </c>
      <c r="AP451">
        <f t="shared" ref="AP451:AP456" si="65">(U451-T451)/(1000-U451)*AO451</f>
        <v>8.350677512279441E-4</v>
      </c>
      <c r="AQ451">
        <f t="shared" ref="AQ451:AQ456" si="66">(P451+273.15)</f>
        <v>312.02992858886716</v>
      </c>
      <c r="AR451">
        <f t="shared" ref="AR451:AR456" si="67">(O451+273.15)</f>
        <v>313.00972595214841</v>
      </c>
      <c r="AS451">
        <f t="shared" ref="AS451:AS456" si="68">(Y451*AK451+Z451*AL451)*AM451</f>
        <v>3.1955236540590626E-2</v>
      </c>
      <c r="AT451">
        <f t="shared" ref="AT451:AT456" si="69">((AS451+0.00000010773*(AR451^4-AQ451^4))-AP451*44100)/(L451*0.92*2*29.3+0.00000043092*AQ451^3)</f>
        <v>-0.19771753676512885</v>
      </c>
      <c r="AU451">
        <f t="shared" ref="AU451:AU456" si="70">0.61365*EXP(17.502*J451/(240.97+J451))</f>
        <v>6.9073839780060862</v>
      </c>
      <c r="AV451">
        <f t="shared" ref="AV451:AV456" si="71">AU451*1000/AA451</f>
        <v>67.911186098261723</v>
      </c>
      <c r="AW451">
        <f t="shared" ref="AW451:AW456" si="72">(AV451-U451)</f>
        <v>52.877127527399907</v>
      </c>
      <c r="AX451">
        <f t="shared" ref="AX451:AX456" si="73">IF(D451,P451,(O451+P451)/2)</f>
        <v>38.879928588867188</v>
      </c>
      <c r="AY451">
        <f t="shared" ref="AY451:AY456" si="74">0.61365*EXP(17.502*AX451/(240.97+AX451))</f>
        <v>6.9813754627273559</v>
      </c>
      <c r="AZ451">
        <f t="shared" ref="AZ451:AZ456" si="75">IF(AW451&lt;&gt;0,(1000-(AV451+U451)/2)/AW451*AP451,0)</f>
        <v>1.5137647205641527E-2</v>
      </c>
      <c r="BA451">
        <f t="shared" ref="BA451:BA456" si="76">U451*AA451/1000</f>
        <v>1.529144479180788</v>
      </c>
      <c r="BB451">
        <f t="shared" ref="BB451:BB456" si="77">(AY451-BA451)</f>
        <v>5.4522309835465679</v>
      </c>
      <c r="BC451">
        <f t="shared" ref="BC451:BC456" si="78">1/(1.6/F451+1.37/N451)</f>
        <v>9.4667517257474437E-3</v>
      </c>
      <c r="BD451">
        <f t="shared" ref="BD451:BD456" si="79">G451*AA451*0.001</f>
        <v>106.59100938695659</v>
      </c>
      <c r="BE451">
        <f t="shared" ref="BE451:BE456" si="80">G451/S451</f>
        <v>2.5128286793780563</v>
      </c>
      <c r="BF451">
        <f t="shared" ref="BF451:BF456" si="81">(1-AP451*AA451/AU451/F451)*100</f>
        <v>19.110527875169137</v>
      </c>
      <c r="BG451">
        <f t="shared" ref="BG451:BG456" si="82">(S451-E451/(N451/1.35))</f>
        <v>419.51656957457493</v>
      </c>
      <c r="BH451">
        <f t="shared" ref="BH451:BH456" si="83">E451*BF451/100/BG451</f>
        <v>-2.9994684938716527E-3</v>
      </c>
    </row>
    <row r="452" spans="1:60" x14ac:dyDescent="0.25">
      <c r="A452" s="1">
        <v>154</v>
      </c>
      <c r="B452" s="1" t="s">
        <v>514</v>
      </c>
      <c r="C452" s="1">
        <v>19260.000007130206</v>
      </c>
      <c r="D452" s="1">
        <v>1</v>
      </c>
      <c r="E452">
        <f t="shared" si="56"/>
        <v>-6.7948906644778226</v>
      </c>
      <c r="F452">
        <f t="shared" si="57"/>
        <v>1.5184113396871561E-2</v>
      </c>
      <c r="G452">
        <f t="shared" si="58"/>
        <v>1070.1700646862678</v>
      </c>
      <c r="H452">
        <f t="shared" si="59"/>
        <v>0.83394097429474867</v>
      </c>
      <c r="I452">
        <f t="shared" si="60"/>
        <v>5.3771804910461611</v>
      </c>
      <c r="J452">
        <f t="shared" si="61"/>
        <v>38.675521366365288</v>
      </c>
      <c r="K452" s="1">
        <v>5</v>
      </c>
      <c r="L452">
        <f t="shared" si="62"/>
        <v>2</v>
      </c>
      <c r="M452" s="1">
        <v>0.5</v>
      </c>
      <c r="N452">
        <f t="shared" si="63"/>
        <v>3.6</v>
      </c>
      <c r="O452" s="1">
        <v>39.851089477539063</v>
      </c>
      <c r="P452" s="1">
        <v>38.873180389404297</v>
      </c>
      <c r="Q452" s="1">
        <v>40.034305572509766</v>
      </c>
      <c r="R452" s="1">
        <v>410.72674560546875</v>
      </c>
      <c r="S452" s="1">
        <v>417.17034912109375</v>
      </c>
      <c r="T452" s="1">
        <v>14.199148178100586</v>
      </c>
      <c r="U452" s="1">
        <v>15.02013111114502</v>
      </c>
      <c r="V452" s="1">
        <v>19.678197860717773</v>
      </c>
      <c r="W452" s="1">
        <v>20.772407531738281</v>
      </c>
      <c r="X452" s="1">
        <v>500.26318359375</v>
      </c>
      <c r="Y452" s="1">
        <v>7.6470822095870972E-2</v>
      </c>
      <c r="Z452" s="1">
        <v>8.0495603382587433E-2</v>
      </c>
      <c r="AA452" s="1">
        <v>101.71096038818359</v>
      </c>
      <c r="AB452" s="1">
        <v>2.0533556938171387</v>
      </c>
      <c r="AC452" s="1">
        <v>-0.18053098022937775</v>
      </c>
      <c r="AD452" s="1">
        <v>1.9033042713999748E-2</v>
      </c>
      <c r="AE452" s="1">
        <v>3.3376628998667002E-3</v>
      </c>
      <c r="AF452" s="1">
        <v>1.8885107710957527E-2</v>
      </c>
      <c r="AG452" s="1">
        <v>2.9817977920174599E-3</v>
      </c>
      <c r="AH452" s="1">
        <v>1</v>
      </c>
      <c r="AI452" s="1">
        <v>0</v>
      </c>
      <c r="AJ452" s="1">
        <v>2</v>
      </c>
      <c r="AK452" s="1">
        <v>0</v>
      </c>
      <c r="AL452" s="1">
        <v>1</v>
      </c>
      <c r="AM452" s="1">
        <v>0.18999999761581421</v>
      </c>
      <c r="AN452" s="1">
        <v>111115</v>
      </c>
      <c r="AO452">
        <f t="shared" si="64"/>
        <v>1.0005263671874998</v>
      </c>
      <c r="AP452">
        <f t="shared" si="65"/>
        <v>8.3394097429474864E-4</v>
      </c>
      <c r="AQ452">
        <f t="shared" si="66"/>
        <v>312.02318038940427</v>
      </c>
      <c r="AR452">
        <f t="shared" si="67"/>
        <v>313.00108947753904</v>
      </c>
      <c r="AS452">
        <f t="shared" si="68"/>
        <v>1.5294164450775138E-2</v>
      </c>
      <c r="AT452">
        <f t="shared" si="69"/>
        <v>-0.19765902303900953</v>
      </c>
      <c r="AU452">
        <f t="shared" si="70"/>
        <v>6.9048924515171564</v>
      </c>
      <c r="AV452">
        <f t="shared" si="71"/>
        <v>67.887398026371812</v>
      </c>
      <c r="AW452">
        <f t="shared" si="72"/>
        <v>52.867266915226793</v>
      </c>
      <c r="AX452">
        <f t="shared" si="73"/>
        <v>38.873180389404297</v>
      </c>
      <c r="AY452">
        <f t="shared" si="74"/>
        <v>6.9788388117047386</v>
      </c>
      <c r="AZ452">
        <f t="shared" si="75"/>
        <v>1.5120338692066165E-2</v>
      </c>
      <c r="BA452">
        <f t="shared" si="76"/>
        <v>1.527711960470995</v>
      </c>
      <c r="BB452">
        <f t="shared" si="77"/>
        <v>5.4511268512337434</v>
      </c>
      <c r="BC452">
        <f t="shared" si="78"/>
        <v>9.455920822621415E-3</v>
      </c>
      <c r="BD452">
        <f t="shared" si="79"/>
        <v>108.84802505792486</v>
      </c>
      <c r="BE452">
        <f t="shared" si="80"/>
        <v>2.5653071148055759</v>
      </c>
      <c r="BF452">
        <f t="shared" si="81"/>
        <v>19.098474513628361</v>
      </c>
      <c r="BG452">
        <f t="shared" si="82"/>
        <v>419.71843312027295</v>
      </c>
      <c r="BH452">
        <f t="shared" si="83"/>
        <v>-3.0918834136892431E-3</v>
      </c>
    </row>
    <row r="453" spans="1:60" x14ac:dyDescent="0.25">
      <c r="A453" s="1">
        <v>155</v>
      </c>
      <c r="B453" s="1" t="s">
        <v>515</v>
      </c>
      <c r="C453" s="1">
        <v>19265.000007018447</v>
      </c>
      <c r="D453" s="1">
        <v>1</v>
      </c>
      <c r="E453">
        <f t="shared" si="56"/>
        <v>-7.1878816052137484</v>
      </c>
      <c r="F453">
        <f t="shared" si="57"/>
        <v>1.5573786033045028E-2</v>
      </c>
      <c r="G453">
        <f t="shared" si="58"/>
        <v>1091.9246044453778</v>
      </c>
      <c r="H453">
        <f t="shared" si="59"/>
        <v>0.85481414599337735</v>
      </c>
      <c r="I453">
        <f t="shared" si="60"/>
        <v>5.3745169630478902</v>
      </c>
      <c r="J453">
        <f t="shared" si="61"/>
        <v>38.664913444201098</v>
      </c>
      <c r="K453" s="1">
        <v>5</v>
      </c>
      <c r="L453">
        <f t="shared" si="62"/>
        <v>2</v>
      </c>
      <c r="M453" s="1">
        <v>0.5</v>
      </c>
      <c r="N453">
        <f t="shared" si="63"/>
        <v>3.6</v>
      </c>
      <c r="O453" s="1">
        <v>39.8438720703125</v>
      </c>
      <c r="P453" s="1">
        <v>38.870697021484375</v>
      </c>
      <c r="Q453" s="1">
        <v>40.041534423828125</v>
      </c>
      <c r="R453" s="1">
        <v>410.41567993164063</v>
      </c>
      <c r="S453" s="1">
        <v>417.24334716796875</v>
      </c>
      <c r="T453" s="1">
        <v>14.166116714477539</v>
      </c>
      <c r="U453" s="1">
        <v>15.007664680480957</v>
      </c>
      <c r="V453" s="1">
        <v>19.609697341918945</v>
      </c>
      <c r="W453" s="1">
        <v>20.76348876953125</v>
      </c>
      <c r="X453" s="1">
        <v>500.2598876953125</v>
      </c>
      <c r="Y453" s="1">
        <v>8.1739909946918488E-2</v>
      </c>
      <c r="Z453" s="1">
        <v>8.6042009294033051E-2</v>
      </c>
      <c r="AA453" s="1">
        <v>101.70977783203125</v>
      </c>
      <c r="AB453" s="1">
        <v>2.0533556938171387</v>
      </c>
      <c r="AC453" s="1">
        <v>-0.18053098022937775</v>
      </c>
      <c r="AD453" s="1">
        <v>1.9033042713999748E-2</v>
      </c>
      <c r="AE453" s="1">
        <v>3.3376628998667002E-3</v>
      </c>
      <c r="AF453" s="1">
        <v>1.8885107710957527E-2</v>
      </c>
      <c r="AG453" s="1">
        <v>2.9817977920174599E-3</v>
      </c>
      <c r="AH453" s="1">
        <v>1</v>
      </c>
      <c r="AI453" s="1">
        <v>0</v>
      </c>
      <c r="AJ453" s="1">
        <v>2</v>
      </c>
      <c r="AK453" s="1">
        <v>0</v>
      </c>
      <c r="AL453" s="1">
        <v>1</v>
      </c>
      <c r="AM453" s="1">
        <v>0.18999999761581421</v>
      </c>
      <c r="AN453" s="1">
        <v>111115</v>
      </c>
      <c r="AO453">
        <f t="shared" si="64"/>
        <v>1.000519775390625</v>
      </c>
      <c r="AP453">
        <f t="shared" si="65"/>
        <v>8.548141459933774E-4</v>
      </c>
      <c r="AQ453">
        <f t="shared" si="66"/>
        <v>312.02069702148435</v>
      </c>
      <c r="AR453">
        <f t="shared" si="67"/>
        <v>312.99387207031248</v>
      </c>
      <c r="AS453">
        <f t="shared" si="68"/>
        <v>1.6347981560726144E-2</v>
      </c>
      <c r="AT453">
        <f t="shared" si="69"/>
        <v>-0.20578357728327679</v>
      </c>
      <c r="AU453">
        <f t="shared" si="70"/>
        <v>6.9009432034772304</v>
      </c>
      <c r="AV453">
        <f t="shared" si="71"/>
        <v>67.84935873986278</v>
      </c>
      <c r="AW453">
        <f t="shared" si="72"/>
        <v>52.841694059381823</v>
      </c>
      <c r="AX453">
        <f t="shared" si="73"/>
        <v>38.870697021484375</v>
      </c>
      <c r="AY453">
        <f t="shared" si="74"/>
        <v>6.9779055138911321</v>
      </c>
      <c r="AZ453">
        <f t="shared" si="75"/>
        <v>1.5506703233534752E-2</v>
      </c>
      <c r="BA453">
        <f t="shared" si="76"/>
        <v>1.5264262404293405</v>
      </c>
      <c r="BB453">
        <f t="shared" si="77"/>
        <v>5.4514792734617918</v>
      </c>
      <c r="BC453">
        <f t="shared" si="78"/>
        <v>9.6976942486251012E-3</v>
      </c>
      <c r="BD453">
        <f t="shared" si="79"/>
        <v>111.05940892746797</v>
      </c>
      <c r="BE453">
        <f t="shared" si="80"/>
        <v>2.6169970398732421</v>
      </c>
      <c r="BF453">
        <f t="shared" si="81"/>
        <v>19.103124241023085</v>
      </c>
      <c r="BG453">
        <f t="shared" si="82"/>
        <v>419.93880276992388</v>
      </c>
      <c r="BH453">
        <f t="shared" si="83"/>
        <v>-3.2697858456626752E-3</v>
      </c>
    </row>
    <row r="454" spans="1:60" x14ac:dyDescent="0.25">
      <c r="A454" s="1">
        <v>156</v>
      </c>
      <c r="B454" s="1" t="s">
        <v>516</v>
      </c>
      <c r="C454" s="1">
        <v>19270.500006895512</v>
      </c>
      <c r="D454" s="1">
        <v>1</v>
      </c>
      <c r="E454">
        <f t="shared" si="56"/>
        <v>-7.5024948427905658</v>
      </c>
      <c r="F454">
        <f t="shared" si="57"/>
        <v>1.5594829133413682E-2</v>
      </c>
      <c r="G454">
        <f t="shared" si="58"/>
        <v>1121.9925337826244</v>
      </c>
      <c r="H454">
        <f t="shared" si="59"/>
        <v>0.85622645091995986</v>
      </c>
      <c r="I454">
        <f t="shared" si="60"/>
        <v>5.3761809227676984</v>
      </c>
      <c r="J454">
        <f t="shared" si="61"/>
        <v>38.667439222715103</v>
      </c>
      <c r="K454" s="1">
        <v>5</v>
      </c>
      <c r="L454">
        <f t="shared" si="62"/>
        <v>2</v>
      </c>
      <c r="M454" s="1">
        <v>0.5</v>
      </c>
      <c r="N454">
        <f t="shared" si="63"/>
        <v>3.6</v>
      </c>
      <c r="O454" s="1">
        <v>39.848117828369141</v>
      </c>
      <c r="P454" s="1">
        <v>38.873588562011719</v>
      </c>
      <c r="Q454" s="1">
        <v>40.078258514404297</v>
      </c>
      <c r="R454" s="1">
        <v>410.11416625976563</v>
      </c>
      <c r="S454" s="1">
        <v>417.2557373046875</v>
      </c>
      <c r="T454" s="1">
        <v>14.157535552978516</v>
      </c>
      <c r="U454" s="1">
        <v>15.000486373901367</v>
      </c>
      <c r="V454" s="1">
        <v>19.587078094482422</v>
      </c>
      <c r="W454" s="1">
        <v>20.750303268432617</v>
      </c>
      <c r="X454" s="1">
        <v>500.25613403320313</v>
      </c>
      <c r="Y454" s="1">
        <v>8.0402515828609467E-2</v>
      </c>
      <c r="Z454" s="1">
        <v>8.463422954082489E-2</v>
      </c>
      <c r="AA454" s="1">
        <v>101.71019744873047</v>
      </c>
      <c r="AB454" s="1">
        <v>2.0533556938171387</v>
      </c>
      <c r="AC454" s="1">
        <v>-0.18053098022937775</v>
      </c>
      <c r="AD454" s="1">
        <v>1.9033042713999748E-2</v>
      </c>
      <c r="AE454" s="1">
        <v>3.3376628998667002E-3</v>
      </c>
      <c r="AF454" s="1">
        <v>1.8885107710957527E-2</v>
      </c>
      <c r="AG454" s="1">
        <v>2.9817977920174599E-3</v>
      </c>
      <c r="AH454" s="1">
        <v>1</v>
      </c>
      <c r="AI454" s="1">
        <v>0</v>
      </c>
      <c r="AJ454" s="1">
        <v>2</v>
      </c>
      <c r="AK454" s="1">
        <v>0</v>
      </c>
      <c r="AL454" s="1">
        <v>1</v>
      </c>
      <c r="AM454" s="1">
        <v>0.18999999761581421</v>
      </c>
      <c r="AN454" s="1">
        <v>111115</v>
      </c>
      <c r="AO454">
        <f t="shared" si="64"/>
        <v>1.000512268066406</v>
      </c>
      <c r="AP454">
        <f t="shared" si="65"/>
        <v>8.5622645091995987E-4</v>
      </c>
      <c r="AQ454">
        <f t="shared" si="66"/>
        <v>312.0235885620117</v>
      </c>
      <c r="AR454">
        <f t="shared" si="67"/>
        <v>312.99811782836912</v>
      </c>
      <c r="AS454">
        <f t="shared" si="68"/>
        <v>1.6080503410973002E-2</v>
      </c>
      <c r="AT454">
        <f t="shared" si="69"/>
        <v>-0.20614933929661228</v>
      </c>
      <c r="AU454">
        <f t="shared" si="70"/>
        <v>6.9018833536841973</v>
      </c>
      <c r="AV454">
        <f t="shared" si="71"/>
        <v>67.858322241122991</v>
      </c>
      <c r="AW454">
        <f t="shared" si="72"/>
        <v>52.857835867221624</v>
      </c>
      <c r="AX454">
        <f t="shared" si="73"/>
        <v>38.873588562011719</v>
      </c>
      <c r="AY454">
        <f t="shared" si="74"/>
        <v>6.9789922212436686</v>
      </c>
      <c r="AZ454">
        <f t="shared" si="75"/>
        <v>1.5527565320073555E-2</v>
      </c>
      <c r="BA454">
        <f t="shared" si="76"/>
        <v>1.525702430916499</v>
      </c>
      <c r="BB454">
        <f t="shared" si="77"/>
        <v>5.4532897903271698</v>
      </c>
      <c r="BC454">
        <f t="shared" si="78"/>
        <v>9.7107492256308311E-3</v>
      </c>
      <c r="BD454">
        <f t="shared" si="79"/>
        <v>114.11808214703211</v>
      </c>
      <c r="BE454">
        <f t="shared" si="80"/>
        <v>2.6889804824021524</v>
      </c>
      <c r="BF454">
        <f t="shared" si="81"/>
        <v>19.089496894730683</v>
      </c>
      <c r="BG454">
        <f t="shared" si="82"/>
        <v>420.06917287073395</v>
      </c>
      <c r="BH454">
        <f t="shared" si="83"/>
        <v>-3.4094111459175222E-3</v>
      </c>
    </row>
    <row r="455" spans="1:60" x14ac:dyDescent="0.25">
      <c r="A455" s="1">
        <v>157</v>
      </c>
      <c r="B455" s="1" t="s">
        <v>517</v>
      </c>
      <c r="C455" s="1">
        <v>19275.500006783754</v>
      </c>
      <c r="D455" s="1">
        <v>1</v>
      </c>
      <c r="E455">
        <f t="shared" si="56"/>
        <v>-7.5214493589722009</v>
      </c>
      <c r="F455">
        <f t="shared" si="57"/>
        <v>1.5599176626419447E-2</v>
      </c>
      <c r="G455">
        <f t="shared" si="58"/>
        <v>1123.6214435852742</v>
      </c>
      <c r="H455">
        <f t="shared" si="59"/>
        <v>0.85659267462165922</v>
      </c>
      <c r="I455">
        <f t="shared" si="60"/>
        <v>5.3770199092484159</v>
      </c>
      <c r="J455">
        <f t="shared" si="61"/>
        <v>38.667744602338068</v>
      </c>
      <c r="K455" s="1">
        <v>5</v>
      </c>
      <c r="L455">
        <f t="shared" si="62"/>
        <v>2</v>
      </c>
      <c r="M455" s="1">
        <v>0.5</v>
      </c>
      <c r="N455">
        <f t="shared" si="63"/>
        <v>3.6</v>
      </c>
      <c r="O455" s="1">
        <v>39.855228424072266</v>
      </c>
      <c r="P455" s="1">
        <v>38.873195648193359</v>
      </c>
      <c r="Q455" s="1">
        <v>40.085704803466797</v>
      </c>
      <c r="R455" s="1">
        <v>410.06817626953125</v>
      </c>
      <c r="S455" s="1">
        <v>417.22860717773438</v>
      </c>
      <c r="T455" s="1">
        <v>14.149991989135742</v>
      </c>
      <c r="U455" s="1">
        <v>14.993314743041992</v>
      </c>
      <c r="V455" s="1">
        <v>19.567602157592773</v>
      </c>
      <c r="W455" s="1">
        <v>20.733179092407227</v>
      </c>
      <c r="X455" s="1">
        <v>500.25302124023438</v>
      </c>
      <c r="Y455" s="1">
        <v>8.7858065962791443E-2</v>
      </c>
      <c r="Z455" s="1">
        <v>9.2482171952724457E-2</v>
      </c>
      <c r="AA455" s="1">
        <v>101.71047210693359</v>
      </c>
      <c r="AB455" s="1">
        <v>2.0533556938171387</v>
      </c>
      <c r="AC455" s="1">
        <v>-0.18053098022937775</v>
      </c>
      <c r="AD455" s="1">
        <v>1.9033042713999748E-2</v>
      </c>
      <c r="AE455" s="1">
        <v>3.3376628998667002E-3</v>
      </c>
      <c r="AF455" s="1">
        <v>1.8885107710957527E-2</v>
      </c>
      <c r="AG455" s="1">
        <v>2.9817977920174599E-3</v>
      </c>
      <c r="AH455" s="1">
        <v>1</v>
      </c>
      <c r="AI455" s="1">
        <v>0</v>
      </c>
      <c r="AJ455" s="1">
        <v>2</v>
      </c>
      <c r="AK455" s="1">
        <v>0</v>
      </c>
      <c r="AL455" s="1">
        <v>1</v>
      </c>
      <c r="AM455" s="1">
        <v>0.18999999761581421</v>
      </c>
      <c r="AN455" s="1">
        <v>111115</v>
      </c>
      <c r="AO455">
        <f t="shared" si="64"/>
        <v>1.0005060424804688</v>
      </c>
      <c r="AP455">
        <f t="shared" si="65"/>
        <v>8.565926746216592E-4</v>
      </c>
      <c r="AQ455">
        <f t="shared" si="66"/>
        <v>312.02319564819334</v>
      </c>
      <c r="AR455">
        <f t="shared" si="67"/>
        <v>313.00522842407224</v>
      </c>
      <c r="AS455">
        <f t="shared" si="68"/>
        <v>1.7571612450522966E-2</v>
      </c>
      <c r="AT455">
        <f t="shared" si="69"/>
        <v>-0.20545104585529431</v>
      </c>
      <c r="AU455">
        <f t="shared" si="70"/>
        <v>6.9019970302110645</v>
      </c>
      <c r="AV455">
        <f t="shared" si="71"/>
        <v>67.859256645221649</v>
      </c>
      <c r="AW455">
        <f t="shared" si="72"/>
        <v>52.865941902179657</v>
      </c>
      <c r="AX455">
        <f t="shared" si="73"/>
        <v>38.873195648193359</v>
      </c>
      <c r="AY455">
        <f t="shared" si="74"/>
        <v>6.9788445465881512</v>
      </c>
      <c r="AZ455">
        <f t="shared" si="75"/>
        <v>1.5531875385453553E-2</v>
      </c>
      <c r="BA455">
        <f t="shared" si="76"/>
        <v>1.5249771209626488</v>
      </c>
      <c r="BB455">
        <f t="shared" si="77"/>
        <v>5.4538674256255026</v>
      </c>
      <c r="BC455">
        <f t="shared" si="78"/>
        <v>9.7134463604987373E-3</v>
      </c>
      <c r="BD455">
        <f t="shared" si="79"/>
        <v>114.28406749653249</v>
      </c>
      <c r="BE455">
        <f t="shared" si="80"/>
        <v>2.6930594505151584</v>
      </c>
      <c r="BF455">
        <f t="shared" si="81"/>
        <v>19.078563691053564</v>
      </c>
      <c r="BG455">
        <f t="shared" si="82"/>
        <v>420.04915068734897</v>
      </c>
      <c r="BH455">
        <f t="shared" si="83"/>
        <v>-3.416229991403885E-3</v>
      </c>
    </row>
    <row r="456" spans="1:60" x14ac:dyDescent="0.25">
      <c r="A456" s="1">
        <v>158</v>
      </c>
      <c r="B456" s="1" t="s">
        <v>518</v>
      </c>
      <c r="C456" s="1">
        <v>19280.500006671995</v>
      </c>
      <c r="D456" s="1">
        <v>1</v>
      </c>
      <c r="E456">
        <f t="shared" si="56"/>
        <v>-7.5015548017075675</v>
      </c>
      <c r="F456">
        <f t="shared" si="57"/>
        <v>1.5607470827017659E-2</v>
      </c>
      <c r="G456">
        <f t="shared" si="58"/>
        <v>1121.2605397920208</v>
      </c>
      <c r="H456">
        <f t="shared" si="59"/>
        <v>0.85679801724039195</v>
      </c>
      <c r="I456">
        <f t="shared" si="60"/>
        <v>5.3755643684022782</v>
      </c>
      <c r="J456">
        <f t="shared" si="61"/>
        <v>38.662000046302332</v>
      </c>
      <c r="K456" s="1">
        <v>5</v>
      </c>
      <c r="L456">
        <f t="shared" si="62"/>
        <v>2</v>
      </c>
      <c r="M456" s="1">
        <v>0.5</v>
      </c>
      <c r="N456">
        <f t="shared" si="63"/>
        <v>3.6</v>
      </c>
      <c r="O456" s="1">
        <v>39.858177185058594</v>
      </c>
      <c r="P456" s="1">
        <v>38.866535186767578</v>
      </c>
      <c r="Q456" s="1">
        <v>40.075820922851563</v>
      </c>
      <c r="R456" s="1">
        <v>410.05917358398438</v>
      </c>
      <c r="S456" s="1">
        <v>417.19970703125</v>
      </c>
      <c r="T456" s="1">
        <v>14.143004417419434</v>
      </c>
      <c r="U456" s="1">
        <v>14.986540794372559</v>
      </c>
      <c r="V456" s="1">
        <v>19.553855895996094</v>
      </c>
      <c r="W456" s="1">
        <v>20.719802856445313</v>
      </c>
      <c r="X456" s="1">
        <v>500.24966430664063</v>
      </c>
      <c r="Y456" s="1">
        <v>5.6958720088005066E-2</v>
      </c>
      <c r="Z456" s="1">
        <v>5.9956550598144531E-2</v>
      </c>
      <c r="AA456" s="1">
        <v>101.71089935302734</v>
      </c>
      <c r="AB456" s="1">
        <v>2.0533556938171387</v>
      </c>
      <c r="AC456" s="1">
        <v>-0.18053098022937775</v>
      </c>
      <c r="AD456" s="1">
        <v>1.9033042713999748E-2</v>
      </c>
      <c r="AE456" s="1">
        <v>3.3376628998667002E-3</v>
      </c>
      <c r="AF456" s="1">
        <v>1.8885107710957527E-2</v>
      </c>
      <c r="AG456" s="1">
        <v>2.9817977920174599E-3</v>
      </c>
      <c r="AH456" s="1">
        <v>1</v>
      </c>
      <c r="AI456" s="1">
        <v>0</v>
      </c>
      <c r="AJ456" s="1">
        <v>2</v>
      </c>
      <c r="AK456" s="1">
        <v>0</v>
      </c>
      <c r="AL456" s="1">
        <v>1</v>
      </c>
      <c r="AM456" s="1">
        <v>0.18999999761581421</v>
      </c>
      <c r="AN456" s="1">
        <v>111115</v>
      </c>
      <c r="AO456">
        <f t="shared" si="64"/>
        <v>1.0004993286132813</v>
      </c>
      <c r="AP456">
        <f t="shared" si="65"/>
        <v>8.5679801724039193E-4</v>
      </c>
      <c r="AQ456">
        <f t="shared" si="66"/>
        <v>312.01653518676756</v>
      </c>
      <c r="AR456">
        <f t="shared" si="67"/>
        <v>313.00817718505857</v>
      </c>
      <c r="AS456">
        <f t="shared" si="68"/>
        <v>1.1391744470699905E-2</v>
      </c>
      <c r="AT456">
        <f t="shared" si="69"/>
        <v>-0.20453514046524363</v>
      </c>
      <c r="AU456">
        <f t="shared" si="70"/>
        <v>6.899858910788744</v>
      </c>
      <c r="AV456">
        <f t="shared" si="71"/>
        <v>67.837950059217277</v>
      </c>
      <c r="AW456">
        <f t="shared" si="72"/>
        <v>52.851409264844719</v>
      </c>
      <c r="AX456">
        <f t="shared" si="73"/>
        <v>38.866535186767578</v>
      </c>
      <c r="AY456">
        <f t="shared" si="74"/>
        <v>6.9763416584304521</v>
      </c>
      <c r="AZ456">
        <f t="shared" si="75"/>
        <v>1.5540098152416875E-2</v>
      </c>
      <c r="BA456">
        <f t="shared" si="76"/>
        <v>1.5242945423864658</v>
      </c>
      <c r="BB456">
        <f t="shared" si="77"/>
        <v>5.4520471160439863</v>
      </c>
      <c r="BC456">
        <f t="shared" si="78"/>
        <v>9.7185919721398117E-3</v>
      </c>
      <c r="BD456">
        <f t="shared" si="79"/>
        <v>114.04441791130735</v>
      </c>
      <c r="BE456">
        <f t="shared" si="80"/>
        <v>2.6875870737561036</v>
      </c>
      <c r="BF456">
        <f t="shared" si="81"/>
        <v>19.076770730158543</v>
      </c>
      <c r="BG456">
        <f t="shared" si="82"/>
        <v>420.01279008189033</v>
      </c>
      <c r="BH456">
        <f t="shared" si="83"/>
        <v>-3.4071686494116949E-3</v>
      </c>
    </row>
    <row r="457" spans="1:60" x14ac:dyDescent="0.25">
      <c r="A457" s="1" t="s">
        <v>9</v>
      </c>
      <c r="B457" s="1" t="s">
        <v>519</v>
      </c>
    </row>
    <row r="458" spans="1:60" x14ac:dyDescent="0.25">
      <c r="A458" s="1" t="s">
        <v>9</v>
      </c>
      <c r="B458" s="1" t="s">
        <v>520</v>
      </c>
    </row>
    <row r="459" spans="1:60" x14ac:dyDescent="0.25">
      <c r="A459" s="1" t="s">
        <v>9</v>
      </c>
      <c r="B459" s="1" t="s">
        <v>521</v>
      </c>
    </row>
    <row r="460" spans="1:60" x14ac:dyDescent="0.25">
      <c r="A460" s="1" t="s">
        <v>9</v>
      </c>
      <c r="B460" s="1" t="s">
        <v>522</v>
      </c>
    </row>
    <row r="461" spans="1:60" x14ac:dyDescent="0.25">
      <c r="A461" s="1" t="s">
        <v>9</v>
      </c>
      <c r="B461" s="1" t="s">
        <v>523</v>
      </c>
    </row>
    <row r="462" spans="1:60" x14ac:dyDescent="0.25">
      <c r="A462" s="1" t="s">
        <v>9</v>
      </c>
      <c r="B462" s="1" t="s">
        <v>524</v>
      </c>
    </row>
    <row r="463" spans="1:60" x14ac:dyDescent="0.25">
      <c r="A463" s="1" t="s">
        <v>9</v>
      </c>
      <c r="B463" s="1" t="s">
        <v>525</v>
      </c>
    </row>
    <row r="464" spans="1:60" x14ac:dyDescent="0.25">
      <c r="A464" s="1" t="s">
        <v>9</v>
      </c>
      <c r="B464" s="1" t="s">
        <v>526</v>
      </c>
    </row>
    <row r="465" spans="1:60" x14ac:dyDescent="0.25">
      <c r="A465" s="1" t="s">
        <v>9</v>
      </c>
      <c r="B465" s="1" t="s">
        <v>527</v>
      </c>
    </row>
    <row r="466" spans="1:60" x14ac:dyDescent="0.25">
      <c r="A466" s="1">
        <v>159</v>
      </c>
      <c r="B466" s="1" t="s">
        <v>528</v>
      </c>
      <c r="C466" s="1">
        <v>19793.000007241964</v>
      </c>
      <c r="D466" s="1">
        <v>1</v>
      </c>
      <c r="E466">
        <f>(R466-S466*(1000-T466)/(1000-U466))*AO466</f>
        <v>-5.8029336410954091</v>
      </c>
      <c r="F466">
        <f>IF(AZ466&lt;&gt;0,1/(1/AZ466-1/N466),0)</f>
        <v>1.6500689752006258E-2</v>
      </c>
      <c r="G466">
        <f>((BC466-AP466/2)*S466-E466)/(BC466+AP466/2)</f>
        <v>921.934815485998</v>
      </c>
      <c r="H466">
        <f>AP466*1000</f>
        <v>0.90233475611524827</v>
      </c>
      <c r="I466">
        <f>(AU466-BA466)</f>
        <v>5.3597431275437089</v>
      </c>
      <c r="J466">
        <f>(P466+AT466*D466)</f>
        <v>38.472710098266013</v>
      </c>
      <c r="K466" s="1">
        <v>4.9699997901916504</v>
      </c>
      <c r="L466">
        <f>(K466*AI466+AJ466)</f>
        <v>2</v>
      </c>
      <c r="M466" s="1">
        <v>0.5</v>
      </c>
      <c r="N466">
        <f>L466*(M466+1)*(M466+1)/(M466*M466+1)</f>
        <v>3.6</v>
      </c>
      <c r="O466" s="1">
        <v>39.850227355957031</v>
      </c>
      <c r="P466" s="1">
        <v>38.673851013183594</v>
      </c>
      <c r="Q466" s="1">
        <v>40.048599243164063</v>
      </c>
      <c r="R466" s="1">
        <v>410.4012451171875</v>
      </c>
      <c r="S466" s="1">
        <v>415.79354858398438</v>
      </c>
      <c r="T466" s="1">
        <v>13.568565368652344</v>
      </c>
      <c r="U466" s="1">
        <v>14.452052116394043</v>
      </c>
      <c r="V466" s="1">
        <v>18.772933959960938</v>
      </c>
      <c r="W466" s="1">
        <v>19.987226486206055</v>
      </c>
      <c r="X466" s="1">
        <v>500.26690673828125</v>
      </c>
      <c r="Y466" s="1">
        <v>0.10027872771024704</v>
      </c>
      <c r="Z466" s="1">
        <v>0.10555656254291534</v>
      </c>
      <c r="AA466" s="1">
        <v>101.71446990966797</v>
      </c>
      <c r="AB466" s="1">
        <v>2.1013917922973633</v>
      </c>
      <c r="AC466" s="1">
        <v>-0.17236672341823578</v>
      </c>
      <c r="AD466" s="1">
        <v>1.8927318975329399E-2</v>
      </c>
      <c r="AE466" s="1">
        <v>4.1377544403076172E-3</v>
      </c>
      <c r="AF466" s="1">
        <v>1.9969785585999489E-2</v>
      </c>
      <c r="AG466" s="1">
        <v>4.1084284894168377E-3</v>
      </c>
      <c r="AH466" s="1">
        <v>0.66666668653488159</v>
      </c>
      <c r="AI466" s="1">
        <v>0</v>
      </c>
      <c r="AJ466" s="1">
        <v>2</v>
      </c>
      <c r="AK466" s="1">
        <v>0</v>
      </c>
      <c r="AL466" s="1">
        <v>1</v>
      </c>
      <c r="AM466" s="1">
        <v>0.18999999761581421</v>
      </c>
      <c r="AN466" s="1">
        <v>111115</v>
      </c>
      <c r="AO466">
        <f>X466*0.000001/(K466*0.0001)</f>
        <v>1.0065732954869808</v>
      </c>
      <c r="AP466">
        <f>(U466-T466)/(1000-U466)*AO466</f>
        <v>9.0233475611524829E-4</v>
      </c>
      <c r="AQ466">
        <f>(P466+273.15)</f>
        <v>311.82385101318357</v>
      </c>
      <c r="AR466">
        <f>(O466+273.15)</f>
        <v>313.00022735595701</v>
      </c>
      <c r="AS466">
        <f>(Y466*AK466+Z466*AL466)*AM466</f>
        <v>2.0055746631487459E-2</v>
      </c>
      <c r="AT466">
        <f>((AS466+0.00000010773*(AR466^4-AQ466^4))-AP466*44100)/(L466*0.92*2*29.3+0.00000043092*AQ466^3)</f>
        <v>-0.20114091491758332</v>
      </c>
      <c r="AU466">
        <f>0.61365*EXP(17.502*J466/(240.97+J466))</f>
        <v>6.8297259476696235</v>
      </c>
      <c r="AV466">
        <f>AU466*1000/AA466</f>
        <v>67.146060474336281</v>
      </c>
      <c r="AW466">
        <f>(AV466-U466)</f>
        <v>52.694008357942238</v>
      </c>
      <c r="AX466">
        <f>IF(D466,P466,(O466+P466)/2)</f>
        <v>38.673851013183594</v>
      </c>
      <c r="AY466">
        <f>0.61365*EXP(17.502*AX466/(240.97+AX466))</f>
        <v>6.9042704618349138</v>
      </c>
      <c r="AZ466">
        <f>IF(AW466&lt;&gt;0,(1000-(AV466+U466)/2)/AW466*AP466,0)</f>
        <v>1.6425403505535049E-2</v>
      </c>
      <c r="BA466">
        <f>U466*AA466/1000</f>
        <v>1.4699828201259151</v>
      </c>
      <c r="BB466">
        <f>(AY466-BA466)</f>
        <v>5.4342876417089983</v>
      </c>
      <c r="BC466">
        <f>1/(1.6/F466+1.37/N466)</f>
        <v>1.027261474716152E-2</v>
      </c>
      <c r="BD466">
        <f>G466*AA466*0.001</f>
        <v>93.774111048425837</v>
      </c>
      <c r="BE466">
        <f>G466/S466</f>
        <v>2.2172898512391908</v>
      </c>
      <c r="BF466">
        <f>(1-AP466*AA466/AU466/F466)*100</f>
        <v>18.558633912029443</v>
      </c>
      <c r="BG466">
        <f>(S466-E466/(N466/1.35))</f>
        <v>417.96964869939518</v>
      </c>
      <c r="BH466">
        <f>E466*BF466/100/BG466</f>
        <v>-2.5766110385288745E-3</v>
      </c>
    </row>
    <row r="467" spans="1:60" x14ac:dyDescent="0.25">
      <c r="A467" s="1">
        <v>160</v>
      </c>
      <c r="B467" s="1" t="s">
        <v>529</v>
      </c>
      <c r="C467" s="1">
        <v>19798.000007130206</v>
      </c>
      <c r="D467" s="1">
        <v>1</v>
      </c>
      <c r="E467">
        <f>(R467-S467*(1000-T467)/(1000-U467))*AO467</f>
        <v>-5.871060972980346</v>
      </c>
      <c r="F467">
        <f>IF(AZ467&lt;&gt;0,1/(1/AZ467-1/N467),0)</f>
        <v>1.6775358040066791E-2</v>
      </c>
      <c r="G467">
        <f>((BC467-AP467/2)*S467-E467)/(BC467+AP467/2)</f>
        <v>919.47982280782071</v>
      </c>
      <c r="H467">
        <f>AP467*1000</f>
        <v>0.91600354000873052</v>
      </c>
      <c r="I467">
        <f>(AU467-BA467)</f>
        <v>5.3525022974828502</v>
      </c>
      <c r="J467">
        <f>(P467+AT467*D467)</f>
        <v>38.4511578105664</v>
      </c>
      <c r="K467" s="1">
        <v>4.9699997901916504</v>
      </c>
      <c r="L467">
        <f>(K467*AI467+AJ467)</f>
        <v>2</v>
      </c>
      <c r="M467" s="1">
        <v>0.5</v>
      </c>
      <c r="N467">
        <f>L467*(M467+1)*(M467+1)/(M467*M467+1)</f>
        <v>3.6</v>
      </c>
      <c r="O467" s="1">
        <v>39.839057922363281</v>
      </c>
      <c r="P467" s="1">
        <v>38.65667724609375</v>
      </c>
      <c r="Q467" s="1">
        <v>40.032672882080078</v>
      </c>
      <c r="R467" s="1">
        <v>410.38510131835938</v>
      </c>
      <c r="S467" s="1">
        <v>415.83941650390625</v>
      </c>
      <c r="T467" s="1">
        <v>13.548213005065918</v>
      </c>
      <c r="U467" s="1">
        <v>14.44509220123291</v>
      </c>
      <c r="V467" s="1">
        <v>18.749057769775391</v>
      </c>
      <c r="W467" s="1">
        <v>19.989282608032227</v>
      </c>
      <c r="X467" s="1">
        <v>500.26531982421875</v>
      </c>
      <c r="Y467" s="1">
        <v>8.5974574089050293E-2</v>
      </c>
      <c r="Z467" s="1">
        <v>9.0499550104141235E-2</v>
      </c>
      <c r="AA467" s="1">
        <v>101.71466827392578</v>
      </c>
      <c r="AB467" s="1">
        <v>2.1013917922973633</v>
      </c>
      <c r="AC467" s="1">
        <v>-0.17236672341823578</v>
      </c>
      <c r="AD467" s="1">
        <v>1.8927318975329399E-2</v>
      </c>
      <c r="AE467" s="1">
        <v>4.1377544403076172E-3</v>
      </c>
      <c r="AF467" s="1">
        <v>1.9969785585999489E-2</v>
      </c>
      <c r="AG467" s="1">
        <v>4.1084284894168377E-3</v>
      </c>
      <c r="AH467" s="1">
        <v>1</v>
      </c>
      <c r="AI467" s="1">
        <v>0</v>
      </c>
      <c r="AJ467" s="1">
        <v>2</v>
      </c>
      <c r="AK467" s="1">
        <v>0</v>
      </c>
      <c r="AL467" s="1">
        <v>1</v>
      </c>
      <c r="AM467" s="1">
        <v>0.18999999761581421</v>
      </c>
      <c r="AN467" s="1">
        <v>111115</v>
      </c>
      <c r="AO467">
        <f>X467*0.000001/(K467*0.0001)</f>
        <v>1.0065701025008047</v>
      </c>
      <c r="AP467">
        <f>(U467-T467)/(1000-U467)*AO467</f>
        <v>9.1600354000873053E-4</v>
      </c>
      <c r="AQ467">
        <f>(P467+273.15)</f>
        <v>311.80667724609373</v>
      </c>
      <c r="AR467">
        <f>(O467+273.15)</f>
        <v>312.98905792236326</v>
      </c>
      <c r="AS467">
        <f>(Y467*AK467+Z467*AL467)*AM467</f>
        <v>1.7194914304019093E-2</v>
      </c>
      <c r="AT467">
        <f>((AS467+0.00000010773*(AR467^4-AQ467^4))-AP467*44100)/(L467*0.92*2*29.3+0.00000043092*AQ467^3)</f>
        <v>-0.20551943552734822</v>
      </c>
      <c r="AU467">
        <f>0.61365*EXP(17.502*J467/(240.97+J467))</f>
        <v>6.8217800589175281</v>
      </c>
      <c r="AV467">
        <f>AU467*1000/AA467</f>
        <v>67.067810126912335</v>
      </c>
      <c r="AW467">
        <f>(AV467-U467)</f>
        <v>52.622717925679424</v>
      </c>
      <c r="AX467">
        <f>IF(D467,P467,(O467+P467)/2)</f>
        <v>38.65667724609375</v>
      </c>
      <c r="AY467">
        <f>0.61365*EXP(17.502*AX467/(240.97+AX467))</f>
        <v>6.897878281388846</v>
      </c>
      <c r="AZ467">
        <f>IF(AW467&lt;&gt;0,(1000-(AV467+U467)/2)/AW467*AP467,0)</f>
        <v>1.6697550432594886E-2</v>
      </c>
      <c r="BA467">
        <f>U467*AA467/1000</f>
        <v>1.4692777614346779</v>
      </c>
      <c r="BB467">
        <f>(AY467-BA467)</f>
        <v>5.428600519954168</v>
      </c>
      <c r="BC467">
        <f>1/(1.6/F467+1.37/N467)</f>
        <v>1.0442931766441578E-2</v>
      </c>
      <c r="BD467">
        <f>G467*AA467*0.001</f>
        <v>93.524585161465538</v>
      </c>
      <c r="BE467">
        <f>G467/S467</f>
        <v>2.2111415760876612</v>
      </c>
      <c r="BF467">
        <f>(1-AP467*AA467/AU467/F467)*100</f>
        <v>18.583725132185712</v>
      </c>
      <c r="BG467">
        <f>(S467-E467/(N467/1.35))</f>
        <v>418.0410643687739</v>
      </c>
      <c r="BH467">
        <f>E467*BF467/100/BG467</f>
        <v>-2.6099393733224688E-3</v>
      </c>
    </row>
    <row r="468" spans="1:60" x14ac:dyDescent="0.25">
      <c r="A468" s="1">
        <v>161</v>
      </c>
      <c r="B468" s="1" t="s">
        <v>530</v>
      </c>
      <c r="C468" s="1">
        <v>19803.500007007271</v>
      </c>
      <c r="D468" s="1">
        <v>1</v>
      </c>
      <c r="E468">
        <f>(R468-S468*(1000-T468)/(1000-U468))*AO468</f>
        <v>-5.9602800731619965</v>
      </c>
      <c r="F468">
        <f>IF(AZ468&lt;&gt;0,1/(1/AZ468-1/N468),0)</f>
        <v>1.6765837924222943E-2</v>
      </c>
      <c r="G468">
        <f>((BC468-AP468/2)*S468-E468)/(BC468+AP468/2)</f>
        <v>928.05469888315065</v>
      </c>
      <c r="H468">
        <f>AP468*1000</f>
        <v>0.91466710133721374</v>
      </c>
      <c r="I468">
        <f>(AU468-BA468)</f>
        <v>5.3478841119541194</v>
      </c>
      <c r="J468">
        <f>(P468+AT468*D468)</f>
        <v>38.436373435550472</v>
      </c>
      <c r="K468" s="1">
        <v>4.9699997901916504</v>
      </c>
      <c r="L468">
        <f>(K468*AI468+AJ468)</f>
        <v>2</v>
      </c>
      <c r="M468" s="1">
        <v>0.5</v>
      </c>
      <c r="N468">
        <f>L468*(M468+1)*(M468+1)/(M468*M468+1)</f>
        <v>3.6</v>
      </c>
      <c r="O468" s="1">
        <v>39.828880310058594</v>
      </c>
      <c r="P468" s="1">
        <v>38.640785217285156</v>
      </c>
      <c r="Q468" s="1">
        <v>40.041057586669922</v>
      </c>
      <c r="R468" s="1">
        <v>410.329345703125</v>
      </c>
      <c r="S468" s="1">
        <v>415.87283325195313</v>
      </c>
      <c r="T468" s="1">
        <v>13.541377067565918</v>
      </c>
      <c r="U468" s="1">
        <v>14.436957359313965</v>
      </c>
      <c r="V468" s="1">
        <v>18.749988555908203</v>
      </c>
      <c r="W468" s="1">
        <v>19.989356994628906</v>
      </c>
      <c r="X468" s="1">
        <v>500.26406860351563</v>
      </c>
      <c r="Y468" s="1">
        <v>9.7229637205600739E-2</v>
      </c>
      <c r="Z468" s="1">
        <v>0.1023469865322113</v>
      </c>
      <c r="AA468" s="1">
        <v>101.71463775634766</v>
      </c>
      <c r="AB468" s="1">
        <v>2.1013917922973633</v>
      </c>
      <c r="AC468" s="1">
        <v>-0.17236672341823578</v>
      </c>
      <c r="AD468" s="1">
        <v>1.8927318975329399E-2</v>
      </c>
      <c r="AE468" s="1">
        <v>4.1377544403076172E-3</v>
      </c>
      <c r="AF468" s="1">
        <v>1.9969785585999489E-2</v>
      </c>
      <c r="AG468" s="1">
        <v>4.1084284894168377E-3</v>
      </c>
      <c r="AH468" s="1">
        <v>1</v>
      </c>
      <c r="AI468" s="1">
        <v>0</v>
      </c>
      <c r="AJ468" s="1">
        <v>2</v>
      </c>
      <c r="AK468" s="1">
        <v>0</v>
      </c>
      <c r="AL468" s="1">
        <v>1</v>
      </c>
      <c r="AM468" s="1">
        <v>0.18999999761581421</v>
      </c>
      <c r="AN468" s="1">
        <v>111115</v>
      </c>
      <c r="AO468">
        <f>X468*0.000001/(K468*0.0001)</f>
        <v>1.0065675849540121</v>
      </c>
      <c r="AP468">
        <f>(U468-T468)/(1000-U468)*AO468</f>
        <v>9.1466710133721377E-4</v>
      </c>
      <c r="AQ468">
        <f>(P468+273.15)</f>
        <v>311.79078521728513</v>
      </c>
      <c r="AR468">
        <f>(O468+273.15)</f>
        <v>312.97888031005857</v>
      </c>
      <c r="AS468">
        <f>(Y468*AK468+Z468*AL468)*AM468</f>
        <v>1.9445927197105917E-2</v>
      </c>
      <c r="AT468">
        <f>((AS468+0.00000010773*(AR468^4-AQ468^4))-AP468*44100)/(L468*0.92*2*29.3+0.00000043092*AQ468^3)</f>
        <v>-0.20441178173468194</v>
      </c>
      <c r="AU468">
        <f>0.61365*EXP(17.502*J468/(240.97+J468))</f>
        <v>6.8163340000605768</v>
      </c>
      <c r="AV468">
        <f>AU468*1000/AA468</f>
        <v>67.014287721190783</v>
      </c>
      <c r="AW468">
        <f>(AV468-U468)</f>
        <v>52.577330361876818</v>
      </c>
      <c r="AX468">
        <f>IF(D468,P468,(O468+P468)/2)</f>
        <v>38.640785217285156</v>
      </c>
      <c r="AY468">
        <f>0.61365*EXP(17.502*AX468/(240.97+AX468))</f>
        <v>6.891967745287003</v>
      </c>
      <c r="AZ468">
        <f>IF(AW468&lt;&gt;0,(1000-(AV468+U468)/2)/AW468*AP468,0)</f>
        <v>1.668811839968147E-2</v>
      </c>
      <c r="BA468">
        <f>U468*AA468/1000</f>
        <v>1.4684498881064574</v>
      </c>
      <c r="BB468">
        <f>(AY468-BA468)</f>
        <v>5.4235178571805456</v>
      </c>
      <c r="BC468">
        <f>1/(1.6/F468+1.37/N468)</f>
        <v>1.0437028879305451E-2</v>
      </c>
      <c r="BD468">
        <f>G468*AA468*0.001</f>
        <v>94.396747514975971</v>
      </c>
      <c r="BE468">
        <f>G468/S468</f>
        <v>2.231582889476448</v>
      </c>
      <c r="BF468">
        <f>(1-AP468*AA468/AU468/F468)*100</f>
        <v>18.591380674301472</v>
      </c>
      <c r="BG468">
        <f>(S468-E468/(N468/1.35))</f>
        <v>418.10793827938886</v>
      </c>
      <c r="BH468">
        <f>E468*BF468/100/BG468</f>
        <v>-2.6502686416722031E-3</v>
      </c>
    </row>
    <row r="469" spans="1:60" x14ac:dyDescent="0.25">
      <c r="A469" s="1">
        <v>162</v>
      </c>
      <c r="B469" s="1" t="s">
        <v>531</v>
      </c>
      <c r="C469" s="1">
        <v>19808.500006895512</v>
      </c>
      <c r="D469" s="1">
        <v>1</v>
      </c>
      <c r="E469">
        <f>(R469-S469*(1000-T469)/(1000-U469))*AO469</f>
        <v>-6.2318829721209479</v>
      </c>
      <c r="F469">
        <f>IF(AZ469&lt;&gt;0,1/(1/AZ469-1/N469),0)</f>
        <v>1.6755763880002897E-2</v>
      </c>
      <c r="G469">
        <f>((BC469-AP469/2)*S469-E469)/(BC469+AP469/2)</f>
        <v>953.33088948126999</v>
      </c>
      <c r="H469">
        <f>AP469*1000</f>
        <v>0.91378448372364829</v>
      </c>
      <c r="I469">
        <f>(AU469-BA469)</f>
        <v>5.346018855252491</v>
      </c>
      <c r="J469">
        <f>(P469+AT469*D469)</f>
        <v>38.429876653193027</v>
      </c>
      <c r="K469" s="1">
        <v>4.9699997901916504</v>
      </c>
      <c r="L469">
        <f>(K469*AI469+AJ469)</f>
        <v>2</v>
      </c>
      <c r="M469" s="1">
        <v>0.5</v>
      </c>
      <c r="N469">
        <f>L469*(M469+1)*(M469+1)/(M469*M469+1)</f>
        <v>3.6</v>
      </c>
      <c r="O469" s="1">
        <v>39.829032897949219</v>
      </c>
      <c r="P469" s="1">
        <v>38.633144378662109</v>
      </c>
      <c r="Q469" s="1">
        <v>40.073638916015625</v>
      </c>
      <c r="R469" s="1">
        <v>410.0394287109375</v>
      </c>
      <c r="S469" s="1">
        <v>415.8531494140625</v>
      </c>
      <c r="T469" s="1">
        <v>13.537008285522461</v>
      </c>
      <c r="U469" s="1">
        <v>14.431732177734375</v>
      </c>
      <c r="V469" s="1">
        <v>18.744474411010742</v>
      </c>
      <c r="W469" s="1">
        <v>19.983545303344727</v>
      </c>
      <c r="X469" s="1">
        <v>500.26235961914063</v>
      </c>
      <c r="Y469" s="1">
        <v>8.6028799414634705E-2</v>
      </c>
      <c r="Z469" s="1">
        <v>9.0556629002094269E-2</v>
      </c>
      <c r="AA469" s="1">
        <v>101.7149658203125</v>
      </c>
      <c r="AB469" s="1">
        <v>2.1013917922973633</v>
      </c>
      <c r="AC469" s="1">
        <v>-0.17236672341823578</v>
      </c>
      <c r="AD469" s="1">
        <v>1.8927318975329399E-2</v>
      </c>
      <c r="AE469" s="1">
        <v>4.1377544403076172E-3</v>
      </c>
      <c r="AF469" s="1">
        <v>1.9969785585999489E-2</v>
      </c>
      <c r="AG469" s="1">
        <v>4.1084284894168377E-3</v>
      </c>
      <c r="AH469" s="1">
        <v>1</v>
      </c>
      <c r="AI469" s="1">
        <v>0</v>
      </c>
      <c r="AJ469" s="1">
        <v>2</v>
      </c>
      <c r="AK469" s="1">
        <v>0</v>
      </c>
      <c r="AL469" s="1">
        <v>1</v>
      </c>
      <c r="AM469" s="1">
        <v>0.18999999761581421</v>
      </c>
      <c r="AN469" s="1">
        <v>111115</v>
      </c>
      <c r="AO469">
        <f>X469*0.000001/(K469*0.0001)</f>
        <v>1.0065641463535147</v>
      </c>
      <c r="AP469">
        <f>(U469-T469)/(1000-U469)*AO469</f>
        <v>9.1378448372364833E-4</v>
      </c>
      <c r="AQ469">
        <f>(P469+273.15)</f>
        <v>311.78314437866209</v>
      </c>
      <c r="AR469">
        <f>(O469+273.15)</f>
        <v>312.9790328979492</v>
      </c>
      <c r="AS469">
        <f>(Y469*AK469+Z469*AL469)*AM469</f>
        <v>1.7205759294494083E-2</v>
      </c>
      <c r="AT469">
        <f>((AS469+0.00000010773*(AR469^4-AQ469^4))-AP469*44100)/(L469*0.92*2*29.3+0.00000043092*AQ469^3)</f>
        <v>-0.203267725469083</v>
      </c>
      <c r="AU469">
        <f>0.61365*EXP(17.502*J469/(240.97+J469))</f>
        <v>6.8139420004386473</v>
      </c>
      <c r="AV469">
        <f>AU469*1000/AA469</f>
        <v>66.990554885266462</v>
      </c>
      <c r="AW469">
        <f>(AV469-U469)</f>
        <v>52.558822707532087</v>
      </c>
      <c r="AX469">
        <f>IF(D469,P469,(O469+P469)/2)</f>
        <v>38.633144378662109</v>
      </c>
      <c r="AY469">
        <f>0.61365*EXP(17.502*AX469/(240.97+AX469))</f>
        <v>6.8891275418538731</v>
      </c>
      <c r="AZ469">
        <f>IF(AW469&lt;&gt;0,(1000-(AV469+U469)/2)/AW469*AP469,0)</f>
        <v>1.667813750942895E-2</v>
      </c>
      <c r="BA469">
        <f>U469*AA469/1000</f>
        <v>1.4679231451861561</v>
      </c>
      <c r="BB469">
        <f>(AY469-BA469)</f>
        <v>5.4212043966677168</v>
      </c>
      <c r="BC469">
        <f>1/(1.6/F469+1.37/N469)</f>
        <v>1.0430782503416057E-2</v>
      </c>
      <c r="BD469">
        <f>G469*AA469*0.001</f>
        <v>96.968018839035494</v>
      </c>
      <c r="BE469">
        <f>G469/S469</f>
        <v>2.2924700481997409</v>
      </c>
      <c r="BF469">
        <f>(1-AP469*AA469/AU469/F469)*100</f>
        <v>18.592208580150061</v>
      </c>
      <c r="BG469">
        <f>(S469-E469/(N469/1.35))</f>
        <v>418.19010552860783</v>
      </c>
      <c r="BH469">
        <f>E469*BF469/100/BG469</f>
        <v>-2.7706171555231117E-3</v>
      </c>
    </row>
    <row r="470" spans="1:60" x14ac:dyDescent="0.25">
      <c r="A470" s="1">
        <v>163</v>
      </c>
      <c r="B470" s="1" t="s">
        <v>532</v>
      </c>
      <c r="C470" s="1">
        <v>19813.500006783754</v>
      </c>
      <c r="D470" s="1">
        <v>1</v>
      </c>
      <c r="E470">
        <f>(R470-S470*(1000-T470)/(1000-U470))*AO470</f>
        <v>-6.2763187773316442</v>
      </c>
      <c r="F470">
        <f>IF(AZ470&lt;&gt;0,1/(1/AZ470-1/N470),0)</f>
        <v>1.6727968384994941E-2</v>
      </c>
      <c r="G470">
        <f>((BC470-AP470/2)*S470-E470)/(BC470+AP470/2)</f>
        <v>958.34170776076508</v>
      </c>
      <c r="H470">
        <f>AP470*1000</f>
        <v>0.9122660255483005</v>
      </c>
      <c r="I470">
        <f>(AU470-BA470)</f>
        <v>5.346005297632404</v>
      </c>
      <c r="J470">
        <f>(P470+AT470*D470)</f>
        <v>38.428023375829923</v>
      </c>
      <c r="K470" s="1">
        <v>4.9699997901916504</v>
      </c>
      <c r="L470">
        <f>(K470*AI470+AJ470)</f>
        <v>2</v>
      </c>
      <c r="M470" s="1">
        <v>0.5</v>
      </c>
      <c r="N470">
        <f>L470*(M470+1)*(M470+1)/(M470*M470+1)</f>
        <v>3.6</v>
      </c>
      <c r="O470" s="1">
        <v>39.833782196044922</v>
      </c>
      <c r="P470" s="1">
        <v>38.629886627197266</v>
      </c>
      <c r="Q470" s="1">
        <v>40.082027435302734</v>
      </c>
      <c r="R470" s="1">
        <v>409.96737670898438</v>
      </c>
      <c r="S470" s="1">
        <v>415.82577514648438</v>
      </c>
      <c r="T470" s="1">
        <v>13.531918525695801</v>
      </c>
      <c r="U470" s="1">
        <v>14.425143241882324</v>
      </c>
      <c r="V470" s="1">
        <v>18.733762741088867</v>
      </c>
      <c r="W470" s="1">
        <v>19.970645904541016</v>
      </c>
      <c r="X470" s="1">
        <v>500.27264404296875</v>
      </c>
      <c r="Y470" s="1">
        <v>7.4056342244148254E-2</v>
      </c>
      <c r="Z470" s="1">
        <v>7.7954046428203583E-2</v>
      </c>
      <c r="AA470" s="1">
        <v>101.71507263183594</v>
      </c>
      <c r="AB470" s="1">
        <v>2.1013917922973633</v>
      </c>
      <c r="AC470" s="1">
        <v>-0.17236672341823578</v>
      </c>
      <c r="AD470" s="1">
        <v>1.8927318975329399E-2</v>
      </c>
      <c r="AE470" s="1">
        <v>4.1377544403076172E-3</v>
      </c>
      <c r="AF470" s="1">
        <v>1.9969785585999489E-2</v>
      </c>
      <c r="AG470" s="1">
        <v>4.1084284894168377E-3</v>
      </c>
      <c r="AH470" s="1">
        <v>1</v>
      </c>
      <c r="AI470" s="1">
        <v>0</v>
      </c>
      <c r="AJ470" s="1">
        <v>2</v>
      </c>
      <c r="AK470" s="1">
        <v>0</v>
      </c>
      <c r="AL470" s="1">
        <v>1</v>
      </c>
      <c r="AM470" s="1">
        <v>0.18999999761581421</v>
      </c>
      <c r="AN470" s="1">
        <v>111115</v>
      </c>
      <c r="AO470">
        <f>X470*0.000001/(K470*0.0001)</f>
        <v>1.0065848393600787</v>
      </c>
      <c r="AP470">
        <f>(U470-T470)/(1000-U470)*AO470</f>
        <v>9.1226602554830046E-4</v>
      </c>
      <c r="AQ470">
        <f>(P470+273.15)</f>
        <v>311.77988662719724</v>
      </c>
      <c r="AR470">
        <f>(O470+273.15)</f>
        <v>312.9837821960449</v>
      </c>
      <c r="AS470">
        <f>(Y470*AK470+Z470*AL470)*AM470</f>
        <v>1.4811268635501751E-2</v>
      </c>
      <c r="AT470">
        <f>((AS470+0.00000010773*(AR470^4-AQ470^4))-AP470*44100)/(L470*0.92*2*29.3+0.00000043092*AQ470^3)</f>
        <v>-0.2018632513673434</v>
      </c>
      <c r="AU470">
        <f>0.61365*EXP(17.502*J470/(240.97+J470))</f>
        <v>6.8132597902051018</v>
      </c>
      <c r="AV470">
        <f>AU470*1000/AA470</f>
        <v>66.983777466945554</v>
      </c>
      <c r="AW470">
        <f>(AV470-U470)</f>
        <v>52.55863422506323</v>
      </c>
      <c r="AX470">
        <f>IF(D470,P470,(O470+P470)/2)</f>
        <v>38.629886627197266</v>
      </c>
      <c r="AY470">
        <f>0.61365*EXP(17.502*AX470/(240.97+AX470))</f>
        <v>6.8879169001609162</v>
      </c>
      <c r="AZ470">
        <f>IF(AW470&lt;&gt;0,(1000-(AV470+U470)/2)/AW470*AP470,0)</f>
        <v>1.6650598749032429E-2</v>
      </c>
      <c r="BA470">
        <f>U470*AA470/1000</f>
        <v>1.467254492572698</v>
      </c>
      <c r="BB470">
        <f>(AY470-BA470)</f>
        <v>5.4206624075882184</v>
      </c>
      <c r="BC470">
        <f>1/(1.6/F470+1.37/N470)</f>
        <v>1.0413547849319285E-2</v>
      </c>
      <c r="BD470">
        <f>G470*AA470*0.001</f>
        <v>97.477796411003908</v>
      </c>
      <c r="BE470">
        <f>G470/S470</f>
        <v>2.3046712470461137</v>
      </c>
      <c r="BF470">
        <f>(1-AP470*AA470/AU470/F470)*100</f>
        <v>18.584205214900017</v>
      </c>
      <c r="BG470">
        <f>(S470-E470/(N470/1.35))</f>
        <v>418.17939468798374</v>
      </c>
      <c r="BH470">
        <f>E470*BF470/100/BG470</f>
        <v>-2.7892430290375868E-3</v>
      </c>
    </row>
    <row r="471" spans="1:60" x14ac:dyDescent="0.25">
      <c r="A471" s="1" t="s">
        <v>9</v>
      </c>
      <c r="B471" s="1" t="s">
        <v>533</v>
      </c>
    </row>
    <row r="472" spans="1:60" x14ac:dyDescent="0.25">
      <c r="A472" s="1" t="s">
        <v>9</v>
      </c>
      <c r="B472" s="1" t="s">
        <v>534</v>
      </c>
    </row>
    <row r="473" spans="1:60" x14ac:dyDescent="0.25">
      <c r="A473" s="1" t="s">
        <v>9</v>
      </c>
      <c r="B473" s="1" t="s">
        <v>535</v>
      </c>
    </row>
    <row r="474" spans="1:60" x14ac:dyDescent="0.25">
      <c r="A474" s="1" t="s">
        <v>9</v>
      </c>
      <c r="B474" s="1" t="s">
        <v>536</v>
      </c>
    </row>
    <row r="475" spans="1:60" x14ac:dyDescent="0.25">
      <c r="A475" s="1" t="s">
        <v>9</v>
      </c>
      <c r="B475" s="1" t="s">
        <v>537</v>
      </c>
    </row>
    <row r="476" spans="1:60" x14ac:dyDescent="0.25">
      <c r="A476" s="1" t="s">
        <v>9</v>
      </c>
      <c r="B476" s="1" t="s">
        <v>538</v>
      </c>
    </row>
    <row r="477" spans="1:60" x14ac:dyDescent="0.25">
      <c r="A477" s="1" t="s">
        <v>9</v>
      </c>
      <c r="B477" s="1" t="s">
        <v>539</v>
      </c>
    </row>
    <row r="478" spans="1:60" x14ac:dyDescent="0.25">
      <c r="A478" s="1" t="s">
        <v>9</v>
      </c>
      <c r="B478" s="1" t="s">
        <v>540</v>
      </c>
    </row>
    <row r="479" spans="1:60" x14ac:dyDescent="0.25">
      <c r="A479" s="1" t="s">
        <v>9</v>
      </c>
      <c r="B479" s="1" t="s">
        <v>541</v>
      </c>
    </row>
    <row r="480" spans="1:60" x14ac:dyDescent="0.25">
      <c r="A480" s="1">
        <v>164</v>
      </c>
      <c r="B480" s="1" t="s">
        <v>542</v>
      </c>
      <c r="C480" s="1">
        <v>20409.000007241964</v>
      </c>
      <c r="D480" s="1">
        <v>1</v>
      </c>
      <c r="E480">
        <f>(R480-S480*(1000-T480)/(1000-U480))*AO480</f>
        <v>-3.1193330236008885</v>
      </c>
      <c r="F480">
        <f>IF(AZ480&lt;&gt;0,1/(1/AZ480-1/N480),0)</f>
        <v>1.4545277962256336E-2</v>
      </c>
      <c r="G480">
        <f>((BC480-AP480/2)*S480-E480)/(BC480+AP480/2)</f>
        <v>707.1592467448495</v>
      </c>
      <c r="H480">
        <f>AP480*1000</f>
        <v>0.82246884792813302</v>
      </c>
      <c r="I480">
        <f>(AU480-BA480)</f>
        <v>5.5370308609530232</v>
      </c>
      <c r="J480">
        <f>(P480+AT480*D480)</f>
        <v>38.813196211657598</v>
      </c>
      <c r="K480" s="1">
        <v>6.3499999046325684</v>
      </c>
      <c r="L480">
        <f>(K480*AI480+AJ480)</f>
        <v>2</v>
      </c>
      <c r="M480" s="1">
        <v>0.5</v>
      </c>
      <c r="N480">
        <f>L480*(M480+1)*(M480+1)/(M480*M480+1)</f>
        <v>3.6</v>
      </c>
      <c r="O480" s="1">
        <v>39.910205841064453</v>
      </c>
      <c r="P480" s="1">
        <v>39.015419006347656</v>
      </c>
      <c r="Q480" s="1">
        <v>40.089237213134766</v>
      </c>
      <c r="R480" s="1">
        <v>410.19384765625</v>
      </c>
      <c r="S480" s="1">
        <v>413.7213134765625</v>
      </c>
      <c r="T480" s="1">
        <v>12.924169540405273</v>
      </c>
      <c r="U480" s="1">
        <v>13.953563690185547</v>
      </c>
      <c r="V480" s="1">
        <v>17.818220138549805</v>
      </c>
      <c r="W480" s="1">
        <v>19.237504959106445</v>
      </c>
      <c r="X480" s="1">
        <v>500.27505493164063</v>
      </c>
      <c r="Y480" s="1">
        <v>0.17896434664726257</v>
      </c>
      <c r="Z480" s="1">
        <v>0.18838351964950562</v>
      </c>
      <c r="AA480" s="1">
        <v>101.71559143066406</v>
      </c>
      <c r="AB480" s="1">
        <v>2.353585958480835</v>
      </c>
      <c r="AC480" s="1">
        <v>-0.16152121126651764</v>
      </c>
      <c r="AD480" s="1">
        <v>2.1147614344954491E-2</v>
      </c>
      <c r="AE480" s="1">
        <v>2.727210521697998E-3</v>
      </c>
      <c r="AF480" s="1">
        <v>1.9713647663593292E-2</v>
      </c>
      <c r="AG480" s="1">
        <v>1.9498205510899425E-3</v>
      </c>
      <c r="AH480" s="1">
        <v>1</v>
      </c>
      <c r="AI480" s="1">
        <v>0</v>
      </c>
      <c r="AJ480" s="1">
        <v>2</v>
      </c>
      <c r="AK480" s="1">
        <v>0</v>
      </c>
      <c r="AL480" s="1">
        <v>1</v>
      </c>
      <c r="AM480" s="1">
        <v>0.18999999761581421</v>
      </c>
      <c r="AN480" s="1">
        <v>111115</v>
      </c>
      <c r="AO480">
        <f>X480*0.000001/(K480*0.0001)</f>
        <v>0.78783474400790265</v>
      </c>
      <c r="AP480">
        <f>(U480-T480)/(1000-U480)*AO480</f>
        <v>8.2246884792813301E-4</v>
      </c>
      <c r="AQ480">
        <f>(P480+273.15)</f>
        <v>312.16541900634763</v>
      </c>
      <c r="AR480">
        <f>(O480+273.15)</f>
        <v>313.06020584106443</v>
      </c>
      <c r="AS480">
        <f>(Y480*AK480+Z480*AL480)*AM480</f>
        <v>3.5792868284264756E-2</v>
      </c>
      <c r="AT480">
        <f>((AS480+0.00000010773*(AR480^4-AQ480^4))-AP480*44100)/(L480*0.92*2*29.3+0.00000043092*AQ480^3)</f>
        <v>-0.20222279469005583</v>
      </c>
      <c r="AU480">
        <f>0.61365*EXP(17.502*J480/(240.97+J480))</f>
        <v>6.9563258442656855</v>
      </c>
      <c r="AV480">
        <f>AU480*1000/AA480</f>
        <v>68.389966045742042</v>
      </c>
      <c r="AW480">
        <f>(AV480-U480)</f>
        <v>54.436402355556496</v>
      </c>
      <c r="AX480">
        <f>IF(D480,P480,(O480+P480)/2)</f>
        <v>39.015419006347656</v>
      </c>
      <c r="AY480">
        <f>0.61365*EXP(17.502*AX480/(240.97+AX480))</f>
        <v>7.0324758518985275</v>
      </c>
      <c r="AZ480">
        <f>IF(AW480&lt;&gt;0,(1000-(AV480+U480)/2)/AW480*AP480,0)</f>
        <v>1.4486746364301485E-2</v>
      </c>
      <c r="BA480">
        <f>U480*AA480/1000</f>
        <v>1.4192949833126622</v>
      </c>
      <c r="BB480">
        <f>(AY480-BA480)</f>
        <v>5.6131808685858653</v>
      </c>
      <c r="BC480">
        <f>1/(1.6/F480+1.37/N480)</f>
        <v>9.059457045913627E-3</v>
      </c>
      <c r="BD480">
        <f>G480*AA480*0.001</f>
        <v>71.929121018315271</v>
      </c>
      <c r="BE480">
        <f>G480/S480</f>
        <v>1.7092647241266925</v>
      </c>
      <c r="BF480">
        <f>(1-AP480*AA480/AU480/F480)*100</f>
        <v>17.319128768100299</v>
      </c>
      <c r="BG480">
        <f>(S480-E480/(N480/1.35))</f>
        <v>414.89106336041283</v>
      </c>
      <c r="BH480">
        <f>E480*BF480/100/BG480</f>
        <v>-1.3021280783626105E-3</v>
      </c>
    </row>
    <row r="481" spans="1:60" x14ac:dyDescent="0.25">
      <c r="A481" s="1">
        <v>165</v>
      </c>
      <c r="B481" s="1" t="s">
        <v>543</v>
      </c>
      <c r="C481" s="1">
        <v>20414.000007130206</v>
      </c>
      <c r="D481" s="1">
        <v>1</v>
      </c>
      <c r="E481">
        <f>(R481-S481*(1000-T481)/(1000-U481))*AO481</f>
        <v>-3.1520659812339553</v>
      </c>
      <c r="F481">
        <f>IF(AZ481&lt;&gt;0,1/(1/AZ481-1/N481),0)</f>
        <v>1.4533767218258706E-2</v>
      </c>
      <c r="G481">
        <f>((BC481-AP481/2)*S481-E481)/(BC481+AP481/2)</f>
        <v>710.87530854248917</v>
      </c>
      <c r="H481">
        <f>AP481*1000</f>
        <v>0.82199032671861116</v>
      </c>
      <c r="I481">
        <f>(AU481-BA481)</f>
        <v>5.5381680577365255</v>
      </c>
      <c r="J481">
        <f>(P481+AT481*D481)</f>
        <v>38.814852986163885</v>
      </c>
      <c r="K481" s="1">
        <v>6.3499999046325684</v>
      </c>
      <c r="L481">
        <f>(K481*AI481+AJ481)</f>
        <v>2</v>
      </c>
      <c r="M481" s="1">
        <v>0.5</v>
      </c>
      <c r="N481">
        <f>L481*(M481+1)*(M481+1)/(M481*M481+1)</f>
        <v>3.6</v>
      </c>
      <c r="O481" s="1">
        <v>39.914264678955078</v>
      </c>
      <c r="P481" s="1">
        <v>39.016693115234375</v>
      </c>
      <c r="Q481" s="1">
        <v>40.099727630615234</v>
      </c>
      <c r="R481" s="1">
        <v>410.15997314453125</v>
      </c>
      <c r="S481" s="1">
        <v>413.729248046875</v>
      </c>
      <c r="T481" s="1">
        <v>12.91969108581543</v>
      </c>
      <c r="U481" s="1">
        <v>13.94849681854248</v>
      </c>
      <c r="V481" s="1">
        <v>17.80872917175293</v>
      </c>
      <c r="W481" s="1">
        <v>19.226842880249023</v>
      </c>
      <c r="X481" s="1">
        <v>500.27252197265625</v>
      </c>
      <c r="Y481" s="1">
        <v>0.11985573172569275</v>
      </c>
      <c r="Z481" s="1">
        <v>0.12616392970085144</v>
      </c>
      <c r="AA481" s="1">
        <v>101.71553039550781</v>
      </c>
      <c r="AB481" s="1">
        <v>2.353585958480835</v>
      </c>
      <c r="AC481" s="1">
        <v>-0.16152121126651764</v>
      </c>
      <c r="AD481" s="1">
        <v>2.1147614344954491E-2</v>
      </c>
      <c r="AE481" s="1">
        <v>2.727210521697998E-3</v>
      </c>
      <c r="AF481" s="1">
        <v>1.9713647663593292E-2</v>
      </c>
      <c r="AG481" s="1">
        <v>1.9498205510899425E-3</v>
      </c>
      <c r="AH481" s="1">
        <v>1</v>
      </c>
      <c r="AI481" s="1">
        <v>0</v>
      </c>
      <c r="AJ481" s="1">
        <v>2</v>
      </c>
      <c r="AK481" s="1">
        <v>0</v>
      </c>
      <c r="AL481" s="1">
        <v>1</v>
      </c>
      <c r="AM481" s="1">
        <v>0.18999999761581421</v>
      </c>
      <c r="AN481" s="1">
        <v>111115</v>
      </c>
      <c r="AO481">
        <f>X481*0.000001/(K481*0.0001)</f>
        <v>0.78783075509605627</v>
      </c>
      <c r="AP481">
        <f>(U481-T481)/(1000-U481)*AO481</f>
        <v>8.2199032671861113E-4</v>
      </c>
      <c r="AQ481">
        <f>(P481+273.15)</f>
        <v>312.16669311523435</v>
      </c>
      <c r="AR481">
        <f>(O481+273.15)</f>
        <v>313.06426467895506</v>
      </c>
      <c r="AS481">
        <f>(Y481*AK481+Z481*AL481)*AM481</f>
        <v>2.3971146342363525E-2</v>
      </c>
      <c r="AT481">
        <f>((AS481+0.00000010773*(AR481^4-AQ481^4))-AP481*44100)/(L481*0.92*2*29.3+0.00000043092*AQ481^3)</f>
        <v>-0.20184012907048698</v>
      </c>
      <c r="AU481">
        <f>0.61365*EXP(17.502*J481/(240.97+J481))</f>
        <v>6.9569468098546272</v>
      </c>
      <c r="AV481">
        <f>AU481*1000/AA481</f>
        <v>68.396112007708467</v>
      </c>
      <c r="AW481">
        <f>(AV481-U481)</f>
        <v>54.447615189165987</v>
      </c>
      <c r="AX481">
        <f>IF(D481,P481,(O481+P481)/2)</f>
        <v>39.016693115234375</v>
      </c>
      <c r="AY481">
        <f>0.61365*EXP(17.502*AX481/(240.97+AX481))</f>
        <v>7.0329579190400278</v>
      </c>
      <c r="AZ481">
        <f>IF(AW481&lt;&gt;0,(1000-(AV481+U481)/2)/AW481*AP481,0)</f>
        <v>1.4475328038226619E-2</v>
      </c>
      <c r="BA481">
        <f>U481*AA481/1000</f>
        <v>1.4187787521181017</v>
      </c>
      <c r="BB481">
        <f>(AY481-BA481)</f>
        <v>5.6141791669219261</v>
      </c>
      <c r="BC481">
        <f>1/(1.6/F481+1.37/N481)</f>
        <v>9.0523123318459464E-3</v>
      </c>
      <c r="BD481">
        <f>G481*AA481*0.001</f>
        <v>72.307059053469558</v>
      </c>
      <c r="BE481">
        <f>G481/S481</f>
        <v>1.7182138122899833</v>
      </c>
      <c r="BF481">
        <f>(1-AP481*AA481/AU481/F481)*100</f>
        <v>17.309219358908379</v>
      </c>
      <c r="BG481">
        <f>(S481-E481/(N481/1.35))</f>
        <v>414.91127278983771</v>
      </c>
      <c r="BH481">
        <f>E481*BF481/100/BG481</f>
        <v>-1.3149751544727765E-3</v>
      </c>
    </row>
    <row r="482" spans="1:60" x14ac:dyDescent="0.25">
      <c r="A482" s="1">
        <v>166</v>
      </c>
      <c r="B482" s="1" t="s">
        <v>544</v>
      </c>
      <c r="C482" s="1">
        <v>20419.000007018447</v>
      </c>
      <c r="D482" s="1">
        <v>1</v>
      </c>
      <c r="E482">
        <f>(R482-S482*(1000-T482)/(1000-U482))*AO482</f>
        <v>-3.2409410737810886</v>
      </c>
      <c r="F482">
        <f>IF(AZ482&lt;&gt;0,1/(1/AZ482-1/N482),0)</f>
        <v>1.4520299881877851E-2</v>
      </c>
      <c r="G482">
        <f>((BC482-AP482/2)*S482-E482)/(BC482+AP482/2)</f>
        <v>720.60151616613291</v>
      </c>
      <c r="H482">
        <f>AP482*1000</f>
        <v>0.82098084544593641</v>
      </c>
      <c r="I482">
        <f>(AU482-BA482)</f>
        <v>5.5365375851604623</v>
      </c>
      <c r="J482">
        <f>(P482+AT482*D482)</f>
        <v>38.808982242990879</v>
      </c>
      <c r="K482" s="1">
        <v>6.3499999046325684</v>
      </c>
      <c r="L482">
        <f>(K482*AI482+AJ482)</f>
        <v>2</v>
      </c>
      <c r="M482" s="1">
        <v>0.5</v>
      </c>
      <c r="N482">
        <f>L482*(M482+1)*(M482+1)/(M482*M482+1)</f>
        <v>3.6</v>
      </c>
      <c r="O482" s="1">
        <v>39.916454315185547</v>
      </c>
      <c r="P482" s="1">
        <v>39.009437561035156</v>
      </c>
      <c r="Q482" s="1">
        <v>40.094886779785156</v>
      </c>
      <c r="R482" s="1">
        <v>410.050048828125</v>
      </c>
      <c r="S482" s="1">
        <v>413.73263549804688</v>
      </c>
      <c r="T482" s="1">
        <v>12.915396690368652</v>
      </c>
      <c r="U482" s="1">
        <v>13.942937850952148</v>
      </c>
      <c r="V482" s="1">
        <v>17.800937652587891</v>
      </c>
      <c r="W482" s="1">
        <v>19.217243194580078</v>
      </c>
      <c r="X482" s="1">
        <v>500.27587890625</v>
      </c>
      <c r="Y482" s="1">
        <v>0.11523259431123734</v>
      </c>
      <c r="Z482" s="1">
        <v>0.12129746377468109</v>
      </c>
      <c r="AA482" s="1">
        <v>101.71522521972656</v>
      </c>
      <c r="AB482" s="1">
        <v>2.353585958480835</v>
      </c>
      <c r="AC482" s="1">
        <v>-0.16152121126651764</v>
      </c>
      <c r="AD482" s="1">
        <v>2.1147614344954491E-2</v>
      </c>
      <c r="AE482" s="1">
        <v>2.727210521697998E-3</v>
      </c>
      <c r="AF482" s="1">
        <v>1.9713647663593292E-2</v>
      </c>
      <c r="AG482" s="1">
        <v>1.9498205510899425E-3</v>
      </c>
      <c r="AH482" s="1">
        <v>1</v>
      </c>
      <c r="AI482" s="1">
        <v>0</v>
      </c>
      <c r="AJ482" s="1">
        <v>2</v>
      </c>
      <c r="AK482" s="1">
        <v>0</v>
      </c>
      <c r="AL482" s="1">
        <v>1</v>
      </c>
      <c r="AM482" s="1">
        <v>0.18999999761581421</v>
      </c>
      <c r="AN482" s="1">
        <v>111115</v>
      </c>
      <c r="AO482">
        <f>X482*0.000001/(K482*0.0001)</f>
        <v>0.78783604160573217</v>
      </c>
      <c r="AP482">
        <f>(U482-T482)/(1000-U482)*AO482</f>
        <v>8.2098084544593637E-4</v>
      </c>
      <c r="AQ482">
        <f>(P482+273.15)</f>
        <v>312.15943756103513</v>
      </c>
      <c r="AR482">
        <f>(O482+273.15)</f>
        <v>313.06645431518552</v>
      </c>
      <c r="AS482">
        <f>(Y482*AK482+Z482*AL482)*AM482</f>
        <v>2.3046517827993718E-2</v>
      </c>
      <c r="AT482">
        <f>((AS482+0.00000010773*(AR482^4-AQ482^4))-AP482*44100)/(L482*0.92*2*29.3+0.00000043092*AQ482^3)</f>
        <v>-0.20045531804427419</v>
      </c>
      <c r="AU482">
        <f>0.61365*EXP(17.502*J482/(240.97+J482))</f>
        <v>6.9547466488947105</v>
      </c>
      <c r="AV482">
        <f>AU482*1000/AA482</f>
        <v>68.374686620129637</v>
      </c>
      <c r="AW482">
        <f>(AV482-U482)</f>
        <v>54.431748769177489</v>
      </c>
      <c r="AX482">
        <f>IF(D482,P482,(O482+P482)/2)</f>
        <v>39.009437561035156</v>
      </c>
      <c r="AY482">
        <f>0.61365*EXP(17.502*AX482/(240.97+AX482))</f>
        <v>7.0302131173189197</v>
      </c>
      <c r="AZ482">
        <f>IF(AW482&lt;&gt;0,(1000-(AV482+U482)/2)/AW482*AP482,0)</f>
        <v>1.446196873661729E-2</v>
      </c>
      <c r="BA482">
        <f>U482*AA482/1000</f>
        <v>1.4182090637342482</v>
      </c>
      <c r="BB482">
        <f>(AY482-BA482)</f>
        <v>5.6120040535846716</v>
      </c>
      <c r="BC482">
        <f>1/(1.6/F482+1.37/N482)</f>
        <v>9.0439531121996476E-3</v>
      </c>
      <c r="BD482">
        <f>G482*AA482*0.001</f>
        <v>73.296145510514648</v>
      </c>
      <c r="BE482">
        <f>G482/S482</f>
        <v>1.7417081814169206</v>
      </c>
      <c r="BF482">
        <f>(1-AP482*AA482/AU482/F482)*100</f>
        <v>17.308267709917004</v>
      </c>
      <c r="BG482">
        <f>(S482-E482/(N482/1.35))</f>
        <v>414.94798840071479</v>
      </c>
      <c r="BH482">
        <f>E482*BF482/100/BG482</f>
        <v>-1.3518579991981551E-3</v>
      </c>
    </row>
    <row r="483" spans="1:60" x14ac:dyDescent="0.25">
      <c r="A483" s="1">
        <v>167</v>
      </c>
      <c r="B483" s="1" t="s">
        <v>545</v>
      </c>
      <c r="C483" s="1">
        <v>20424.500006895512</v>
      </c>
      <c r="D483" s="1">
        <v>1</v>
      </c>
      <c r="E483">
        <f>(R483-S483*(1000-T483)/(1000-U483))*AO483</f>
        <v>-3.2718039104813923</v>
      </c>
      <c r="F483">
        <f>IF(AZ483&lt;&gt;0,1/(1/AZ483-1/N483),0)</f>
        <v>1.4536779099310192E-2</v>
      </c>
      <c r="G483">
        <f>((BC483-AP483/2)*S483-E483)/(BC483+AP483/2)</f>
        <v>723.48695104863725</v>
      </c>
      <c r="H483">
        <f>AP483*1000</f>
        <v>0.82155911414156568</v>
      </c>
      <c r="I483">
        <f>(AU483-BA483)</f>
        <v>5.5342746192573706</v>
      </c>
      <c r="J483">
        <f>(P483+AT483*D483)</f>
        <v>38.801962038606469</v>
      </c>
      <c r="K483" s="1">
        <v>6.3499999046325684</v>
      </c>
      <c r="L483">
        <f>(K483*AI483+AJ483)</f>
        <v>2</v>
      </c>
      <c r="M483" s="1">
        <v>0.5</v>
      </c>
      <c r="N483">
        <f>L483*(M483+1)*(M483+1)/(M483*M483+1)</f>
        <v>3.6</v>
      </c>
      <c r="O483" s="1">
        <v>39.913166046142578</v>
      </c>
      <c r="P483" s="1">
        <v>39.002159118652344</v>
      </c>
      <c r="Q483" s="1">
        <v>40.071140289306641</v>
      </c>
      <c r="R483" s="1">
        <v>410.00119018554688</v>
      </c>
      <c r="S483" s="1">
        <v>413.72274780273438</v>
      </c>
      <c r="T483" s="1">
        <v>12.911015510559082</v>
      </c>
      <c r="U483" s="1">
        <v>13.939309120178223</v>
      </c>
      <c r="V483" s="1">
        <v>17.796974182128906</v>
      </c>
      <c r="W483" s="1">
        <v>19.214300155639648</v>
      </c>
      <c r="X483" s="1">
        <v>500.26376342773438</v>
      </c>
      <c r="Y483" s="1">
        <v>0.14019192755222321</v>
      </c>
      <c r="Z483" s="1">
        <v>0.14757046103477478</v>
      </c>
      <c r="AA483" s="1">
        <v>101.71536254882813</v>
      </c>
      <c r="AB483" s="1">
        <v>2.353585958480835</v>
      </c>
      <c r="AC483" s="1">
        <v>-0.16152121126651764</v>
      </c>
      <c r="AD483" s="1">
        <v>2.1147614344954491E-2</v>
      </c>
      <c r="AE483" s="1">
        <v>2.727210521697998E-3</v>
      </c>
      <c r="AF483" s="1">
        <v>1.9713647663593292E-2</v>
      </c>
      <c r="AG483" s="1">
        <v>1.9498205510899425E-3</v>
      </c>
      <c r="AH483" s="1">
        <v>1</v>
      </c>
      <c r="AI483" s="1">
        <v>0</v>
      </c>
      <c r="AJ483" s="1">
        <v>2</v>
      </c>
      <c r="AK483" s="1">
        <v>0</v>
      </c>
      <c r="AL483" s="1">
        <v>1</v>
      </c>
      <c r="AM483" s="1">
        <v>0.18999999761581421</v>
      </c>
      <c r="AN483" s="1">
        <v>111115</v>
      </c>
      <c r="AO483">
        <f>X483*0.000001/(K483*0.0001)</f>
        <v>0.78781696211172025</v>
      </c>
      <c r="AP483">
        <f>(U483-T483)/(1000-U483)*AO483</f>
        <v>8.2155911414156569E-4</v>
      </c>
      <c r="AQ483">
        <f>(P483+273.15)</f>
        <v>312.15215911865232</v>
      </c>
      <c r="AR483">
        <f>(O483+273.15)</f>
        <v>313.06316604614256</v>
      </c>
      <c r="AS483">
        <f>(Y483*AK483+Z483*AL483)*AM483</f>
        <v>2.8038387244771812E-2</v>
      </c>
      <c r="AT483">
        <f>((AS483+0.00000010773*(AR483^4-AQ483^4))-AP483*44100)/(L483*0.92*2*29.3+0.00000043092*AQ483^3)</f>
        <v>-0.20019708004587558</v>
      </c>
      <c r="AU483">
        <f>0.61365*EXP(17.502*J483/(240.97+J483))</f>
        <v>6.9521165000964844</v>
      </c>
      <c r="AV483">
        <f>AU483*1000/AA483</f>
        <v>68.348736374597735</v>
      </c>
      <c r="AW483">
        <f>(AV483-U483)</f>
        <v>54.409427254419512</v>
      </c>
      <c r="AX483">
        <f>IF(D483,P483,(O483+P483)/2)</f>
        <v>39.002159118652344</v>
      </c>
      <c r="AY483">
        <f>0.61365*EXP(17.502*AX483/(240.97+AX483))</f>
        <v>7.0274605903695138</v>
      </c>
      <c r="AZ483">
        <f>IF(AW483&lt;&gt;0,(1000-(AV483+U483)/2)/AW483*AP483,0)</f>
        <v>1.4478315744391779E-2</v>
      </c>
      <c r="BA483">
        <f>U483*AA483/1000</f>
        <v>1.4178418808391142</v>
      </c>
      <c r="BB483">
        <f>(AY483-BA483)</f>
        <v>5.6096187095304</v>
      </c>
      <c r="BC483">
        <f>1/(1.6/F483+1.37/N483)</f>
        <v>9.0541818089425186E-3</v>
      </c>
      <c r="BD483">
        <f>G483*AA483*0.001</f>
        <v>73.5897375252584</v>
      </c>
      <c r="BE483">
        <f>G483/S483</f>
        <v>1.748724127186742</v>
      </c>
      <c r="BF483">
        <f>(1-AP483*AA483/AU483/F483)*100</f>
        <v>17.312447511363239</v>
      </c>
      <c r="BG483">
        <f>(S483-E483/(N483/1.35))</f>
        <v>414.94967426916492</v>
      </c>
      <c r="BH483">
        <f>E483*BF483/100/BG483</f>
        <v>-1.3650554990179264E-3</v>
      </c>
    </row>
    <row r="484" spans="1:60" x14ac:dyDescent="0.25">
      <c r="A484" s="1">
        <v>168</v>
      </c>
      <c r="B484" s="1" t="s">
        <v>546</v>
      </c>
      <c r="C484" s="1">
        <v>20429.500006783754</v>
      </c>
      <c r="D484" s="1">
        <v>1</v>
      </c>
      <c r="E484">
        <f>(R484-S484*(1000-T484)/(1000-U484))*AO484</f>
        <v>-3.2429618315218525</v>
      </c>
      <c r="F484">
        <f>IF(AZ484&lt;&gt;0,1/(1/AZ484-1/N484),0)</f>
        <v>1.4529015573347891E-2</v>
      </c>
      <c r="G484">
        <f>((BC484-AP484/2)*S484-E484)/(BC484+AP484/2)</f>
        <v>720.62657111632348</v>
      </c>
      <c r="H484">
        <f>AP484*1000</f>
        <v>0.82064937572849894</v>
      </c>
      <c r="I484">
        <f>(AU484-BA484)</f>
        <v>5.5311238944830334</v>
      </c>
      <c r="J484">
        <f>(P484+AT484*D484)</f>
        <v>38.792254750431681</v>
      </c>
      <c r="K484" s="1">
        <v>6.3499999046325684</v>
      </c>
      <c r="L484">
        <f>(K484*AI484+AJ484)</f>
        <v>2</v>
      </c>
      <c r="M484" s="1">
        <v>0.5</v>
      </c>
      <c r="N484">
        <f>L484*(M484+1)*(M484+1)/(M484*M484+1)</f>
        <v>3.6</v>
      </c>
      <c r="O484" s="1">
        <v>39.906837463378906</v>
      </c>
      <c r="P484" s="1">
        <v>38.99169921875</v>
      </c>
      <c r="Q484" s="1">
        <v>40.062637329101563</v>
      </c>
      <c r="R484" s="1">
        <v>410.01116943359375</v>
      </c>
      <c r="S484" s="1">
        <v>413.69656372070313</v>
      </c>
      <c r="T484" s="1">
        <v>12.907596588134766</v>
      </c>
      <c r="U484" s="1">
        <v>13.93474006652832</v>
      </c>
      <c r="V484" s="1">
        <v>17.797338485717773</v>
      </c>
      <c r="W484" s="1">
        <v>19.213768005371094</v>
      </c>
      <c r="X484" s="1">
        <v>500.27166748046875</v>
      </c>
      <c r="Y484" s="1">
        <v>0.12890051305294037</v>
      </c>
      <c r="Z484" s="1">
        <v>0.13568475842475891</v>
      </c>
      <c r="AA484" s="1">
        <v>101.71392822265625</v>
      </c>
      <c r="AB484" s="1">
        <v>2.353585958480835</v>
      </c>
      <c r="AC484" s="1">
        <v>-0.16152121126651764</v>
      </c>
      <c r="AD484" s="1">
        <v>2.1147614344954491E-2</v>
      </c>
      <c r="AE484" s="1">
        <v>2.727210521697998E-3</v>
      </c>
      <c r="AF484" s="1">
        <v>1.9713647663593292E-2</v>
      </c>
      <c r="AG484" s="1">
        <v>1.9498205510899425E-3</v>
      </c>
      <c r="AH484" s="1">
        <v>1</v>
      </c>
      <c r="AI484" s="1">
        <v>0</v>
      </c>
      <c r="AJ484" s="1">
        <v>2</v>
      </c>
      <c r="AK484" s="1">
        <v>0</v>
      </c>
      <c r="AL484" s="1">
        <v>1</v>
      </c>
      <c r="AM484" s="1">
        <v>0.18999999761581421</v>
      </c>
      <c r="AN484" s="1">
        <v>111115</v>
      </c>
      <c r="AO484">
        <f>X484*0.000001/(K484*0.0001)</f>
        <v>0.78782940943904789</v>
      </c>
      <c r="AP484">
        <f>(U484-T484)/(1000-U484)*AO484</f>
        <v>8.20649375728499E-4</v>
      </c>
      <c r="AQ484">
        <f>(P484+273.15)</f>
        <v>312.14169921874998</v>
      </c>
      <c r="AR484">
        <f>(O484+273.15)</f>
        <v>313.05683746337888</v>
      </c>
      <c r="AS484">
        <f>(Y484*AK484+Z484*AL484)*AM484</f>
        <v>2.578010377720652E-2</v>
      </c>
      <c r="AT484">
        <f>((AS484+0.00000010773*(AR484^4-AQ484^4))-AP484*44100)/(L484*0.92*2*29.3+0.00000043092*AQ484^3)</f>
        <v>-0.19944446831831825</v>
      </c>
      <c r="AU484">
        <f>0.61365*EXP(17.502*J484/(240.97+J484))</f>
        <v>6.9484810454112669</v>
      </c>
      <c r="AV484">
        <f>AU484*1000/AA484</f>
        <v>68.313958243759274</v>
      </c>
      <c r="AW484">
        <f>(AV484-U484)</f>
        <v>54.379218177230953</v>
      </c>
      <c r="AX484">
        <f>IF(D484,P484,(O484+P484)/2)</f>
        <v>38.99169921875</v>
      </c>
      <c r="AY484">
        <f>0.61365*EXP(17.502*AX484/(240.97+AX484))</f>
        <v>7.0235065515443331</v>
      </c>
      <c r="AZ484">
        <f>IF(AW484&lt;&gt;0,(1000-(AV484+U484)/2)/AW484*AP484,0)</f>
        <v>1.4470614522306087E-2</v>
      </c>
      <c r="BA484">
        <f>U484*AA484/1000</f>
        <v>1.4173571509282337</v>
      </c>
      <c r="BB484">
        <f>(AY484-BA484)</f>
        <v>5.6061494006160997</v>
      </c>
      <c r="BC484">
        <f>1/(1.6/F484+1.37/N484)</f>
        <v>9.0493629764343605E-3</v>
      </c>
      <c r="BD484">
        <f>G484*AA484*0.001</f>
        <v>73.297759329864604</v>
      </c>
      <c r="BE484">
        <f>G484/S484</f>
        <v>1.7419206111724836</v>
      </c>
      <c r="BF484">
        <f>(1-AP484*AA484/AU484/F484)*100</f>
        <v>17.317803716360324</v>
      </c>
      <c r="BG484">
        <f>(S484-E484/(N484/1.35))</f>
        <v>414.91267440752381</v>
      </c>
      <c r="BH484">
        <f>E484*BF484/100/BG484</f>
        <v>-1.3535613617525449E-3</v>
      </c>
    </row>
    <row r="485" spans="1:60" x14ac:dyDescent="0.25">
      <c r="A485" s="1" t="s">
        <v>9</v>
      </c>
      <c r="B485" s="1" t="s">
        <v>547</v>
      </c>
    </row>
    <row r="486" spans="1:60" x14ac:dyDescent="0.25">
      <c r="A486" s="1" t="s">
        <v>9</v>
      </c>
      <c r="B486" s="1" t="s">
        <v>548</v>
      </c>
    </row>
    <row r="487" spans="1:60" x14ac:dyDescent="0.25">
      <c r="A487" s="1" t="s">
        <v>9</v>
      </c>
      <c r="B487" s="1" t="s">
        <v>549</v>
      </c>
    </row>
    <row r="488" spans="1:60" x14ac:dyDescent="0.25">
      <c r="A488" s="1" t="s">
        <v>9</v>
      </c>
      <c r="B488" s="1" t="s">
        <v>550</v>
      </c>
    </row>
    <row r="489" spans="1:60" x14ac:dyDescent="0.25">
      <c r="A489" s="1" t="s">
        <v>9</v>
      </c>
      <c r="B489" s="1" t="s">
        <v>551</v>
      </c>
    </row>
    <row r="490" spans="1:60" x14ac:dyDescent="0.25">
      <c r="A490" s="1" t="s">
        <v>9</v>
      </c>
      <c r="B490" s="1" t="s">
        <v>552</v>
      </c>
    </row>
    <row r="491" spans="1:60" x14ac:dyDescent="0.25">
      <c r="A491" s="1" t="s">
        <v>9</v>
      </c>
      <c r="B491" s="1" t="s">
        <v>553</v>
      </c>
    </row>
    <row r="492" spans="1:60" x14ac:dyDescent="0.25">
      <c r="A492" s="1" t="s">
        <v>9</v>
      </c>
      <c r="B492" s="1" t="s">
        <v>554</v>
      </c>
    </row>
    <row r="493" spans="1:60" x14ac:dyDescent="0.25">
      <c r="A493" s="1" t="s">
        <v>9</v>
      </c>
      <c r="B493" s="1" t="s">
        <v>555</v>
      </c>
    </row>
    <row r="494" spans="1:60" x14ac:dyDescent="0.25">
      <c r="A494" s="1">
        <v>169</v>
      </c>
      <c r="B494" s="1" t="s">
        <v>556</v>
      </c>
      <c r="C494" s="1">
        <v>20890.000007241964</v>
      </c>
      <c r="D494" s="1">
        <v>1</v>
      </c>
      <c r="E494">
        <f>(R494-S494*(1000-T494)/(1000-U494))*AO494</f>
        <v>-6.1533477473895433</v>
      </c>
      <c r="F494">
        <f>IF(AZ494&lt;&gt;0,1/(1/AZ494-1/N494),0)</f>
        <v>1.4017198001409116E-2</v>
      </c>
      <c r="G494">
        <f>((BC494-AP494/2)*S494-E494)/(BC494+AP494/2)</f>
        <v>1053.6511082366028</v>
      </c>
      <c r="H494">
        <f>AP494*1000</f>
        <v>0.78816099963640707</v>
      </c>
      <c r="I494">
        <f>(AU494-BA494)</f>
        <v>5.5095177776737057</v>
      </c>
      <c r="J494">
        <f>(P494+AT494*D494)</f>
        <v>38.53923006873071</v>
      </c>
      <c r="K494" s="1">
        <v>4.559999942779541</v>
      </c>
      <c r="L494">
        <f>(K494*AI494+AJ494)</f>
        <v>2</v>
      </c>
      <c r="M494" s="1">
        <v>0.5</v>
      </c>
      <c r="N494">
        <f>L494*(M494+1)*(M494+1)/(M494*M494+1)</f>
        <v>3.6</v>
      </c>
      <c r="O494" s="1">
        <v>39.866127014160156</v>
      </c>
      <c r="P494" s="1">
        <v>38.699760437011719</v>
      </c>
      <c r="Q494" s="1">
        <v>40.096992492675781</v>
      </c>
      <c r="R494" s="1">
        <v>409.9161376953125</v>
      </c>
      <c r="S494" s="1">
        <v>415.22659301757813</v>
      </c>
      <c r="T494" s="1">
        <v>12.513542175292969</v>
      </c>
      <c r="U494" s="1">
        <v>13.22244930267334</v>
      </c>
      <c r="V494" s="1">
        <v>17.293096542358398</v>
      </c>
      <c r="W494" s="1">
        <v>18.271011352539063</v>
      </c>
      <c r="X494" s="1">
        <v>500.27603149414063</v>
      </c>
      <c r="Y494" s="1">
        <v>0.11152791231870651</v>
      </c>
      <c r="Z494" s="1">
        <v>0.11739780008792877</v>
      </c>
      <c r="AA494" s="1">
        <v>101.70455932617188</v>
      </c>
      <c r="AB494" s="1">
        <v>2.3695528507232666</v>
      </c>
      <c r="AC494" s="1">
        <v>-0.14947368204593658</v>
      </c>
      <c r="AD494" s="1">
        <v>3.0215267091989517E-2</v>
      </c>
      <c r="AE494" s="1">
        <v>3.5161552950739861E-3</v>
      </c>
      <c r="AF494" s="1">
        <v>1.7456606030464172E-2</v>
      </c>
      <c r="AG494" s="1">
        <v>3.6765194963663816E-3</v>
      </c>
      <c r="AH494" s="1">
        <v>0.3333333432674408</v>
      </c>
      <c r="AI494" s="1">
        <v>0</v>
      </c>
      <c r="AJ494" s="1">
        <v>2</v>
      </c>
      <c r="AK494" s="1">
        <v>0</v>
      </c>
      <c r="AL494" s="1">
        <v>1</v>
      </c>
      <c r="AM494" s="1">
        <v>0.18999999761581421</v>
      </c>
      <c r="AN494" s="1">
        <v>111115</v>
      </c>
      <c r="AO494">
        <f>X494*0.000001/(K494*0.0001)</f>
        <v>1.0970965740609158</v>
      </c>
      <c r="AP494">
        <f>(U494-T494)/(1000-U494)*AO494</f>
        <v>7.8816099963640706E-4</v>
      </c>
      <c r="AQ494">
        <f>(P494+273.15)</f>
        <v>311.8497604370117</v>
      </c>
      <c r="AR494">
        <f>(O494+273.15)</f>
        <v>313.01612701416013</v>
      </c>
      <c r="AS494">
        <f>(Y494*AK494+Z494*AL494)*AM494</f>
        <v>2.23055817368083E-2</v>
      </c>
      <c r="AT494">
        <f>((AS494+0.00000010773*(AR494^4-AQ494^4))-AP494*44100)/(L494*0.92*2*29.3+0.00000043092*AQ494^3)</f>
        <v>-0.16053036828100964</v>
      </c>
      <c r="AU494">
        <f>0.61365*EXP(17.502*J494/(240.97+J494))</f>
        <v>6.8543011572147465</v>
      </c>
      <c r="AV494">
        <f>AU494*1000/AA494</f>
        <v>67.394236823077335</v>
      </c>
      <c r="AW494">
        <f>(AV494-U494)</f>
        <v>54.171787520403996</v>
      </c>
      <c r="AX494">
        <f>IF(D494,P494,(O494+P494)/2)</f>
        <v>38.699760437011719</v>
      </c>
      <c r="AY494">
        <f>0.61365*EXP(17.502*AX494/(240.97+AX494))</f>
        <v>6.9139238296992147</v>
      </c>
      <c r="AZ494">
        <f>IF(AW494&lt;&gt;0,(1000-(AV494+U494)/2)/AW494*AP494,0)</f>
        <v>1.3962831397974202E-2</v>
      </c>
      <c r="BA494">
        <f>U494*AA494/1000</f>
        <v>1.3447833795410407</v>
      </c>
      <c r="BB494">
        <f>(AY494-BA494)</f>
        <v>5.5691404501581738</v>
      </c>
      <c r="BC494">
        <f>1/(1.6/F494+1.37/N494)</f>
        <v>8.7316378926881218E-3</v>
      </c>
      <c r="BD494">
        <f>G494*AA494*0.001</f>
        <v>107.16112164673632</v>
      </c>
      <c r="BE494">
        <f>G494/S494</f>
        <v>2.5375328217284912</v>
      </c>
      <c r="BF494">
        <f>(1-AP494*AA494/AU494/F494)*100</f>
        <v>16.568322977608808</v>
      </c>
      <c r="BG494">
        <f>(S494-E494/(N494/1.35))</f>
        <v>417.53409842284918</v>
      </c>
      <c r="BH494">
        <f>E494*BF494/100/BG494</f>
        <v>-2.4417323820351343E-3</v>
      </c>
    </row>
    <row r="495" spans="1:60" x14ac:dyDescent="0.25">
      <c r="A495" s="1">
        <v>170</v>
      </c>
      <c r="B495" s="1" t="s">
        <v>557</v>
      </c>
      <c r="C495" s="1">
        <v>20895.000007130206</v>
      </c>
      <c r="D495" s="1">
        <v>1</v>
      </c>
      <c r="E495">
        <f>(R495-S495*(1000-T495)/(1000-U495))*AO495</f>
        <v>-6.167717980467244</v>
      </c>
      <c r="F495">
        <f>IF(AZ495&lt;&gt;0,1/(1/AZ495-1/N495),0)</f>
        <v>1.4011981498203279E-2</v>
      </c>
      <c r="G495">
        <f>((BC495-AP495/2)*S495-E495)/(BC495+AP495/2)</f>
        <v>1055.4755406118616</v>
      </c>
      <c r="H495">
        <f>AP495*1000</f>
        <v>0.78800162142416419</v>
      </c>
      <c r="I495">
        <f>(AU495-BA495)</f>
        <v>5.5104895935338298</v>
      </c>
      <c r="J495">
        <f>(P495+AT495*D495)</f>
        <v>38.539569926995924</v>
      </c>
      <c r="K495" s="1">
        <v>4.559999942779541</v>
      </c>
      <c r="L495">
        <f>(K495*AI495+AJ495)</f>
        <v>2</v>
      </c>
      <c r="M495" s="1">
        <v>0.5</v>
      </c>
      <c r="N495">
        <f>L495*(M495+1)*(M495+1)/(M495*M495+1)</f>
        <v>3.6</v>
      </c>
      <c r="O495" s="1">
        <v>39.872959136962891</v>
      </c>
      <c r="P495" s="1">
        <v>38.699249267578125</v>
      </c>
      <c r="Q495" s="1">
        <v>40.115425109863281</v>
      </c>
      <c r="R495" s="1">
        <v>409.91360473632813</v>
      </c>
      <c r="S495" s="1">
        <v>415.2371826171875</v>
      </c>
      <c r="T495" s="1">
        <v>12.505311965942383</v>
      </c>
      <c r="U495" s="1">
        <v>13.214077949523926</v>
      </c>
      <c r="V495" s="1">
        <v>17.275249481201172</v>
      </c>
      <c r="W495" s="1">
        <v>18.254219055175781</v>
      </c>
      <c r="X495" s="1">
        <v>500.27871704101563</v>
      </c>
      <c r="Y495" s="1">
        <v>0.10597191751003265</v>
      </c>
      <c r="Z495" s="1">
        <v>0.11154939234256744</v>
      </c>
      <c r="AA495" s="1">
        <v>101.70496368408203</v>
      </c>
      <c r="AB495" s="1">
        <v>2.3695528507232666</v>
      </c>
      <c r="AC495" s="1">
        <v>-0.14947368204593658</v>
      </c>
      <c r="AD495" s="1">
        <v>3.0215267091989517E-2</v>
      </c>
      <c r="AE495" s="1">
        <v>3.5161552950739861E-3</v>
      </c>
      <c r="AF495" s="1">
        <v>1.7456606030464172E-2</v>
      </c>
      <c r="AG495" s="1">
        <v>3.6765194963663816E-3</v>
      </c>
      <c r="AH495" s="1">
        <v>1</v>
      </c>
      <c r="AI495" s="1">
        <v>0</v>
      </c>
      <c r="AJ495" s="1">
        <v>2</v>
      </c>
      <c r="AK495" s="1">
        <v>0</v>
      </c>
      <c r="AL495" s="1">
        <v>1</v>
      </c>
      <c r="AM495" s="1">
        <v>0.18999999761581421</v>
      </c>
      <c r="AN495" s="1">
        <v>111115</v>
      </c>
      <c r="AO495">
        <f>X495*0.000001/(K495*0.0001)</f>
        <v>1.0971024634181714</v>
      </c>
      <c r="AP495">
        <f>(U495-T495)/(1000-U495)*AO495</f>
        <v>7.8800162142416417E-4</v>
      </c>
      <c r="AQ495">
        <f>(P495+273.15)</f>
        <v>311.8492492675781</v>
      </c>
      <c r="AR495">
        <f>(O495+273.15)</f>
        <v>313.02295913696287</v>
      </c>
      <c r="AS495">
        <f>(Y495*AK495+Z495*AL495)*AM495</f>
        <v>2.1194384279133338E-2</v>
      </c>
      <c r="AT495">
        <f>((AS495+0.00000010773*(AR495^4-AQ495^4))-AP495*44100)/(L495*0.92*2*29.3+0.00000043092*AQ495^3)</f>
        <v>-0.15967934058220426</v>
      </c>
      <c r="AU495">
        <f>0.61365*EXP(17.502*J495/(240.97+J495))</f>
        <v>6.8544269115087904</v>
      </c>
      <c r="AV495">
        <f>AU495*1000/AA495</f>
        <v>67.395205339241315</v>
      </c>
      <c r="AW495">
        <f>(AV495-U495)</f>
        <v>54.181127389717389</v>
      </c>
      <c r="AX495">
        <f>IF(D495,P495,(O495+P495)/2)</f>
        <v>38.699249267578125</v>
      </c>
      <c r="AY495">
        <f>0.61365*EXP(17.502*AX495/(240.97+AX495))</f>
        <v>6.9137332643601184</v>
      </c>
      <c r="AZ495">
        <f>IF(AW495&lt;&gt;0,(1000-(AV495+U495)/2)/AW495*AP495,0)</f>
        <v>1.3957655273909858E-2</v>
      </c>
      <c r="BA495">
        <f>U495*AA495/1000</f>
        <v>1.3439373179749601</v>
      </c>
      <c r="BB495">
        <f>(AY495-BA495)</f>
        <v>5.5697959463851578</v>
      </c>
      <c r="BC495">
        <f>1/(1.6/F495+1.37/N495)</f>
        <v>8.7283992054048541E-3</v>
      </c>
      <c r="BD495">
        <f>G495*AA495*0.001</f>
        <v>107.34710152736623</v>
      </c>
      <c r="BE495">
        <f>G495/S495</f>
        <v>2.5418618196938256</v>
      </c>
      <c r="BF495">
        <f>(1-AP495*AA495/AU495/F495)*100</f>
        <v>16.555338919839425</v>
      </c>
      <c r="BG495">
        <f>(S495-E495/(N495/1.35))</f>
        <v>417.55007685986271</v>
      </c>
      <c r="BH495">
        <f>E495*BF495/100/BG495</f>
        <v>-2.4454231285626674E-3</v>
      </c>
    </row>
    <row r="496" spans="1:60" x14ac:dyDescent="0.25">
      <c r="A496" s="1">
        <v>171</v>
      </c>
      <c r="B496" s="1" t="s">
        <v>558</v>
      </c>
      <c r="C496" s="1">
        <v>20900.500007007271</v>
      </c>
      <c r="D496" s="1">
        <v>1</v>
      </c>
      <c r="E496">
        <f>(R496-S496*(1000-T496)/(1000-U496))*AO496</f>
        <v>-6.1610681493997337</v>
      </c>
      <c r="F496">
        <f>IF(AZ496&lt;&gt;0,1/(1/AZ496-1/N496),0)</f>
        <v>1.4007335783074049E-2</v>
      </c>
      <c r="G496">
        <f>((BC496-AP496/2)*S496-E496)/(BC496+AP496/2)</f>
        <v>1054.9761377305267</v>
      </c>
      <c r="H496">
        <f>AP496*1000</f>
        <v>0.78761638038322979</v>
      </c>
      <c r="I496">
        <f>(AU496-BA496)</f>
        <v>5.5097404606008231</v>
      </c>
      <c r="J496">
        <f>(P496+AT496*D496)</f>
        <v>38.534975105666788</v>
      </c>
      <c r="K496" s="1">
        <v>4.559999942779541</v>
      </c>
      <c r="L496">
        <f>(K496*AI496+AJ496)</f>
        <v>2</v>
      </c>
      <c r="M496" s="1">
        <v>0.5</v>
      </c>
      <c r="N496">
        <f>L496*(M496+1)*(M496+1)/(M496*M496+1)</f>
        <v>3.6</v>
      </c>
      <c r="O496" s="1">
        <v>39.877845764160156</v>
      </c>
      <c r="P496" s="1">
        <v>38.69329833984375</v>
      </c>
      <c r="Q496" s="1">
        <v>40.105552673339844</v>
      </c>
      <c r="R496" s="1">
        <v>409.91525268554688</v>
      </c>
      <c r="S496" s="1">
        <v>415.23306274414063</v>
      </c>
      <c r="T496" s="1">
        <v>12.496167182922363</v>
      </c>
      <c r="U496" s="1">
        <v>13.204612731933594</v>
      </c>
      <c r="V496" s="1">
        <v>17.258602142333984</v>
      </c>
      <c r="W496" s="1">
        <v>18.236309051513672</v>
      </c>
      <c r="X496" s="1">
        <v>500.26510620117188</v>
      </c>
      <c r="Y496" s="1">
        <v>0.12955851852893829</v>
      </c>
      <c r="Z496" s="1">
        <v>0.13637739419937134</v>
      </c>
      <c r="AA496" s="1">
        <v>101.70585632324219</v>
      </c>
      <c r="AB496" s="1">
        <v>2.3695528507232666</v>
      </c>
      <c r="AC496" s="1">
        <v>-0.14947368204593658</v>
      </c>
      <c r="AD496" s="1">
        <v>3.0215267091989517E-2</v>
      </c>
      <c r="AE496" s="1">
        <v>3.5161552950739861E-3</v>
      </c>
      <c r="AF496" s="1">
        <v>1.7456606030464172E-2</v>
      </c>
      <c r="AG496" s="1">
        <v>3.6765194963663816E-3</v>
      </c>
      <c r="AH496" s="1">
        <v>1</v>
      </c>
      <c r="AI496" s="1">
        <v>0</v>
      </c>
      <c r="AJ496" s="1">
        <v>2</v>
      </c>
      <c r="AK496" s="1">
        <v>0</v>
      </c>
      <c r="AL496" s="1">
        <v>1</v>
      </c>
      <c r="AM496" s="1">
        <v>0.18999999761581421</v>
      </c>
      <c r="AN496" s="1">
        <v>111115</v>
      </c>
      <c r="AO496">
        <f>X496*0.000001/(K496*0.0001)</f>
        <v>1.0970726150848062</v>
      </c>
      <c r="AP496">
        <f>(U496-T496)/(1000-U496)*AO496</f>
        <v>7.8761638038322979E-4</v>
      </c>
      <c r="AQ496">
        <f>(P496+273.15)</f>
        <v>311.84329833984373</v>
      </c>
      <c r="AR496">
        <f>(O496+273.15)</f>
        <v>313.02784576416013</v>
      </c>
      <c r="AS496">
        <f>(Y496*AK496+Z496*AL496)*AM496</f>
        <v>2.5911704572731509E-2</v>
      </c>
      <c r="AT496">
        <f>((AS496+0.00000010773*(AR496^4-AQ496^4))-AP496*44100)/(L496*0.92*2*29.3+0.00000043092*AQ496^3)</f>
        <v>-0.15832323417695829</v>
      </c>
      <c r="AU496">
        <f>0.61365*EXP(17.502*J496/(240.97+J496))</f>
        <v>6.8527269059189155</v>
      </c>
      <c r="AV496">
        <f>AU496*1000/AA496</f>
        <v>67.377898910162429</v>
      </c>
      <c r="AW496">
        <f>(AV496-U496)</f>
        <v>54.173286178228835</v>
      </c>
      <c r="AX496">
        <f>IF(D496,P496,(O496+P496)/2)</f>
        <v>38.69329833984375</v>
      </c>
      <c r="AY496">
        <f>0.61365*EXP(17.502*AX496/(240.97+AX496))</f>
        <v>6.9115150777294367</v>
      </c>
      <c r="AZ496">
        <f>IF(AW496&lt;&gt;0,(1000-(AV496+U496)/2)/AW496*AP496,0)</f>
        <v>1.3953045507070149E-2</v>
      </c>
      <c r="BA496">
        <f>U496*AA496/1000</f>
        <v>1.3429864453180926</v>
      </c>
      <c r="BB496">
        <f>(AY496-BA496)</f>
        <v>5.5685286324113443</v>
      </c>
      <c r="BC496">
        <f>1/(1.6/F496+1.37/N496)</f>
        <v>8.7255148874828114E-3</v>
      </c>
      <c r="BD496">
        <f>G496*AA496*0.001</f>
        <v>107.29725148846991</v>
      </c>
      <c r="BE496">
        <f>G496/S496</f>
        <v>2.5406843346204937</v>
      </c>
      <c r="BF496">
        <f>(1-AP496*AA496/AU496/F496)*100</f>
        <v>16.547041763022406</v>
      </c>
      <c r="BG496">
        <f>(S496-E496/(N496/1.35))</f>
        <v>417.54346330016551</v>
      </c>
      <c r="BH496">
        <f>E496*BF496/100/BG496</f>
        <v>-2.441600957351262E-3</v>
      </c>
    </row>
    <row r="497" spans="1:60" x14ac:dyDescent="0.25">
      <c r="A497" s="1">
        <v>172</v>
      </c>
      <c r="B497" s="1" t="s">
        <v>559</v>
      </c>
      <c r="C497" s="1">
        <v>20905.500006895512</v>
      </c>
      <c r="D497" s="1">
        <v>1</v>
      </c>
      <c r="E497">
        <f>(R497-S497*(1000-T497)/(1000-U497))*AO497</f>
        <v>-6.13256753013117</v>
      </c>
      <c r="F497">
        <f>IF(AZ497&lt;&gt;0,1/(1/AZ497-1/N497),0)</f>
        <v>1.4022661917813333E-2</v>
      </c>
      <c r="G497">
        <f>((BC497-AP497/2)*S497-E497)/(BC497+AP497/2)</f>
        <v>1051.1194516536809</v>
      </c>
      <c r="H497">
        <f>AP497*1000</f>
        <v>0.78809069478346894</v>
      </c>
      <c r="I497">
        <f>(AU497-BA497)</f>
        <v>5.5071628074125591</v>
      </c>
      <c r="J497">
        <f>(P497+AT497*D497)</f>
        <v>38.526244178421024</v>
      </c>
      <c r="K497" s="1">
        <v>4.559999942779541</v>
      </c>
      <c r="L497">
        <f>(K497*AI497+AJ497)</f>
        <v>2</v>
      </c>
      <c r="M497" s="1">
        <v>0.5</v>
      </c>
      <c r="N497">
        <f>L497*(M497+1)*(M497+1)/(M497*M497+1)</f>
        <v>3.6</v>
      </c>
      <c r="O497" s="1">
        <v>39.874298095703125</v>
      </c>
      <c r="P497" s="1">
        <v>38.6842041015625</v>
      </c>
      <c r="Q497" s="1">
        <v>40.069446563720703</v>
      </c>
      <c r="R497" s="1">
        <v>409.90872192382813</v>
      </c>
      <c r="S497" s="1">
        <v>415.20053100585938</v>
      </c>
      <c r="T497" s="1">
        <v>12.489317893981934</v>
      </c>
      <c r="U497" s="1">
        <v>13.198212623596191</v>
      </c>
      <c r="V497" s="1">
        <v>17.250852584838867</v>
      </c>
      <c r="W497" s="1">
        <v>18.229732513427734</v>
      </c>
      <c r="X497" s="1">
        <v>500.25244140625</v>
      </c>
      <c r="Y497" s="1">
        <v>9.4918012619018555E-2</v>
      </c>
      <c r="Z497" s="1">
        <v>9.9913701415061951E-2</v>
      </c>
      <c r="AA497" s="1">
        <v>101.70580291748047</v>
      </c>
      <c r="AB497" s="1">
        <v>2.3695528507232666</v>
      </c>
      <c r="AC497" s="1">
        <v>-0.14947368204593658</v>
      </c>
      <c r="AD497" s="1">
        <v>3.0215267091989517E-2</v>
      </c>
      <c r="AE497" s="1">
        <v>3.5161552950739861E-3</v>
      </c>
      <c r="AF497" s="1">
        <v>1.7456606030464172E-2</v>
      </c>
      <c r="AG497" s="1">
        <v>3.6765194963663816E-3</v>
      </c>
      <c r="AH497" s="1">
        <v>1</v>
      </c>
      <c r="AI497" s="1">
        <v>0</v>
      </c>
      <c r="AJ497" s="1">
        <v>2</v>
      </c>
      <c r="AK497" s="1">
        <v>0</v>
      </c>
      <c r="AL497" s="1">
        <v>1</v>
      </c>
      <c r="AM497" s="1">
        <v>0.18999999761581421</v>
      </c>
      <c r="AN497" s="1">
        <v>111115</v>
      </c>
      <c r="AO497">
        <f>X497*0.000001/(K497*0.0001)</f>
        <v>1.0970448414113834</v>
      </c>
      <c r="AP497">
        <f>(U497-T497)/(1000-U497)*AO497</f>
        <v>7.880906947834689E-4</v>
      </c>
      <c r="AQ497">
        <f>(P497+273.15)</f>
        <v>311.83420410156248</v>
      </c>
      <c r="AR497">
        <f>(O497+273.15)</f>
        <v>313.0242980957031</v>
      </c>
      <c r="AS497">
        <f>(Y497*AK497+Z497*AL497)*AM497</f>
        <v>1.8983603030648943E-2</v>
      </c>
      <c r="AT497">
        <f>((AS497+0.00000010773*(AR497^4-AQ497^4))-AP497*44100)/(L497*0.92*2*29.3+0.00000043092*AQ497^3)</f>
        <v>-0.15795992314147897</v>
      </c>
      <c r="AU497">
        <f>0.61365*EXP(17.502*J497/(240.97+J497))</f>
        <v>6.8494976193710357</v>
      </c>
      <c r="AV497">
        <f>AU497*1000/AA497</f>
        <v>67.346183038625739</v>
      </c>
      <c r="AW497">
        <f>(AV497-U497)</f>
        <v>54.147970415029548</v>
      </c>
      <c r="AX497">
        <f>IF(D497,P497,(O497+P497)/2)</f>
        <v>38.6842041015625</v>
      </c>
      <c r="AY497">
        <f>0.61365*EXP(17.502*AX497/(240.97+AX497))</f>
        <v>6.9081264260405639</v>
      </c>
      <c r="AZ497">
        <f>IF(AW497&lt;&gt;0,(1000-(AV497+U497)/2)/AW497*AP497,0)</f>
        <v>1.3968253004074829E-2</v>
      </c>
      <c r="BA497">
        <f>U497*AA497/1000</f>
        <v>1.342334811958477</v>
      </c>
      <c r="BB497">
        <f>(AY497-BA497)</f>
        <v>5.5657916140820873</v>
      </c>
      <c r="BC497">
        <f>1/(1.6/F497+1.37/N497)</f>
        <v>8.7350301788754903E-3</v>
      </c>
      <c r="BD497">
        <f>G497*AA497*0.001</f>
        <v>106.90494779261941</v>
      </c>
      <c r="BE497">
        <f>G497/S497</f>
        <v>2.5315946709105903</v>
      </c>
      <c r="BF497">
        <f>(1-AP497*AA497/AU497/F497)*100</f>
        <v>16.548768523378843</v>
      </c>
      <c r="BG497">
        <f>(S497-E497/(N497/1.35))</f>
        <v>417.50024382965859</v>
      </c>
      <c r="BH497">
        <f>E497*BF497/100/BG497</f>
        <v>-2.4308115267002487E-3</v>
      </c>
    </row>
    <row r="498" spans="1:60" x14ac:dyDescent="0.25">
      <c r="A498" s="1">
        <v>173</v>
      </c>
      <c r="B498" s="1" t="s">
        <v>560</v>
      </c>
      <c r="C498" s="1">
        <v>20910.500006783754</v>
      </c>
      <c r="D498" s="1">
        <v>1</v>
      </c>
      <c r="E498">
        <f>(R498-S498*(1000-T498)/(1000-U498))*AO498</f>
        <v>-6.0028572064664321</v>
      </c>
      <c r="F498">
        <f>IF(AZ498&lt;&gt;0,1/(1/AZ498-1/N498),0)</f>
        <v>1.4019967967166301E-2</v>
      </c>
      <c r="G498">
        <f>((BC498-AP498/2)*S498-E498)/(BC498+AP498/2)</f>
        <v>1037.0268378189498</v>
      </c>
      <c r="H498">
        <f>AP498*1000</f>
        <v>0.78790781920546793</v>
      </c>
      <c r="I498">
        <f>(AU498-BA498)</f>
        <v>5.5069427723482578</v>
      </c>
      <c r="J498">
        <f>(P498+AT498*D498)</f>
        <v>38.523524647455609</v>
      </c>
      <c r="K498" s="1">
        <v>4.559999942779541</v>
      </c>
      <c r="L498">
        <f>(K498*AI498+AJ498)</f>
        <v>2</v>
      </c>
      <c r="M498" s="1">
        <v>0.5</v>
      </c>
      <c r="N498">
        <f>L498*(M498+1)*(M498+1)/(M498*M498+1)</f>
        <v>3.6</v>
      </c>
      <c r="O498" s="1">
        <v>39.864749908447266</v>
      </c>
      <c r="P498" s="1">
        <v>38.682212829589844</v>
      </c>
      <c r="Q498" s="1">
        <v>40.058433532714844</v>
      </c>
      <c r="R498" s="1">
        <v>410.01303100585938</v>
      </c>
      <c r="S498" s="1">
        <v>415.18673706054688</v>
      </c>
      <c r="T498" s="1">
        <v>12.481852531433105</v>
      </c>
      <c r="U498" s="1">
        <v>13.190595626831055</v>
      </c>
      <c r="V498" s="1">
        <v>17.248100280761719</v>
      </c>
      <c r="W498" s="1">
        <v>18.227455139160156</v>
      </c>
      <c r="X498" s="1">
        <v>500.24722290039063</v>
      </c>
      <c r="Y498" s="1">
        <v>0.11545758694410324</v>
      </c>
      <c r="Z498" s="1">
        <v>0.12153430283069611</v>
      </c>
      <c r="AA498" s="1">
        <v>101.70497894287109</v>
      </c>
      <c r="AB498" s="1">
        <v>2.3695528507232666</v>
      </c>
      <c r="AC498" s="1">
        <v>-0.14947368204593658</v>
      </c>
      <c r="AD498" s="1">
        <v>3.0215267091989517E-2</v>
      </c>
      <c r="AE498" s="1">
        <v>3.5161552950739861E-3</v>
      </c>
      <c r="AF498" s="1">
        <v>1.7456606030464172E-2</v>
      </c>
      <c r="AG498" s="1">
        <v>3.6765194963663816E-3</v>
      </c>
      <c r="AH498" s="1">
        <v>1</v>
      </c>
      <c r="AI498" s="1">
        <v>0</v>
      </c>
      <c r="AJ498" s="1">
        <v>2</v>
      </c>
      <c r="AK498" s="1">
        <v>0</v>
      </c>
      <c r="AL498" s="1">
        <v>1</v>
      </c>
      <c r="AM498" s="1">
        <v>0.18999999761581421</v>
      </c>
      <c r="AN498" s="1">
        <v>111115</v>
      </c>
      <c r="AO498">
        <f>X498*0.000001/(K498*0.0001)</f>
        <v>1.097033397319443</v>
      </c>
      <c r="AP498">
        <f>(U498-T498)/(1000-U498)*AO498</f>
        <v>7.8790781920546791E-4</v>
      </c>
      <c r="AQ498">
        <f>(P498+273.15)</f>
        <v>311.83221282958982</v>
      </c>
      <c r="AR498">
        <f>(O498+273.15)</f>
        <v>313.01474990844724</v>
      </c>
      <c r="AS498">
        <f>(Y498*AK498+Z498*AL498)*AM498</f>
        <v>2.3091517248071902E-2</v>
      </c>
      <c r="AT498">
        <f>((AS498+0.00000010773*(AR498^4-AQ498^4))-AP498*44100)/(L498*0.92*2*29.3+0.00000043092*AQ498^3)</f>
        <v>-0.15868818213423103</v>
      </c>
      <c r="AU498">
        <f>0.61365*EXP(17.502*J498/(240.97+J498))</f>
        <v>6.8484920228190376</v>
      </c>
      <c r="AV498">
        <f>AU498*1000/AA498</f>
        <v>67.336841263847248</v>
      </c>
      <c r="AW498">
        <f>(AV498-U498)</f>
        <v>54.146245637016193</v>
      </c>
      <c r="AX498">
        <f>IF(D498,P498,(O498+P498)/2)</f>
        <v>38.682212829589844</v>
      </c>
      <c r="AY498">
        <f>0.61365*EXP(17.502*AX498/(240.97+AX498))</f>
        <v>6.9073846401225403</v>
      </c>
      <c r="AZ498">
        <f>IF(AW498&lt;&gt;0,(1000-(AV498+U498)/2)/AW498*AP498,0)</f>
        <v>1.396557991631363E-2</v>
      </c>
      <c r="BA498">
        <f>U498*AA498/1000</f>
        <v>1.34154925047078</v>
      </c>
      <c r="BB498">
        <f>(AY498-BA498)</f>
        <v>5.5658353896517605</v>
      </c>
      <c r="BC498">
        <f>1/(1.6/F498+1.37/N498)</f>
        <v>8.7333576339658492E-3</v>
      </c>
      <c r="BD498">
        <f>G498*AA498*0.001</f>
        <v>105.47079270356849</v>
      </c>
      <c r="BE498">
        <f>G498/S498</f>
        <v>2.4977359468679747</v>
      </c>
      <c r="BF498">
        <f>(1-AP498*AA498/AU498/F498)*100</f>
        <v>16.540524880474717</v>
      </c>
      <c r="BG498">
        <f>(S498-E498/(N498/1.35))</f>
        <v>417.4378085129718</v>
      </c>
      <c r="BH498">
        <f>E498*BF498/100/BG498</f>
        <v>-2.3785677040418238E-3</v>
      </c>
    </row>
    <row r="499" spans="1:60" x14ac:dyDescent="0.25">
      <c r="A499" s="1" t="s">
        <v>9</v>
      </c>
      <c r="B499" s="1" t="s">
        <v>561</v>
      </c>
    </row>
    <row r="500" spans="1:60" x14ac:dyDescent="0.25">
      <c r="A500" s="1" t="s">
        <v>9</v>
      </c>
      <c r="B500" s="1" t="s">
        <v>562</v>
      </c>
    </row>
    <row r="501" spans="1:60" x14ac:dyDescent="0.25">
      <c r="A501" s="1" t="s">
        <v>9</v>
      </c>
      <c r="B501" s="1" t="s">
        <v>563</v>
      </c>
    </row>
    <row r="502" spans="1:60" x14ac:dyDescent="0.25">
      <c r="A502" s="1" t="s">
        <v>9</v>
      </c>
      <c r="B502" s="1" t="s">
        <v>564</v>
      </c>
    </row>
    <row r="503" spans="1:60" x14ac:dyDescent="0.25">
      <c r="A503" s="1" t="s">
        <v>9</v>
      </c>
      <c r="B503" s="1" t="s">
        <v>565</v>
      </c>
    </row>
    <row r="504" spans="1:60" x14ac:dyDescent="0.25">
      <c r="A504" s="1" t="s">
        <v>9</v>
      </c>
      <c r="B504" s="1" t="s">
        <v>566</v>
      </c>
    </row>
    <row r="505" spans="1:60" x14ac:dyDescent="0.25">
      <c r="A505" s="1" t="s">
        <v>9</v>
      </c>
      <c r="B505" s="1" t="s">
        <v>567</v>
      </c>
    </row>
    <row r="506" spans="1:60" x14ac:dyDescent="0.25">
      <c r="A506" s="1" t="s">
        <v>9</v>
      </c>
      <c r="B506" s="1" t="s">
        <v>568</v>
      </c>
    </row>
    <row r="507" spans="1:60" x14ac:dyDescent="0.25">
      <c r="A507" s="1" t="s">
        <v>9</v>
      </c>
      <c r="B507" s="1" t="s">
        <v>569</v>
      </c>
    </row>
    <row r="508" spans="1:60" x14ac:dyDescent="0.25">
      <c r="A508" s="1">
        <v>174</v>
      </c>
      <c r="B508" s="1" t="s">
        <v>570</v>
      </c>
      <c r="C508" s="1">
        <v>21282.000007241964</v>
      </c>
      <c r="D508" s="1">
        <v>1</v>
      </c>
      <c r="E508">
        <f>(R508-S508*(1000-T508)/(1000-U508))*AO508</f>
        <v>-5.5008484690679484</v>
      </c>
      <c r="F508">
        <f>IF(AZ508&lt;&gt;0,1/(1/AZ508-1/N508),0)</f>
        <v>1.2092538800973973E-2</v>
      </c>
      <c r="G508">
        <f>((BC508-AP508/2)*S508-E508)/(BC508+AP508/2)</f>
        <v>1082.4622846377133</v>
      </c>
      <c r="H508">
        <f>AP508*1000</f>
        <v>0.67682396296666303</v>
      </c>
      <c r="I508">
        <f>(AU508-BA508)</f>
        <v>5.4809646951401039</v>
      </c>
      <c r="J508">
        <f>(P508+AT508*D508)</f>
        <v>38.494084865269841</v>
      </c>
      <c r="K508" s="1">
        <v>9.2600002288818359</v>
      </c>
      <c r="L508">
        <f>(K508*AI508+AJ508)</f>
        <v>2</v>
      </c>
      <c r="M508" s="1">
        <v>0.5</v>
      </c>
      <c r="N508">
        <f>L508*(M508+1)*(M508+1)/(M508*M508+1)</f>
        <v>3.6</v>
      </c>
      <c r="O508" s="1">
        <v>39.889785766601563</v>
      </c>
      <c r="P508" s="1">
        <v>38.600730895996094</v>
      </c>
      <c r="Q508" s="1">
        <v>40.088218688964844</v>
      </c>
      <c r="R508" s="1">
        <v>410.3472900390625</v>
      </c>
      <c r="S508" s="1">
        <v>420.0035400390625</v>
      </c>
      <c r="T508" s="1">
        <v>12.104181289672852</v>
      </c>
      <c r="U508" s="1">
        <v>13.340315818786621</v>
      </c>
      <c r="V508" s="1">
        <v>16.703113555908203</v>
      </c>
      <c r="W508" s="1">
        <v>18.408742904663086</v>
      </c>
      <c r="X508" s="1">
        <v>500.25146484375</v>
      </c>
      <c r="Y508" s="1">
        <v>0.10806872695684433</v>
      </c>
      <c r="Z508" s="1">
        <v>0.11375655233860016</v>
      </c>
      <c r="AA508" s="1">
        <v>101.69546508789063</v>
      </c>
      <c r="AB508" s="1">
        <v>2.7144715785980225</v>
      </c>
      <c r="AC508" s="1">
        <v>-0.10907003283500671</v>
      </c>
      <c r="AD508" s="1">
        <v>1.5566937625408173E-2</v>
      </c>
      <c r="AE508" s="1">
        <v>3.293441841378808E-3</v>
      </c>
      <c r="AF508" s="1">
        <v>9.0915672481060028E-3</v>
      </c>
      <c r="AG508" s="1">
        <v>3.5092267207801342E-3</v>
      </c>
      <c r="AH508" s="1">
        <v>1</v>
      </c>
      <c r="AI508" s="1">
        <v>0</v>
      </c>
      <c r="AJ508" s="1">
        <v>2</v>
      </c>
      <c r="AK508" s="1">
        <v>0</v>
      </c>
      <c r="AL508" s="1">
        <v>1</v>
      </c>
      <c r="AM508" s="1">
        <v>0.18999999761581421</v>
      </c>
      <c r="AN508" s="1">
        <v>111115</v>
      </c>
      <c r="AO508">
        <f>X508*0.000001/(K508*0.0001)</f>
        <v>0.54022835040918393</v>
      </c>
      <c r="AP508">
        <f>(U508-T508)/(1000-U508)*AO508</f>
        <v>6.7682396296666301E-4</v>
      </c>
      <c r="AQ508">
        <f>(P508+273.15)</f>
        <v>311.75073089599607</v>
      </c>
      <c r="AR508">
        <f>(O508+273.15)</f>
        <v>313.03978576660154</v>
      </c>
      <c r="AS508">
        <f>(Y508*AK508+Z508*AL508)*AM508</f>
        <v>2.1613744673117274E-2</v>
      </c>
      <c r="AT508">
        <f>((AS508+0.00000010773*(AR508^4-AQ508^4))-AP508*44100)/(L508*0.92*2*29.3+0.00000043092*AQ508^3)</f>
        <v>-0.10664603072625271</v>
      </c>
      <c r="AU508">
        <f>0.61365*EXP(17.502*J508/(240.97+J508))</f>
        <v>6.8376143167509538</v>
      </c>
      <c r="AV508">
        <f>AU508*1000/AA508</f>
        <v>67.236177255706764</v>
      </c>
      <c r="AW508">
        <f>(AV508-U508)</f>
        <v>53.895861436920143</v>
      </c>
      <c r="AX508">
        <f>IF(D508,P508,(O508+P508)/2)</f>
        <v>38.600730895996094</v>
      </c>
      <c r="AY508">
        <f>0.61365*EXP(17.502*AX508/(240.97+AX508))</f>
        <v>6.8770902959751918</v>
      </c>
      <c r="AZ508">
        <f>IF(AW508&lt;&gt;0,(1000-(AV508+U508)/2)/AW508*AP508,0)</f>
        <v>1.2052055481933204E-2</v>
      </c>
      <c r="BA508">
        <f>U508*AA508/1000</f>
        <v>1.3566496216108499</v>
      </c>
      <c r="BB508">
        <f>(AY508-BA508)</f>
        <v>5.5204406743643419</v>
      </c>
      <c r="BC508">
        <f>1/(1.6/F508+1.37/N508)</f>
        <v>7.5361614182521278E-3</v>
      </c>
      <c r="BD508">
        <f>G508*AA508*0.001</f>
        <v>110.08150547633289</v>
      </c>
      <c r="BE508">
        <f>G508/S508</f>
        <v>2.5772694309601265</v>
      </c>
      <c r="BF508">
        <f>(1-AP508*AA508/AU508/F508)*100</f>
        <v>16.755562413701664</v>
      </c>
      <c r="BG508">
        <f>(S508-E508/(N508/1.35))</f>
        <v>422.06635821496297</v>
      </c>
      <c r="BH508">
        <f>E508*BF508/100/BG508</f>
        <v>-2.1837753248469087E-3</v>
      </c>
    </row>
    <row r="509" spans="1:60" x14ac:dyDescent="0.25">
      <c r="A509" s="1">
        <v>175</v>
      </c>
      <c r="B509" s="1" t="s">
        <v>571</v>
      </c>
      <c r="C509" s="1">
        <v>21287.000007130206</v>
      </c>
      <c r="D509" s="1">
        <v>1</v>
      </c>
      <c r="E509">
        <f>(R509-S509*(1000-T509)/(1000-U509))*AO509</f>
        <v>-5.5148099645760817</v>
      </c>
      <c r="F509">
        <f>IF(AZ509&lt;&gt;0,1/(1/AZ509-1/N509),0)</f>
        <v>1.2092611600673174E-2</v>
      </c>
      <c r="G509">
        <f>((BC509-AP509/2)*S509-E509)/(BC509+AP509/2)</f>
        <v>1084.2644286625359</v>
      </c>
      <c r="H509">
        <f>AP509*1000</f>
        <v>0.67677164318356064</v>
      </c>
      <c r="I509">
        <f>(AU509-BA509)</f>
        <v>5.4805316770803376</v>
      </c>
      <c r="J509">
        <f>(P509+AT509*D509)</f>
        <v>38.490977838565264</v>
      </c>
      <c r="K509" s="1">
        <v>9.2600002288818359</v>
      </c>
      <c r="L509">
        <f>(K509*AI509+AJ509)</f>
        <v>2</v>
      </c>
      <c r="M509" s="1">
        <v>0.5</v>
      </c>
      <c r="N509">
        <f>L509*(M509+1)*(M509+1)/(M509*M509+1)</f>
        <v>3.6</v>
      </c>
      <c r="O509" s="1">
        <v>39.893825531005859</v>
      </c>
      <c r="P509" s="1">
        <v>38.596759796142578</v>
      </c>
      <c r="Q509" s="1">
        <v>40.100528717041016</v>
      </c>
      <c r="R509" s="1">
        <v>410.35214233398438</v>
      </c>
      <c r="S509" s="1">
        <v>420.03414916992188</v>
      </c>
      <c r="T509" s="1">
        <v>12.097324371337891</v>
      </c>
      <c r="U509" s="1">
        <v>13.33336067199707</v>
      </c>
      <c r="V509" s="1">
        <v>16.690727233886719</v>
      </c>
      <c r="W509" s="1">
        <v>18.395927429199219</v>
      </c>
      <c r="X509" s="1">
        <v>500.25607299804688</v>
      </c>
      <c r="Y509" s="1">
        <v>9.2797935009002686E-2</v>
      </c>
      <c r="Z509" s="1">
        <v>9.768204391002655E-2</v>
      </c>
      <c r="AA509" s="1">
        <v>101.69495391845703</v>
      </c>
      <c r="AB509" s="1">
        <v>2.7144715785980225</v>
      </c>
      <c r="AC509" s="1">
        <v>-0.10907003283500671</v>
      </c>
      <c r="AD509" s="1">
        <v>1.5566937625408173E-2</v>
      </c>
      <c r="AE509" s="1">
        <v>3.293441841378808E-3</v>
      </c>
      <c r="AF509" s="1">
        <v>9.0915672481060028E-3</v>
      </c>
      <c r="AG509" s="1">
        <v>3.5092267207801342E-3</v>
      </c>
      <c r="AH509" s="1">
        <v>1</v>
      </c>
      <c r="AI509" s="1">
        <v>0</v>
      </c>
      <c r="AJ509" s="1">
        <v>2</v>
      </c>
      <c r="AK509" s="1">
        <v>0</v>
      </c>
      <c r="AL509" s="1">
        <v>1</v>
      </c>
      <c r="AM509" s="1">
        <v>0.18999999761581421</v>
      </c>
      <c r="AN509" s="1">
        <v>111115</v>
      </c>
      <c r="AO509">
        <f>X509*0.000001/(K509*0.0001)</f>
        <v>0.54023332681758884</v>
      </c>
      <c r="AP509">
        <f>(U509-T509)/(1000-U509)*AO509</f>
        <v>6.7677164318356061E-4</v>
      </c>
      <c r="AQ509">
        <f>(P509+273.15)</f>
        <v>311.74675979614256</v>
      </c>
      <c r="AR509">
        <f>(O509+273.15)</f>
        <v>313.04382553100584</v>
      </c>
      <c r="AS509">
        <f>(Y509*AK509+Z509*AL509)*AM509</f>
        <v>1.8559588110012903E-2</v>
      </c>
      <c r="AT509">
        <f>((AS509+0.00000010773*(AR509^4-AQ509^4))-AP509*44100)/(L509*0.92*2*29.3+0.00000043092*AQ509^3)</f>
        <v>-0.1057819575773111</v>
      </c>
      <c r="AU509">
        <f>0.61365*EXP(17.502*J509/(240.97+J509))</f>
        <v>6.8364671761972469</v>
      </c>
      <c r="AV509">
        <f>AU509*1000/AA509</f>
        <v>67.225235007028886</v>
      </c>
      <c r="AW509">
        <f>(AV509-U509)</f>
        <v>53.891874335031815</v>
      </c>
      <c r="AX509">
        <f>IF(D509,P509,(O509+P509)/2)</f>
        <v>38.596759796142578</v>
      </c>
      <c r="AY509">
        <f>0.61365*EXP(17.502*AX509/(240.97+AX509))</f>
        <v>6.8756168221454184</v>
      </c>
      <c r="AZ509">
        <f>IF(AW509&lt;&gt;0,(1000-(AV509+U509)/2)/AW509*AP509,0)</f>
        <v>1.2052127795010192E-2</v>
      </c>
      <c r="BA509">
        <f>U509*AA509/1000</f>
        <v>1.3559354991169092</v>
      </c>
      <c r="BB509">
        <f>(AY509-BA509)</f>
        <v>5.5196813230285091</v>
      </c>
      <c r="BC509">
        <f>1/(1.6/F509+1.37/N509)</f>
        <v>7.5362066574572052E-3</v>
      </c>
      <c r="BD509">
        <f>G509*AA509*0.001</f>
        <v>110.26422110825874</v>
      </c>
      <c r="BE509">
        <f>G509/S509</f>
        <v>2.5813720879725528</v>
      </c>
      <c r="BF509">
        <f>(1-AP509*AA509/AU509/F509)*100</f>
        <v>16.748949910619004</v>
      </c>
      <c r="BG509">
        <f>(S509-E509/(N509/1.35))</f>
        <v>422.1022029066379</v>
      </c>
      <c r="BH509">
        <f>E509*BF509/100/BG509</f>
        <v>-2.188268036205854E-3</v>
      </c>
    </row>
    <row r="510" spans="1:60" x14ac:dyDescent="0.25">
      <c r="A510" s="1">
        <v>176</v>
      </c>
      <c r="B510" s="1" t="s">
        <v>572</v>
      </c>
      <c r="C510" s="1">
        <v>21292.500007007271</v>
      </c>
      <c r="D510" s="1">
        <v>1</v>
      </c>
      <c r="E510">
        <f>(R510-S510*(1000-T510)/(1000-U510))*AO510</f>
        <v>-5.5650295549565216</v>
      </c>
      <c r="F510">
        <f>IF(AZ510&lt;&gt;0,1/(1/AZ510-1/N510),0)</f>
        <v>1.2103993482576245E-2</v>
      </c>
      <c r="G510">
        <f>((BC510-AP510/2)*S510-E510)/(BC510+AP510/2)</f>
        <v>1089.9950594257339</v>
      </c>
      <c r="H510">
        <f>AP510*1000</f>
        <v>0.67747664242724903</v>
      </c>
      <c r="I510">
        <f>(AU510-BA510)</f>
        <v>5.4811255747443983</v>
      </c>
      <c r="J510">
        <f>(P510+AT510*D510)</f>
        <v>38.490672070209548</v>
      </c>
      <c r="K510" s="1">
        <v>9.2600002288818359</v>
      </c>
      <c r="L510">
        <f>(K510*AI510+AJ510)</f>
        <v>2</v>
      </c>
      <c r="M510" s="1">
        <v>0.5</v>
      </c>
      <c r="N510">
        <f>L510*(M510+1)*(M510+1)/(M510*M510+1)</f>
        <v>3.6</v>
      </c>
      <c r="O510" s="1">
        <v>39.896110534667969</v>
      </c>
      <c r="P510" s="1">
        <v>38.596435546875</v>
      </c>
      <c r="Q510" s="1">
        <v>40.093719482421875</v>
      </c>
      <c r="R510" s="1">
        <v>410.28433227539063</v>
      </c>
      <c r="S510" s="1">
        <v>420.05880737304688</v>
      </c>
      <c r="T510" s="1">
        <v>12.089058876037598</v>
      </c>
      <c r="U510" s="1">
        <v>13.32640266418457</v>
      </c>
      <c r="V510" s="1">
        <v>16.677263259887695</v>
      </c>
      <c r="W510" s="1">
        <v>18.384157180786133</v>
      </c>
      <c r="X510" s="1">
        <v>500.25155639648438</v>
      </c>
      <c r="Y510" s="1">
        <v>8.7241418659687042E-2</v>
      </c>
      <c r="Z510" s="1">
        <v>9.1833069920539856E-2</v>
      </c>
      <c r="AA510" s="1">
        <v>101.69501495361328</v>
      </c>
      <c r="AB510" s="1">
        <v>2.7144715785980225</v>
      </c>
      <c r="AC510" s="1">
        <v>-0.10907003283500671</v>
      </c>
      <c r="AD510" s="1">
        <v>1.5566937625408173E-2</v>
      </c>
      <c r="AE510" s="1">
        <v>3.293441841378808E-3</v>
      </c>
      <c r="AF510" s="1">
        <v>9.0915672481060028E-3</v>
      </c>
      <c r="AG510" s="1">
        <v>3.5092267207801342E-3</v>
      </c>
      <c r="AH510" s="1">
        <v>1</v>
      </c>
      <c r="AI510" s="1">
        <v>0</v>
      </c>
      <c r="AJ510" s="1">
        <v>2</v>
      </c>
      <c r="AK510" s="1">
        <v>0</v>
      </c>
      <c r="AL510" s="1">
        <v>1</v>
      </c>
      <c r="AM510" s="1">
        <v>0.18999999761581421</v>
      </c>
      <c r="AN510" s="1">
        <v>111115</v>
      </c>
      <c r="AO510">
        <f>X510*0.000001/(K510*0.0001)</f>
        <v>0.54022844927822511</v>
      </c>
      <c r="AP510">
        <f>(U510-T510)/(1000-U510)*AO510</f>
        <v>6.7747664242724908E-4</v>
      </c>
      <c r="AQ510">
        <f>(P510+273.15)</f>
        <v>311.74643554687498</v>
      </c>
      <c r="AR510">
        <f>(O510+273.15)</f>
        <v>313.04611053466795</v>
      </c>
      <c r="AS510">
        <f>(Y510*AK510+Z510*AL510)*AM510</f>
        <v>1.7448283065955472E-2</v>
      </c>
      <c r="AT510">
        <f>((AS510+0.00000010773*(AR510^4-AQ510^4))-AP510*44100)/(L510*0.92*2*29.3+0.00000043092*AQ510^3)</f>
        <v>-0.10576347666544995</v>
      </c>
      <c r="AU510">
        <f>0.61365*EXP(17.502*J510/(240.97+J510))</f>
        <v>6.8363542929565195</v>
      </c>
      <c r="AV510">
        <f>AU510*1000/AA510</f>
        <v>67.224084642446087</v>
      </c>
      <c r="AW510">
        <f>(AV510-U510)</f>
        <v>53.897681978261517</v>
      </c>
      <c r="AX510">
        <f>IF(D510,P510,(O510+P510)/2)</f>
        <v>38.596435546875</v>
      </c>
      <c r="AY510">
        <f>0.61365*EXP(17.502*AX510/(240.97+AX510))</f>
        <v>6.8754965217749469</v>
      </c>
      <c r="AZ510">
        <f>IF(AW510&lt;&gt;0,(1000-(AV510+U510)/2)/AW510*AP510,0)</f>
        <v>1.2063433560024017E-2</v>
      </c>
      <c r="BA510">
        <f>U510*AA510/1000</f>
        <v>1.3552287182121217</v>
      </c>
      <c r="BB510">
        <f>(AY510-BA510)</f>
        <v>5.5202678035628256</v>
      </c>
      <c r="BC510">
        <f>1/(1.6/F510+1.37/N510)</f>
        <v>7.5432795697963359E-3</v>
      </c>
      <c r="BD510">
        <f>G510*AA510*0.001</f>
        <v>110.8470638676646</v>
      </c>
      <c r="BE510">
        <f>G510/S510</f>
        <v>2.5948630055927584</v>
      </c>
      <c r="BF510">
        <f>(1-AP510*AA510/AU510/F510)*100</f>
        <v>16.739167688152335</v>
      </c>
      <c r="BG510">
        <f>(S510-E510/(N510/1.35))</f>
        <v>422.14569345615558</v>
      </c>
      <c r="BH510">
        <f>E510*BF510/100/BG510</f>
        <v>-2.2066780344785399E-3</v>
      </c>
    </row>
    <row r="511" spans="1:60" x14ac:dyDescent="0.25">
      <c r="A511" s="1">
        <v>177</v>
      </c>
      <c r="B511" s="1" t="s">
        <v>573</v>
      </c>
      <c r="C511" s="1">
        <v>21297.500006895512</v>
      </c>
      <c r="D511" s="1">
        <v>1</v>
      </c>
      <c r="E511">
        <f>(R511-S511*(1000-T511)/(1000-U511))*AO511</f>
        <v>-5.6051903454570846</v>
      </c>
      <c r="F511">
        <f>IF(AZ511&lt;&gt;0,1/(1/AZ511-1/N511),0)</f>
        <v>1.210155203128899E-2</v>
      </c>
      <c r="G511">
        <f>((BC511-AP511/2)*S511-E511)/(BC511+AP511/2)</f>
        <v>1095.2326321695812</v>
      </c>
      <c r="H511">
        <f>AP511*1000</f>
        <v>0.67734562668646003</v>
      </c>
      <c r="I511">
        <f>(AU511-BA511)</f>
        <v>5.4811912182070479</v>
      </c>
      <c r="J511">
        <f>(P511+AT511*D511)</f>
        <v>38.489347011788205</v>
      </c>
      <c r="K511" s="1">
        <v>9.2600002288818359</v>
      </c>
      <c r="L511">
        <f>(K511*AI511+AJ511)</f>
        <v>2</v>
      </c>
      <c r="M511" s="1">
        <v>0.5</v>
      </c>
      <c r="N511">
        <f>L511*(M511+1)*(M511+1)/(M511*M511+1)</f>
        <v>3.6</v>
      </c>
      <c r="O511" s="1">
        <v>39.892986297607422</v>
      </c>
      <c r="P511" s="1">
        <v>38.595260620117188</v>
      </c>
      <c r="Q511" s="1">
        <v>40.071533203125</v>
      </c>
      <c r="R511" s="1">
        <v>410.20950317382813</v>
      </c>
      <c r="S511" s="1">
        <v>420.05856323242188</v>
      </c>
      <c r="T511" s="1">
        <v>12.083830833435059</v>
      </c>
      <c r="U511" s="1">
        <v>13.32096004486084</v>
      </c>
      <c r="V511" s="1">
        <v>16.671968460083008</v>
      </c>
      <c r="W511" s="1">
        <v>18.378419876098633</v>
      </c>
      <c r="X511" s="1">
        <v>500.24432373046875</v>
      </c>
      <c r="Y511" s="1">
        <v>9.7498327493667603E-2</v>
      </c>
      <c r="Z511" s="1">
        <v>0.10262982547283173</v>
      </c>
      <c r="AA511" s="1">
        <v>101.69491577148438</v>
      </c>
      <c r="AB511" s="1">
        <v>2.7144715785980225</v>
      </c>
      <c r="AC511" s="1">
        <v>-0.10907003283500671</v>
      </c>
      <c r="AD511" s="1">
        <v>1.5566937625408173E-2</v>
      </c>
      <c r="AE511" s="1">
        <v>3.293441841378808E-3</v>
      </c>
      <c r="AF511" s="1">
        <v>9.0915672481060028E-3</v>
      </c>
      <c r="AG511" s="1">
        <v>3.5092267207801342E-3</v>
      </c>
      <c r="AH511" s="1">
        <v>1</v>
      </c>
      <c r="AI511" s="1">
        <v>0</v>
      </c>
      <c r="AJ511" s="1">
        <v>2</v>
      </c>
      <c r="AK511" s="1">
        <v>0</v>
      </c>
      <c r="AL511" s="1">
        <v>1</v>
      </c>
      <c r="AM511" s="1">
        <v>0.18999999761581421</v>
      </c>
      <c r="AN511" s="1">
        <v>111115</v>
      </c>
      <c r="AO511">
        <f>X511*0.000001/(K511*0.0001)</f>
        <v>0.54022063862397363</v>
      </c>
      <c r="AP511">
        <f>(U511-T511)/(1000-U511)*AO511</f>
        <v>6.7734562668645998E-4</v>
      </c>
      <c r="AQ511">
        <f>(P511+273.15)</f>
        <v>311.74526062011716</v>
      </c>
      <c r="AR511">
        <f>(O511+273.15)</f>
        <v>313.0429862976074</v>
      </c>
      <c r="AS511">
        <f>(Y511*AK511+Z511*AL511)*AM511</f>
        <v>1.9499666595149456E-2</v>
      </c>
      <c r="AT511">
        <f>((AS511+0.00000010773*(AR511^4-AQ511^4))-AP511*44100)/(L511*0.92*2*29.3+0.00000043092*AQ511^3)</f>
        <v>-0.1059136083289856</v>
      </c>
      <c r="AU511">
        <f>0.61365*EXP(17.502*J511/(240.97+J511))</f>
        <v>6.83586512796448</v>
      </c>
      <c r="AV511">
        <f>AU511*1000/AA511</f>
        <v>67.219340083088809</v>
      </c>
      <c r="AW511">
        <f>(AV511-U511)</f>
        <v>53.89838003822797</v>
      </c>
      <c r="AX511">
        <f>IF(D511,P511,(O511+P511)/2)</f>
        <v>38.595260620117188</v>
      </c>
      <c r="AY511">
        <f>0.61365*EXP(17.502*AX511/(240.97+AX511))</f>
        <v>6.8750606251384365</v>
      </c>
      <c r="AZ511">
        <f>IF(AW511&lt;&gt;0,(1000-(AV511+U511)/2)/AW511*AP511,0)</f>
        <v>1.2061008442063589E-2</v>
      </c>
      <c r="BA511">
        <f>U511*AA511/1000</f>
        <v>1.3546739097574318</v>
      </c>
      <c r="BB511">
        <f>(AY511-BA511)</f>
        <v>5.5203867153810044</v>
      </c>
      <c r="BC511">
        <f>1/(1.6/F511+1.37/N511)</f>
        <v>7.5417624099393408E-3</v>
      </c>
      <c r="BD511">
        <f>G511*AA511*0.001</f>
        <v>111.37959027866668</v>
      </c>
      <c r="BE511">
        <f>G511/S511</f>
        <v>2.6073331864528133</v>
      </c>
      <c r="BF511">
        <f>(1-AP511*AA511/AU511/F511)*100</f>
        <v>16.732598080299443</v>
      </c>
      <c r="BG511">
        <f>(S511-E511/(N511/1.35))</f>
        <v>422.16050961196828</v>
      </c>
      <c r="BH511">
        <f>E511*BF511/100/BG511</f>
        <v>-2.2216525487027518E-3</v>
      </c>
    </row>
    <row r="512" spans="1:60" x14ac:dyDescent="0.25">
      <c r="A512" s="1">
        <v>178</v>
      </c>
      <c r="B512" s="1" t="s">
        <v>574</v>
      </c>
      <c r="C512" s="1">
        <v>21302.500006783754</v>
      </c>
      <c r="D512" s="1">
        <v>1</v>
      </c>
      <c r="E512">
        <f>(R512-S512*(1000-T512)/(1000-U512))*AO512</f>
        <v>-5.604438215214091</v>
      </c>
      <c r="F512">
        <f>IF(AZ512&lt;&gt;0,1/(1/AZ512-1/N512),0)</f>
        <v>1.2105309134790793E-2</v>
      </c>
      <c r="G512">
        <f>((BC512-AP512/2)*S512-E512)/(BC512+AP512/2)</f>
        <v>1094.9168837533368</v>
      </c>
      <c r="H512">
        <f>AP512*1000</f>
        <v>0.67738797381531324</v>
      </c>
      <c r="I512">
        <f>(AU512-BA512)</f>
        <v>5.4799316050135252</v>
      </c>
      <c r="J512">
        <f>(P512+AT512*D512)</f>
        <v>38.484254818094911</v>
      </c>
      <c r="K512" s="1">
        <v>9.2600002288818359</v>
      </c>
      <c r="L512">
        <f>(K512*AI512+AJ512)</f>
        <v>2</v>
      </c>
      <c r="M512" s="1">
        <v>0.5</v>
      </c>
      <c r="N512">
        <f>L512*(M512+1)*(M512+1)/(M512*M512+1)</f>
        <v>3.6</v>
      </c>
      <c r="O512" s="1">
        <v>39.886856079101563</v>
      </c>
      <c r="P512" s="1">
        <v>38.590324401855469</v>
      </c>
      <c r="Q512" s="1">
        <v>40.063255310058594</v>
      </c>
      <c r="R512" s="1">
        <v>410.19317626953125</v>
      </c>
      <c r="S512" s="1">
        <v>420.04074096679688</v>
      </c>
      <c r="T512" s="1">
        <v>12.077607154846191</v>
      </c>
      <c r="U512" s="1">
        <v>13.314809799194336</v>
      </c>
      <c r="V512" s="1">
        <v>16.668277740478516</v>
      </c>
      <c r="W512" s="1">
        <v>18.375717163085938</v>
      </c>
      <c r="X512" s="1">
        <v>500.2490234375</v>
      </c>
      <c r="Y512" s="1">
        <v>9.5849394798278809E-2</v>
      </c>
      <c r="Z512" s="1">
        <v>0.10089410841464996</v>
      </c>
      <c r="AA512" s="1">
        <v>101.69532775878906</v>
      </c>
      <c r="AB512" s="1">
        <v>2.7144715785980225</v>
      </c>
      <c r="AC512" s="1">
        <v>-0.10907003283500671</v>
      </c>
      <c r="AD512" s="1">
        <v>1.5566937625408173E-2</v>
      </c>
      <c r="AE512" s="1">
        <v>3.293441841378808E-3</v>
      </c>
      <c r="AF512" s="1">
        <v>9.0915672481060028E-3</v>
      </c>
      <c r="AG512" s="1">
        <v>3.5092267207801342E-3</v>
      </c>
      <c r="AH512" s="1">
        <v>1</v>
      </c>
      <c r="AI512" s="1">
        <v>0</v>
      </c>
      <c r="AJ512" s="1">
        <v>2</v>
      </c>
      <c r="AK512" s="1">
        <v>0</v>
      </c>
      <c r="AL512" s="1">
        <v>1</v>
      </c>
      <c r="AM512" s="1">
        <v>0.18999999761581421</v>
      </c>
      <c r="AN512" s="1">
        <v>111115</v>
      </c>
      <c r="AO512">
        <f>X512*0.000001/(K512*0.0001)</f>
        <v>0.54022571390141971</v>
      </c>
      <c r="AP512">
        <f>(U512-T512)/(1000-U512)*AO512</f>
        <v>6.7738797381531322E-4</v>
      </c>
      <c r="AQ512">
        <f>(P512+273.15)</f>
        <v>311.74032440185545</v>
      </c>
      <c r="AR512">
        <f>(O512+273.15)</f>
        <v>313.03685607910154</v>
      </c>
      <c r="AS512">
        <f>(Y512*AK512+Z512*AL512)*AM512</f>
        <v>1.9169880358233193E-2</v>
      </c>
      <c r="AT512">
        <f>((AS512+0.00000010773*(AR512^4-AQ512^4))-AP512*44100)/(L512*0.92*2*29.3+0.00000043092*AQ512^3)</f>
        <v>-0.10606958376055825</v>
      </c>
      <c r="AU512">
        <f>0.61365*EXP(17.502*J512/(240.97+J512))</f>
        <v>6.8339855515885297</v>
      </c>
      <c r="AV512">
        <f>AU512*1000/AA512</f>
        <v>67.200585338571756</v>
      </c>
      <c r="AW512">
        <f>(AV512-U512)</f>
        <v>53.88577553937742</v>
      </c>
      <c r="AX512">
        <f>IF(D512,P512,(O512+P512)/2)</f>
        <v>38.590324401855469</v>
      </c>
      <c r="AY512">
        <f>0.61365*EXP(17.502*AX512/(240.97+AX512))</f>
        <v>6.8732295550697859</v>
      </c>
      <c r="AZ512">
        <f>IF(AW512&lt;&gt;0,(1000-(AV512+U512)/2)/AW512*AP512,0)</f>
        <v>1.2064740409156394E-2</v>
      </c>
      <c r="BA512">
        <f>U512*AA512/1000</f>
        <v>1.3540539465750043</v>
      </c>
      <c r="BB512">
        <f>(AY512-BA512)</f>
        <v>5.5191756084947814</v>
      </c>
      <c r="BC512">
        <f>1/(1.6/F512+1.37/N512)</f>
        <v>7.5440971380015698E-3</v>
      </c>
      <c r="BD512">
        <f>G512*AA512*0.001</f>
        <v>111.34793136192754</v>
      </c>
      <c r="BE512">
        <f>G512/S512</f>
        <v>2.6066921061828312</v>
      </c>
      <c r="BF512">
        <f>(1-AP512*AA512/AU512/F512)*100</f>
        <v>16.730004430599877</v>
      </c>
      <c r="BG512">
        <f>(S512-E512/(N512/1.35))</f>
        <v>422.14240529750214</v>
      </c>
      <c r="BH512">
        <f>E512*BF512/100/BG512</f>
        <v>-2.2211053662205917E-3</v>
      </c>
    </row>
    <row r="513" spans="1:2" x14ac:dyDescent="0.25">
      <c r="A513" s="1" t="s">
        <v>9</v>
      </c>
      <c r="B513" s="1" t="s">
        <v>575</v>
      </c>
    </row>
    <row r="514" spans="1:2" x14ac:dyDescent="0.25">
      <c r="A514" s="1" t="s">
        <v>9</v>
      </c>
      <c r="B514" s="1" t="s">
        <v>576</v>
      </c>
    </row>
    <row r="515" spans="1:2" x14ac:dyDescent="0.25">
      <c r="A515" s="1" t="s">
        <v>9</v>
      </c>
      <c r="B515" s="1" t="s">
        <v>577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3A52C26A07640A2C0DC499E2373CE" ma:contentTypeVersion="13" ma:contentTypeDescription="Create a new document." ma:contentTypeScope="" ma:versionID="d5a9bcad45b5a926f4eddb84f350e26d">
  <xsd:schema xmlns:xsd="http://www.w3.org/2001/XMLSchema" xmlns:xs="http://www.w3.org/2001/XMLSchema" xmlns:p="http://schemas.microsoft.com/office/2006/metadata/properties" xmlns:ns3="f87c7de8-702b-47c0-ae9c-591d6d57b7d7" xmlns:ns4="1fc08370-02f1-4c13-ae8e-ff82c3d88f8d" targetNamespace="http://schemas.microsoft.com/office/2006/metadata/properties" ma:root="true" ma:fieldsID="d7d857b98bc12b58b7efa3d587fb783e" ns3:_="" ns4:_="">
    <xsd:import namespace="f87c7de8-702b-47c0-ae9c-591d6d57b7d7"/>
    <xsd:import namespace="1fc08370-02f1-4c13-ae8e-ff82c3d88f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c7de8-702b-47c0-ae9c-591d6d57b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08370-02f1-4c13-ae8e-ff82c3d88f8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2227EF-6EF1-4B25-844D-2A64040BC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7c7de8-702b-47c0-ae9c-591d6d57b7d7"/>
    <ds:schemaRef ds:uri="1fc08370-02f1-4c13-ae8e-ff82c3d88f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88263F-CFBD-449F-831F-3512126020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B95767-90C0-4C56-AA4D-C984F59B3830}">
  <ds:schemaRefs>
    <ds:schemaRef ds:uri="http://purl.org/dc/dcmitype/"/>
    <ds:schemaRef ds:uri="http://schemas.microsoft.com/office/2006/documentManagement/types"/>
    <ds:schemaRef ds:uri="http://purl.org/dc/elements/1.1/"/>
    <ds:schemaRef ds:uri="f87c7de8-702b-47c0-ae9c-591d6d57b7d7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1fc08370-02f1-4c13-ae8e-ff82c3d88f8d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RvT 05-15-2020_6400.x_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Chieppa, Jeff</dc:creator>
  <cp:lastModifiedBy>Chieppa, Jeff</cp:lastModifiedBy>
  <dcterms:created xsi:type="dcterms:W3CDTF">2020-05-18T18:53:07Z</dcterms:created>
  <dcterms:modified xsi:type="dcterms:W3CDTF">2020-05-18T18:53:07Z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0x0101004BE3A52C26A07640A2C0DC499E2373CE</vt:lpwstr>
  </property>
</Properties>
</file>