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orthflorida-my.sharepoint.com/personal/n01456074_unf_edu/Documents/Other Projects/Belize Florida Mangroves Exp/Physiology Data/"/>
    </mc:Choice>
  </mc:AlternateContent>
  <xr:revisionPtr revIDLastSave="0" documentId="8_{127FE82D-33CB-4E2C-8631-08074D92694C}" xr6:coauthVersionLast="36" xr6:coauthVersionMax="36" xr10:uidLastSave="{00000000-0000-0000-0000-000000000000}"/>
  <bookViews>
    <workbookView xWindow="0" yWindow="0" windowWidth="25200" windowHeight="11775"/>
  </bookViews>
  <sheets>
    <sheet name="RvT 05-16-2020_6400.x_" sheetId="1" r:id="rId1"/>
  </sheets>
  <calcPr calcId="0"/>
</workbook>
</file>

<file path=xl/calcChain.xml><?xml version="1.0" encoding="utf-8"?>
<calcChain xmlns="http://schemas.openxmlformats.org/spreadsheetml/2006/main">
  <c r="H20" i="1" l="1"/>
  <c r="L20" i="1"/>
  <c r="N20" i="1"/>
  <c r="AO20" i="1"/>
  <c r="E20" i="1" s="1"/>
  <c r="AP20" i="1"/>
  <c r="AQ20" i="1"/>
  <c r="AR20" i="1"/>
  <c r="AT20" i="1" s="1"/>
  <c r="J20" i="1" s="1"/>
  <c r="AU20" i="1" s="1"/>
  <c r="AS20" i="1"/>
  <c r="AX20" i="1"/>
  <c r="AY20" i="1" s="1"/>
  <c r="BB20" i="1" s="1"/>
  <c r="BA20" i="1"/>
  <c r="H21" i="1"/>
  <c r="L21" i="1"/>
  <c r="N21" i="1"/>
  <c r="AO21" i="1"/>
  <c r="E21" i="1" s="1"/>
  <c r="BG21" i="1" s="1"/>
  <c r="AP21" i="1"/>
  <c r="AQ21" i="1"/>
  <c r="AR21" i="1"/>
  <c r="AT21" i="1" s="1"/>
  <c r="J21" i="1" s="1"/>
  <c r="AU21" i="1" s="1"/>
  <c r="AS21" i="1"/>
  <c r="AV21" i="1"/>
  <c r="AW21" i="1" s="1"/>
  <c r="AZ21" i="1" s="1"/>
  <c r="F21" i="1" s="1"/>
  <c r="BC21" i="1" s="1"/>
  <c r="G21" i="1" s="1"/>
  <c r="AX21" i="1"/>
  <c r="AY21" i="1" s="1"/>
  <c r="BB21" i="1" s="1"/>
  <c r="BA21" i="1"/>
  <c r="H22" i="1"/>
  <c r="L22" i="1"/>
  <c r="N22" i="1"/>
  <c r="AO22" i="1"/>
  <c r="E22" i="1" s="1"/>
  <c r="AP22" i="1"/>
  <c r="AQ22" i="1"/>
  <c r="AR22" i="1"/>
  <c r="AT22" i="1" s="1"/>
  <c r="J22" i="1" s="1"/>
  <c r="AU22" i="1" s="1"/>
  <c r="AS22" i="1"/>
  <c r="AX22" i="1"/>
  <c r="AY22" i="1" s="1"/>
  <c r="BB22" i="1" s="1"/>
  <c r="BA22" i="1"/>
  <c r="H23" i="1"/>
  <c r="L23" i="1"/>
  <c r="N23" i="1"/>
  <c r="AO23" i="1"/>
  <c r="E23" i="1" s="1"/>
  <c r="AP23" i="1"/>
  <c r="AQ23" i="1"/>
  <c r="AR23" i="1"/>
  <c r="AT23" i="1" s="1"/>
  <c r="J23" i="1" s="1"/>
  <c r="AU23" i="1" s="1"/>
  <c r="AS23" i="1"/>
  <c r="AV23" i="1"/>
  <c r="AW23" i="1" s="1"/>
  <c r="AZ23" i="1" s="1"/>
  <c r="F23" i="1" s="1"/>
  <c r="BC23" i="1" s="1"/>
  <c r="G23" i="1" s="1"/>
  <c r="BE23" i="1" s="1"/>
  <c r="AX23" i="1"/>
  <c r="AY23" i="1" s="1"/>
  <c r="BB23" i="1" s="1"/>
  <c r="BA23" i="1"/>
  <c r="H24" i="1"/>
  <c r="L24" i="1"/>
  <c r="N24" i="1"/>
  <c r="AO24" i="1"/>
  <c r="E24" i="1" s="1"/>
  <c r="AP24" i="1"/>
  <c r="AQ24" i="1"/>
  <c r="AR24" i="1"/>
  <c r="AT24" i="1" s="1"/>
  <c r="J24" i="1" s="1"/>
  <c r="AU24" i="1" s="1"/>
  <c r="AS24" i="1"/>
  <c r="AX24" i="1"/>
  <c r="AY24" i="1" s="1"/>
  <c r="BB24" i="1" s="1"/>
  <c r="BA24" i="1"/>
  <c r="H34" i="1"/>
  <c r="L34" i="1"/>
  <c r="N34" i="1"/>
  <c r="AO34" i="1"/>
  <c r="E34" i="1" s="1"/>
  <c r="AP34" i="1"/>
  <c r="AQ34" i="1"/>
  <c r="AR34" i="1"/>
  <c r="AT34" i="1" s="1"/>
  <c r="J34" i="1" s="1"/>
  <c r="AU34" i="1" s="1"/>
  <c r="AS34" i="1"/>
  <c r="AV34" i="1"/>
  <c r="AW34" i="1" s="1"/>
  <c r="AZ34" i="1" s="1"/>
  <c r="F34" i="1" s="1"/>
  <c r="BC34" i="1" s="1"/>
  <c r="G34" i="1" s="1"/>
  <c r="BE34" i="1" s="1"/>
  <c r="AX34" i="1"/>
  <c r="AY34" i="1" s="1"/>
  <c r="BB34" i="1" s="1"/>
  <c r="BA34" i="1"/>
  <c r="BD34" i="1"/>
  <c r="H35" i="1"/>
  <c r="L35" i="1"/>
  <c r="N35" i="1"/>
  <c r="AO35" i="1"/>
  <c r="E35" i="1" s="1"/>
  <c r="AP35" i="1"/>
  <c r="AQ35" i="1"/>
  <c r="AR35" i="1"/>
  <c r="AT35" i="1" s="1"/>
  <c r="J35" i="1" s="1"/>
  <c r="AU35" i="1" s="1"/>
  <c r="AS35" i="1"/>
  <c r="AX35" i="1"/>
  <c r="AY35" i="1" s="1"/>
  <c r="BB35" i="1" s="1"/>
  <c r="BA35" i="1"/>
  <c r="H36" i="1"/>
  <c r="L36" i="1"/>
  <c r="N36" i="1"/>
  <c r="AO36" i="1"/>
  <c r="E36" i="1" s="1"/>
  <c r="AP36" i="1"/>
  <c r="AQ36" i="1"/>
  <c r="AR36" i="1"/>
  <c r="AT36" i="1" s="1"/>
  <c r="J36" i="1" s="1"/>
  <c r="AU36" i="1" s="1"/>
  <c r="AS36" i="1"/>
  <c r="AV36" i="1"/>
  <c r="AW36" i="1" s="1"/>
  <c r="AZ36" i="1" s="1"/>
  <c r="F36" i="1" s="1"/>
  <c r="BC36" i="1" s="1"/>
  <c r="G36" i="1" s="1"/>
  <c r="AX36" i="1"/>
  <c r="AY36" i="1" s="1"/>
  <c r="BB36" i="1" s="1"/>
  <c r="BA36" i="1"/>
  <c r="H37" i="1"/>
  <c r="L37" i="1"/>
  <c r="N37" i="1"/>
  <c r="AO37" i="1"/>
  <c r="E37" i="1" s="1"/>
  <c r="AP37" i="1"/>
  <c r="AQ37" i="1"/>
  <c r="AR37" i="1"/>
  <c r="AT37" i="1" s="1"/>
  <c r="J37" i="1" s="1"/>
  <c r="AU37" i="1" s="1"/>
  <c r="AS37" i="1"/>
  <c r="AX37" i="1"/>
  <c r="AY37" i="1" s="1"/>
  <c r="BB37" i="1" s="1"/>
  <c r="BA37" i="1"/>
  <c r="H38" i="1"/>
  <c r="L38" i="1"/>
  <c r="N38" i="1"/>
  <c r="AO38" i="1"/>
  <c r="E38" i="1" s="1"/>
  <c r="AP38" i="1"/>
  <c r="AQ38" i="1"/>
  <c r="AR38" i="1"/>
  <c r="AT38" i="1" s="1"/>
  <c r="J38" i="1" s="1"/>
  <c r="AU38" i="1" s="1"/>
  <c r="AS38" i="1"/>
  <c r="AV38" i="1"/>
  <c r="AW38" i="1" s="1"/>
  <c r="AZ38" i="1" s="1"/>
  <c r="F38" i="1" s="1"/>
  <c r="BC38" i="1" s="1"/>
  <c r="G38" i="1" s="1"/>
  <c r="AX38" i="1"/>
  <c r="AY38" i="1" s="1"/>
  <c r="BB38" i="1" s="1"/>
  <c r="BA38" i="1"/>
  <c r="H48" i="1"/>
  <c r="L48" i="1"/>
  <c r="N48" i="1"/>
  <c r="AO48" i="1"/>
  <c r="E48" i="1" s="1"/>
  <c r="AP48" i="1"/>
  <c r="AQ48" i="1"/>
  <c r="AR48" i="1"/>
  <c r="AT48" i="1" s="1"/>
  <c r="J48" i="1" s="1"/>
  <c r="AU48" i="1" s="1"/>
  <c r="AS48" i="1"/>
  <c r="AX48" i="1"/>
  <c r="AY48" i="1" s="1"/>
  <c r="BB48" i="1" s="1"/>
  <c r="BA48" i="1"/>
  <c r="L49" i="1"/>
  <c r="N49" i="1"/>
  <c r="AO49" i="1"/>
  <c r="E49" i="1" s="1"/>
  <c r="BG49" i="1" s="1"/>
  <c r="AP49" i="1"/>
  <c r="H49" i="1" s="1"/>
  <c r="AQ49" i="1"/>
  <c r="AR49" i="1"/>
  <c r="AS49" i="1"/>
  <c r="AT49" i="1"/>
  <c r="J49" i="1" s="1"/>
  <c r="AU49" i="1" s="1"/>
  <c r="AX49" i="1"/>
  <c r="AY49" i="1" s="1"/>
  <c r="BA49" i="1"/>
  <c r="BB49" i="1"/>
  <c r="L50" i="1"/>
  <c r="N50" i="1"/>
  <c r="AO50" i="1"/>
  <c r="E50" i="1" s="1"/>
  <c r="AP50" i="1"/>
  <c r="AQ50" i="1"/>
  <c r="AR50" i="1"/>
  <c r="AS50" i="1"/>
  <c r="AT50" i="1"/>
  <c r="J50" i="1" s="1"/>
  <c r="AU50" i="1" s="1"/>
  <c r="I50" i="1" s="1"/>
  <c r="AX50" i="1"/>
  <c r="AY50" i="1" s="1"/>
  <c r="BA50" i="1"/>
  <c r="BB50" i="1"/>
  <c r="H51" i="1"/>
  <c r="L51" i="1"/>
  <c r="N51" i="1"/>
  <c r="AO51" i="1"/>
  <c r="E51" i="1" s="1"/>
  <c r="AP51" i="1"/>
  <c r="AQ51" i="1"/>
  <c r="AR51" i="1"/>
  <c r="AT51" i="1" s="1"/>
  <c r="J51" i="1" s="1"/>
  <c r="AU51" i="1" s="1"/>
  <c r="AS51" i="1"/>
  <c r="AX51" i="1"/>
  <c r="AY51" i="1" s="1"/>
  <c r="BA51" i="1"/>
  <c r="BB51" i="1"/>
  <c r="H52" i="1"/>
  <c r="L52" i="1"/>
  <c r="N52" i="1"/>
  <c r="AO52" i="1"/>
  <c r="E52" i="1" s="1"/>
  <c r="AP52" i="1"/>
  <c r="AQ52" i="1"/>
  <c r="AR52" i="1"/>
  <c r="AT52" i="1" s="1"/>
  <c r="J52" i="1" s="1"/>
  <c r="AU52" i="1" s="1"/>
  <c r="AS52" i="1"/>
  <c r="AX52" i="1"/>
  <c r="AY52" i="1" s="1"/>
  <c r="BB52" i="1" s="1"/>
  <c r="BA52" i="1"/>
  <c r="H62" i="1"/>
  <c r="L62" i="1"/>
  <c r="N62" i="1"/>
  <c r="AO62" i="1"/>
  <c r="E62" i="1" s="1"/>
  <c r="AP62" i="1"/>
  <c r="AQ62" i="1"/>
  <c r="AR62" i="1"/>
  <c r="AS62" i="1"/>
  <c r="AT62" i="1"/>
  <c r="J62" i="1" s="1"/>
  <c r="AU62" i="1" s="1"/>
  <c r="AX62" i="1"/>
  <c r="AY62" i="1" s="1"/>
  <c r="BA62" i="1"/>
  <c r="BB62" i="1"/>
  <c r="L63" i="1"/>
  <c r="N63" i="1"/>
  <c r="AO63" i="1"/>
  <c r="E63" i="1" s="1"/>
  <c r="AP63" i="1"/>
  <c r="AQ63" i="1"/>
  <c r="AR63" i="1"/>
  <c r="AS63" i="1"/>
  <c r="AT63" i="1"/>
  <c r="J63" i="1" s="1"/>
  <c r="AU63" i="1" s="1"/>
  <c r="AX63" i="1"/>
  <c r="AY63" i="1" s="1"/>
  <c r="BA63" i="1"/>
  <c r="BB63" i="1" s="1"/>
  <c r="L64" i="1"/>
  <c r="N64" i="1" s="1"/>
  <c r="AO64" i="1"/>
  <c r="E64" i="1" s="1"/>
  <c r="AP64" i="1"/>
  <c r="H64" i="1" s="1"/>
  <c r="AQ64" i="1"/>
  <c r="AR64" i="1"/>
  <c r="AS64" i="1"/>
  <c r="AT64" i="1"/>
  <c r="J64" i="1" s="1"/>
  <c r="AU64" i="1" s="1"/>
  <c r="AX64" i="1"/>
  <c r="AY64" i="1"/>
  <c r="BB64" i="1" s="1"/>
  <c r="BA64" i="1"/>
  <c r="BG64" i="1"/>
  <c r="L65" i="1"/>
  <c r="N65" i="1" s="1"/>
  <c r="AO65" i="1"/>
  <c r="E65" i="1" s="1"/>
  <c r="BG65" i="1" s="1"/>
  <c r="AP65" i="1"/>
  <c r="H65" i="1" s="1"/>
  <c r="AQ65" i="1"/>
  <c r="AT65" i="1" s="1"/>
  <c r="J65" i="1" s="1"/>
  <c r="AR65" i="1"/>
  <c r="AS65" i="1"/>
  <c r="AU65" i="1"/>
  <c r="AX65" i="1"/>
  <c r="AY65" i="1" s="1"/>
  <c r="BA65" i="1"/>
  <c r="BB65" i="1"/>
  <c r="L66" i="1"/>
  <c r="N66" i="1" s="1"/>
  <c r="AO66" i="1"/>
  <c r="E66" i="1" s="1"/>
  <c r="AP66" i="1"/>
  <c r="H66" i="1" s="1"/>
  <c r="AQ66" i="1"/>
  <c r="AR66" i="1"/>
  <c r="AS66" i="1"/>
  <c r="AT66" i="1"/>
  <c r="J66" i="1" s="1"/>
  <c r="AU66" i="1" s="1"/>
  <c r="AX66" i="1"/>
  <c r="AY66" i="1"/>
  <c r="BB66" i="1" s="1"/>
  <c r="BA66" i="1"/>
  <c r="L67" i="1"/>
  <c r="N67" i="1" s="1"/>
  <c r="AO67" i="1"/>
  <c r="E67" i="1" s="1"/>
  <c r="AP67" i="1"/>
  <c r="H67" i="1" s="1"/>
  <c r="AQ67" i="1"/>
  <c r="AT67" i="1" s="1"/>
  <c r="J67" i="1" s="1"/>
  <c r="AU67" i="1" s="1"/>
  <c r="AR67" i="1"/>
  <c r="AS67" i="1"/>
  <c r="AX67" i="1"/>
  <c r="AY67" i="1" s="1"/>
  <c r="BB67" i="1" s="1"/>
  <c r="BA67" i="1"/>
  <c r="L77" i="1"/>
  <c r="N77" i="1" s="1"/>
  <c r="AO77" i="1"/>
  <c r="E77" i="1" s="1"/>
  <c r="AP77" i="1"/>
  <c r="H77" i="1" s="1"/>
  <c r="AQ77" i="1"/>
  <c r="AR77" i="1"/>
  <c r="AS77" i="1"/>
  <c r="AT77" i="1"/>
  <c r="J77" i="1" s="1"/>
  <c r="AU77" i="1" s="1"/>
  <c r="AX77" i="1"/>
  <c r="AY77" i="1"/>
  <c r="BB77" i="1" s="1"/>
  <c r="BA77" i="1"/>
  <c r="BG77" i="1"/>
  <c r="L78" i="1"/>
  <c r="N78" i="1" s="1"/>
  <c r="AO78" i="1"/>
  <c r="E78" i="1" s="1"/>
  <c r="BG78" i="1" s="1"/>
  <c r="AP78" i="1"/>
  <c r="H78" i="1" s="1"/>
  <c r="AQ78" i="1"/>
  <c r="AT78" i="1" s="1"/>
  <c r="J78" i="1" s="1"/>
  <c r="AR78" i="1"/>
  <c r="AS78" i="1"/>
  <c r="AU78" i="1"/>
  <c r="AX78" i="1"/>
  <c r="AY78" i="1" s="1"/>
  <c r="BA78" i="1"/>
  <c r="BB78" i="1"/>
  <c r="L79" i="1"/>
  <c r="N79" i="1" s="1"/>
  <c r="AO79" i="1"/>
  <c r="E79" i="1" s="1"/>
  <c r="AP79" i="1"/>
  <c r="H79" i="1" s="1"/>
  <c r="AQ79" i="1"/>
  <c r="AR79" i="1"/>
  <c r="AS79" i="1"/>
  <c r="AT79" i="1"/>
  <c r="J79" i="1" s="1"/>
  <c r="AU79" i="1" s="1"/>
  <c r="AX79" i="1"/>
  <c r="AY79" i="1"/>
  <c r="BB79" i="1" s="1"/>
  <c r="BA79" i="1"/>
  <c r="L80" i="1"/>
  <c r="N80" i="1" s="1"/>
  <c r="AO80" i="1"/>
  <c r="E80" i="1" s="1"/>
  <c r="AQ80" i="1"/>
  <c r="AR80" i="1"/>
  <c r="AS80" i="1"/>
  <c r="AX80" i="1"/>
  <c r="AY80" i="1" s="1"/>
  <c r="BA80" i="1"/>
  <c r="BG80" i="1"/>
  <c r="L81" i="1"/>
  <c r="N81" i="1" s="1"/>
  <c r="AO81" i="1"/>
  <c r="E81" i="1" s="1"/>
  <c r="BG81" i="1" s="1"/>
  <c r="AP81" i="1"/>
  <c r="AQ81" i="1"/>
  <c r="AR81" i="1"/>
  <c r="AS81" i="1"/>
  <c r="AX81" i="1"/>
  <c r="AY81" i="1" s="1"/>
  <c r="BB81" i="1" s="1"/>
  <c r="BA81" i="1"/>
  <c r="L82" i="1"/>
  <c r="N82" i="1"/>
  <c r="AO82" i="1"/>
  <c r="E82" i="1" s="1"/>
  <c r="AQ82" i="1"/>
  <c r="AR82" i="1"/>
  <c r="AS82" i="1"/>
  <c r="AX82" i="1"/>
  <c r="AY82" i="1"/>
  <c r="BB82" i="1" s="1"/>
  <c r="BA82" i="1"/>
  <c r="L92" i="1"/>
  <c r="N92" i="1" s="1"/>
  <c r="BG92" i="1" s="1"/>
  <c r="AO92" i="1"/>
  <c r="E92" i="1" s="1"/>
  <c r="AQ92" i="1"/>
  <c r="AR92" i="1"/>
  <c r="AS92" i="1"/>
  <c r="AX92" i="1"/>
  <c r="AY92" i="1"/>
  <c r="BB92" i="1" s="1"/>
  <c r="BA92" i="1"/>
  <c r="L93" i="1"/>
  <c r="N93" i="1"/>
  <c r="AO93" i="1"/>
  <c r="E93" i="1" s="1"/>
  <c r="AQ93" i="1"/>
  <c r="AR93" i="1"/>
  <c r="AS93" i="1"/>
  <c r="AX93" i="1"/>
  <c r="AY93" i="1"/>
  <c r="BB93" i="1" s="1"/>
  <c r="BA93" i="1"/>
  <c r="BG93" i="1"/>
  <c r="L94" i="1"/>
  <c r="N94" i="1" s="1"/>
  <c r="BG94" i="1" s="1"/>
  <c r="AO94" i="1"/>
  <c r="E94" i="1" s="1"/>
  <c r="AQ94" i="1"/>
  <c r="AR94" i="1"/>
  <c r="AS94" i="1"/>
  <c r="AX94" i="1"/>
  <c r="AY94" i="1"/>
  <c r="BB94" i="1" s="1"/>
  <c r="BA94" i="1"/>
  <c r="L95" i="1"/>
  <c r="N95" i="1"/>
  <c r="AO95" i="1"/>
  <c r="E95" i="1" s="1"/>
  <c r="AQ95" i="1"/>
  <c r="AR95" i="1"/>
  <c r="AS95" i="1"/>
  <c r="AX95" i="1"/>
  <c r="AY95" i="1"/>
  <c r="BB95" i="1" s="1"/>
  <c r="BA95" i="1"/>
  <c r="E96" i="1"/>
  <c r="L96" i="1"/>
  <c r="N96" i="1" s="1"/>
  <c r="AO96" i="1"/>
  <c r="AP96" i="1" s="1"/>
  <c r="AQ96" i="1"/>
  <c r="AR96" i="1"/>
  <c r="AS96" i="1"/>
  <c r="AX96" i="1"/>
  <c r="AY96" i="1"/>
  <c r="BA96" i="1"/>
  <c r="L107" i="1"/>
  <c r="N107" i="1" s="1"/>
  <c r="AO107" i="1"/>
  <c r="AQ107" i="1"/>
  <c r="AR107" i="1"/>
  <c r="AS107" i="1"/>
  <c r="AX107" i="1"/>
  <c r="AY107" i="1"/>
  <c r="BB107" i="1" s="1"/>
  <c r="BA107" i="1"/>
  <c r="E108" i="1"/>
  <c r="BG108" i="1" s="1"/>
  <c r="L108" i="1"/>
  <c r="N108" i="1" s="1"/>
  <c r="AO108" i="1"/>
  <c r="AP108" i="1" s="1"/>
  <c r="AQ108" i="1"/>
  <c r="AR108" i="1"/>
  <c r="AS108" i="1"/>
  <c r="AX108" i="1"/>
  <c r="AY108" i="1"/>
  <c r="BA108" i="1"/>
  <c r="L109" i="1"/>
  <c r="N109" i="1" s="1"/>
  <c r="AO109" i="1"/>
  <c r="AQ109" i="1"/>
  <c r="AR109" i="1"/>
  <c r="AS109" i="1"/>
  <c r="AX109" i="1"/>
  <c r="AY109" i="1" s="1"/>
  <c r="BA109" i="1"/>
  <c r="BB109" i="1"/>
  <c r="L110" i="1"/>
  <c r="N110" i="1" s="1"/>
  <c r="AO110" i="1"/>
  <c r="AQ110" i="1"/>
  <c r="AR110" i="1"/>
  <c r="AS110" i="1"/>
  <c r="AX110" i="1"/>
  <c r="AY110" i="1" s="1"/>
  <c r="BB110" i="1" s="1"/>
  <c r="BA110" i="1"/>
  <c r="E111" i="1"/>
  <c r="L111" i="1"/>
  <c r="N111" i="1" s="1"/>
  <c r="AO111" i="1"/>
  <c r="AP111" i="1" s="1"/>
  <c r="H111" i="1" s="1"/>
  <c r="AQ111" i="1"/>
  <c r="AR111" i="1"/>
  <c r="AS111" i="1"/>
  <c r="AX111" i="1"/>
  <c r="AY111" i="1" s="1"/>
  <c r="BB111" i="1" s="1"/>
  <c r="BA111" i="1"/>
  <c r="E121" i="1"/>
  <c r="L121" i="1"/>
  <c r="N121" i="1" s="1"/>
  <c r="AO121" i="1"/>
  <c r="AP121" i="1"/>
  <c r="AQ121" i="1"/>
  <c r="AR121" i="1"/>
  <c r="AS121" i="1"/>
  <c r="AT121" i="1"/>
  <c r="J121" i="1" s="1"/>
  <c r="AU121" i="1" s="1"/>
  <c r="AV121" i="1" s="1"/>
  <c r="AW121" i="1" s="1"/>
  <c r="AZ121" i="1" s="1"/>
  <c r="F121" i="1" s="1"/>
  <c r="BC121" i="1" s="1"/>
  <c r="G121" i="1" s="1"/>
  <c r="AX121" i="1"/>
  <c r="AY121" i="1" s="1"/>
  <c r="BA121" i="1"/>
  <c r="BB121" i="1"/>
  <c r="I122" i="1"/>
  <c r="L122" i="1"/>
  <c r="N122" i="1" s="1"/>
  <c r="AO122" i="1"/>
  <c r="E122" i="1" s="1"/>
  <c r="AP122" i="1"/>
  <c r="AQ122" i="1"/>
  <c r="AR122" i="1"/>
  <c r="AS122" i="1"/>
  <c r="AT122" i="1"/>
  <c r="J122" i="1" s="1"/>
  <c r="AU122" i="1" s="1"/>
  <c r="AV122" i="1" s="1"/>
  <c r="AW122" i="1" s="1"/>
  <c r="AZ122" i="1" s="1"/>
  <c r="F122" i="1" s="1"/>
  <c r="BC122" i="1" s="1"/>
  <c r="G122" i="1" s="1"/>
  <c r="AX122" i="1"/>
  <c r="AY122" i="1" s="1"/>
  <c r="BA122" i="1"/>
  <c r="BB122" i="1" s="1"/>
  <c r="E123" i="1"/>
  <c r="L123" i="1"/>
  <c r="N123" i="1" s="1"/>
  <c r="AO123" i="1"/>
  <c r="AP123" i="1" s="1"/>
  <c r="H123" i="1" s="1"/>
  <c r="AQ123" i="1"/>
  <c r="AR123" i="1"/>
  <c r="AS123" i="1"/>
  <c r="AT123" i="1" s="1"/>
  <c r="J123" i="1" s="1"/>
  <c r="AU123" i="1" s="1"/>
  <c r="AX123" i="1"/>
  <c r="AY123" i="1" s="1"/>
  <c r="BA123" i="1"/>
  <c r="E124" i="1"/>
  <c r="L124" i="1"/>
  <c r="N124" i="1" s="1"/>
  <c r="AO124" i="1"/>
  <c r="AP124" i="1" s="1"/>
  <c r="H124" i="1" s="1"/>
  <c r="AQ124" i="1"/>
  <c r="AR124" i="1"/>
  <c r="AS124" i="1"/>
  <c r="AX124" i="1"/>
  <c r="AY124" i="1" s="1"/>
  <c r="BB124" i="1" s="1"/>
  <c r="BA124" i="1"/>
  <c r="E125" i="1"/>
  <c r="J125" i="1"/>
  <c r="AU125" i="1" s="1"/>
  <c r="AV125" i="1" s="1"/>
  <c r="L125" i="1"/>
  <c r="N125" i="1" s="1"/>
  <c r="AO125" i="1"/>
  <c r="AP125" i="1"/>
  <c r="AQ125" i="1"/>
  <c r="AR125" i="1"/>
  <c r="AS125" i="1"/>
  <c r="AT125" i="1"/>
  <c r="AW125" i="1"/>
  <c r="AZ125" i="1" s="1"/>
  <c r="F125" i="1" s="1"/>
  <c r="BC125" i="1" s="1"/>
  <c r="G125" i="1" s="1"/>
  <c r="BD125" i="1" s="1"/>
  <c r="AX125" i="1"/>
  <c r="AY125" i="1" s="1"/>
  <c r="BA125" i="1"/>
  <c r="BB125" i="1"/>
  <c r="BE125" i="1"/>
  <c r="L135" i="1"/>
  <c r="N135" i="1" s="1"/>
  <c r="AO135" i="1"/>
  <c r="E135" i="1" s="1"/>
  <c r="AP135" i="1"/>
  <c r="AQ135" i="1"/>
  <c r="AR135" i="1"/>
  <c r="AS135" i="1"/>
  <c r="AT135" i="1"/>
  <c r="J135" i="1" s="1"/>
  <c r="AU135" i="1" s="1"/>
  <c r="AV135" i="1" s="1"/>
  <c r="AW135" i="1" s="1"/>
  <c r="AZ135" i="1" s="1"/>
  <c r="F135" i="1" s="1"/>
  <c r="BC135" i="1" s="1"/>
  <c r="G135" i="1" s="1"/>
  <c r="AX135" i="1"/>
  <c r="AY135" i="1" s="1"/>
  <c r="BA135" i="1"/>
  <c r="BB135" i="1"/>
  <c r="E136" i="1"/>
  <c r="L136" i="1"/>
  <c r="N136" i="1" s="1"/>
  <c r="AO136" i="1"/>
  <c r="AP136" i="1" s="1"/>
  <c r="H136" i="1" s="1"/>
  <c r="AQ136" i="1"/>
  <c r="AR136" i="1"/>
  <c r="AS136" i="1"/>
  <c r="AX136" i="1"/>
  <c r="AY136" i="1" s="1"/>
  <c r="BA136" i="1"/>
  <c r="E137" i="1"/>
  <c r="L137" i="1"/>
  <c r="N137" i="1" s="1"/>
  <c r="AO137" i="1"/>
  <c r="AP137" i="1" s="1"/>
  <c r="H137" i="1" s="1"/>
  <c r="AQ137" i="1"/>
  <c r="AR137" i="1"/>
  <c r="AS137" i="1"/>
  <c r="AT137" i="1" s="1"/>
  <c r="J137" i="1" s="1"/>
  <c r="AU137" i="1" s="1"/>
  <c r="AX137" i="1"/>
  <c r="AY137" i="1" s="1"/>
  <c r="BB137" i="1" s="1"/>
  <c r="BA137" i="1"/>
  <c r="E138" i="1"/>
  <c r="J138" i="1"/>
  <c r="AU138" i="1" s="1"/>
  <c r="L138" i="1"/>
  <c r="N138" i="1" s="1"/>
  <c r="AO138" i="1"/>
  <c r="AP138" i="1"/>
  <c r="AQ138" i="1"/>
  <c r="AR138" i="1"/>
  <c r="AS138" i="1"/>
  <c r="AT138" i="1"/>
  <c r="AX138" i="1"/>
  <c r="AY138" i="1" s="1"/>
  <c r="BA138" i="1"/>
  <c r="BB138" i="1"/>
  <c r="L139" i="1"/>
  <c r="N139" i="1" s="1"/>
  <c r="AO139" i="1"/>
  <c r="E139" i="1" s="1"/>
  <c r="AP139" i="1"/>
  <c r="AQ139" i="1"/>
  <c r="AR139" i="1"/>
  <c r="AS139" i="1"/>
  <c r="AT139" i="1"/>
  <c r="J139" i="1" s="1"/>
  <c r="AU139" i="1" s="1"/>
  <c r="AX139" i="1"/>
  <c r="AY139" i="1"/>
  <c r="BB139" i="1" s="1"/>
  <c r="BA139" i="1"/>
  <c r="E149" i="1"/>
  <c r="L149" i="1"/>
  <c r="N149" i="1" s="1"/>
  <c r="AO149" i="1"/>
  <c r="AP149" i="1" s="1"/>
  <c r="H149" i="1" s="1"/>
  <c r="AQ149" i="1"/>
  <c r="AR149" i="1"/>
  <c r="AS149" i="1"/>
  <c r="AX149" i="1"/>
  <c r="AY149" i="1" s="1"/>
  <c r="BB149" i="1" s="1"/>
  <c r="BA149" i="1"/>
  <c r="BG149" i="1"/>
  <c r="L150" i="1"/>
  <c r="N150" i="1" s="1"/>
  <c r="AO150" i="1"/>
  <c r="AQ150" i="1"/>
  <c r="AR150" i="1"/>
  <c r="AS150" i="1"/>
  <c r="AX150" i="1"/>
  <c r="AY150" i="1"/>
  <c r="BB150" i="1" s="1"/>
  <c r="BA150" i="1"/>
  <c r="E151" i="1"/>
  <c r="L151" i="1"/>
  <c r="N151" i="1" s="1"/>
  <c r="AO151" i="1"/>
  <c r="AP151" i="1" s="1"/>
  <c r="AQ151" i="1"/>
  <c r="AR151" i="1"/>
  <c r="AS151" i="1"/>
  <c r="AX151" i="1"/>
  <c r="AY151" i="1" s="1"/>
  <c r="BA151" i="1"/>
  <c r="BB151" i="1"/>
  <c r="I152" i="1"/>
  <c r="L152" i="1"/>
  <c r="N152" i="1" s="1"/>
  <c r="AO152" i="1"/>
  <c r="E152" i="1" s="1"/>
  <c r="AP152" i="1"/>
  <c r="AQ152" i="1"/>
  <c r="AR152" i="1"/>
  <c r="AS152" i="1"/>
  <c r="AT152" i="1"/>
  <c r="J152" i="1" s="1"/>
  <c r="AU152" i="1" s="1"/>
  <c r="AV152" i="1" s="1"/>
  <c r="AW152" i="1" s="1"/>
  <c r="AZ152" i="1" s="1"/>
  <c r="F152" i="1" s="1"/>
  <c r="AX152" i="1"/>
  <c r="AY152" i="1"/>
  <c r="BB152" i="1" s="1"/>
  <c r="BA152" i="1"/>
  <c r="BC152" i="1"/>
  <c r="G152" i="1" s="1"/>
  <c r="BD152" i="1" s="1"/>
  <c r="E153" i="1"/>
  <c r="L153" i="1"/>
  <c r="N153" i="1" s="1"/>
  <c r="AO153" i="1"/>
  <c r="AP153" i="1" s="1"/>
  <c r="AQ153" i="1"/>
  <c r="AR153" i="1"/>
  <c r="AS153" i="1"/>
  <c r="AT153" i="1" s="1"/>
  <c r="J153" i="1" s="1"/>
  <c r="AU153" i="1" s="1"/>
  <c r="AX153" i="1"/>
  <c r="AY153" i="1" s="1"/>
  <c r="BA153" i="1"/>
  <c r="BB153" i="1"/>
  <c r="L154" i="1"/>
  <c r="N154" i="1" s="1"/>
  <c r="AO154" i="1"/>
  <c r="E154" i="1" s="1"/>
  <c r="AP154" i="1"/>
  <c r="AQ154" i="1"/>
  <c r="AR154" i="1"/>
  <c r="AS154" i="1"/>
  <c r="AT154" i="1"/>
  <c r="J154" i="1" s="1"/>
  <c r="AU154" i="1" s="1"/>
  <c r="AV154" i="1" s="1"/>
  <c r="AW154" i="1" s="1"/>
  <c r="AZ154" i="1" s="1"/>
  <c r="F154" i="1" s="1"/>
  <c r="AX154" i="1"/>
  <c r="AY154" i="1" s="1"/>
  <c r="BB154" i="1" s="1"/>
  <c r="BA154" i="1"/>
  <c r="BC154" i="1"/>
  <c r="G154" i="1" s="1"/>
  <c r="E164" i="1"/>
  <c r="L164" i="1"/>
  <c r="N164" i="1" s="1"/>
  <c r="BG164" i="1" s="1"/>
  <c r="AO164" i="1"/>
  <c r="AP164" i="1" s="1"/>
  <c r="H164" i="1" s="1"/>
  <c r="AQ164" i="1"/>
  <c r="AR164" i="1"/>
  <c r="AS164" i="1"/>
  <c r="AT164" i="1" s="1"/>
  <c r="J164" i="1" s="1"/>
  <c r="AU164" i="1" s="1"/>
  <c r="AX164" i="1"/>
  <c r="AY164" i="1" s="1"/>
  <c r="BB164" i="1" s="1"/>
  <c r="BA164" i="1"/>
  <c r="L165" i="1"/>
  <c r="N165" i="1" s="1"/>
  <c r="AO165" i="1"/>
  <c r="E165" i="1" s="1"/>
  <c r="AP165" i="1"/>
  <c r="AT165" i="1" s="1"/>
  <c r="J165" i="1" s="1"/>
  <c r="AU165" i="1" s="1"/>
  <c r="AQ165" i="1"/>
  <c r="AR165" i="1"/>
  <c r="AS165" i="1"/>
  <c r="AX165" i="1"/>
  <c r="AY165" i="1"/>
  <c r="BB165" i="1" s="1"/>
  <c r="BA165" i="1"/>
  <c r="L166" i="1"/>
  <c r="N166" i="1" s="1"/>
  <c r="AO166" i="1"/>
  <c r="E166" i="1" s="1"/>
  <c r="AP166" i="1"/>
  <c r="AQ166" i="1"/>
  <c r="AR166" i="1"/>
  <c r="AS166" i="1"/>
  <c r="AT166" i="1"/>
  <c r="J166" i="1" s="1"/>
  <c r="AU166" i="1" s="1"/>
  <c r="AX166" i="1"/>
  <c r="AY166" i="1" s="1"/>
  <c r="BA166" i="1"/>
  <c r="BB166" i="1"/>
  <c r="E167" i="1"/>
  <c r="L167" i="1"/>
  <c r="N167" i="1" s="1"/>
  <c r="AO167" i="1"/>
  <c r="AP167" i="1" s="1"/>
  <c r="H167" i="1" s="1"/>
  <c r="AQ167" i="1"/>
  <c r="AR167" i="1"/>
  <c r="AS167" i="1"/>
  <c r="AX167" i="1"/>
  <c r="AY167" i="1" s="1"/>
  <c r="BA167" i="1"/>
  <c r="E168" i="1"/>
  <c r="J168" i="1"/>
  <c r="AU168" i="1" s="1"/>
  <c r="L168" i="1"/>
  <c r="N168" i="1" s="1"/>
  <c r="AO168" i="1"/>
  <c r="AP168" i="1"/>
  <c r="H168" i="1" s="1"/>
  <c r="AQ168" i="1"/>
  <c r="AR168" i="1"/>
  <c r="AS168" i="1"/>
  <c r="AT168" i="1"/>
  <c r="AX168" i="1"/>
  <c r="AY168" i="1" s="1"/>
  <c r="BB168" i="1" s="1"/>
  <c r="BA168" i="1"/>
  <c r="I178" i="1"/>
  <c r="L178" i="1"/>
  <c r="N178" i="1" s="1"/>
  <c r="AO178" i="1"/>
  <c r="E178" i="1" s="1"/>
  <c r="AP178" i="1"/>
  <c r="AQ178" i="1"/>
  <c r="AR178" i="1"/>
  <c r="AS178" i="1"/>
  <c r="AT178" i="1"/>
  <c r="J178" i="1" s="1"/>
  <c r="AU178" i="1" s="1"/>
  <c r="AV178" i="1" s="1"/>
  <c r="AW178" i="1" s="1"/>
  <c r="AZ178" i="1" s="1"/>
  <c r="F178" i="1" s="1"/>
  <c r="BC178" i="1" s="1"/>
  <c r="G178" i="1" s="1"/>
  <c r="AX178" i="1"/>
  <c r="AY178" i="1" s="1"/>
  <c r="BA178" i="1"/>
  <c r="BB178" i="1"/>
  <c r="L179" i="1"/>
  <c r="N179" i="1" s="1"/>
  <c r="AO179" i="1"/>
  <c r="E179" i="1" s="1"/>
  <c r="AQ179" i="1"/>
  <c r="AR179" i="1"/>
  <c r="AS179" i="1"/>
  <c r="AX179" i="1"/>
  <c r="AY179" i="1" s="1"/>
  <c r="BA179" i="1"/>
  <c r="BB179" i="1" s="1"/>
  <c r="L180" i="1"/>
  <c r="N180" i="1" s="1"/>
  <c r="AO180" i="1"/>
  <c r="AP180" i="1" s="1"/>
  <c r="H180" i="1" s="1"/>
  <c r="AQ180" i="1"/>
  <c r="AR180" i="1"/>
  <c r="AS180" i="1"/>
  <c r="AT180" i="1" s="1"/>
  <c r="J180" i="1" s="1"/>
  <c r="AU180" i="1" s="1"/>
  <c r="AX180" i="1"/>
  <c r="AY180" i="1" s="1"/>
  <c r="BB180" i="1" s="1"/>
  <c r="BA180" i="1"/>
  <c r="E181" i="1"/>
  <c r="J181" i="1"/>
  <c r="AU181" i="1" s="1"/>
  <c r="L181" i="1"/>
  <c r="N181" i="1" s="1"/>
  <c r="AO181" i="1"/>
  <c r="AP181" i="1"/>
  <c r="H181" i="1" s="1"/>
  <c r="AQ181" i="1"/>
  <c r="AR181" i="1"/>
  <c r="AS181" i="1"/>
  <c r="AT181" i="1"/>
  <c r="AX181" i="1"/>
  <c r="AY181" i="1" s="1"/>
  <c r="BB181" i="1" s="1"/>
  <c r="BA181" i="1"/>
  <c r="J182" i="1"/>
  <c r="AU182" i="1" s="1"/>
  <c r="L182" i="1"/>
  <c r="N182" i="1" s="1"/>
  <c r="AO182" i="1"/>
  <c r="E182" i="1" s="1"/>
  <c r="AP182" i="1"/>
  <c r="AQ182" i="1"/>
  <c r="AR182" i="1"/>
  <c r="AS182" i="1"/>
  <c r="AT182" i="1"/>
  <c r="AX182" i="1"/>
  <c r="AY182" i="1" s="1"/>
  <c r="BA182" i="1"/>
  <c r="BB182" i="1"/>
  <c r="L193" i="1"/>
  <c r="N193" i="1" s="1"/>
  <c r="AO193" i="1"/>
  <c r="E193" i="1" s="1"/>
  <c r="AP193" i="1"/>
  <c r="AQ193" i="1"/>
  <c r="AR193" i="1"/>
  <c r="AS193" i="1"/>
  <c r="AT193" i="1"/>
  <c r="J193" i="1" s="1"/>
  <c r="AU193" i="1" s="1"/>
  <c r="AX193" i="1"/>
  <c r="AY193" i="1" s="1"/>
  <c r="BA193" i="1"/>
  <c r="BB193" i="1"/>
  <c r="E194" i="1"/>
  <c r="L194" i="1"/>
  <c r="N194" i="1" s="1"/>
  <c r="AO194" i="1"/>
  <c r="AP194" i="1" s="1"/>
  <c r="AQ194" i="1"/>
  <c r="AR194" i="1"/>
  <c r="AS194" i="1"/>
  <c r="AX194" i="1"/>
  <c r="AY194" i="1" s="1"/>
  <c r="BA194" i="1"/>
  <c r="E195" i="1"/>
  <c r="J195" i="1"/>
  <c r="AU195" i="1" s="1"/>
  <c r="L195" i="1"/>
  <c r="N195" i="1" s="1"/>
  <c r="AO195" i="1"/>
  <c r="AP195" i="1"/>
  <c r="H195" i="1" s="1"/>
  <c r="AQ195" i="1"/>
  <c r="AR195" i="1"/>
  <c r="AS195" i="1"/>
  <c r="AT195" i="1"/>
  <c r="AX195" i="1"/>
  <c r="AY195" i="1" s="1"/>
  <c r="BB195" i="1" s="1"/>
  <c r="BA195" i="1"/>
  <c r="I196" i="1"/>
  <c r="L196" i="1"/>
  <c r="N196" i="1" s="1"/>
  <c r="AO196" i="1"/>
  <c r="E196" i="1" s="1"/>
  <c r="AP196" i="1"/>
  <c r="AQ196" i="1"/>
  <c r="AR196" i="1"/>
  <c r="AS196" i="1"/>
  <c r="AT196" i="1"/>
  <c r="J196" i="1" s="1"/>
  <c r="AU196" i="1" s="1"/>
  <c r="AV196" i="1" s="1"/>
  <c r="AW196" i="1" s="1"/>
  <c r="AZ196" i="1" s="1"/>
  <c r="F196" i="1" s="1"/>
  <c r="BC196" i="1" s="1"/>
  <c r="G196" i="1" s="1"/>
  <c r="AX196" i="1"/>
  <c r="AY196" i="1" s="1"/>
  <c r="BA196" i="1"/>
  <c r="BB196" i="1"/>
  <c r="L197" i="1"/>
  <c r="N197" i="1" s="1"/>
  <c r="AO197" i="1"/>
  <c r="E197" i="1" s="1"/>
  <c r="AQ197" i="1"/>
  <c r="AR197" i="1"/>
  <c r="AS197" i="1"/>
  <c r="AX197" i="1"/>
  <c r="AY197" i="1" s="1"/>
  <c r="BA197" i="1"/>
  <c r="BB197" i="1" s="1"/>
  <c r="L207" i="1"/>
  <c r="N207" i="1" s="1"/>
  <c r="AO207" i="1"/>
  <c r="AP207" i="1" s="1"/>
  <c r="H207" i="1" s="1"/>
  <c r="AQ207" i="1"/>
  <c r="AR207" i="1"/>
  <c r="AS207" i="1"/>
  <c r="AT207" i="1" s="1"/>
  <c r="J207" i="1" s="1"/>
  <c r="AU207" i="1" s="1"/>
  <c r="AX207" i="1"/>
  <c r="AY207" i="1" s="1"/>
  <c r="BB207" i="1" s="1"/>
  <c r="BA207" i="1"/>
  <c r="E208" i="1"/>
  <c r="J208" i="1"/>
  <c r="AU208" i="1" s="1"/>
  <c r="L208" i="1"/>
  <c r="N208" i="1" s="1"/>
  <c r="AO208" i="1"/>
  <c r="AP208" i="1"/>
  <c r="H208" i="1" s="1"/>
  <c r="AQ208" i="1"/>
  <c r="AR208" i="1"/>
  <c r="AS208" i="1"/>
  <c r="AT208" i="1"/>
  <c r="AX208" i="1"/>
  <c r="AY208" i="1" s="1"/>
  <c r="BB208" i="1" s="1"/>
  <c r="BA208" i="1"/>
  <c r="J209" i="1"/>
  <c r="AU209" i="1" s="1"/>
  <c r="L209" i="1"/>
  <c r="N209" i="1" s="1"/>
  <c r="AO209" i="1"/>
  <c r="E209" i="1" s="1"/>
  <c r="AP209" i="1"/>
  <c r="AQ209" i="1"/>
  <c r="AR209" i="1"/>
  <c r="AS209" i="1"/>
  <c r="AT209" i="1"/>
  <c r="AX209" i="1"/>
  <c r="AY209" i="1" s="1"/>
  <c r="BA209" i="1"/>
  <c r="BB209" i="1"/>
  <c r="L210" i="1"/>
  <c r="N210" i="1" s="1"/>
  <c r="AO210" i="1"/>
  <c r="E210" i="1" s="1"/>
  <c r="AP210" i="1"/>
  <c r="AQ210" i="1"/>
  <c r="AR210" i="1"/>
  <c r="AS210" i="1"/>
  <c r="AX210" i="1"/>
  <c r="AY210" i="1" s="1"/>
  <c r="BA210" i="1"/>
  <c r="BB210" i="1"/>
  <c r="E211" i="1"/>
  <c r="L211" i="1"/>
  <c r="N211" i="1" s="1"/>
  <c r="AO211" i="1"/>
  <c r="AP211" i="1" s="1"/>
  <c r="AQ211" i="1"/>
  <c r="AR211" i="1"/>
  <c r="AS211" i="1"/>
  <c r="AX211" i="1"/>
  <c r="AY211" i="1" s="1"/>
  <c r="BA211" i="1"/>
  <c r="L221" i="1"/>
  <c r="N221" i="1" s="1"/>
  <c r="AO221" i="1"/>
  <c r="E221" i="1" s="1"/>
  <c r="AP221" i="1"/>
  <c r="AQ221" i="1"/>
  <c r="AR221" i="1"/>
  <c r="AS221" i="1"/>
  <c r="AT221" i="1"/>
  <c r="J221" i="1" s="1"/>
  <c r="AU221" i="1" s="1"/>
  <c r="AV221" i="1" s="1"/>
  <c r="AW221" i="1" s="1"/>
  <c r="AZ221" i="1" s="1"/>
  <c r="F221" i="1" s="1"/>
  <c r="BC221" i="1" s="1"/>
  <c r="G221" i="1" s="1"/>
  <c r="AX221" i="1"/>
  <c r="AY221" i="1" s="1"/>
  <c r="BB221" i="1" s="1"/>
  <c r="BA221" i="1"/>
  <c r="E222" i="1"/>
  <c r="L222" i="1"/>
  <c r="N222" i="1" s="1"/>
  <c r="BG222" i="1" s="1"/>
  <c r="AO222" i="1"/>
  <c r="AP222" i="1"/>
  <c r="H222" i="1" s="1"/>
  <c r="AQ222" i="1"/>
  <c r="AR222" i="1"/>
  <c r="AS222" i="1"/>
  <c r="AX222" i="1"/>
  <c r="AY222" i="1"/>
  <c r="BA222" i="1"/>
  <c r="BB222" i="1"/>
  <c r="L223" i="1"/>
  <c r="N223" i="1" s="1"/>
  <c r="AO223" i="1"/>
  <c r="E223" i="1" s="1"/>
  <c r="AQ223" i="1"/>
  <c r="AR223" i="1"/>
  <c r="AS223" i="1"/>
  <c r="AX223" i="1"/>
  <c r="AY223" i="1"/>
  <c r="BB223" i="1" s="1"/>
  <c r="BA223" i="1"/>
  <c r="E224" i="1"/>
  <c r="L224" i="1"/>
  <c r="N224" i="1" s="1"/>
  <c r="AO224" i="1"/>
  <c r="AP224" i="1"/>
  <c r="H224" i="1" s="1"/>
  <c r="AQ224" i="1"/>
  <c r="AR224" i="1"/>
  <c r="AS224" i="1"/>
  <c r="AX224" i="1"/>
  <c r="AY224" i="1"/>
  <c r="BA224" i="1"/>
  <c r="BB224" i="1" s="1"/>
  <c r="BG224" i="1"/>
  <c r="L225" i="1"/>
  <c r="N225" i="1" s="1"/>
  <c r="AO225" i="1"/>
  <c r="AQ225" i="1"/>
  <c r="AR225" i="1"/>
  <c r="AS225" i="1"/>
  <c r="AX225" i="1"/>
  <c r="AY225" i="1"/>
  <c r="BB225" i="1" s="1"/>
  <c r="BA225" i="1"/>
  <c r="E235" i="1"/>
  <c r="L235" i="1"/>
  <c r="N235" i="1" s="1"/>
  <c r="AO235" i="1"/>
  <c r="AP235" i="1"/>
  <c r="H235" i="1" s="1"/>
  <c r="AQ235" i="1"/>
  <c r="AT235" i="1" s="1"/>
  <c r="J235" i="1" s="1"/>
  <c r="AU235" i="1" s="1"/>
  <c r="AR235" i="1"/>
  <c r="AS235" i="1"/>
  <c r="AX235" i="1"/>
  <c r="AY235" i="1"/>
  <c r="BA235" i="1"/>
  <c r="BB235" i="1" s="1"/>
  <c r="BG235" i="1"/>
  <c r="L236" i="1"/>
  <c r="N236" i="1" s="1"/>
  <c r="AO236" i="1"/>
  <c r="E236" i="1" s="1"/>
  <c r="AQ236" i="1"/>
  <c r="AR236" i="1"/>
  <c r="AS236" i="1"/>
  <c r="AX236" i="1"/>
  <c r="AY236" i="1" s="1"/>
  <c r="BB236" i="1" s="1"/>
  <c r="BA236" i="1"/>
  <c r="E237" i="1"/>
  <c r="L237" i="1"/>
  <c r="N237" i="1" s="1"/>
  <c r="BG237" i="1" s="1"/>
  <c r="AO237" i="1"/>
  <c r="AP237" i="1"/>
  <c r="H237" i="1" s="1"/>
  <c r="AQ237" i="1"/>
  <c r="AT237" i="1" s="1"/>
  <c r="J237" i="1" s="1"/>
  <c r="AU237" i="1" s="1"/>
  <c r="AR237" i="1"/>
  <c r="AS237" i="1"/>
  <c r="AX237" i="1"/>
  <c r="AY237" i="1"/>
  <c r="BA237" i="1"/>
  <c r="BB237" i="1"/>
  <c r="L238" i="1"/>
  <c r="N238" i="1" s="1"/>
  <c r="AO238" i="1"/>
  <c r="E238" i="1" s="1"/>
  <c r="AP238" i="1"/>
  <c r="AQ238" i="1"/>
  <c r="AR238" i="1"/>
  <c r="AS238" i="1"/>
  <c r="AX238" i="1"/>
  <c r="AY238" i="1" s="1"/>
  <c r="BB238" i="1" s="1"/>
  <c r="BA238" i="1"/>
  <c r="E239" i="1"/>
  <c r="L239" i="1"/>
  <c r="N239" i="1" s="1"/>
  <c r="BG239" i="1" s="1"/>
  <c r="AO239" i="1"/>
  <c r="AP239" i="1"/>
  <c r="H239" i="1" s="1"/>
  <c r="AQ239" i="1"/>
  <c r="AR239" i="1"/>
  <c r="AS239" i="1"/>
  <c r="AX239" i="1"/>
  <c r="AY239" i="1"/>
  <c r="BA239" i="1"/>
  <c r="BB239" i="1"/>
  <c r="L240" i="1"/>
  <c r="N240" i="1" s="1"/>
  <c r="AO240" i="1"/>
  <c r="E240" i="1" s="1"/>
  <c r="AQ240" i="1"/>
  <c r="AR240" i="1"/>
  <c r="AS240" i="1"/>
  <c r="AX240" i="1"/>
  <c r="AY240" i="1"/>
  <c r="BB240" i="1" s="1"/>
  <c r="BA240" i="1"/>
  <c r="E251" i="1"/>
  <c r="L251" i="1"/>
  <c r="N251" i="1" s="1"/>
  <c r="AO251" i="1"/>
  <c r="AP251" i="1"/>
  <c r="H251" i="1" s="1"/>
  <c r="AQ251" i="1"/>
  <c r="AR251" i="1"/>
  <c r="AT251" i="1" s="1"/>
  <c r="J251" i="1" s="1"/>
  <c r="AU251" i="1" s="1"/>
  <c r="AS251" i="1"/>
  <c r="AX251" i="1"/>
  <c r="AY251" i="1"/>
  <c r="BB251" i="1" s="1"/>
  <c r="BA251" i="1"/>
  <c r="H252" i="1"/>
  <c r="L252" i="1"/>
  <c r="N252" i="1" s="1"/>
  <c r="AO252" i="1"/>
  <c r="E252" i="1" s="1"/>
  <c r="AP252" i="1"/>
  <c r="AQ252" i="1"/>
  <c r="AR252" i="1"/>
  <c r="AS252" i="1"/>
  <c r="AX252" i="1"/>
  <c r="AY252" i="1"/>
  <c r="BB252" i="1" s="1"/>
  <c r="BA252" i="1"/>
  <c r="H253" i="1"/>
  <c r="L253" i="1"/>
  <c r="N253" i="1" s="1"/>
  <c r="AO253" i="1"/>
  <c r="E253" i="1" s="1"/>
  <c r="AP253" i="1"/>
  <c r="AQ253" i="1"/>
  <c r="AR253" i="1"/>
  <c r="AS253" i="1"/>
  <c r="AX253" i="1"/>
  <c r="AY253" i="1"/>
  <c r="BB253" i="1" s="1"/>
  <c r="BA253" i="1"/>
  <c r="BG253" i="1"/>
  <c r="H254" i="1"/>
  <c r="L254" i="1"/>
  <c r="N254" i="1" s="1"/>
  <c r="AO254" i="1"/>
  <c r="E254" i="1" s="1"/>
  <c r="AP254" i="1"/>
  <c r="AQ254" i="1"/>
  <c r="AR254" i="1"/>
  <c r="AS254" i="1"/>
  <c r="AX254" i="1"/>
  <c r="AY254" i="1"/>
  <c r="BB254" i="1" s="1"/>
  <c r="BA254" i="1"/>
  <c r="H255" i="1"/>
  <c r="L255" i="1"/>
  <c r="N255" i="1"/>
  <c r="AO255" i="1"/>
  <c r="E255" i="1" s="1"/>
  <c r="AP255" i="1"/>
  <c r="AQ255" i="1"/>
  <c r="AR255" i="1"/>
  <c r="AT255" i="1" s="1"/>
  <c r="J255" i="1" s="1"/>
  <c r="AU255" i="1" s="1"/>
  <c r="AS255" i="1"/>
  <c r="AX255" i="1"/>
  <c r="AY255" i="1"/>
  <c r="BB255" i="1" s="1"/>
  <c r="BA255" i="1"/>
  <c r="H265" i="1"/>
  <c r="L265" i="1"/>
  <c r="N265" i="1" s="1"/>
  <c r="AO265" i="1"/>
  <c r="E265" i="1" s="1"/>
  <c r="AP265" i="1"/>
  <c r="AQ265" i="1"/>
  <c r="AR265" i="1"/>
  <c r="AS265" i="1"/>
  <c r="AX265" i="1"/>
  <c r="AY265" i="1"/>
  <c r="BB265" i="1" s="1"/>
  <c r="BA265" i="1"/>
  <c r="H266" i="1"/>
  <c r="L266" i="1"/>
  <c r="N266" i="1" s="1"/>
  <c r="AO266" i="1"/>
  <c r="E266" i="1" s="1"/>
  <c r="AP266" i="1"/>
  <c r="AQ266" i="1"/>
  <c r="AR266" i="1"/>
  <c r="AS266" i="1"/>
  <c r="AX266" i="1"/>
  <c r="AY266" i="1"/>
  <c r="BB266" i="1" s="1"/>
  <c r="BA266" i="1"/>
  <c r="BG266" i="1"/>
  <c r="H267" i="1"/>
  <c r="L267" i="1"/>
  <c r="N267" i="1"/>
  <c r="AO267" i="1"/>
  <c r="E267" i="1" s="1"/>
  <c r="BG267" i="1" s="1"/>
  <c r="AP267" i="1"/>
  <c r="AQ267" i="1"/>
  <c r="AR267" i="1"/>
  <c r="AT267" i="1" s="1"/>
  <c r="J267" i="1" s="1"/>
  <c r="AU267" i="1" s="1"/>
  <c r="AS267" i="1"/>
  <c r="AX267" i="1"/>
  <c r="AY267" i="1"/>
  <c r="BB267" i="1" s="1"/>
  <c r="BA267" i="1"/>
  <c r="H268" i="1"/>
  <c r="L268" i="1"/>
  <c r="N268" i="1"/>
  <c r="AO268" i="1"/>
  <c r="E268" i="1" s="1"/>
  <c r="AP268" i="1"/>
  <c r="AQ268" i="1"/>
  <c r="AR268" i="1"/>
  <c r="AT268" i="1" s="1"/>
  <c r="J268" i="1" s="1"/>
  <c r="AU268" i="1" s="1"/>
  <c r="AS268" i="1"/>
  <c r="AX268" i="1"/>
  <c r="AY268" i="1"/>
  <c r="BB268" i="1" s="1"/>
  <c r="BA268" i="1"/>
  <c r="H269" i="1"/>
  <c r="L269" i="1"/>
  <c r="N269" i="1" s="1"/>
  <c r="AO269" i="1"/>
  <c r="E269" i="1" s="1"/>
  <c r="AP269" i="1"/>
  <c r="AQ269" i="1"/>
  <c r="AR269" i="1"/>
  <c r="AS269" i="1"/>
  <c r="AX269" i="1"/>
  <c r="AY269" i="1"/>
  <c r="BB269" i="1" s="1"/>
  <c r="BA269" i="1"/>
  <c r="H280" i="1"/>
  <c r="L280" i="1"/>
  <c r="N280" i="1" s="1"/>
  <c r="AO280" i="1"/>
  <c r="E280" i="1" s="1"/>
  <c r="AP280" i="1"/>
  <c r="AQ280" i="1"/>
  <c r="AR280" i="1"/>
  <c r="AS280" i="1"/>
  <c r="AX280" i="1"/>
  <c r="AY280" i="1"/>
  <c r="BB280" i="1" s="1"/>
  <c r="BA280" i="1"/>
  <c r="BG280" i="1"/>
  <c r="H281" i="1"/>
  <c r="L281" i="1"/>
  <c r="N281" i="1" s="1"/>
  <c r="AO281" i="1"/>
  <c r="E281" i="1" s="1"/>
  <c r="AP281" i="1"/>
  <c r="AQ281" i="1"/>
  <c r="AR281" i="1"/>
  <c r="AS281" i="1"/>
  <c r="AX281" i="1"/>
  <c r="AY281" i="1"/>
  <c r="BB281" i="1" s="1"/>
  <c r="BA281" i="1"/>
  <c r="H282" i="1"/>
  <c r="L282" i="1"/>
  <c r="N282" i="1"/>
  <c r="AO282" i="1"/>
  <c r="E282" i="1" s="1"/>
  <c r="AP282" i="1"/>
  <c r="AQ282" i="1"/>
  <c r="AR282" i="1"/>
  <c r="AT282" i="1" s="1"/>
  <c r="J282" i="1" s="1"/>
  <c r="AU282" i="1" s="1"/>
  <c r="AS282" i="1"/>
  <c r="AX282" i="1"/>
  <c r="AY282" i="1"/>
  <c r="BB282" i="1" s="1"/>
  <c r="BA282" i="1"/>
  <c r="H283" i="1"/>
  <c r="L283" i="1"/>
  <c r="N283" i="1" s="1"/>
  <c r="AO283" i="1"/>
  <c r="E283" i="1" s="1"/>
  <c r="AP283" i="1"/>
  <c r="AQ283" i="1"/>
  <c r="AR283" i="1"/>
  <c r="AS283" i="1"/>
  <c r="AX283" i="1"/>
  <c r="AY283" i="1"/>
  <c r="BB283" i="1" s="1"/>
  <c r="BA283" i="1"/>
  <c r="H284" i="1"/>
  <c r="L284" i="1"/>
  <c r="N284" i="1" s="1"/>
  <c r="AO284" i="1"/>
  <c r="E284" i="1" s="1"/>
  <c r="AP284" i="1"/>
  <c r="AQ284" i="1"/>
  <c r="AR284" i="1"/>
  <c r="AS284" i="1"/>
  <c r="AX284" i="1"/>
  <c r="AY284" i="1"/>
  <c r="BB284" i="1" s="1"/>
  <c r="BA284" i="1"/>
  <c r="BG284" i="1"/>
  <c r="H294" i="1"/>
  <c r="L294" i="1"/>
  <c r="N294" i="1"/>
  <c r="AO294" i="1"/>
  <c r="E294" i="1" s="1"/>
  <c r="BG294" i="1" s="1"/>
  <c r="AP294" i="1"/>
  <c r="AQ294" i="1"/>
  <c r="AR294" i="1"/>
  <c r="AT294" i="1" s="1"/>
  <c r="J294" i="1" s="1"/>
  <c r="AU294" i="1" s="1"/>
  <c r="AS294" i="1"/>
  <c r="AX294" i="1"/>
  <c r="AY294" i="1"/>
  <c r="BB294" i="1" s="1"/>
  <c r="BA294" i="1"/>
  <c r="H295" i="1"/>
  <c r="L295" i="1"/>
  <c r="N295" i="1"/>
  <c r="AO295" i="1"/>
  <c r="E295" i="1" s="1"/>
  <c r="AP295" i="1"/>
  <c r="AQ295" i="1"/>
  <c r="AR295" i="1"/>
  <c r="AT295" i="1" s="1"/>
  <c r="J295" i="1" s="1"/>
  <c r="AU295" i="1" s="1"/>
  <c r="AS295" i="1"/>
  <c r="AX295" i="1"/>
  <c r="AY295" i="1"/>
  <c r="BB295" i="1" s="1"/>
  <c r="BA295" i="1"/>
  <c r="H296" i="1"/>
  <c r="L296" i="1"/>
  <c r="N296" i="1" s="1"/>
  <c r="AO296" i="1"/>
  <c r="E296" i="1" s="1"/>
  <c r="AP296" i="1"/>
  <c r="AQ296" i="1"/>
  <c r="AR296" i="1"/>
  <c r="AS296" i="1"/>
  <c r="AX296" i="1"/>
  <c r="AY296" i="1"/>
  <c r="BB296" i="1" s="1"/>
  <c r="BA296" i="1"/>
  <c r="H297" i="1"/>
  <c r="L297" i="1"/>
  <c r="N297" i="1" s="1"/>
  <c r="AO297" i="1"/>
  <c r="E297" i="1" s="1"/>
  <c r="AP297" i="1"/>
  <c r="AQ297" i="1"/>
  <c r="AR297" i="1"/>
  <c r="AS297" i="1"/>
  <c r="AX297" i="1"/>
  <c r="AY297" i="1"/>
  <c r="BB297" i="1" s="1"/>
  <c r="BA297" i="1"/>
  <c r="BG297" i="1"/>
  <c r="H298" i="1"/>
  <c r="L298" i="1"/>
  <c r="N298" i="1" s="1"/>
  <c r="AO298" i="1"/>
  <c r="E298" i="1" s="1"/>
  <c r="AP298" i="1"/>
  <c r="AQ298" i="1"/>
  <c r="AR298" i="1"/>
  <c r="AS298" i="1"/>
  <c r="AX298" i="1"/>
  <c r="AY298" i="1"/>
  <c r="BB298" i="1" s="1"/>
  <c r="BA298" i="1"/>
  <c r="H308" i="1"/>
  <c r="L308" i="1"/>
  <c r="N308" i="1"/>
  <c r="AO308" i="1"/>
  <c r="E308" i="1" s="1"/>
  <c r="AP308" i="1"/>
  <c r="AQ308" i="1"/>
  <c r="AR308" i="1"/>
  <c r="AT308" i="1" s="1"/>
  <c r="J308" i="1" s="1"/>
  <c r="AU308" i="1" s="1"/>
  <c r="AS308" i="1"/>
  <c r="AX308" i="1"/>
  <c r="AY308" i="1"/>
  <c r="BB308" i="1" s="1"/>
  <c r="BA308" i="1"/>
  <c r="H309" i="1"/>
  <c r="L309" i="1"/>
  <c r="N309" i="1" s="1"/>
  <c r="AO309" i="1"/>
  <c r="E309" i="1" s="1"/>
  <c r="AP309" i="1"/>
  <c r="AQ309" i="1"/>
  <c r="AR309" i="1"/>
  <c r="AS309" i="1"/>
  <c r="AX309" i="1"/>
  <c r="AY309" i="1"/>
  <c r="BB309" i="1" s="1"/>
  <c r="BA309" i="1"/>
  <c r="H310" i="1"/>
  <c r="L310" i="1"/>
  <c r="N310" i="1" s="1"/>
  <c r="AO310" i="1"/>
  <c r="E310" i="1" s="1"/>
  <c r="AP310" i="1"/>
  <c r="AQ310" i="1"/>
  <c r="AR310" i="1"/>
  <c r="AS310" i="1"/>
  <c r="AX310" i="1"/>
  <c r="AY310" i="1"/>
  <c r="BB310" i="1" s="1"/>
  <c r="BA310" i="1"/>
  <c r="BG310" i="1"/>
  <c r="H311" i="1"/>
  <c r="L311" i="1"/>
  <c r="N311" i="1"/>
  <c r="AO311" i="1"/>
  <c r="E311" i="1" s="1"/>
  <c r="BG311" i="1" s="1"/>
  <c r="AP311" i="1"/>
  <c r="AQ311" i="1"/>
  <c r="AR311" i="1"/>
  <c r="AT311" i="1" s="1"/>
  <c r="J311" i="1" s="1"/>
  <c r="AU311" i="1" s="1"/>
  <c r="AS311" i="1"/>
  <c r="AX311" i="1"/>
  <c r="AY311" i="1"/>
  <c r="BB311" i="1" s="1"/>
  <c r="BA311" i="1"/>
  <c r="H312" i="1"/>
  <c r="L312" i="1"/>
  <c r="N312" i="1"/>
  <c r="AO312" i="1"/>
  <c r="E312" i="1" s="1"/>
  <c r="AP312" i="1"/>
  <c r="AQ312" i="1"/>
  <c r="AR312" i="1"/>
  <c r="AT312" i="1" s="1"/>
  <c r="J312" i="1" s="1"/>
  <c r="AU312" i="1" s="1"/>
  <c r="AS312" i="1"/>
  <c r="AX312" i="1"/>
  <c r="AY312" i="1"/>
  <c r="BB312" i="1" s="1"/>
  <c r="BA312" i="1"/>
  <c r="H313" i="1"/>
  <c r="L313" i="1"/>
  <c r="N313" i="1" s="1"/>
  <c r="AO313" i="1"/>
  <c r="E313" i="1" s="1"/>
  <c r="AP313" i="1"/>
  <c r="AQ313" i="1"/>
  <c r="AR313" i="1"/>
  <c r="AS313" i="1"/>
  <c r="AX313" i="1"/>
  <c r="AY313" i="1"/>
  <c r="BB313" i="1" s="1"/>
  <c r="BA313" i="1"/>
  <c r="H323" i="1"/>
  <c r="L323" i="1"/>
  <c r="N323" i="1" s="1"/>
  <c r="AO323" i="1"/>
  <c r="E323" i="1" s="1"/>
  <c r="AP323" i="1"/>
  <c r="AQ323" i="1"/>
  <c r="AR323" i="1"/>
  <c r="AS323" i="1"/>
  <c r="AX323" i="1"/>
  <c r="AY323" i="1"/>
  <c r="BB323" i="1" s="1"/>
  <c r="BA323" i="1"/>
  <c r="BG323" i="1"/>
  <c r="H324" i="1"/>
  <c r="L324" i="1"/>
  <c r="N324" i="1" s="1"/>
  <c r="AO324" i="1"/>
  <c r="E324" i="1" s="1"/>
  <c r="AP324" i="1"/>
  <c r="AQ324" i="1"/>
  <c r="AR324" i="1"/>
  <c r="AS324" i="1"/>
  <c r="AX324" i="1"/>
  <c r="AY324" i="1"/>
  <c r="BB324" i="1" s="1"/>
  <c r="BA324" i="1"/>
  <c r="H325" i="1"/>
  <c r="L325" i="1"/>
  <c r="N325" i="1"/>
  <c r="AO325" i="1"/>
  <c r="E325" i="1" s="1"/>
  <c r="AP325" i="1"/>
  <c r="AQ325" i="1"/>
  <c r="AR325" i="1"/>
  <c r="AT325" i="1" s="1"/>
  <c r="J325" i="1" s="1"/>
  <c r="AU325" i="1" s="1"/>
  <c r="AS325" i="1"/>
  <c r="AX325" i="1"/>
  <c r="AY325" i="1"/>
  <c r="BB325" i="1" s="1"/>
  <c r="BA325" i="1"/>
  <c r="H326" i="1"/>
  <c r="L326" i="1"/>
  <c r="N326" i="1" s="1"/>
  <c r="AO326" i="1"/>
  <c r="E326" i="1" s="1"/>
  <c r="AP326" i="1"/>
  <c r="AQ326" i="1"/>
  <c r="AR326" i="1"/>
  <c r="AS326" i="1"/>
  <c r="AX326" i="1"/>
  <c r="AY326" i="1"/>
  <c r="BB326" i="1" s="1"/>
  <c r="BA326" i="1"/>
  <c r="H327" i="1"/>
  <c r="L327" i="1"/>
  <c r="N327" i="1" s="1"/>
  <c r="AO327" i="1"/>
  <c r="E327" i="1" s="1"/>
  <c r="AP327" i="1"/>
  <c r="AQ327" i="1"/>
  <c r="AR327" i="1"/>
  <c r="AS327" i="1"/>
  <c r="AX327" i="1"/>
  <c r="AY327" i="1"/>
  <c r="BB327" i="1" s="1"/>
  <c r="BA327" i="1"/>
  <c r="BG327" i="1"/>
  <c r="H328" i="1"/>
  <c r="L328" i="1"/>
  <c r="N328" i="1"/>
  <c r="AO328" i="1"/>
  <c r="E328" i="1" s="1"/>
  <c r="BG328" i="1" s="1"/>
  <c r="AP328" i="1"/>
  <c r="AQ328" i="1"/>
  <c r="AR328" i="1"/>
  <c r="AT328" i="1" s="1"/>
  <c r="J328" i="1" s="1"/>
  <c r="AU328" i="1" s="1"/>
  <c r="AS328" i="1"/>
  <c r="AX328" i="1"/>
  <c r="AY328" i="1"/>
  <c r="BB328" i="1" s="1"/>
  <c r="BA328" i="1"/>
  <c r="H338" i="1"/>
  <c r="L338" i="1"/>
  <c r="N338" i="1"/>
  <c r="AO338" i="1"/>
  <c r="E338" i="1" s="1"/>
  <c r="AP338" i="1"/>
  <c r="AQ338" i="1"/>
  <c r="AR338" i="1"/>
  <c r="AT338" i="1" s="1"/>
  <c r="J338" i="1" s="1"/>
  <c r="AU338" i="1" s="1"/>
  <c r="AS338" i="1"/>
  <c r="AX338" i="1"/>
  <c r="AY338" i="1"/>
  <c r="BB338" i="1" s="1"/>
  <c r="BA338" i="1"/>
  <c r="H339" i="1"/>
  <c r="L339" i="1"/>
  <c r="N339" i="1" s="1"/>
  <c r="AO339" i="1"/>
  <c r="E339" i="1" s="1"/>
  <c r="AP339" i="1"/>
  <c r="AQ339" i="1"/>
  <c r="AR339" i="1"/>
  <c r="AS339" i="1"/>
  <c r="AX339" i="1"/>
  <c r="AY339" i="1"/>
  <c r="BB339" i="1" s="1"/>
  <c r="BA339" i="1"/>
  <c r="H340" i="1"/>
  <c r="L340" i="1"/>
  <c r="N340" i="1" s="1"/>
  <c r="AO340" i="1"/>
  <c r="E340" i="1" s="1"/>
  <c r="AP340" i="1"/>
  <c r="AQ340" i="1"/>
  <c r="AR340" i="1"/>
  <c r="AS340" i="1"/>
  <c r="AX340" i="1"/>
  <c r="AY340" i="1"/>
  <c r="BB340" i="1" s="1"/>
  <c r="BA340" i="1"/>
  <c r="BG340" i="1"/>
  <c r="L341" i="1"/>
  <c r="N341" i="1"/>
  <c r="BG341" i="1" s="1"/>
  <c r="AO341" i="1"/>
  <c r="E341" i="1" s="1"/>
  <c r="AP341" i="1"/>
  <c r="H341" i="1" s="1"/>
  <c r="AQ341" i="1"/>
  <c r="AR341" i="1"/>
  <c r="AT341" i="1" s="1"/>
  <c r="J341" i="1" s="1"/>
  <c r="AU341" i="1" s="1"/>
  <c r="AS341" i="1"/>
  <c r="AX341" i="1"/>
  <c r="AY341" i="1" s="1"/>
  <c r="BB341" i="1" s="1"/>
  <c r="BA341" i="1"/>
  <c r="H342" i="1"/>
  <c r="L342" i="1"/>
  <c r="N342" i="1" s="1"/>
  <c r="BG342" i="1" s="1"/>
  <c r="AO342" i="1"/>
  <c r="E342" i="1" s="1"/>
  <c r="AP342" i="1"/>
  <c r="AQ342" i="1"/>
  <c r="AR342" i="1"/>
  <c r="AS342" i="1"/>
  <c r="AX342" i="1"/>
  <c r="AY342" i="1" s="1"/>
  <c r="BB342" i="1" s="1"/>
  <c r="BA342" i="1"/>
  <c r="H352" i="1"/>
  <c r="L352" i="1"/>
  <c r="N352" i="1"/>
  <c r="BG352" i="1" s="1"/>
  <c r="AO352" i="1"/>
  <c r="E352" i="1" s="1"/>
  <c r="AP352" i="1"/>
  <c r="AQ352" i="1"/>
  <c r="AR352" i="1"/>
  <c r="AT352" i="1" s="1"/>
  <c r="J352" i="1" s="1"/>
  <c r="AS352" i="1"/>
  <c r="AU352" i="1"/>
  <c r="I352" i="1" s="1"/>
  <c r="AX352" i="1"/>
  <c r="AY352" i="1" s="1"/>
  <c r="BB352" i="1" s="1"/>
  <c r="BA352" i="1"/>
  <c r="H353" i="1"/>
  <c r="L353" i="1"/>
  <c r="N353" i="1"/>
  <c r="BG353" i="1" s="1"/>
  <c r="AO353" i="1"/>
  <c r="E353" i="1" s="1"/>
  <c r="AP353" i="1"/>
  <c r="AQ353" i="1"/>
  <c r="AR353" i="1"/>
  <c r="AT353" i="1" s="1"/>
  <c r="J353" i="1" s="1"/>
  <c r="AU353" i="1" s="1"/>
  <c r="AS353" i="1"/>
  <c r="AX353" i="1"/>
  <c r="AY353" i="1" s="1"/>
  <c r="BB353" i="1" s="1"/>
  <c r="BA353" i="1"/>
  <c r="H354" i="1"/>
  <c r="L354" i="1"/>
  <c r="N354" i="1"/>
  <c r="BG354" i="1" s="1"/>
  <c r="AO354" i="1"/>
  <c r="E354" i="1" s="1"/>
  <c r="AP354" i="1"/>
  <c r="AQ354" i="1"/>
  <c r="AR354" i="1"/>
  <c r="AT354" i="1" s="1"/>
  <c r="J354" i="1" s="1"/>
  <c r="AU354" i="1" s="1"/>
  <c r="AS354" i="1"/>
  <c r="AX354" i="1"/>
  <c r="AY354" i="1" s="1"/>
  <c r="BB354" i="1" s="1"/>
  <c r="BA354" i="1"/>
  <c r="H355" i="1"/>
  <c r="L355" i="1"/>
  <c r="N355" i="1" s="1"/>
  <c r="BG355" i="1" s="1"/>
  <c r="AO355" i="1"/>
  <c r="E355" i="1" s="1"/>
  <c r="AP355" i="1"/>
  <c r="AQ355" i="1"/>
  <c r="AR355" i="1"/>
  <c r="AS355" i="1"/>
  <c r="AX355" i="1"/>
  <c r="AY355" i="1" s="1"/>
  <c r="BB355" i="1" s="1"/>
  <c r="BA355" i="1"/>
  <c r="H356" i="1"/>
  <c r="L356" i="1"/>
  <c r="N356" i="1"/>
  <c r="BG356" i="1" s="1"/>
  <c r="AO356" i="1"/>
  <c r="E356" i="1" s="1"/>
  <c r="AP356" i="1"/>
  <c r="AQ356" i="1"/>
  <c r="AR356" i="1"/>
  <c r="AT356" i="1" s="1"/>
  <c r="J356" i="1" s="1"/>
  <c r="AS356" i="1"/>
  <c r="AU356" i="1"/>
  <c r="I356" i="1" s="1"/>
  <c r="AX356" i="1"/>
  <c r="AY356" i="1" s="1"/>
  <c r="BB356" i="1" s="1"/>
  <c r="BA356" i="1"/>
  <c r="H367" i="1"/>
  <c r="L367" i="1"/>
  <c r="N367" i="1"/>
  <c r="BG367" i="1" s="1"/>
  <c r="AO367" i="1"/>
  <c r="E367" i="1" s="1"/>
  <c r="AP367" i="1"/>
  <c r="AQ367" i="1"/>
  <c r="AR367" i="1"/>
  <c r="AT367" i="1" s="1"/>
  <c r="J367" i="1" s="1"/>
  <c r="AU367" i="1" s="1"/>
  <c r="AS367" i="1"/>
  <c r="AX367" i="1"/>
  <c r="AY367" i="1" s="1"/>
  <c r="BB367" i="1" s="1"/>
  <c r="BA367" i="1"/>
  <c r="H368" i="1"/>
  <c r="L368" i="1"/>
  <c r="N368" i="1"/>
  <c r="BG368" i="1" s="1"/>
  <c r="AO368" i="1"/>
  <c r="E368" i="1" s="1"/>
  <c r="AP368" i="1"/>
  <c r="AQ368" i="1"/>
  <c r="AR368" i="1"/>
  <c r="AT368" i="1" s="1"/>
  <c r="J368" i="1" s="1"/>
  <c r="AU368" i="1" s="1"/>
  <c r="AS368" i="1"/>
  <c r="AX368" i="1"/>
  <c r="AY368" i="1" s="1"/>
  <c r="BB368" i="1" s="1"/>
  <c r="BA368" i="1"/>
  <c r="H369" i="1"/>
  <c r="L369" i="1"/>
  <c r="N369" i="1" s="1"/>
  <c r="BG369" i="1" s="1"/>
  <c r="AO369" i="1"/>
  <c r="E369" i="1" s="1"/>
  <c r="AP369" i="1"/>
  <c r="AQ369" i="1"/>
  <c r="AR369" i="1"/>
  <c r="AS369" i="1"/>
  <c r="AX369" i="1"/>
  <c r="AY369" i="1" s="1"/>
  <c r="BB369" i="1" s="1"/>
  <c r="BA369" i="1"/>
  <c r="H370" i="1"/>
  <c r="L370" i="1"/>
  <c r="N370" i="1"/>
  <c r="BG370" i="1" s="1"/>
  <c r="AO370" i="1"/>
  <c r="E370" i="1" s="1"/>
  <c r="AP370" i="1"/>
  <c r="AQ370" i="1"/>
  <c r="AR370" i="1"/>
  <c r="AT370" i="1" s="1"/>
  <c r="J370" i="1" s="1"/>
  <c r="AS370" i="1"/>
  <c r="AU370" i="1"/>
  <c r="I370" i="1" s="1"/>
  <c r="AX370" i="1"/>
  <c r="AY370" i="1" s="1"/>
  <c r="BB370" i="1" s="1"/>
  <c r="BA370" i="1"/>
  <c r="H371" i="1"/>
  <c r="L371" i="1"/>
  <c r="N371" i="1"/>
  <c r="BG371" i="1" s="1"/>
  <c r="AO371" i="1"/>
  <c r="E371" i="1" s="1"/>
  <c r="AP371" i="1"/>
  <c r="AQ371" i="1"/>
  <c r="AR371" i="1"/>
  <c r="AT371" i="1" s="1"/>
  <c r="J371" i="1" s="1"/>
  <c r="AU371" i="1" s="1"/>
  <c r="AS371" i="1"/>
  <c r="AX371" i="1"/>
  <c r="AY371" i="1" s="1"/>
  <c r="BB371" i="1" s="1"/>
  <c r="BA371" i="1"/>
  <c r="H381" i="1"/>
  <c r="L381" i="1"/>
  <c r="N381" i="1"/>
  <c r="BG381" i="1" s="1"/>
  <c r="AO381" i="1"/>
  <c r="E381" i="1" s="1"/>
  <c r="AP381" i="1"/>
  <c r="AQ381" i="1"/>
  <c r="AR381" i="1"/>
  <c r="AT381" i="1" s="1"/>
  <c r="J381" i="1" s="1"/>
  <c r="AU381" i="1" s="1"/>
  <c r="AS381" i="1"/>
  <c r="AX381" i="1"/>
  <c r="AY381" i="1" s="1"/>
  <c r="BB381" i="1" s="1"/>
  <c r="BA381" i="1"/>
  <c r="H382" i="1"/>
  <c r="L382" i="1"/>
  <c r="N382" i="1" s="1"/>
  <c r="BG382" i="1" s="1"/>
  <c r="AO382" i="1"/>
  <c r="E382" i="1" s="1"/>
  <c r="AP382" i="1"/>
  <c r="AQ382" i="1"/>
  <c r="AR382" i="1"/>
  <c r="AS382" i="1"/>
  <c r="AX382" i="1"/>
  <c r="AY382" i="1" s="1"/>
  <c r="BB382" i="1" s="1"/>
  <c r="BA382" i="1"/>
  <c r="H383" i="1"/>
  <c r="L383" i="1"/>
  <c r="N383" i="1"/>
  <c r="BG383" i="1" s="1"/>
  <c r="AO383" i="1"/>
  <c r="E383" i="1" s="1"/>
  <c r="AP383" i="1"/>
  <c r="AQ383" i="1"/>
  <c r="AR383" i="1"/>
  <c r="AT383" i="1" s="1"/>
  <c r="J383" i="1" s="1"/>
  <c r="AS383" i="1"/>
  <c r="AU383" i="1"/>
  <c r="I383" i="1" s="1"/>
  <c r="AX383" i="1"/>
  <c r="AY383" i="1" s="1"/>
  <c r="BB383" i="1" s="1"/>
  <c r="BA383" i="1"/>
  <c r="H384" i="1"/>
  <c r="L384" i="1"/>
  <c r="N384" i="1"/>
  <c r="BG384" i="1" s="1"/>
  <c r="AO384" i="1"/>
  <c r="E384" i="1" s="1"/>
  <c r="AP384" i="1"/>
  <c r="AQ384" i="1"/>
  <c r="AR384" i="1"/>
  <c r="AT384" i="1" s="1"/>
  <c r="J384" i="1" s="1"/>
  <c r="AU384" i="1" s="1"/>
  <c r="AS384" i="1"/>
  <c r="AX384" i="1"/>
  <c r="AY384" i="1" s="1"/>
  <c r="BB384" i="1" s="1"/>
  <c r="BA384" i="1"/>
  <c r="H385" i="1"/>
  <c r="L385" i="1"/>
  <c r="N385" i="1"/>
  <c r="BG385" i="1" s="1"/>
  <c r="AO385" i="1"/>
  <c r="E385" i="1" s="1"/>
  <c r="AP385" i="1"/>
  <c r="AQ385" i="1"/>
  <c r="AR385" i="1"/>
  <c r="AT385" i="1" s="1"/>
  <c r="J385" i="1" s="1"/>
  <c r="AU385" i="1" s="1"/>
  <c r="AS385" i="1"/>
  <c r="AX385" i="1"/>
  <c r="AY385" i="1" s="1"/>
  <c r="BB385" i="1" s="1"/>
  <c r="BA385" i="1"/>
  <c r="H395" i="1"/>
  <c r="L395" i="1"/>
  <c r="N395" i="1" s="1"/>
  <c r="BG395" i="1" s="1"/>
  <c r="AO395" i="1"/>
  <c r="E395" i="1" s="1"/>
  <c r="AP395" i="1"/>
  <c r="AQ395" i="1"/>
  <c r="AR395" i="1"/>
  <c r="AS395" i="1"/>
  <c r="AX395" i="1"/>
  <c r="AY395" i="1" s="1"/>
  <c r="BB395" i="1" s="1"/>
  <c r="BA395" i="1"/>
  <c r="H396" i="1"/>
  <c r="L396" i="1"/>
  <c r="N396" i="1"/>
  <c r="BG396" i="1" s="1"/>
  <c r="AO396" i="1"/>
  <c r="E396" i="1" s="1"/>
  <c r="AP396" i="1"/>
  <c r="AQ396" i="1"/>
  <c r="AR396" i="1"/>
  <c r="AT396" i="1" s="1"/>
  <c r="J396" i="1" s="1"/>
  <c r="AS396" i="1"/>
  <c r="AU396" i="1"/>
  <c r="I396" i="1" s="1"/>
  <c r="AX396" i="1"/>
  <c r="AY396" i="1" s="1"/>
  <c r="BB396" i="1" s="1"/>
  <c r="BA396" i="1"/>
  <c r="H397" i="1"/>
  <c r="L397" i="1"/>
  <c r="N397" i="1"/>
  <c r="AO397" i="1"/>
  <c r="E397" i="1" s="1"/>
  <c r="BG397" i="1" s="1"/>
  <c r="AP397" i="1"/>
  <c r="AQ397" i="1"/>
  <c r="AR397" i="1"/>
  <c r="AT397" i="1" s="1"/>
  <c r="J397" i="1" s="1"/>
  <c r="AU397" i="1" s="1"/>
  <c r="AS397" i="1"/>
  <c r="AX397" i="1"/>
  <c r="AY397" i="1" s="1"/>
  <c r="BB397" i="1" s="1"/>
  <c r="BA397" i="1"/>
  <c r="L398" i="1"/>
  <c r="N398" i="1"/>
  <c r="AO398" i="1"/>
  <c r="AP398" i="1" s="1"/>
  <c r="AQ398" i="1"/>
  <c r="AR398" i="1"/>
  <c r="AS398" i="1"/>
  <c r="AX398" i="1"/>
  <c r="AY398" i="1" s="1"/>
  <c r="BB398" i="1" s="1"/>
  <c r="BA398" i="1"/>
  <c r="L399" i="1"/>
  <c r="N399" i="1"/>
  <c r="AO399" i="1"/>
  <c r="AP399" i="1" s="1"/>
  <c r="AQ399" i="1"/>
  <c r="AR399" i="1"/>
  <c r="AS399" i="1"/>
  <c r="AX399" i="1"/>
  <c r="AY399" i="1" s="1"/>
  <c r="BA399" i="1"/>
  <c r="L409" i="1"/>
  <c r="N409" i="1"/>
  <c r="AO409" i="1"/>
  <c r="AP409" i="1" s="1"/>
  <c r="AQ409" i="1"/>
  <c r="AR409" i="1"/>
  <c r="AS409" i="1"/>
  <c r="AX409" i="1"/>
  <c r="AY409" i="1" s="1"/>
  <c r="BA409" i="1"/>
  <c r="E410" i="1"/>
  <c r="L410" i="1"/>
  <c r="N410" i="1"/>
  <c r="AO410" i="1"/>
  <c r="AP410" i="1" s="1"/>
  <c r="AQ410" i="1"/>
  <c r="AR410" i="1"/>
  <c r="AS410" i="1"/>
  <c r="AT410" i="1" s="1"/>
  <c r="J410" i="1" s="1"/>
  <c r="AU410" i="1" s="1"/>
  <c r="AV410" i="1" s="1"/>
  <c r="AW410" i="1" s="1"/>
  <c r="AZ410" i="1" s="1"/>
  <c r="F410" i="1" s="1"/>
  <c r="BC410" i="1" s="1"/>
  <c r="G410" i="1" s="1"/>
  <c r="AX410" i="1"/>
  <c r="AY410" i="1" s="1"/>
  <c r="BB410" i="1" s="1"/>
  <c r="BA410" i="1"/>
  <c r="L411" i="1"/>
  <c r="N411" i="1"/>
  <c r="AO411" i="1"/>
  <c r="AP411" i="1" s="1"/>
  <c r="AQ411" i="1"/>
  <c r="AR411" i="1"/>
  <c r="AS411" i="1"/>
  <c r="AX411" i="1"/>
  <c r="AY411" i="1" s="1"/>
  <c r="BB411" i="1" s="1"/>
  <c r="BA411" i="1"/>
  <c r="L412" i="1"/>
  <c r="N412" i="1"/>
  <c r="AO412" i="1"/>
  <c r="AP412" i="1" s="1"/>
  <c r="AQ412" i="1"/>
  <c r="AR412" i="1"/>
  <c r="AS412" i="1"/>
  <c r="AX412" i="1"/>
  <c r="AY412" i="1" s="1"/>
  <c r="BA412" i="1"/>
  <c r="L413" i="1"/>
  <c r="N413" i="1"/>
  <c r="AO413" i="1"/>
  <c r="AP413" i="1" s="1"/>
  <c r="H413" i="1" s="1"/>
  <c r="AQ413" i="1"/>
  <c r="AR413" i="1"/>
  <c r="AS413" i="1"/>
  <c r="AX413" i="1"/>
  <c r="AY413" i="1" s="1"/>
  <c r="BA413" i="1"/>
  <c r="E423" i="1"/>
  <c r="L423" i="1"/>
  <c r="N423" i="1"/>
  <c r="AO423" i="1"/>
  <c r="AP423" i="1" s="1"/>
  <c r="AQ423" i="1"/>
  <c r="AR423" i="1"/>
  <c r="AS423" i="1"/>
  <c r="AT423" i="1" s="1"/>
  <c r="J423" i="1" s="1"/>
  <c r="AU423" i="1" s="1"/>
  <c r="AV423" i="1" s="1"/>
  <c r="AW423" i="1" s="1"/>
  <c r="AZ423" i="1" s="1"/>
  <c r="F423" i="1" s="1"/>
  <c r="BC423" i="1" s="1"/>
  <c r="G423" i="1" s="1"/>
  <c r="AX423" i="1"/>
  <c r="AY423" i="1" s="1"/>
  <c r="BB423" i="1" s="1"/>
  <c r="BA423" i="1"/>
  <c r="L424" i="1"/>
  <c r="N424" i="1"/>
  <c r="AO424" i="1"/>
  <c r="AP424" i="1" s="1"/>
  <c r="AQ424" i="1"/>
  <c r="AR424" i="1"/>
  <c r="AS424" i="1"/>
  <c r="AX424" i="1"/>
  <c r="AY424" i="1" s="1"/>
  <c r="BB424" i="1" s="1"/>
  <c r="BA424" i="1"/>
  <c r="L425" i="1"/>
  <c r="N425" i="1"/>
  <c r="AO425" i="1"/>
  <c r="AP425" i="1" s="1"/>
  <c r="H425" i="1" s="1"/>
  <c r="AQ425" i="1"/>
  <c r="AR425" i="1"/>
  <c r="AS425" i="1"/>
  <c r="AX425" i="1"/>
  <c r="AY425" i="1" s="1"/>
  <c r="BA425" i="1"/>
  <c r="L426" i="1"/>
  <c r="N426" i="1"/>
  <c r="AO426" i="1"/>
  <c r="AP426" i="1" s="1"/>
  <c r="AQ426" i="1"/>
  <c r="AR426" i="1"/>
  <c r="AS426" i="1"/>
  <c r="AX426" i="1"/>
  <c r="AY426" i="1" s="1"/>
  <c r="BA426" i="1"/>
  <c r="E427" i="1"/>
  <c r="L427" i="1"/>
  <c r="N427" i="1"/>
  <c r="AO427" i="1"/>
  <c r="AP427" i="1" s="1"/>
  <c r="AQ427" i="1"/>
  <c r="AR427" i="1"/>
  <c r="AS427" i="1"/>
  <c r="AT427" i="1" s="1"/>
  <c r="J427" i="1" s="1"/>
  <c r="AU427" i="1" s="1"/>
  <c r="AV427" i="1" s="1"/>
  <c r="AW427" i="1" s="1"/>
  <c r="AZ427" i="1" s="1"/>
  <c r="F427" i="1" s="1"/>
  <c r="BC427" i="1" s="1"/>
  <c r="G427" i="1" s="1"/>
  <c r="AX427" i="1"/>
  <c r="AY427" i="1" s="1"/>
  <c r="BB427" i="1" s="1"/>
  <c r="BA427" i="1"/>
  <c r="L437" i="1"/>
  <c r="N437" i="1"/>
  <c r="AO437" i="1"/>
  <c r="AP437" i="1" s="1"/>
  <c r="AQ437" i="1"/>
  <c r="AR437" i="1"/>
  <c r="AS437" i="1"/>
  <c r="AX437" i="1"/>
  <c r="AY437" i="1" s="1"/>
  <c r="BB437" i="1" s="1"/>
  <c r="BA437" i="1"/>
  <c r="L438" i="1"/>
  <c r="N438" i="1"/>
  <c r="AO438" i="1"/>
  <c r="AP438" i="1" s="1"/>
  <c r="H438" i="1" s="1"/>
  <c r="AQ438" i="1"/>
  <c r="AR438" i="1"/>
  <c r="AS438" i="1"/>
  <c r="AX438" i="1"/>
  <c r="AY438" i="1" s="1"/>
  <c r="BA438" i="1"/>
  <c r="L439" i="1"/>
  <c r="N439" i="1"/>
  <c r="AO439" i="1"/>
  <c r="AP439" i="1" s="1"/>
  <c r="AQ439" i="1"/>
  <c r="AR439" i="1"/>
  <c r="AS439" i="1"/>
  <c r="AX439" i="1"/>
  <c r="AY439" i="1" s="1"/>
  <c r="BA439" i="1"/>
  <c r="E440" i="1"/>
  <c r="L440" i="1"/>
  <c r="N440" i="1"/>
  <c r="AO440" i="1"/>
  <c r="AP440" i="1" s="1"/>
  <c r="AQ440" i="1"/>
  <c r="AR440" i="1"/>
  <c r="AS440" i="1"/>
  <c r="AT440" i="1" s="1"/>
  <c r="J440" i="1" s="1"/>
  <c r="AU440" i="1" s="1"/>
  <c r="AV440" i="1" s="1"/>
  <c r="AW440" i="1" s="1"/>
  <c r="AZ440" i="1" s="1"/>
  <c r="F440" i="1" s="1"/>
  <c r="BC440" i="1" s="1"/>
  <c r="G440" i="1" s="1"/>
  <c r="AX440" i="1"/>
  <c r="AY440" i="1" s="1"/>
  <c r="BB440" i="1" s="1"/>
  <c r="BA440" i="1"/>
  <c r="L441" i="1"/>
  <c r="N441" i="1"/>
  <c r="AO441" i="1"/>
  <c r="AP441" i="1" s="1"/>
  <c r="AQ441" i="1"/>
  <c r="AR441" i="1"/>
  <c r="AS441" i="1"/>
  <c r="AX441" i="1"/>
  <c r="AY441" i="1" s="1"/>
  <c r="BB441" i="1" s="1"/>
  <c r="BA441" i="1"/>
  <c r="BD427" i="1" l="1"/>
  <c r="BE427" i="1"/>
  <c r="I384" i="1"/>
  <c r="BF384" i="1"/>
  <c r="BH384" i="1" s="1"/>
  <c r="AV384" i="1"/>
  <c r="AW384" i="1" s="1"/>
  <c r="AZ384" i="1" s="1"/>
  <c r="F384" i="1" s="1"/>
  <c r="BC384" i="1" s="1"/>
  <c r="G384" i="1" s="1"/>
  <c r="I371" i="1"/>
  <c r="AV371" i="1"/>
  <c r="AW371" i="1" s="1"/>
  <c r="AZ371" i="1" s="1"/>
  <c r="F371" i="1" s="1"/>
  <c r="BC371" i="1" s="1"/>
  <c r="G371" i="1" s="1"/>
  <c r="I353" i="1"/>
  <c r="AV353" i="1"/>
  <c r="AW353" i="1" s="1"/>
  <c r="AZ353" i="1" s="1"/>
  <c r="F353" i="1" s="1"/>
  <c r="BC353" i="1" s="1"/>
  <c r="G353" i="1" s="1"/>
  <c r="BD423" i="1"/>
  <c r="BE423" i="1"/>
  <c r="BD410" i="1"/>
  <c r="BE410" i="1"/>
  <c r="I385" i="1"/>
  <c r="AV385" i="1"/>
  <c r="AW385" i="1" s="1"/>
  <c r="AZ385" i="1" s="1"/>
  <c r="F385" i="1" s="1"/>
  <c r="BC385" i="1" s="1"/>
  <c r="G385" i="1" s="1"/>
  <c r="I381" i="1"/>
  <c r="AV381" i="1"/>
  <c r="AW381" i="1" s="1"/>
  <c r="AZ381" i="1" s="1"/>
  <c r="F381" i="1" s="1"/>
  <c r="BC381" i="1" s="1"/>
  <c r="G381" i="1" s="1"/>
  <c r="I368" i="1"/>
  <c r="AV368" i="1"/>
  <c r="AW368" i="1" s="1"/>
  <c r="AZ368" i="1" s="1"/>
  <c r="F368" i="1" s="1"/>
  <c r="BC368" i="1" s="1"/>
  <c r="G368" i="1" s="1"/>
  <c r="BF368" i="1"/>
  <c r="I354" i="1"/>
  <c r="AV354" i="1"/>
  <c r="AW354" i="1" s="1"/>
  <c r="AZ354" i="1" s="1"/>
  <c r="F354" i="1" s="1"/>
  <c r="BC354" i="1" s="1"/>
  <c r="G354" i="1" s="1"/>
  <c r="BF354" i="1"/>
  <c r="I341" i="1"/>
  <c r="AV341" i="1"/>
  <c r="AW341" i="1" s="1"/>
  <c r="AZ341" i="1" s="1"/>
  <c r="F341" i="1" s="1"/>
  <c r="BC341" i="1" s="1"/>
  <c r="G341" i="1" s="1"/>
  <c r="AV235" i="1"/>
  <c r="AW235" i="1" s="1"/>
  <c r="AZ235" i="1" s="1"/>
  <c r="F235" i="1" s="1"/>
  <c r="BC235" i="1" s="1"/>
  <c r="G235" i="1" s="1"/>
  <c r="I235" i="1"/>
  <c r="I397" i="1"/>
  <c r="AV397" i="1"/>
  <c r="AW397" i="1" s="1"/>
  <c r="AZ397" i="1" s="1"/>
  <c r="F397" i="1" s="1"/>
  <c r="BC397" i="1" s="1"/>
  <c r="G397" i="1" s="1"/>
  <c r="I367" i="1"/>
  <c r="AV367" i="1"/>
  <c r="AW367" i="1" s="1"/>
  <c r="AZ367" i="1" s="1"/>
  <c r="F367" i="1" s="1"/>
  <c r="BC367" i="1" s="1"/>
  <c r="G367" i="1" s="1"/>
  <c r="AV237" i="1"/>
  <c r="AW237" i="1" s="1"/>
  <c r="AZ237" i="1" s="1"/>
  <c r="F237" i="1" s="1"/>
  <c r="BC237" i="1" s="1"/>
  <c r="G237" i="1" s="1"/>
  <c r="I237" i="1"/>
  <c r="BE440" i="1"/>
  <c r="BD440" i="1"/>
  <c r="BD221" i="1"/>
  <c r="BE221" i="1"/>
  <c r="BF180" i="1"/>
  <c r="H439" i="1"/>
  <c r="H426" i="1"/>
  <c r="BG423" i="1"/>
  <c r="I255" i="1"/>
  <c r="AV255" i="1"/>
  <c r="AW255" i="1" s="1"/>
  <c r="AZ255" i="1" s="1"/>
  <c r="F255" i="1" s="1"/>
  <c r="BC255" i="1" s="1"/>
  <c r="G255" i="1" s="1"/>
  <c r="H238" i="1"/>
  <c r="BG236" i="1"/>
  <c r="AT223" i="1"/>
  <c r="J223" i="1" s="1"/>
  <c r="AU223" i="1" s="1"/>
  <c r="H221" i="1"/>
  <c r="BF221" i="1"/>
  <c r="H210" i="1"/>
  <c r="AV209" i="1"/>
  <c r="AW209" i="1" s="1"/>
  <c r="AZ209" i="1" s="1"/>
  <c r="F209" i="1" s="1"/>
  <c r="BC209" i="1" s="1"/>
  <c r="G209" i="1" s="1"/>
  <c r="I209" i="1"/>
  <c r="BG208" i="1"/>
  <c r="BG20" i="1"/>
  <c r="E439" i="1"/>
  <c r="E426" i="1"/>
  <c r="AT413" i="1"/>
  <c r="J413" i="1" s="1"/>
  <c r="AU413" i="1" s="1"/>
  <c r="H441" i="1"/>
  <c r="I440" i="1"/>
  <c r="BB439" i="1"/>
  <c r="AT438" i="1"/>
  <c r="J438" i="1" s="1"/>
  <c r="AU438" i="1" s="1"/>
  <c r="E438" i="1"/>
  <c r="H437" i="1"/>
  <c r="I427" i="1"/>
  <c r="BB426" i="1"/>
  <c r="AT425" i="1"/>
  <c r="J425" i="1" s="1"/>
  <c r="AU425" i="1" s="1"/>
  <c r="E425" i="1"/>
  <c r="H424" i="1"/>
  <c r="I423" i="1"/>
  <c r="BB413" i="1"/>
  <c r="AT412" i="1"/>
  <c r="J412" i="1" s="1"/>
  <c r="AU412" i="1" s="1"/>
  <c r="E412" i="1"/>
  <c r="H411" i="1"/>
  <c r="I410" i="1"/>
  <c r="BB409" i="1"/>
  <c r="AT399" i="1"/>
  <c r="J399" i="1" s="1"/>
  <c r="AU399" i="1" s="1"/>
  <c r="E399" i="1"/>
  <c r="H398" i="1"/>
  <c r="BF356" i="1"/>
  <c r="BH356" i="1" s="1"/>
  <c r="I338" i="1"/>
  <c r="BF338" i="1"/>
  <c r="BH338" i="1" s="1"/>
  <c r="AV338" i="1"/>
  <c r="AW338" i="1" s="1"/>
  <c r="AZ338" i="1" s="1"/>
  <c r="F338" i="1" s="1"/>
  <c r="BC338" i="1" s="1"/>
  <c r="G338" i="1" s="1"/>
  <c r="BG324" i="1"/>
  <c r="I312" i="1"/>
  <c r="BF312" i="1"/>
  <c r="AV312" i="1"/>
  <c r="AW312" i="1" s="1"/>
  <c r="AZ312" i="1" s="1"/>
  <c r="F312" i="1" s="1"/>
  <c r="BC312" i="1" s="1"/>
  <c r="G312" i="1" s="1"/>
  <c r="BG298" i="1"/>
  <c r="I295" i="1"/>
  <c r="AV295" i="1"/>
  <c r="AW295" i="1" s="1"/>
  <c r="AZ295" i="1" s="1"/>
  <c r="F295" i="1" s="1"/>
  <c r="BC295" i="1" s="1"/>
  <c r="G295" i="1" s="1"/>
  <c r="BG281" i="1"/>
  <c r="I268" i="1"/>
  <c r="AV268" i="1"/>
  <c r="AW268" i="1" s="1"/>
  <c r="AZ268" i="1" s="1"/>
  <c r="F268" i="1" s="1"/>
  <c r="BC268" i="1" s="1"/>
  <c r="G268" i="1" s="1"/>
  <c r="BG254" i="1"/>
  <c r="I251" i="1"/>
  <c r="BF251" i="1"/>
  <c r="AV251" i="1"/>
  <c r="AW251" i="1" s="1"/>
  <c r="AZ251" i="1" s="1"/>
  <c r="F251" i="1" s="1"/>
  <c r="BC251" i="1" s="1"/>
  <c r="G251" i="1" s="1"/>
  <c r="AT239" i="1"/>
  <c r="J239" i="1" s="1"/>
  <c r="AU239" i="1" s="1"/>
  <c r="E225" i="1"/>
  <c r="AP225" i="1"/>
  <c r="AT222" i="1"/>
  <c r="J222" i="1" s="1"/>
  <c r="AU222" i="1" s="1"/>
  <c r="BB211" i="1"/>
  <c r="H211" i="1"/>
  <c r="BG196" i="1"/>
  <c r="BG193" i="1"/>
  <c r="AV153" i="1"/>
  <c r="AW153" i="1" s="1"/>
  <c r="AZ153" i="1" s="1"/>
  <c r="F153" i="1" s="1"/>
  <c r="BC153" i="1" s="1"/>
  <c r="G153" i="1" s="1"/>
  <c r="I153" i="1"/>
  <c r="AV137" i="1"/>
  <c r="AW137" i="1" s="1"/>
  <c r="AZ137" i="1" s="1"/>
  <c r="F137" i="1" s="1"/>
  <c r="BC137" i="1" s="1"/>
  <c r="G137" i="1" s="1"/>
  <c r="I137" i="1"/>
  <c r="BG111" i="1"/>
  <c r="BG440" i="1"/>
  <c r="BG427" i="1"/>
  <c r="BG410" i="1"/>
  <c r="H409" i="1"/>
  <c r="I325" i="1"/>
  <c r="AV325" i="1"/>
  <c r="AW325" i="1" s="1"/>
  <c r="AZ325" i="1" s="1"/>
  <c r="F325" i="1" s="1"/>
  <c r="BC325" i="1" s="1"/>
  <c r="G325" i="1" s="1"/>
  <c r="I308" i="1"/>
  <c r="AV308" i="1"/>
  <c r="AW308" i="1" s="1"/>
  <c r="AZ308" i="1" s="1"/>
  <c r="F308" i="1" s="1"/>
  <c r="BC308" i="1" s="1"/>
  <c r="G308" i="1" s="1"/>
  <c r="I282" i="1"/>
  <c r="BF282" i="1"/>
  <c r="AV282" i="1"/>
  <c r="AW282" i="1" s="1"/>
  <c r="AZ282" i="1" s="1"/>
  <c r="F282" i="1" s="1"/>
  <c r="BC282" i="1" s="1"/>
  <c r="G282" i="1" s="1"/>
  <c r="AT238" i="1"/>
  <c r="J238" i="1" s="1"/>
  <c r="AU238" i="1" s="1"/>
  <c r="BG211" i="1"/>
  <c r="AT210" i="1"/>
  <c r="J210" i="1" s="1"/>
  <c r="AU210" i="1" s="1"/>
  <c r="AV207" i="1"/>
  <c r="AW207" i="1" s="1"/>
  <c r="AZ207" i="1" s="1"/>
  <c r="F207" i="1" s="1"/>
  <c r="BC207" i="1" s="1"/>
  <c r="I207" i="1"/>
  <c r="AV195" i="1"/>
  <c r="AW195" i="1" s="1"/>
  <c r="AZ195" i="1" s="1"/>
  <c r="F195" i="1" s="1"/>
  <c r="BC195" i="1" s="1"/>
  <c r="G195" i="1" s="1"/>
  <c r="I195" i="1"/>
  <c r="BD122" i="1"/>
  <c r="BE122" i="1"/>
  <c r="AT439" i="1"/>
  <c r="J439" i="1" s="1"/>
  <c r="AU439" i="1" s="1"/>
  <c r="AT426" i="1"/>
  <c r="J426" i="1" s="1"/>
  <c r="AU426" i="1" s="1"/>
  <c r="E413" i="1"/>
  <c r="H412" i="1"/>
  <c r="AT409" i="1"/>
  <c r="J409" i="1" s="1"/>
  <c r="AU409" i="1" s="1"/>
  <c r="E409" i="1"/>
  <c r="H399" i="1"/>
  <c r="BG339" i="1"/>
  <c r="BG338" i="1"/>
  <c r="I328" i="1"/>
  <c r="BF328" i="1"/>
  <c r="BH328" i="1" s="1"/>
  <c r="BG313" i="1"/>
  <c r="BG312" i="1"/>
  <c r="BH312" i="1"/>
  <c r="I311" i="1"/>
  <c r="BG296" i="1"/>
  <c r="BG295" i="1"/>
  <c r="I294" i="1"/>
  <c r="BG269" i="1"/>
  <c r="BG268" i="1"/>
  <c r="I267" i="1"/>
  <c r="BF267" i="1"/>
  <c r="BH267" i="1" s="1"/>
  <c r="BG252" i="1"/>
  <c r="BG210" i="1"/>
  <c r="BF207" i="1"/>
  <c r="BD196" i="1"/>
  <c r="BE196" i="1"/>
  <c r="H196" i="1"/>
  <c r="BF196" i="1"/>
  <c r="BH196" i="1" s="1"/>
  <c r="BF195" i="1"/>
  <c r="BH195" i="1" s="1"/>
  <c r="BG194" i="1"/>
  <c r="AV193" i="1"/>
  <c r="AW193" i="1" s="1"/>
  <c r="AZ193" i="1" s="1"/>
  <c r="F193" i="1" s="1"/>
  <c r="BC193" i="1" s="1"/>
  <c r="G193" i="1" s="1"/>
  <c r="I193" i="1"/>
  <c r="H193" i="1"/>
  <c r="AV182" i="1"/>
  <c r="AW182" i="1" s="1"/>
  <c r="AZ182" i="1" s="1"/>
  <c r="F182" i="1" s="1"/>
  <c r="BC182" i="1" s="1"/>
  <c r="G182" i="1" s="1"/>
  <c r="I182" i="1"/>
  <c r="BG181" i="1"/>
  <c r="AV180" i="1"/>
  <c r="AW180" i="1" s="1"/>
  <c r="AZ180" i="1" s="1"/>
  <c r="F180" i="1" s="1"/>
  <c r="BC180" i="1" s="1"/>
  <c r="I180" i="1"/>
  <c r="BD178" i="1"/>
  <c r="BE178" i="1"/>
  <c r="H178" i="1"/>
  <c r="BF178" i="1"/>
  <c r="AV165" i="1"/>
  <c r="AW165" i="1" s="1"/>
  <c r="AZ165" i="1" s="1"/>
  <c r="F165" i="1" s="1"/>
  <c r="BC165" i="1" s="1"/>
  <c r="G165" i="1" s="1"/>
  <c r="I165" i="1"/>
  <c r="BD154" i="1"/>
  <c r="BE154" i="1"/>
  <c r="BG79" i="1"/>
  <c r="I63" i="1"/>
  <c r="AV63" i="1"/>
  <c r="AW63" i="1" s="1"/>
  <c r="AZ63" i="1" s="1"/>
  <c r="F63" i="1" s="1"/>
  <c r="BC63" i="1" s="1"/>
  <c r="G63" i="1" s="1"/>
  <c r="AT441" i="1"/>
  <c r="J441" i="1" s="1"/>
  <c r="AU441" i="1" s="1"/>
  <c r="E441" i="1"/>
  <c r="BF440" i="1"/>
  <c r="BH440" i="1" s="1"/>
  <c r="H440" i="1"/>
  <c r="BB438" i="1"/>
  <c r="AT437" i="1"/>
  <c r="J437" i="1" s="1"/>
  <c r="AU437" i="1" s="1"/>
  <c r="E437" i="1"/>
  <c r="BF427" i="1"/>
  <c r="BH427" i="1" s="1"/>
  <c r="H427" i="1"/>
  <c r="BB425" i="1"/>
  <c r="AT424" i="1"/>
  <c r="J424" i="1" s="1"/>
  <c r="AU424" i="1" s="1"/>
  <c r="E424" i="1"/>
  <c r="BF423" i="1"/>
  <c r="BH423" i="1" s="1"/>
  <c r="H423" i="1"/>
  <c r="BB412" i="1"/>
  <c r="AT411" i="1"/>
  <c r="J411" i="1" s="1"/>
  <c r="AU411" i="1" s="1"/>
  <c r="E411" i="1"/>
  <c r="BF410" i="1"/>
  <c r="BH410" i="1" s="1"/>
  <c r="H410" i="1"/>
  <c r="BB399" i="1"/>
  <c r="AT398" i="1"/>
  <c r="J398" i="1" s="1"/>
  <c r="AU398" i="1" s="1"/>
  <c r="E398" i="1"/>
  <c r="AV396" i="1"/>
  <c r="AW396" i="1" s="1"/>
  <c r="AZ396" i="1" s="1"/>
  <c r="F396" i="1" s="1"/>
  <c r="BC396" i="1" s="1"/>
  <c r="G396" i="1" s="1"/>
  <c r="AT395" i="1"/>
  <c r="J395" i="1" s="1"/>
  <c r="AU395" i="1" s="1"/>
  <c r="AV383" i="1"/>
  <c r="AW383" i="1" s="1"/>
  <c r="AZ383" i="1" s="1"/>
  <c r="F383" i="1" s="1"/>
  <c r="BC383" i="1" s="1"/>
  <c r="G383" i="1" s="1"/>
  <c r="AT382" i="1"/>
  <c r="J382" i="1" s="1"/>
  <c r="AU382" i="1" s="1"/>
  <c r="AV370" i="1"/>
  <c r="AW370" i="1" s="1"/>
  <c r="AZ370" i="1" s="1"/>
  <c r="F370" i="1" s="1"/>
  <c r="BC370" i="1" s="1"/>
  <c r="G370" i="1" s="1"/>
  <c r="AT369" i="1"/>
  <c r="J369" i="1" s="1"/>
  <c r="AU369" i="1" s="1"/>
  <c r="BH368" i="1"/>
  <c r="AV356" i="1"/>
  <c r="AW356" i="1" s="1"/>
  <c r="AZ356" i="1" s="1"/>
  <c r="F356" i="1" s="1"/>
  <c r="BC356" i="1" s="1"/>
  <c r="G356" i="1" s="1"/>
  <c r="AT355" i="1"/>
  <c r="J355" i="1" s="1"/>
  <c r="AU355" i="1" s="1"/>
  <c r="BH354" i="1"/>
  <c r="AV352" i="1"/>
  <c r="AW352" i="1" s="1"/>
  <c r="AZ352" i="1" s="1"/>
  <c r="F352" i="1" s="1"/>
  <c r="BC352" i="1" s="1"/>
  <c r="G352" i="1" s="1"/>
  <c r="AT342" i="1"/>
  <c r="J342" i="1" s="1"/>
  <c r="AU342" i="1" s="1"/>
  <c r="AV328" i="1"/>
  <c r="AW328" i="1" s="1"/>
  <c r="AZ328" i="1" s="1"/>
  <c r="F328" i="1" s="1"/>
  <c r="BC328" i="1" s="1"/>
  <c r="G328" i="1" s="1"/>
  <c r="BG326" i="1"/>
  <c r="BG325" i="1"/>
  <c r="AT324" i="1"/>
  <c r="J324" i="1" s="1"/>
  <c r="AU324" i="1" s="1"/>
  <c r="AV311" i="1"/>
  <c r="AW311" i="1" s="1"/>
  <c r="AZ311" i="1" s="1"/>
  <c r="F311" i="1" s="1"/>
  <c r="BC311" i="1" s="1"/>
  <c r="G311" i="1" s="1"/>
  <c r="BG309" i="1"/>
  <c r="BG308" i="1"/>
  <c r="AT298" i="1"/>
  <c r="J298" i="1" s="1"/>
  <c r="AU298" i="1" s="1"/>
  <c r="AV294" i="1"/>
  <c r="AW294" i="1" s="1"/>
  <c r="AZ294" i="1" s="1"/>
  <c r="F294" i="1" s="1"/>
  <c r="BC294" i="1" s="1"/>
  <c r="G294" i="1" s="1"/>
  <c r="BG283" i="1"/>
  <c r="BG282" i="1"/>
  <c r="BH282" i="1"/>
  <c r="AT281" i="1"/>
  <c r="J281" i="1" s="1"/>
  <c r="AU281" i="1" s="1"/>
  <c r="AV267" i="1"/>
  <c r="AW267" i="1" s="1"/>
  <c r="AZ267" i="1" s="1"/>
  <c r="F267" i="1" s="1"/>
  <c r="BC267" i="1" s="1"/>
  <c r="G267" i="1" s="1"/>
  <c r="BG265" i="1"/>
  <c r="BG255" i="1"/>
  <c r="AT254" i="1"/>
  <c r="J254" i="1" s="1"/>
  <c r="AU254" i="1" s="1"/>
  <c r="BG251" i="1"/>
  <c r="BH251" i="1"/>
  <c r="AP236" i="1"/>
  <c r="I221" i="1"/>
  <c r="BB194" i="1"/>
  <c r="H194" i="1"/>
  <c r="BG167" i="1"/>
  <c r="AV166" i="1"/>
  <c r="AW166" i="1" s="1"/>
  <c r="AZ166" i="1" s="1"/>
  <c r="F166" i="1" s="1"/>
  <c r="BC166" i="1" s="1"/>
  <c r="G166" i="1" s="1"/>
  <c r="I166" i="1"/>
  <c r="H166" i="1"/>
  <c r="AV164" i="1"/>
  <c r="AW164" i="1" s="1"/>
  <c r="AZ164" i="1" s="1"/>
  <c r="F164" i="1" s="1"/>
  <c r="BC164" i="1" s="1"/>
  <c r="G164" i="1" s="1"/>
  <c r="I164" i="1"/>
  <c r="H151" i="1"/>
  <c r="BD135" i="1"/>
  <c r="BE135" i="1"/>
  <c r="BG96" i="1"/>
  <c r="AV168" i="1"/>
  <c r="AW168" i="1" s="1"/>
  <c r="AZ168" i="1" s="1"/>
  <c r="F168" i="1" s="1"/>
  <c r="BC168" i="1" s="1"/>
  <c r="G168" i="1" s="1"/>
  <c r="I168" i="1"/>
  <c r="BG166" i="1"/>
  <c r="H139" i="1"/>
  <c r="H81" i="1"/>
  <c r="BE36" i="1"/>
  <c r="BD36" i="1"/>
  <c r="BE21" i="1"/>
  <c r="BD21" i="1"/>
  <c r="AT339" i="1"/>
  <c r="J339" i="1" s="1"/>
  <c r="AU339" i="1" s="1"/>
  <c r="AT326" i="1"/>
  <c r="J326" i="1" s="1"/>
  <c r="AU326" i="1" s="1"/>
  <c r="AT313" i="1"/>
  <c r="J313" i="1" s="1"/>
  <c r="AU313" i="1" s="1"/>
  <c r="AT309" i="1"/>
  <c r="J309" i="1" s="1"/>
  <c r="AU309" i="1" s="1"/>
  <c r="AT296" i="1"/>
  <c r="J296" i="1" s="1"/>
  <c r="AU296" i="1" s="1"/>
  <c r="AT283" i="1"/>
  <c r="J283" i="1" s="1"/>
  <c r="AU283" i="1" s="1"/>
  <c r="AT269" i="1"/>
  <c r="J269" i="1" s="1"/>
  <c r="AU269" i="1" s="1"/>
  <c r="AT265" i="1"/>
  <c r="J265" i="1" s="1"/>
  <c r="AU265" i="1" s="1"/>
  <c r="AT252" i="1"/>
  <c r="J252" i="1" s="1"/>
  <c r="AU252" i="1" s="1"/>
  <c r="AP240" i="1"/>
  <c r="BG238" i="1"/>
  <c r="AT224" i="1"/>
  <c r="J224" i="1" s="1"/>
  <c r="AU224" i="1" s="1"/>
  <c r="AP223" i="1"/>
  <c r="BG221" i="1"/>
  <c r="BH221" i="1" s="1"/>
  <c r="AT211" i="1"/>
  <c r="J211" i="1" s="1"/>
  <c r="AU211" i="1" s="1"/>
  <c r="H209" i="1"/>
  <c r="BF209" i="1"/>
  <c r="BH209" i="1" s="1"/>
  <c r="E207" i="1"/>
  <c r="AP197" i="1"/>
  <c r="BG195" i="1"/>
  <c r="AT194" i="1"/>
  <c r="J194" i="1" s="1"/>
  <c r="AU194" i="1" s="1"/>
  <c r="H182" i="1"/>
  <c r="E180" i="1"/>
  <c r="AP179" i="1"/>
  <c r="BG168" i="1"/>
  <c r="AT167" i="1"/>
  <c r="J167" i="1" s="1"/>
  <c r="AU167" i="1" s="1"/>
  <c r="BG165" i="1"/>
  <c r="I154" i="1"/>
  <c r="BE152" i="1"/>
  <c r="E150" i="1"/>
  <c r="AP150" i="1"/>
  <c r="BG139" i="1"/>
  <c r="I135" i="1"/>
  <c r="I121" i="1"/>
  <c r="AP110" i="1"/>
  <c r="E110" i="1"/>
  <c r="E109" i="1"/>
  <c r="AP109" i="1"/>
  <c r="BG82" i="1"/>
  <c r="BG37" i="1"/>
  <c r="BG178" i="1"/>
  <c r="BH178" i="1"/>
  <c r="BB167" i="1"/>
  <c r="H165" i="1"/>
  <c r="BF165" i="1"/>
  <c r="BH165" i="1" s="1"/>
  <c r="BG153" i="1"/>
  <c r="AV139" i="1"/>
  <c r="AW139" i="1" s="1"/>
  <c r="AZ139" i="1" s="1"/>
  <c r="F139" i="1" s="1"/>
  <c r="BC139" i="1" s="1"/>
  <c r="G139" i="1" s="1"/>
  <c r="I139" i="1"/>
  <c r="AV138" i="1"/>
  <c r="AW138" i="1" s="1"/>
  <c r="AZ138" i="1" s="1"/>
  <c r="F138" i="1" s="1"/>
  <c r="BC138" i="1" s="1"/>
  <c r="G138" i="1" s="1"/>
  <c r="I138" i="1"/>
  <c r="AT81" i="1"/>
  <c r="J81" i="1" s="1"/>
  <c r="AU81" i="1" s="1"/>
  <c r="I35" i="1"/>
  <c r="BF35" i="1"/>
  <c r="AV35" i="1"/>
  <c r="AW35" i="1" s="1"/>
  <c r="AZ35" i="1" s="1"/>
  <c r="F35" i="1" s="1"/>
  <c r="BC35" i="1" s="1"/>
  <c r="G35" i="1" s="1"/>
  <c r="I20" i="1"/>
  <c r="BF20" i="1"/>
  <c r="BH20" i="1" s="1"/>
  <c r="AV20" i="1"/>
  <c r="AW20" i="1" s="1"/>
  <c r="AZ20" i="1" s="1"/>
  <c r="F20" i="1" s="1"/>
  <c r="BC20" i="1" s="1"/>
  <c r="G20" i="1" s="1"/>
  <c r="AT340" i="1"/>
  <c r="J340" i="1" s="1"/>
  <c r="AU340" i="1" s="1"/>
  <c r="AT327" i="1"/>
  <c r="J327" i="1" s="1"/>
  <c r="AU327" i="1" s="1"/>
  <c r="AT323" i="1"/>
  <c r="J323" i="1" s="1"/>
  <c r="AU323" i="1" s="1"/>
  <c r="AT310" i="1"/>
  <c r="J310" i="1" s="1"/>
  <c r="AU310" i="1" s="1"/>
  <c r="AT297" i="1"/>
  <c r="J297" i="1" s="1"/>
  <c r="AU297" i="1" s="1"/>
  <c r="AT284" i="1"/>
  <c r="J284" i="1" s="1"/>
  <c r="AU284" i="1" s="1"/>
  <c r="AT280" i="1"/>
  <c r="J280" i="1" s="1"/>
  <c r="AU280" i="1" s="1"/>
  <c r="AT266" i="1"/>
  <c r="J266" i="1" s="1"/>
  <c r="AU266" i="1" s="1"/>
  <c r="AT253" i="1"/>
  <c r="J253" i="1" s="1"/>
  <c r="AU253" i="1" s="1"/>
  <c r="BG240" i="1"/>
  <c r="BG223" i="1"/>
  <c r="BG209" i="1"/>
  <c r="AV208" i="1"/>
  <c r="AW208" i="1" s="1"/>
  <c r="AZ208" i="1" s="1"/>
  <c r="F208" i="1" s="1"/>
  <c r="I208" i="1"/>
  <c r="BG197" i="1"/>
  <c r="BG182" i="1"/>
  <c r="AV181" i="1"/>
  <c r="AW181" i="1" s="1"/>
  <c r="AZ181" i="1" s="1"/>
  <c r="F181" i="1" s="1"/>
  <c r="I181" i="1"/>
  <c r="BG179" i="1"/>
  <c r="H154" i="1"/>
  <c r="BF154" i="1"/>
  <c r="H153" i="1"/>
  <c r="BF153" i="1"/>
  <c r="BH153" i="1" s="1"/>
  <c r="BG151" i="1"/>
  <c r="AT150" i="1"/>
  <c r="J150" i="1" s="1"/>
  <c r="AU150" i="1" s="1"/>
  <c r="BG136" i="1"/>
  <c r="H135" i="1"/>
  <c r="BF135" i="1"/>
  <c r="BH135" i="1" s="1"/>
  <c r="BG124" i="1"/>
  <c r="AV123" i="1"/>
  <c r="AW123" i="1" s="1"/>
  <c r="AZ123" i="1" s="1"/>
  <c r="F123" i="1" s="1"/>
  <c r="I123" i="1"/>
  <c r="BD121" i="1"/>
  <c r="BE121" i="1"/>
  <c r="H121" i="1"/>
  <c r="BF121" i="1"/>
  <c r="AT109" i="1"/>
  <c r="J109" i="1" s="1"/>
  <c r="AU109" i="1" s="1"/>
  <c r="AV67" i="1"/>
  <c r="AW67" i="1" s="1"/>
  <c r="AZ67" i="1" s="1"/>
  <c r="F67" i="1" s="1"/>
  <c r="BC67" i="1" s="1"/>
  <c r="G67" i="1" s="1"/>
  <c r="I67" i="1"/>
  <c r="BG66" i="1"/>
  <c r="BH154" i="1"/>
  <c r="BG154" i="1"/>
  <c r="H152" i="1"/>
  <c r="BF152" i="1"/>
  <c r="BH152" i="1" s="1"/>
  <c r="AT151" i="1"/>
  <c r="J151" i="1" s="1"/>
  <c r="AU151" i="1" s="1"/>
  <c r="H138" i="1"/>
  <c r="BF138" i="1"/>
  <c r="BB136" i="1"/>
  <c r="BG135" i="1"/>
  <c r="AT124" i="1"/>
  <c r="J124" i="1" s="1"/>
  <c r="AU124" i="1" s="1"/>
  <c r="BG123" i="1"/>
  <c r="H122" i="1"/>
  <c r="BF122" i="1"/>
  <c r="BH122" i="1" s="1"/>
  <c r="BG95" i="1"/>
  <c r="BG62" i="1"/>
  <c r="I49" i="1"/>
  <c r="AV49" i="1"/>
  <c r="AW49" i="1" s="1"/>
  <c r="AZ49" i="1" s="1"/>
  <c r="F49" i="1" s="1"/>
  <c r="BC49" i="1" s="1"/>
  <c r="G49" i="1" s="1"/>
  <c r="BF49" i="1"/>
  <c r="BH49" i="1" s="1"/>
  <c r="BE38" i="1"/>
  <c r="BD38" i="1"/>
  <c r="I37" i="1"/>
  <c r="AV37" i="1"/>
  <c r="AW37" i="1" s="1"/>
  <c r="AZ37" i="1" s="1"/>
  <c r="F37" i="1" s="1"/>
  <c r="BC37" i="1" s="1"/>
  <c r="G37" i="1" s="1"/>
  <c r="BG152" i="1"/>
  <c r="AT149" i="1"/>
  <c r="J149" i="1" s="1"/>
  <c r="AU149" i="1" s="1"/>
  <c r="BG137" i="1"/>
  <c r="AT136" i="1"/>
  <c r="J136" i="1" s="1"/>
  <c r="AU136" i="1" s="1"/>
  <c r="H125" i="1"/>
  <c r="BF125" i="1"/>
  <c r="BH125" i="1" s="1"/>
  <c r="I125" i="1"/>
  <c r="BB123" i="1"/>
  <c r="BG122" i="1"/>
  <c r="AT111" i="1"/>
  <c r="J111" i="1" s="1"/>
  <c r="AU111" i="1" s="1"/>
  <c r="AT108" i="1"/>
  <c r="J108" i="1" s="1"/>
  <c r="AU108" i="1" s="1"/>
  <c r="AT96" i="1"/>
  <c r="J96" i="1" s="1"/>
  <c r="AU96" i="1" s="1"/>
  <c r="BB80" i="1"/>
  <c r="H63" i="1"/>
  <c r="BF63" i="1"/>
  <c r="AV50" i="1"/>
  <c r="AW50" i="1" s="1"/>
  <c r="AZ50" i="1" s="1"/>
  <c r="F50" i="1" s="1"/>
  <c r="BC50" i="1" s="1"/>
  <c r="G50" i="1" s="1"/>
  <c r="BG48" i="1"/>
  <c r="BH48" i="1"/>
  <c r="BG22" i="1"/>
  <c r="BG138" i="1"/>
  <c r="BH138" i="1"/>
  <c r="BG125" i="1"/>
  <c r="BG121" i="1"/>
  <c r="BH121" i="1"/>
  <c r="AP107" i="1"/>
  <c r="AT107" i="1" s="1"/>
  <c r="J107" i="1" s="1"/>
  <c r="AU107" i="1" s="1"/>
  <c r="E107" i="1"/>
  <c r="AT93" i="1"/>
  <c r="J93" i="1" s="1"/>
  <c r="AU93" i="1" s="1"/>
  <c r="AT80" i="1"/>
  <c r="J80" i="1" s="1"/>
  <c r="AU80" i="1" s="1"/>
  <c r="AV78" i="1"/>
  <c r="AW78" i="1" s="1"/>
  <c r="AZ78" i="1" s="1"/>
  <c r="F78" i="1" s="1"/>
  <c r="BC78" i="1" s="1"/>
  <c r="G78" i="1" s="1"/>
  <c r="I78" i="1"/>
  <c r="BF78" i="1"/>
  <c r="AV77" i="1"/>
  <c r="AW77" i="1" s="1"/>
  <c r="AZ77" i="1" s="1"/>
  <c r="F77" i="1" s="1"/>
  <c r="I77" i="1"/>
  <c r="AV65" i="1"/>
  <c r="AW65" i="1" s="1"/>
  <c r="AZ65" i="1" s="1"/>
  <c r="F65" i="1" s="1"/>
  <c r="BC65" i="1" s="1"/>
  <c r="G65" i="1" s="1"/>
  <c r="I65" i="1"/>
  <c r="BF65" i="1"/>
  <c r="BH65" i="1" s="1"/>
  <c r="AV64" i="1"/>
  <c r="AW64" i="1" s="1"/>
  <c r="AZ64" i="1" s="1"/>
  <c r="F64" i="1" s="1"/>
  <c r="I64" i="1"/>
  <c r="I51" i="1"/>
  <c r="BF51" i="1"/>
  <c r="BH51" i="1" s="1"/>
  <c r="AV51" i="1"/>
  <c r="AW51" i="1" s="1"/>
  <c r="AZ51" i="1" s="1"/>
  <c r="F51" i="1" s="1"/>
  <c r="BC51" i="1" s="1"/>
  <c r="G51" i="1" s="1"/>
  <c r="I48" i="1"/>
  <c r="AV48" i="1"/>
  <c r="AW48" i="1" s="1"/>
  <c r="AZ48" i="1" s="1"/>
  <c r="F48" i="1" s="1"/>
  <c r="BC48" i="1" s="1"/>
  <c r="G48" i="1" s="1"/>
  <c r="BF48" i="1"/>
  <c r="BG24" i="1"/>
  <c r="I22" i="1"/>
  <c r="AV22" i="1"/>
  <c r="AW22" i="1" s="1"/>
  <c r="AZ22" i="1" s="1"/>
  <c r="F22" i="1" s="1"/>
  <c r="BC22" i="1" s="1"/>
  <c r="G22" i="1" s="1"/>
  <c r="BB108" i="1"/>
  <c r="H108" i="1"/>
  <c r="BB96" i="1"/>
  <c r="H96" i="1"/>
  <c r="AT94" i="1"/>
  <c r="J94" i="1" s="1"/>
  <c r="AU94" i="1" s="1"/>
  <c r="AT92" i="1"/>
  <c r="J92" i="1" s="1"/>
  <c r="AU92" i="1" s="1"/>
  <c r="AV79" i="1"/>
  <c r="AW79" i="1" s="1"/>
  <c r="AZ79" i="1" s="1"/>
  <c r="F79" i="1" s="1"/>
  <c r="I79" i="1"/>
  <c r="BG67" i="1"/>
  <c r="AV66" i="1"/>
  <c r="AW66" i="1" s="1"/>
  <c r="AZ66" i="1" s="1"/>
  <c r="F66" i="1" s="1"/>
  <c r="I66" i="1"/>
  <c r="I62" i="1"/>
  <c r="AV62" i="1"/>
  <c r="AW62" i="1" s="1"/>
  <c r="AZ62" i="1" s="1"/>
  <c r="F62" i="1" s="1"/>
  <c r="BC62" i="1" s="1"/>
  <c r="G62" i="1" s="1"/>
  <c r="BF62" i="1"/>
  <c r="BH62" i="1" s="1"/>
  <c r="BG35" i="1"/>
  <c r="BH35" i="1"/>
  <c r="I24" i="1"/>
  <c r="BF24" i="1"/>
  <c r="BH24" i="1" s="1"/>
  <c r="AV24" i="1"/>
  <c r="AW24" i="1" s="1"/>
  <c r="AZ24" i="1" s="1"/>
  <c r="F24" i="1" s="1"/>
  <c r="BC24" i="1" s="1"/>
  <c r="G24" i="1" s="1"/>
  <c r="BD23" i="1"/>
  <c r="AP95" i="1"/>
  <c r="AP94" i="1"/>
  <c r="AP93" i="1"/>
  <c r="AP92" i="1"/>
  <c r="AP82" i="1"/>
  <c r="AP80" i="1"/>
  <c r="BG52" i="1"/>
  <c r="H50" i="1"/>
  <c r="BF50" i="1"/>
  <c r="BH78" i="1"/>
  <c r="I52" i="1"/>
  <c r="AV52" i="1"/>
  <c r="AW52" i="1" s="1"/>
  <c r="AZ52" i="1" s="1"/>
  <c r="F52" i="1" s="1"/>
  <c r="BG63" i="1"/>
  <c r="BG50" i="1"/>
  <c r="BG38" i="1"/>
  <c r="BG36" i="1"/>
  <c r="BG34" i="1"/>
  <c r="BG23" i="1"/>
  <c r="BG51" i="1"/>
  <c r="I38" i="1"/>
  <c r="BF38" i="1"/>
  <c r="BH38" i="1" s="1"/>
  <c r="I36" i="1"/>
  <c r="BF36" i="1"/>
  <c r="I34" i="1"/>
  <c r="BF34" i="1"/>
  <c r="BH34" i="1" s="1"/>
  <c r="I23" i="1"/>
  <c r="BF23" i="1"/>
  <c r="I21" i="1"/>
  <c r="BF21" i="1"/>
  <c r="BH21" i="1" s="1"/>
  <c r="AV107" i="1" l="1"/>
  <c r="AW107" i="1" s="1"/>
  <c r="AZ107" i="1" s="1"/>
  <c r="F107" i="1" s="1"/>
  <c r="BC107" i="1" s="1"/>
  <c r="G107" i="1" s="1"/>
  <c r="I107" i="1"/>
  <c r="H82" i="1"/>
  <c r="BC66" i="1"/>
  <c r="G66" i="1" s="1"/>
  <c r="BF66" i="1"/>
  <c r="BH66" i="1" s="1"/>
  <c r="AV80" i="1"/>
  <c r="AW80" i="1" s="1"/>
  <c r="AZ80" i="1" s="1"/>
  <c r="F80" i="1" s="1"/>
  <c r="BC80" i="1" s="1"/>
  <c r="G80" i="1" s="1"/>
  <c r="I80" i="1"/>
  <c r="BE37" i="1"/>
  <c r="BD37" i="1"/>
  <c r="BG110" i="1"/>
  <c r="H179" i="1"/>
  <c r="BG207" i="1"/>
  <c r="BH207" i="1" s="1"/>
  <c r="I296" i="1"/>
  <c r="AV296" i="1"/>
  <c r="AW296" i="1" s="1"/>
  <c r="AZ296" i="1" s="1"/>
  <c r="F296" i="1" s="1"/>
  <c r="BC296" i="1" s="1"/>
  <c r="G296" i="1" s="1"/>
  <c r="I298" i="1"/>
  <c r="BF298" i="1"/>
  <c r="BH298" i="1" s="1"/>
  <c r="AV298" i="1"/>
  <c r="AW298" i="1" s="1"/>
  <c r="AZ298" i="1" s="1"/>
  <c r="F298" i="1" s="1"/>
  <c r="BC298" i="1" s="1"/>
  <c r="G298" i="1" s="1"/>
  <c r="BE396" i="1"/>
  <c r="BD396" i="1"/>
  <c r="BG413" i="1"/>
  <c r="BE325" i="1"/>
  <c r="BD325" i="1"/>
  <c r="H225" i="1"/>
  <c r="BG412" i="1"/>
  <c r="BG438" i="1"/>
  <c r="BE397" i="1"/>
  <c r="BD397" i="1"/>
  <c r="BE62" i="1"/>
  <c r="BD62" i="1"/>
  <c r="BF22" i="1"/>
  <c r="BH22" i="1" s="1"/>
  <c r="AV136" i="1"/>
  <c r="AW136" i="1" s="1"/>
  <c r="AZ136" i="1" s="1"/>
  <c r="F136" i="1" s="1"/>
  <c r="BC136" i="1" s="1"/>
  <c r="G136" i="1" s="1"/>
  <c r="I136" i="1"/>
  <c r="BF136" i="1"/>
  <c r="BH136" i="1" s="1"/>
  <c r="AV124" i="1"/>
  <c r="AW124" i="1" s="1"/>
  <c r="AZ124" i="1" s="1"/>
  <c r="F124" i="1" s="1"/>
  <c r="BC124" i="1" s="1"/>
  <c r="G124" i="1" s="1"/>
  <c r="I124" i="1"/>
  <c r="I327" i="1"/>
  <c r="AV327" i="1"/>
  <c r="AW327" i="1" s="1"/>
  <c r="AZ327" i="1" s="1"/>
  <c r="F327" i="1" s="1"/>
  <c r="BC327" i="1" s="1"/>
  <c r="G327" i="1" s="1"/>
  <c r="AV167" i="1"/>
  <c r="AW167" i="1" s="1"/>
  <c r="AZ167" i="1" s="1"/>
  <c r="F167" i="1" s="1"/>
  <c r="BC167" i="1" s="1"/>
  <c r="G167" i="1" s="1"/>
  <c r="I167" i="1"/>
  <c r="BD164" i="1"/>
  <c r="BE164" i="1"/>
  <c r="I324" i="1"/>
  <c r="BF324" i="1"/>
  <c r="BH324" i="1" s="1"/>
  <c r="AV324" i="1"/>
  <c r="AW324" i="1" s="1"/>
  <c r="AZ324" i="1" s="1"/>
  <c r="F324" i="1" s="1"/>
  <c r="BC324" i="1" s="1"/>
  <c r="G324" i="1" s="1"/>
  <c r="I369" i="1"/>
  <c r="AV369" i="1"/>
  <c r="AW369" i="1" s="1"/>
  <c r="AZ369" i="1" s="1"/>
  <c r="F369" i="1" s="1"/>
  <c r="BC369" i="1" s="1"/>
  <c r="G369" i="1" s="1"/>
  <c r="BD182" i="1"/>
  <c r="BE182" i="1"/>
  <c r="I409" i="1"/>
  <c r="AV409" i="1"/>
  <c r="AW409" i="1" s="1"/>
  <c r="AZ409" i="1" s="1"/>
  <c r="F409" i="1" s="1"/>
  <c r="BC409" i="1" s="1"/>
  <c r="G409" i="1" s="1"/>
  <c r="BD137" i="1"/>
  <c r="BE137" i="1"/>
  <c r="BG225" i="1"/>
  <c r="BF268" i="1"/>
  <c r="BH268" i="1" s="1"/>
  <c r="BF383" i="1"/>
  <c r="BH383" i="1" s="1"/>
  <c r="AV438" i="1"/>
  <c r="AW438" i="1" s="1"/>
  <c r="AZ438" i="1" s="1"/>
  <c r="F438" i="1" s="1"/>
  <c r="BC438" i="1" s="1"/>
  <c r="G438" i="1" s="1"/>
  <c r="I438" i="1"/>
  <c r="BE255" i="1"/>
  <c r="BD255" i="1"/>
  <c r="BE367" i="1"/>
  <c r="BD367" i="1"/>
  <c r="BF397" i="1"/>
  <c r="BH397" i="1" s="1"/>
  <c r="BD235" i="1"/>
  <c r="BE235" i="1"/>
  <c r="BE368" i="1"/>
  <c r="BD368" i="1"/>
  <c r="BE353" i="1"/>
  <c r="BD353" i="1"/>
  <c r="BF371" i="1"/>
  <c r="BH371" i="1" s="1"/>
  <c r="BE22" i="1"/>
  <c r="BD22" i="1"/>
  <c r="BC77" i="1"/>
  <c r="G77" i="1" s="1"/>
  <c r="BF77" i="1"/>
  <c r="BH77" i="1" s="1"/>
  <c r="AV149" i="1"/>
  <c r="AW149" i="1" s="1"/>
  <c r="AZ149" i="1" s="1"/>
  <c r="F149" i="1" s="1"/>
  <c r="BC149" i="1" s="1"/>
  <c r="G149" i="1" s="1"/>
  <c r="I149" i="1"/>
  <c r="AV150" i="1"/>
  <c r="AW150" i="1" s="1"/>
  <c r="AZ150" i="1" s="1"/>
  <c r="F150" i="1" s="1"/>
  <c r="BC150" i="1" s="1"/>
  <c r="G150" i="1" s="1"/>
  <c r="I150" i="1"/>
  <c r="I323" i="1"/>
  <c r="AV323" i="1"/>
  <c r="AW323" i="1" s="1"/>
  <c r="AZ323" i="1" s="1"/>
  <c r="F323" i="1" s="1"/>
  <c r="BC323" i="1" s="1"/>
  <c r="G323" i="1" s="1"/>
  <c r="BG150" i="1"/>
  <c r="I252" i="1"/>
  <c r="BF252" i="1"/>
  <c r="BH252" i="1" s="1"/>
  <c r="AV252" i="1"/>
  <c r="AW252" i="1" s="1"/>
  <c r="AZ252" i="1" s="1"/>
  <c r="F252" i="1" s="1"/>
  <c r="BC252" i="1" s="1"/>
  <c r="G252" i="1" s="1"/>
  <c r="I339" i="1"/>
  <c r="AV339" i="1"/>
  <c r="AW339" i="1" s="1"/>
  <c r="AZ339" i="1" s="1"/>
  <c r="F339" i="1" s="1"/>
  <c r="BC339" i="1" s="1"/>
  <c r="G339" i="1" s="1"/>
  <c r="BE352" i="1"/>
  <c r="BD352" i="1"/>
  <c r="AV424" i="1"/>
  <c r="AW424" i="1" s="1"/>
  <c r="AZ424" i="1" s="1"/>
  <c r="F424" i="1" s="1"/>
  <c r="BC424" i="1" s="1"/>
  <c r="G424" i="1" s="1"/>
  <c r="I424" i="1"/>
  <c r="BD195" i="1"/>
  <c r="BE195" i="1"/>
  <c r="BG439" i="1"/>
  <c r="BD237" i="1"/>
  <c r="BE237" i="1"/>
  <c r="BE381" i="1"/>
  <c r="BD381" i="1"/>
  <c r="BC52" i="1"/>
  <c r="G52" i="1" s="1"/>
  <c r="BF52" i="1"/>
  <c r="BH52" i="1" s="1"/>
  <c r="I94" i="1"/>
  <c r="AV94" i="1"/>
  <c r="AW94" i="1" s="1"/>
  <c r="AZ94" i="1" s="1"/>
  <c r="F94" i="1" s="1"/>
  <c r="BC94" i="1" s="1"/>
  <c r="G94" i="1" s="1"/>
  <c r="I93" i="1"/>
  <c r="AV93" i="1"/>
  <c r="AW93" i="1" s="1"/>
  <c r="AZ93" i="1" s="1"/>
  <c r="F93" i="1" s="1"/>
  <c r="BC93" i="1" s="1"/>
  <c r="G93" i="1" s="1"/>
  <c r="BF37" i="1"/>
  <c r="BH37" i="1" s="1"/>
  <c r="BC123" i="1"/>
  <c r="G123" i="1" s="1"/>
  <c r="BF123" i="1"/>
  <c r="BH123" i="1" s="1"/>
  <c r="I284" i="1"/>
  <c r="AV284" i="1"/>
  <c r="AW284" i="1" s="1"/>
  <c r="AZ284" i="1" s="1"/>
  <c r="F284" i="1" s="1"/>
  <c r="BC284" i="1" s="1"/>
  <c r="G284" i="1" s="1"/>
  <c r="AV81" i="1"/>
  <c r="AW81" i="1" s="1"/>
  <c r="AZ81" i="1" s="1"/>
  <c r="F81" i="1" s="1"/>
  <c r="BC81" i="1" s="1"/>
  <c r="G81" i="1" s="1"/>
  <c r="I81" i="1"/>
  <c r="H110" i="1"/>
  <c r="I265" i="1"/>
  <c r="BF265" i="1"/>
  <c r="BH265" i="1" s="1"/>
  <c r="AV265" i="1"/>
  <c r="AW265" i="1" s="1"/>
  <c r="AZ265" i="1" s="1"/>
  <c r="F265" i="1" s="1"/>
  <c r="BC265" i="1" s="1"/>
  <c r="G265" i="1" s="1"/>
  <c r="BD166" i="1"/>
  <c r="BE166" i="1"/>
  <c r="AT225" i="1"/>
  <c r="J225" i="1" s="1"/>
  <c r="AU225" i="1" s="1"/>
  <c r="BE328" i="1"/>
  <c r="BD328" i="1"/>
  <c r="AV437" i="1"/>
  <c r="AW437" i="1" s="1"/>
  <c r="AZ437" i="1" s="1"/>
  <c r="F437" i="1" s="1"/>
  <c r="BC437" i="1" s="1"/>
  <c r="G437" i="1" s="1"/>
  <c r="I437" i="1"/>
  <c r="BD193" i="1"/>
  <c r="BE193" i="1"/>
  <c r="BE308" i="1"/>
  <c r="BD308" i="1"/>
  <c r="BF325" i="1"/>
  <c r="BH325" i="1" s="1"/>
  <c r="BE295" i="1"/>
  <c r="BD295" i="1"/>
  <c r="AV412" i="1"/>
  <c r="AW412" i="1" s="1"/>
  <c r="AZ412" i="1" s="1"/>
  <c r="F412" i="1" s="1"/>
  <c r="BC412" i="1" s="1"/>
  <c r="G412" i="1" s="1"/>
  <c r="I412" i="1"/>
  <c r="BF424" i="1"/>
  <c r="BH23" i="1"/>
  <c r="BH36" i="1"/>
  <c r="H93" i="1"/>
  <c r="BE24" i="1"/>
  <c r="BD24" i="1"/>
  <c r="BE48" i="1"/>
  <c r="BD48" i="1"/>
  <c r="BD65" i="1"/>
  <c r="BE65" i="1"/>
  <c r="BG107" i="1"/>
  <c r="BE50" i="1"/>
  <c r="BD50" i="1"/>
  <c r="AV111" i="1"/>
  <c r="AW111" i="1" s="1"/>
  <c r="AZ111" i="1" s="1"/>
  <c r="F111" i="1" s="1"/>
  <c r="BC111" i="1" s="1"/>
  <c r="G111" i="1" s="1"/>
  <c r="I111" i="1"/>
  <c r="BF111" i="1"/>
  <c r="BH111" i="1" s="1"/>
  <c r="BE49" i="1"/>
  <c r="BD49" i="1"/>
  <c r="AT82" i="1"/>
  <c r="J82" i="1" s="1"/>
  <c r="AU82" i="1" s="1"/>
  <c r="AV109" i="1"/>
  <c r="AW109" i="1" s="1"/>
  <c r="AZ109" i="1" s="1"/>
  <c r="F109" i="1" s="1"/>
  <c r="BC109" i="1" s="1"/>
  <c r="G109" i="1" s="1"/>
  <c r="I109" i="1"/>
  <c r="I253" i="1"/>
  <c r="BF253" i="1"/>
  <c r="BH253" i="1" s="1"/>
  <c r="AV253" i="1"/>
  <c r="AW253" i="1" s="1"/>
  <c r="AZ253" i="1" s="1"/>
  <c r="F253" i="1" s="1"/>
  <c r="BC253" i="1" s="1"/>
  <c r="G253" i="1" s="1"/>
  <c r="I297" i="1"/>
  <c r="AV297" i="1"/>
  <c r="AW297" i="1" s="1"/>
  <c r="AZ297" i="1" s="1"/>
  <c r="F297" i="1" s="1"/>
  <c r="BC297" i="1" s="1"/>
  <c r="G297" i="1" s="1"/>
  <c r="I340" i="1"/>
  <c r="BF340" i="1"/>
  <c r="BH340" i="1" s="1"/>
  <c r="AV340" i="1"/>
  <c r="AW340" i="1" s="1"/>
  <c r="AZ340" i="1" s="1"/>
  <c r="F340" i="1" s="1"/>
  <c r="BC340" i="1" s="1"/>
  <c r="G340" i="1" s="1"/>
  <c r="BE35" i="1"/>
  <c r="BD35" i="1"/>
  <c r="BF109" i="1"/>
  <c r="H109" i="1"/>
  <c r="BF182" i="1"/>
  <c r="BH182" i="1" s="1"/>
  <c r="H223" i="1"/>
  <c r="BF223" i="1"/>
  <c r="BH223" i="1" s="1"/>
  <c r="I269" i="1"/>
  <c r="BF269" i="1"/>
  <c r="BH269" i="1" s="1"/>
  <c r="AV269" i="1"/>
  <c r="AW269" i="1" s="1"/>
  <c r="AZ269" i="1" s="1"/>
  <c r="F269" i="1" s="1"/>
  <c r="BC269" i="1" s="1"/>
  <c r="G269" i="1" s="1"/>
  <c r="I313" i="1"/>
  <c r="AV313" i="1"/>
  <c r="AW313" i="1" s="1"/>
  <c r="AZ313" i="1" s="1"/>
  <c r="F313" i="1" s="1"/>
  <c r="BC313" i="1" s="1"/>
  <c r="G313" i="1" s="1"/>
  <c r="BF166" i="1"/>
  <c r="BH166" i="1" s="1"/>
  <c r="I254" i="1"/>
  <c r="AV254" i="1"/>
  <c r="AW254" i="1" s="1"/>
  <c r="AZ254" i="1" s="1"/>
  <c r="F254" i="1" s="1"/>
  <c r="BC254" i="1" s="1"/>
  <c r="G254" i="1" s="1"/>
  <c r="BE267" i="1"/>
  <c r="BD267" i="1"/>
  <c r="I355" i="1"/>
  <c r="BF355" i="1"/>
  <c r="BH355" i="1" s="1"/>
  <c r="AV355" i="1"/>
  <c r="AW355" i="1" s="1"/>
  <c r="AZ355" i="1" s="1"/>
  <c r="F355" i="1" s="1"/>
  <c r="BC355" i="1" s="1"/>
  <c r="G355" i="1" s="1"/>
  <c r="BE370" i="1"/>
  <c r="BD370" i="1"/>
  <c r="I398" i="1"/>
  <c r="AV398" i="1"/>
  <c r="AW398" i="1" s="1"/>
  <c r="AZ398" i="1" s="1"/>
  <c r="F398" i="1" s="1"/>
  <c r="BG411" i="1"/>
  <c r="I441" i="1"/>
  <c r="AV441" i="1"/>
  <c r="AW441" i="1" s="1"/>
  <c r="AZ441" i="1" s="1"/>
  <c r="F441" i="1" s="1"/>
  <c r="BD165" i="1"/>
  <c r="BE165" i="1"/>
  <c r="BF193" i="1"/>
  <c r="BH193" i="1" s="1"/>
  <c r="BF294" i="1"/>
  <c r="BH294" i="1" s="1"/>
  <c r="I426" i="1"/>
  <c r="AV426" i="1"/>
  <c r="AW426" i="1" s="1"/>
  <c r="AZ426" i="1" s="1"/>
  <c r="F426" i="1" s="1"/>
  <c r="G207" i="1"/>
  <c r="AV238" i="1"/>
  <c r="AW238" i="1" s="1"/>
  <c r="AZ238" i="1" s="1"/>
  <c r="F238" i="1" s="1"/>
  <c r="BC238" i="1" s="1"/>
  <c r="G238" i="1" s="1"/>
  <c r="I238" i="1"/>
  <c r="BE282" i="1"/>
  <c r="BD282" i="1"/>
  <c r="BF308" i="1"/>
  <c r="BH308" i="1" s="1"/>
  <c r="AV239" i="1"/>
  <c r="AW239" i="1" s="1"/>
  <c r="AZ239" i="1" s="1"/>
  <c r="F239" i="1" s="1"/>
  <c r="BC239" i="1" s="1"/>
  <c r="G239" i="1" s="1"/>
  <c r="I239" i="1"/>
  <c r="BF295" i="1"/>
  <c r="BH295" i="1" s="1"/>
  <c r="BE312" i="1"/>
  <c r="BD312" i="1"/>
  <c r="BG399" i="1"/>
  <c r="BG425" i="1"/>
  <c r="I413" i="1"/>
  <c r="AV413" i="1"/>
  <c r="AW413" i="1" s="1"/>
  <c r="AZ413" i="1" s="1"/>
  <c r="F413" i="1" s="1"/>
  <c r="BF255" i="1"/>
  <c r="BH255" i="1" s="1"/>
  <c r="BF409" i="1"/>
  <c r="BF237" i="1"/>
  <c r="BH237" i="1" s="1"/>
  <c r="BF367" i="1"/>
  <c r="BH367" i="1" s="1"/>
  <c r="BF341" i="1"/>
  <c r="BH341" i="1" s="1"/>
  <c r="BE354" i="1"/>
  <c r="BD354" i="1"/>
  <c r="BF385" i="1"/>
  <c r="BH385" i="1" s="1"/>
  <c r="BF353" i="1"/>
  <c r="BH353" i="1" s="1"/>
  <c r="H95" i="1"/>
  <c r="I92" i="1"/>
  <c r="AV92" i="1"/>
  <c r="AW92" i="1" s="1"/>
  <c r="AZ92" i="1" s="1"/>
  <c r="F92" i="1" s="1"/>
  <c r="BC92" i="1" s="1"/>
  <c r="G92" i="1" s="1"/>
  <c r="AT95" i="1"/>
  <c r="J95" i="1" s="1"/>
  <c r="AU95" i="1" s="1"/>
  <c r="AV151" i="1"/>
  <c r="AW151" i="1" s="1"/>
  <c r="AZ151" i="1" s="1"/>
  <c r="F151" i="1" s="1"/>
  <c r="BC151" i="1" s="1"/>
  <c r="G151" i="1" s="1"/>
  <c r="I151" i="1"/>
  <c r="I280" i="1"/>
  <c r="AV280" i="1"/>
  <c r="AW280" i="1" s="1"/>
  <c r="AZ280" i="1" s="1"/>
  <c r="F280" i="1" s="1"/>
  <c r="BC280" i="1" s="1"/>
  <c r="G280" i="1" s="1"/>
  <c r="AV194" i="1"/>
  <c r="AW194" i="1" s="1"/>
  <c r="AZ194" i="1" s="1"/>
  <c r="F194" i="1" s="1"/>
  <c r="BC194" i="1" s="1"/>
  <c r="G194" i="1" s="1"/>
  <c r="I194" i="1"/>
  <c r="BD168" i="1"/>
  <c r="BE168" i="1"/>
  <c r="BF194" i="1"/>
  <c r="BH194" i="1" s="1"/>
  <c r="BE311" i="1"/>
  <c r="BD311" i="1"/>
  <c r="I382" i="1"/>
  <c r="AV382" i="1"/>
  <c r="AW382" i="1" s="1"/>
  <c r="AZ382" i="1" s="1"/>
  <c r="F382" i="1" s="1"/>
  <c r="BC382" i="1" s="1"/>
  <c r="G382" i="1" s="1"/>
  <c r="BG437" i="1"/>
  <c r="BG409" i="1"/>
  <c r="BH409" i="1"/>
  <c r="I439" i="1"/>
  <c r="AV439" i="1"/>
  <c r="AW439" i="1" s="1"/>
  <c r="AZ439" i="1" s="1"/>
  <c r="F439" i="1" s="1"/>
  <c r="BC439" i="1" s="1"/>
  <c r="G439" i="1" s="1"/>
  <c r="BE268" i="1"/>
  <c r="BD268" i="1"/>
  <c r="AV223" i="1"/>
  <c r="AW223" i="1" s="1"/>
  <c r="AZ223" i="1" s="1"/>
  <c r="F223" i="1" s="1"/>
  <c r="BC223" i="1" s="1"/>
  <c r="G223" i="1" s="1"/>
  <c r="I223" i="1"/>
  <c r="BE371" i="1"/>
  <c r="BD371" i="1"/>
  <c r="H92" i="1"/>
  <c r="I108" i="1"/>
  <c r="AV108" i="1"/>
  <c r="AW108" i="1" s="1"/>
  <c r="AZ108" i="1" s="1"/>
  <c r="F108" i="1" s="1"/>
  <c r="BC108" i="1" s="1"/>
  <c r="G108" i="1" s="1"/>
  <c r="BD67" i="1"/>
  <c r="BE67" i="1"/>
  <c r="BC208" i="1"/>
  <c r="G208" i="1" s="1"/>
  <c r="BF208" i="1"/>
  <c r="BH208" i="1" s="1"/>
  <c r="BD139" i="1"/>
  <c r="BE139" i="1"/>
  <c r="BG180" i="1"/>
  <c r="BH180" i="1"/>
  <c r="I309" i="1"/>
  <c r="BF309" i="1"/>
  <c r="BH309" i="1" s="1"/>
  <c r="AV309" i="1"/>
  <c r="AW309" i="1" s="1"/>
  <c r="AZ309" i="1" s="1"/>
  <c r="F309" i="1" s="1"/>
  <c r="BC309" i="1" s="1"/>
  <c r="G309" i="1" s="1"/>
  <c r="BF81" i="1"/>
  <c r="BH81" i="1" s="1"/>
  <c r="BE383" i="1"/>
  <c r="BD383" i="1"/>
  <c r="BG398" i="1"/>
  <c r="BG441" i="1"/>
  <c r="G180" i="1"/>
  <c r="BH50" i="1"/>
  <c r="H80" i="1"/>
  <c r="BF94" i="1"/>
  <c r="BH94" i="1" s="1"/>
  <c r="H94" i="1"/>
  <c r="BC79" i="1"/>
  <c r="G79" i="1" s="1"/>
  <c r="BF79" i="1"/>
  <c r="BH79" i="1" s="1"/>
  <c r="BE51" i="1"/>
  <c r="BD51" i="1"/>
  <c r="BC64" i="1"/>
  <c r="G64" i="1" s="1"/>
  <c r="BF64" i="1"/>
  <c r="BH64" i="1" s="1"/>
  <c r="BD78" i="1"/>
  <c r="BE78" i="1"/>
  <c r="BF107" i="1"/>
  <c r="BH107" i="1" s="1"/>
  <c r="H107" i="1"/>
  <c r="BH63" i="1"/>
  <c r="I96" i="1"/>
  <c r="AV96" i="1"/>
  <c r="AW96" i="1" s="1"/>
  <c r="AZ96" i="1" s="1"/>
  <c r="F96" i="1" s="1"/>
  <c r="BF67" i="1"/>
  <c r="BH67" i="1" s="1"/>
  <c r="AT110" i="1"/>
  <c r="J110" i="1" s="1"/>
  <c r="AU110" i="1" s="1"/>
  <c r="BF167" i="1"/>
  <c r="BH167" i="1" s="1"/>
  <c r="BC181" i="1"/>
  <c r="G181" i="1" s="1"/>
  <c r="BF181" i="1"/>
  <c r="BH181" i="1" s="1"/>
  <c r="I266" i="1"/>
  <c r="AV266" i="1"/>
  <c r="AW266" i="1" s="1"/>
  <c r="AZ266" i="1" s="1"/>
  <c r="F266" i="1" s="1"/>
  <c r="BC266" i="1" s="1"/>
  <c r="G266" i="1" s="1"/>
  <c r="I310" i="1"/>
  <c r="BF310" i="1"/>
  <c r="BH310" i="1" s="1"/>
  <c r="AV310" i="1"/>
  <c r="AW310" i="1" s="1"/>
  <c r="AZ310" i="1" s="1"/>
  <c r="F310" i="1" s="1"/>
  <c r="BC310" i="1" s="1"/>
  <c r="G310" i="1" s="1"/>
  <c r="BE20" i="1"/>
  <c r="BD20" i="1"/>
  <c r="BD138" i="1"/>
  <c r="BE138" i="1"/>
  <c r="BF168" i="1"/>
  <c r="BH168" i="1" s="1"/>
  <c r="BG109" i="1"/>
  <c r="BH109" i="1"/>
  <c r="H150" i="1"/>
  <c r="BF150" i="1"/>
  <c r="BH150" i="1" s="1"/>
  <c r="H197" i="1"/>
  <c r="AV211" i="1"/>
  <c r="AW211" i="1" s="1"/>
  <c r="AZ211" i="1" s="1"/>
  <c r="F211" i="1" s="1"/>
  <c r="I211" i="1"/>
  <c r="AV224" i="1"/>
  <c r="AW224" i="1" s="1"/>
  <c r="AZ224" i="1" s="1"/>
  <c r="F224" i="1" s="1"/>
  <c r="BC224" i="1" s="1"/>
  <c r="G224" i="1" s="1"/>
  <c r="I224" i="1"/>
  <c r="H240" i="1"/>
  <c r="I283" i="1"/>
  <c r="BF283" i="1"/>
  <c r="BH283" i="1" s="1"/>
  <c r="AV283" i="1"/>
  <c r="AW283" i="1" s="1"/>
  <c r="AZ283" i="1" s="1"/>
  <c r="F283" i="1" s="1"/>
  <c r="BC283" i="1" s="1"/>
  <c r="G283" i="1" s="1"/>
  <c r="I326" i="1"/>
  <c r="AV326" i="1"/>
  <c r="AW326" i="1" s="1"/>
  <c r="AZ326" i="1" s="1"/>
  <c r="F326" i="1" s="1"/>
  <c r="BC326" i="1" s="1"/>
  <c r="G326" i="1" s="1"/>
  <c r="BF139" i="1"/>
  <c r="BH139" i="1" s="1"/>
  <c r="BF164" i="1"/>
  <c r="BH164" i="1" s="1"/>
  <c r="H236" i="1"/>
  <c r="I281" i="1"/>
  <c r="BF281" i="1"/>
  <c r="BH281" i="1" s="1"/>
  <c r="AV281" i="1"/>
  <c r="AW281" i="1" s="1"/>
  <c r="AZ281" i="1" s="1"/>
  <c r="F281" i="1" s="1"/>
  <c r="BC281" i="1" s="1"/>
  <c r="G281" i="1" s="1"/>
  <c r="BE294" i="1"/>
  <c r="BD294" i="1"/>
  <c r="I342" i="1"/>
  <c r="AV342" i="1"/>
  <c r="AW342" i="1" s="1"/>
  <c r="AZ342" i="1" s="1"/>
  <c r="F342" i="1" s="1"/>
  <c r="BC342" i="1" s="1"/>
  <c r="G342" i="1" s="1"/>
  <c r="BE356" i="1"/>
  <c r="BD356" i="1"/>
  <c r="I395" i="1"/>
  <c r="AV395" i="1"/>
  <c r="AW395" i="1" s="1"/>
  <c r="AZ395" i="1" s="1"/>
  <c r="F395" i="1" s="1"/>
  <c r="BC395" i="1" s="1"/>
  <c r="G395" i="1" s="1"/>
  <c r="I411" i="1"/>
  <c r="AV411" i="1"/>
  <c r="AW411" i="1" s="1"/>
  <c r="AZ411" i="1" s="1"/>
  <c r="F411" i="1" s="1"/>
  <c r="BC411" i="1" s="1"/>
  <c r="G411" i="1" s="1"/>
  <c r="BG424" i="1"/>
  <c r="BH424" i="1"/>
  <c r="BD63" i="1"/>
  <c r="BE63" i="1"/>
  <c r="AT179" i="1"/>
  <c r="J179" i="1" s="1"/>
  <c r="AU179" i="1" s="1"/>
  <c r="BF311" i="1"/>
  <c r="BH311" i="1" s="1"/>
  <c r="BF412" i="1"/>
  <c r="BH412" i="1" s="1"/>
  <c r="BF438" i="1"/>
  <c r="BH438" i="1" s="1"/>
  <c r="AV210" i="1"/>
  <c r="AW210" i="1" s="1"/>
  <c r="AZ210" i="1" s="1"/>
  <c r="F210" i="1" s="1"/>
  <c r="I210" i="1"/>
  <c r="AT240" i="1"/>
  <c r="J240" i="1" s="1"/>
  <c r="AU240" i="1" s="1"/>
  <c r="BF137" i="1"/>
  <c r="BH137" i="1" s="1"/>
  <c r="BD153" i="1"/>
  <c r="BE153" i="1"/>
  <c r="AV222" i="1"/>
  <c r="AW222" i="1" s="1"/>
  <c r="AZ222" i="1" s="1"/>
  <c r="F222" i="1" s="1"/>
  <c r="BC222" i="1" s="1"/>
  <c r="G222" i="1" s="1"/>
  <c r="I222" i="1"/>
  <c r="BE251" i="1"/>
  <c r="BD251" i="1"/>
  <c r="BE338" i="1"/>
  <c r="BD338" i="1"/>
  <c r="BF352" i="1"/>
  <c r="BH352" i="1" s="1"/>
  <c r="BF370" i="1"/>
  <c r="BH370" i="1" s="1"/>
  <c r="BF396" i="1"/>
  <c r="BH396" i="1" s="1"/>
  <c r="AV399" i="1"/>
  <c r="AW399" i="1" s="1"/>
  <c r="AZ399" i="1" s="1"/>
  <c r="F399" i="1" s="1"/>
  <c r="I399" i="1"/>
  <c r="BF411" i="1"/>
  <c r="BH411" i="1" s="1"/>
  <c r="AV425" i="1"/>
  <c r="AW425" i="1" s="1"/>
  <c r="AZ425" i="1" s="1"/>
  <c r="F425" i="1" s="1"/>
  <c r="I425" i="1"/>
  <c r="BF437" i="1"/>
  <c r="BH437" i="1" s="1"/>
  <c r="BG426" i="1"/>
  <c r="AT197" i="1"/>
  <c r="J197" i="1" s="1"/>
  <c r="AU197" i="1" s="1"/>
  <c r="BD209" i="1"/>
  <c r="BE209" i="1"/>
  <c r="BF238" i="1"/>
  <c r="BH238" i="1" s="1"/>
  <c r="BF439" i="1"/>
  <c r="BH439" i="1" s="1"/>
  <c r="AT236" i="1"/>
  <c r="J236" i="1" s="1"/>
  <c r="AU236" i="1" s="1"/>
  <c r="BF235" i="1"/>
  <c r="BH235" i="1" s="1"/>
  <c r="BE341" i="1"/>
  <c r="BD341" i="1"/>
  <c r="BF381" i="1"/>
  <c r="BH381" i="1" s="1"/>
  <c r="BE385" i="1"/>
  <c r="BD385" i="1"/>
  <c r="BE384" i="1"/>
  <c r="BD384" i="1"/>
  <c r="AV110" i="1" l="1"/>
  <c r="AW110" i="1" s="1"/>
  <c r="AZ110" i="1" s="1"/>
  <c r="F110" i="1" s="1"/>
  <c r="BC110" i="1" s="1"/>
  <c r="G110" i="1" s="1"/>
  <c r="I110" i="1"/>
  <c r="BE92" i="1"/>
  <c r="BD92" i="1"/>
  <c r="BE412" i="1"/>
  <c r="BD412" i="1"/>
  <c r="BE327" i="1"/>
  <c r="BD327" i="1"/>
  <c r="AV236" i="1"/>
  <c r="AW236" i="1" s="1"/>
  <c r="AZ236" i="1" s="1"/>
  <c r="F236" i="1" s="1"/>
  <c r="BC236" i="1" s="1"/>
  <c r="G236" i="1" s="1"/>
  <c r="I236" i="1"/>
  <c r="BE395" i="1"/>
  <c r="BD395" i="1"/>
  <c r="BE283" i="1"/>
  <c r="BD283" i="1"/>
  <c r="BF80" i="1"/>
  <c r="BH80" i="1" s="1"/>
  <c r="BE309" i="1"/>
  <c r="BD309" i="1"/>
  <c r="BD208" i="1"/>
  <c r="BE208" i="1"/>
  <c r="BF382" i="1"/>
  <c r="BH382" i="1" s="1"/>
  <c r="BD194" i="1"/>
  <c r="BE194" i="1"/>
  <c r="BC413" i="1"/>
  <c r="G413" i="1" s="1"/>
  <c r="BF413" i="1"/>
  <c r="BH413" i="1" s="1"/>
  <c r="BD238" i="1"/>
  <c r="BE238" i="1"/>
  <c r="BC441" i="1"/>
  <c r="G441" i="1" s="1"/>
  <c r="BF441" i="1"/>
  <c r="BH441" i="1" s="1"/>
  <c r="BC398" i="1"/>
  <c r="G398" i="1" s="1"/>
  <c r="BF398" i="1"/>
  <c r="BH398" i="1" s="1"/>
  <c r="BE355" i="1"/>
  <c r="BD355" i="1"/>
  <c r="BE269" i="1"/>
  <c r="BD269" i="1"/>
  <c r="BE253" i="1"/>
  <c r="BD253" i="1"/>
  <c r="BD109" i="1"/>
  <c r="BE109" i="1"/>
  <c r="BD437" i="1"/>
  <c r="BE437" i="1"/>
  <c r="BE81" i="1"/>
  <c r="BD81" i="1"/>
  <c r="BE52" i="1"/>
  <c r="BD52" i="1"/>
  <c r="BE252" i="1"/>
  <c r="BD252" i="1"/>
  <c r="BD149" i="1"/>
  <c r="BE149" i="1"/>
  <c r="BE324" i="1"/>
  <c r="BD324" i="1"/>
  <c r="BF327" i="1"/>
  <c r="BH327" i="1" s="1"/>
  <c r="BE298" i="1"/>
  <c r="BD298" i="1"/>
  <c r="BF296" i="1"/>
  <c r="BH296" i="1" s="1"/>
  <c r="BD222" i="1"/>
  <c r="BE222" i="1"/>
  <c r="BD180" i="1"/>
  <c r="BE180" i="1"/>
  <c r="BE382" i="1"/>
  <c r="BD382" i="1"/>
  <c r="BE93" i="1"/>
  <c r="BD93" i="1"/>
  <c r="BE296" i="1"/>
  <c r="BD296" i="1"/>
  <c r="BD80" i="1"/>
  <c r="BE80" i="1"/>
  <c r="AV197" i="1"/>
  <c r="AW197" i="1" s="1"/>
  <c r="AZ197" i="1" s="1"/>
  <c r="F197" i="1" s="1"/>
  <c r="BC197" i="1" s="1"/>
  <c r="G197" i="1" s="1"/>
  <c r="I197" i="1"/>
  <c r="BC210" i="1"/>
  <c r="G210" i="1" s="1"/>
  <c r="BF210" i="1"/>
  <c r="BH210" i="1" s="1"/>
  <c r="BE342" i="1"/>
  <c r="BD342" i="1"/>
  <c r="BF236" i="1"/>
  <c r="BH236" i="1" s="1"/>
  <c r="BC211" i="1"/>
  <c r="G211" i="1" s="1"/>
  <c r="BF211" i="1"/>
  <c r="BH211" i="1" s="1"/>
  <c r="BD181" i="1"/>
  <c r="BE181" i="1"/>
  <c r="BC96" i="1"/>
  <c r="G96" i="1" s="1"/>
  <c r="BF96" i="1"/>
  <c r="BH96" i="1" s="1"/>
  <c r="BD79" i="1"/>
  <c r="BE79" i="1"/>
  <c r="BD439" i="1"/>
  <c r="BE439" i="1"/>
  <c r="BE280" i="1"/>
  <c r="BD280" i="1"/>
  <c r="BD151" i="1"/>
  <c r="BE151" i="1"/>
  <c r="BF239" i="1"/>
  <c r="BH239" i="1" s="1"/>
  <c r="BD207" i="1"/>
  <c r="BE207" i="1"/>
  <c r="BE254" i="1"/>
  <c r="BD254" i="1"/>
  <c r="BE313" i="1"/>
  <c r="BD313" i="1"/>
  <c r="BE297" i="1"/>
  <c r="BD297" i="1"/>
  <c r="I82" i="1"/>
  <c r="AV82" i="1"/>
  <c r="AW82" i="1" s="1"/>
  <c r="AZ82" i="1" s="1"/>
  <c r="F82" i="1" s="1"/>
  <c r="BE284" i="1"/>
  <c r="BD284" i="1"/>
  <c r="BD123" i="1"/>
  <c r="BE123" i="1"/>
  <c r="BE94" i="1"/>
  <c r="BD94" i="1"/>
  <c r="BE339" i="1"/>
  <c r="BD339" i="1"/>
  <c r="BE323" i="1"/>
  <c r="BD323" i="1"/>
  <c r="BD150" i="1"/>
  <c r="BE150" i="1"/>
  <c r="BD409" i="1"/>
  <c r="BE409" i="1"/>
  <c r="BE369" i="1"/>
  <c r="BD369" i="1"/>
  <c r="BD66" i="1"/>
  <c r="BE66" i="1"/>
  <c r="BD107" i="1"/>
  <c r="BE107" i="1"/>
  <c r="AV240" i="1"/>
  <c r="AW240" i="1" s="1"/>
  <c r="AZ240" i="1" s="1"/>
  <c r="F240" i="1" s="1"/>
  <c r="BC240" i="1" s="1"/>
  <c r="G240" i="1" s="1"/>
  <c r="I240" i="1"/>
  <c r="BD224" i="1"/>
  <c r="BE224" i="1"/>
  <c r="BD108" i="1"/>
  <c r="BE108" i="1"/>
  <c r="BD239" i="1"/>
  <c r="BE239" i="1"/>
  <c r="AV225" i="1"/>
  <c r="AW225" i="1" s="1"/>
  <c r="AZ225" i="1" s="1"/>
  <c r="F225" i="1" s="1"/>
  <c r="BC225" i="1" s="1"/>
  <c r="G225" i="1" s="1"/>
  <c r="I225" i="1"/>
  <c r="BD124" i="1"/>
  <c r="BE124" i="1"/>
  <c r="BC399" i="1"/>
  <c r="G399" i="1" s="1"/>
  <c r="BF399" i="1"/>
  <c r="BH399" i="1" s="1"/>
  <c r="BF222" i="1"/>
  <c r="BH222" i="1" s="1"/>
  <c r="AV179" i="1"/>
  <c r="AW179" i="1" s="1"/>
  <c r="AZ179" i="1" s="1"/>
  <c r="F179" i="1" s="1"/>
  <c r="BC179" i="1" s="1"/>
  <c r="G179" i="1" s="1"/>
  <c r="I179" i="1"/>
  <c r="BF395" i="1"/>
  <c r="BH395" i="1" s="1"/>
  <c r="BE326" i="1"/>
  <c r="BD326" i="1"/>
  <c r="BF224" i="1"/>
  <c r="BH224" i="1" s="1"/>
  <c r="BE266" i="1"/>
  <c r="BD266" i="1"/>
  <c r="BD64" i="1"/>
  <c r="BE64" i="1"/>
  <c r="BC425" i="1"/>
  <c r="G425" i="1" s="1"/>
  <c r="BF425" i="1"/>
  <c r="BH425" i="1" s="1"/>
  <c r="BD411" i="1"/>
  <c r="BE411" i="1"/>
  <c r="BF342" i="1"/>
  <c r="BH342" i="1" s="1"/>
  <c r="BE281" i="1"/>
  <c r="BD281" i="1"/>
  <c r="BF326" i="1"/>
  <c r="BH326" i="1" s="1"/>
  <c r="BF197" i="1"/>
  <c r="BH197" i="1" s="1"/>
  <c r="BF124" i="1"/>
  <c r="BH124" i="1" s="1"/>
  <c r="BE310" i="1"/>
  <c r="BD310" i="1"/>
  <c r="BF266" i="1"/>
  <c r="BH266" i="1" s="1"/>
  <c r="BF151" i="1"/>
  <c r="BH151" i="1" s="1"/>
  <c r="BF92" i="1"/>
  <c r="BH92" i="1" s="1"/>
  <c r="BD223" i="1"/>
  <c r="BE223" i="1"/>
  <c r="BF280" i="1"/>
  <c r="BH280" i="1" s="1"/>
  <c r="I95" i="1"/>
  <c r="AV95" i="1"/>
  <c r="AW95" i="1" s="1"/>
  <c r="AZ95" i="1" s="1"/>
  <c r="F95" i="1" s="1"/>
  <c r="BC95" i="1" s="1"/>
  <c r="G95" i="1" s="1"/>
  <c r="BF95" i="1"/>
  <c r="BH95" i="1" s="1"/>
  <c r="BC426" i="1"/>
  <c r="G426" i="1" s="1"/>
  <c r="BF426" i="1"/>
  <c r="BH426" i="1" s="1"/>
  <c r="BF254" i="1"/>
  <c r="BH254" i="1" s="1"/>
  <c r="BF313" i="1"/>
  <c r="BH313" i="1" s="1"/>
  <c r="BE340" i="1"/>
  <c r="BD340" i="1"/>
  <c r="BF297" i="1"/>
  <c r="BH297" i="1" s="1"/>
  <c r="BD111" i="1"/>
  <c r="BE111" i="1"/>
  <c r="BF93" i="1"/>
  <c r="BH93" i="1" s="1"/>
  <c r="BE265" i="1"/>
  <c r="BD265" i="1"/>
  <c r="BF284" i="1"/>
  <c r="BH284" i="1" s="1"/>
  <c r="BD424" i="1"/>
  <c r="BE424" i="1"/>
  <c r="BF339" i="1"/>
  <c r="BH339" i="1" s="1"/>
  <c r="BF323" i="1"/>
  <c r="BH323" i="1" s="1"/>
  <c r="BF149" i="1"/>
  <c r="BH149" i="1" s="1"/>
  <c r="BD77" i="1"/>
  <c r="BE77" i="1"/>
  <c r="BE438" i="1"/>
  <c r="BD438" i="1"/>
  <c r="BF369" i="1"/>
  <c r="BH369" i="1" s="1"/>
  <c r="BD167" i="1"/>
  <c r="BE167" i="1"/>
  <c r="BD136" i="1"/>
  <c r="BE136" i="1"/>
  <c r="BF108" i="1"/>
  <c r="BH108" i="1" s="1"/>
  <c r="BD236" i="1" l="1"/>
  <c r="BE236" i="1"/>
  <c r="BD95" i="1"/>
  <c r="BE95" i="1"/>
  <c r="BE399" i="1"/>
  <c r="BD399" i="1"/>
  <c r="BD225" i="1"/>
  <c r="BE225" i="1"/>
  <c r="BD240" i="1"/>
  <c r="BE240" i="1"/>
  <c r="BF240" i="1"/>
  <c r="BH240" i="1" s="1"/>
  <c r="BD210" i="1"/>
  <c r="BE210" i="1"/>
  <c r="BD398" i="1"/>
  <c r="BE398" i="1"/>
  <c r="BD179" i="1"/>
  <c r="BE179" i="1"/>
  <c r="BF110" i="1"/>
  <c r="BH110" i="1" s="1"/>
  <c r="BD197" i="1"/>
  <c r="BE197" i="1"/>
  <c r="BD441" i="1"/>
  <c r="BE441" i="1"/>
  <c r="BD413" i="1"/>
  <c r="BE413" i="1"/>
  <c r="BF179" i="1"/>
  <c r="BH179" i="1" s="1"/>
  <c r="BE425" i="1"/>
  <c r="BD425" i="1"/>
  <c r="BD110" i="1"/>
  <c r="BE110" i="1"/>
  <c r="BD426" i="1"/>
  <c r="BE426" i="1"/>
  <c r="BC82" i="1"/>
  <c r="G82" i="1" s="1"/>
  <c r="BF82" i="1"/>
  <c r="BH82" i="1" s="1"/>
  <c r="BD96" i="1"/>
  <c r="BE96" i="1"/>
  <c r="BD211" i="1"/>
  <c r="BE211" i="1"/>
  <c r="BF225" i="1"/>
  <c r="BH225" i="1" s="1"/>
  <c r="BE82" i="1" l="1"/>
  <c r="BD82" i="1"/>
</calcChain>
</file>

<file path=xl/sharedStrings.xml><?xml version="1.0" encoding="utf-8"?>
<sst xmlns="http://schemas.openxmlformats.org/spreadsheetml/2006/main" count="845" uniqueCount="508">
  <si>
    <t>OPEN 6.3.4</t>
  </si>
  <si>
    <t>Sat May 16 2020 06:43:51</t>
  </si>
  <si>
    <t>Unit=</t>
  </si>
  <si>
    <t>PSC-4903</t>
  </si>
  <si>
    <t>LightSource=</t>
  </si>
  <si>
    <t>Sun+Sky</t>
  </si>
  <si>
    <t>A/D AvgTime=</t>
  </si>
  <si>
    <t>Config=</t>
  </si>
  <si>
    <t>/User/Configs/UserPrefs/OpaqueConifer EB.xml</t>
  </si>
  <si>
    <t>Remark=</t>
  </si>
  <si>
    <t>ok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</si>
  <si>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</si>
  <si>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</si>
  <si>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</si>
  <si>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</si>
  <si>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</si>
  <si>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</si>
  <si>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</si>
  <si>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</si>
  <si>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</si>
  <si>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</si>
  <si>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</si>
  <si>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</si>
  <si>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</si>
  <si>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</si>
  <si>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</si>
  <si>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</si>
  <si>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</si>
  <si>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</si>
  <si>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</si>
  <si>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</si>
  <si>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</si>
  <si>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</si>
  <si>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</si>
  <si>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</si>
  <si>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</si>
  <si>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</si>
  <si>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</si>
  <si>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</si>
  <si>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</si>
  <si>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</si>
  <si>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</si>
  <si>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</si>
  <si>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</si>
  <si>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</si>
  <si>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</si>
  <si>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</si>
  <si>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</si>
  <si>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</si>
  <si>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</si>
  <si>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</si>
  <si>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</si>
  <si>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</si>
  <si>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</si>
  <si>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</si>
  <si>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</si>
  <si>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</si>
  <si>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</si>
  <si>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</si>
  <si>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</si>
  <si>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</si>
  <si>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</si>
  <si>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</si>
  <si>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</si>
  <si>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</si>
  <si>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</si>
  <si>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</si>
  <si>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</si>
  <si>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</si>
  <si>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</si>
  <si>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</si>
  <si>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</si>
  <si>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</si>
  <si>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"06:44:04 CO2 Mixer: CO2R -&gt; 410 uml"
</t>
  </si>
  <si>
    <t xml:space="preserve">"06:52:27 Coolers: Tblock -&gt; 15.00 C"
</t>
  </si>
  <si>
    <t xml:space="preserve">"07:14:32 ag fl 10"
</t>
  </si>
  <si>
    <t xml:space="preserve">"07:20:45 Flow: Fixed -&gt; 500 umol/s"
</t>
  </si>
  <si>
    <t xml:space="preserve">"07:21:01 Launched AutoProg /User/Configs/AutoProgs/AutoLog2"
</t>
  </si>
  <si>
    <t xml:space="preserve">"07:21:03 Log Option: Logged values are 15 s averages"
</t>
  </si>
  <si>
    <t xml:space="preserve">"07:21:03 CO2 Mixer: CO2R -&gt; 410 uml"
</t>
  </si>
  <si>
    <t xml:space="preserve">"07:21:03 Coolers: Tblock -&gt; 15.00 C"
</t>
  </si>
  <si>
    <t xml:space="preserve">"07:21:03 Flow: Fixed -&gt; 500 umol/s"
</t>
  </si>
  <si>
    <t>07:21:08</t>
  </si>
  <si>
    <t>07:21:13</t>
  </si>
  <si>
    <t>07:21:18</t>
  </si>
  <si>
    <t>07:21:24</t>
  </si>
  <si>
    <t>07:21:29</t>
  </si>
  <si>
    <t xml:space="preserve">"07:21:34 CO2 Mixer: CO2R -&gt; 410 uml"
</t>
  </si>
  <si>
    <t xml:space="preserve">"07:21:34 Coolers: Tblock -&gt; 15.00 C"
</t>
  </si>
  <si>
    <t xml:space="preserve">"07:21:34 Flow: Fixed -&gt; 500 umol/s"
</t>
  </si>
  <si>
    <t xml:space="preserve">"07:22:42 ag bz 11"
</t>
  </si>
  <si>
    <t xml:space="preserve">"07:27:43 Flow: Fixed -&gt; 500 umol/s"
</t>
  </si>
  <si>
    <t xml:space="preserve">"07:28:02 Launched AutoProg /User/Configs/AutoProgs/AutoLog2"
</t>
  </si>
  <si>
    <t xml:space="preserve">"07:28:04 CO2 Mixer: CO2R -&gt; 410 uml"
</t>
  </si>
  <si>
    <t xml:space="preserve">"07:28:04 Coolers: Tblock -&gt; 15.00 C"
</t>
  </si>
  <si>
    <t xml:space="preserve">"07:28:04 Flow: Fixed -&gt; 500 umol/s"
</t>
  </si>
  <si>
    <t>07:28:09</t>
  </si>
  <si>
    <t>07:28:14</t>
  </si>
  <si>
    <t>07:28:19</t>
  </si>
  <si>
    <t>07:28:24</t>
  </si>
  <si>
    <t>07:28:30</t>
  </si>
  <si>
    <t xml:space="preserve">"07:28:35 CO2 Mixer: CO2R -&gt; 410 uml"
</t>
  </si>
  <si>
    <t xml:space="preserve">"07:28:35 Coolers: Tblock -&gt; 15.00 C"
</t>
  </si>
  <si>
    <t xml:space="preserve">"07:28:35 Flow: Fixed -&gt; 500 umol/s"
</t>
  </si>
  <si>
    <t xml:space="preserve">"07:29:37 rm fl 7"
</t>
  </si>
  <si>
    <t xml:space="preserve">"07:33:29 Flow: Fixed -&gt; 500 umol/s"
</t>
  </si>
  <si>
    <t xml:space="preserve">"07:33:57 Launched AutoProg /User/Configs/AutoProgs/AutoLog2"
</t>
  </si>
  <si>
    <t xml:space="preserve">"07:33:58 CO2 Mixer: CO2R -&gt; 410 uml"
</t>
  </si>
  <si>
    <t xml:space="preserve">"07:33:58 Coolers: Tblock -&gt; 15.00 C"
</t>
  </si>
  <si>
    <t xml:space="preserve">"07:33:58 Flow: Fixed -&gt; 500 umol/s"
</t>
  </si>
  <si>
    <t>07:34:03</t>
  </si>
  <si>
    <t>07:34:08</t>
  </si>
  <si>
    <t>07:34:14</t>
  </si>
  <si>
    <t>07:34:19</t>
  </si>
  <si>
    <t>07:34:24</t>
  </si>
  <si>
    <t xml:space="preserve">"07:34:29 CO2 Mixer: CO2R -&gt; 410 uml"
</t>
  </si>
  <si>
    <t xml:space="preserve">"07:34:29 Coolers: Tblock -&gt; 15.00 C"
</t>
  </si>
  <si>
    <t xml:space="preserve">"07:34:29 Flow: Fixed -&gt; 500 umol/s"
</t>
  </si>
  <si>
    <t xml:space="preserve">"07:35:43 rm fl 11"
</t>
  </si>
  <si>
    <t xml:space="preserve">"07:42:35 Flow: Fixed -&gt; 500 umol/s"
</t>
  </si>
  <si>
    <t xml:space="preserve">"07:42:47 Launched AutoProg /User/Configs/AutoProgs/AutoLog2"
</t>
  </si>
  <si>
    <t xml:space="preserve">"07:42:49 CO2 Mixer: CO2R -&gt; 410 uml"
</t>
  </si>
  <si>
    <t xml:space="preserve">"07:42:49 Coolers: Tblock -&gt; 15.00 C"
</t>
  </si>
  <si>
    <t xml:space="preserve">"07:42:49 Flow: Fixed -&gt; 500 umol/s"
</t>
  </si>
  <si>
    <t>07:42:54</t>
  </si>
  <si>
    <t>07:42:59</t>
  </si>
  <si>
    <t>07:43:04</t>
  </si>
  <si>
    <t>07:43:09</t>
  </si>
  <si>
    <t>07:43:14</t>
  </si>
  <si>
    <t>07:43:19</t>
  </si>
  <si>
    <t xml:space="preserve">"07:43:20 CO2 Mixer: CO2R -&gt; 410 uml"
</t>
  </si>
  <si>
    <t xml:space="preserve">"07:43:20 Coolers: Tblock -&gt; 15.00 C"
</t>
  </si>
  <si>
    <t xml:space="preserve">"07:43:20 Flow: Fixed -&gt; 500 umol/s"
</t>
  </si>
  <si>
    <t xml:space="preserve">"07:44:43 ag fl 7"
</t>
  </si>
  <si>
    <t xml:space="preserve">"07:47:40 Flow: Fixed -&gt; 500 umol/s"
</t>
  </si>
  <si>
    <t xml:space="preserve">"07:48:05 Launched AutoProg /User/Configs/AutoProgs/AutoLog2"
</t>
  </si>
  <si>
    <t xml:space="preserve">"07:48:07 CO2 Mixer: CO2R -&gt; 410 uml"
</t>
  </si>
  <si>
    <t xml:space="preserve">"07:48:07 Coolers: Tblock -&gt; 15.00 C"
</t>
  </si>
  <si>
    <t xml:space="preserve">"07:48:07 Flow: Fixed -&gt; 500 umol/s"
</t>
  </si>
  <si>
    <t>07:48:12</t>
  </si>
  <si>
    <t>07:48:17</t>
  </si>
  <si>
    <t>07:48:22</t>
  </si>
  <si>
    <t>07:48:27</t>
  </si>
  <si>
    <t>07:48:32</t>
  </si>
  <si>
    <t>07:48:37</t>
  </si>
  <si>
    <t xml:space="preserve">"07:48:38 CO2 Mixer: CO2R -&gt; 410 uml"
</t>
  </si>
  <si>
    <t xml:space="preserve">"07:48:38 Coolers: Tblock -&gt; 15.00 C"
</t>
  </si>
  <si>
    <t xml:space="preserve">"07:48:38 Flow: Fixed -&gt; 500 umol/s"
</t>
  </si>
  <si>
    <t xml:space="preserve">"07:49:36 ag fl 8"
</t>
  </si>
  <si>
    <t xml:space="preserve">"07:54:05 Flow: Fixed -&gt; 500 umol/s"
</t>
  </si>
  <si>
    <t xml:space="preserve">"07:54:19 Launched AutoProg /User/Configs/AutoProgs/AutoLog2"
</t>
  </si>
  <si>
    <t xml:space="preserve">"07:54:21 CO2 Mixer: CO2R -&gt; 410 uml"
</t>
  </si>
  <si>
    <t xml:space="preserve">"07:54:21 Coolers: Tblock -&gt; 15.00 C"
</t>
  </si>
  <si>
    <t xml:space="preserve">"07:54:21 Flow: Fixed -&gt; 500 umol/s"
</t>
  </si>
  <si>
    <t>07:54:26</t>
  </si>
  <si>
    <t>07:54:31</t>
  </si>
  <si>
    <t>07:54:36</t>
  </si>
  <si>
    <t>07:54:41</t>
  </si>
  <si>
    <t>07:54:47</t>
  </si>
  <si>
    <t xml:space="preserve">"07:54:52 CO2 Mixer: CO2R -&gt; 410 uml"
</t>
  </si>
  <si>
    <t xml:space="preserve">"07:54:52 Coolers: Tblock -&gt; 15.00 C"
</t>
  </si>
  <si>
    <t xml:space="preserve">"07:54:52 Flow: Fixed -&gt; 500 umol/s"
</t>
  </si>
  <si>
    <t xml:space="preserve">"07:56:23 Coolers: Tblock -&gt; 20.00 C"
</t>
  </si>
  <si>
    <t xml:space="preserve">"08:18:10 rm fl 11"
</t>
  </si>
  <si>
    <t xml:space="preserve">"08:20:12 Flow: Fixed -&gt; 500 umol/s"
</t>
  </si>
  <si>
    <t xml:space="preserve">"08:20:50 Launched AutoProg /User/Configs/AutoProgs/AutoLog2"
</t>
  </si>
  <si>
    <t xml:space="preserve">"08:20:51 CO2 Mixer: CO2R -&gt; 410 uml"
</t>
  </si>
  <si>
    <t xml:space="preserve">"08:20:51 Coolers: Tblock -&gt; 20.00 C"
</t>
  </si>
  <si>
    <t xml:space="preserve">"08:20:51 Flow: Fixed -&gt; 500 umol/s"
</t>
  </si>
  <si>
    <t>08:20:56</t>
  </si>
  <si>
    <t>08:21:01</t>
  </si>
  <si>
    <t>08:21:07</t>
  </si>
  <si>
    <t>08:21:12</t>
  </si>
  <si>
    <t>08:21:17</t>
  </si>
  <si>
    <t xml:space="preserve">"08:21:22 CO2 Mixer: CO2R -&gt; 410 uml"
</t>
  </si>
  <si>
    <t xml:space="preserve">"08:21:22 Coolers: Tblock -&gt; 20.00 C"
</t>
  </si>
  <si>
    <t xml:space="preserve">"08:21:22 Flow: Fixed -&gt; 500 umol/s"
</t>
  </si>
  <si>
    <t xml:space="preserve">"08:22:38 ag bz 10"
</t>
  </si>
  <si>
    <t xml:space="preserve">"08:25:58 Flow: Fixed -&gt; 500 umol/s"
</t>
  </si>
  <si>
    <t xml:space="preserve">"08:26:27 Launched AutoProg /User/Configs/AutoProgs/AutoLog2"
</t>
  </si>
  <si>
    <t xml:space="preserve">"08:26:28 CO2 Mixer: CO2R -&gt; 410 uml"
</t>
  </si>
  <si>
    <t xml:space="preserve">"08:26:28 Coolers: Tblock -&gt; 20.00 C"
</t>
  </si>
  <si>
    <t xml:space="preserve">"08:26:28 Flow: Fixed -&gt; 500 umol/s"
</t>
  </si>
  <si>
    <t>08:26:33</t>
  </si>
  <si>
    <t>08:26:39</t>
  </si>
  <si>
    <t>08:26:44</t>
  </si>
  <si>
    <t>08:26:49</t>
  </si>
  <si>
    <t>08:26:54</t>
  </si>
  <si>
    <t xml:space="preserve">"08:26:59 CO2 Mixer: CO2R -&gt; 410 uml"
</t>
  </si>
  <si>
    <t xml:space="preserve">"08:26:59 Coolers: Tblock -&gt; 20.00 C"
</t>
  </si>
  <si>
    <t xml:space="preserve">"08:26:59 Flow: Fixed -&gt; 500 umol/s"
</t>
  </si>
  <si>
    <t xml:space="preserve">"08:28:09 rm bz 7"
</t>
  </si>
  <si>
    <t xml:space="preserve">"08:32:49 Flow: Fixed -&gt; 500 umol/s"
</t>
  </si>
  <si>
    <t xml:space="preserve">"08:33:09 Launched AutoProg /User/Configs/AutoProgs/AutoLog2"
</t>
  </si>
  <si>
    <t xml:space="preserve">"08:33:10 CO2 Mixer: CO2R -&gt; 410 uml"
</t>
  </si>
  <si>
    <t xml:space="preserve">"08:33:10 Coolers: Tblock -&gt; 20.00 C"
</t>
  </si>
  <si>
    <t xml:space="preserve">"08:33:10 Flow: Fixed -&gt; 500 umol/s"
</t>
  </si>
  <si>
    <t>08:33:15</t>
  </si>
  <si>
    <t>08:33:21</t>
  </si>
  <si>
    <t>08:33:26</t>
  </si>
  <si>
    <t>08:33:31</t>
  </si>
  <si>
    <t>08:33:36</t>
  </si>
  <si>
    <t xml:space="preserve">"08:33:41 CO2 Mixer: CO2R -&gt; 410 uml"
</t>
  </si>
  <si>
    <t xml:space="preserve">"08:33:41 Coolers: Tblock -&gt; 20.00 C"
</t>
  </si>
  <si>
    <t xml:space="preserve">"08:33:41 Flow: Fixed -&gt; 500 umol/s"
</t>
  </si>
  <si>
    <t xml:space="preserve">"08:35:18 ag fl 11"
</t>
  </si>
  <si>
    <t xml:space="preserve">"08:38:22 Flow: Fixed -&gt; 500 umol/s"
</t>
  </si>
  <si>
    <t xml:space="preserve">"08:38:50 Launched AutoProg /User/Configs/AutoProgs/AutoLog2"
</t>
  </si>
  <si>
    <t xml:space="preserve">"08:38:52 CO2 Mixer: CO2R -&gt; 410 uml"
</t>
  </si>
  <si>
    <t xml:space="preserve">"08:38:52 Coolers: Tblock -&gt; 20.00 C"
</t>
  </si>
  <si>
    <t xml:space="preserve">"08:38:52 Flow: Fixed -&gt; 500 umol/s"
</t>
  </si>
  <si>
    <t>08:38:57</t>
  </si>
  <si>
    <t>08:39:02</t>
  </si>
  <si>
    <t>08:39:07</t>
  </si>
  <si>
    <t>08:39:12</t>
  </si>
  <si>
    <t>08:39:17</t>
  </si>
  <si>
    <t>08:39:22</t>
  </si>
  <si>
    <t xml:space="preserve">"08:39:23 CO2 Mixer: CO2R -&gt; 410 uml"
</t>
  </si>
  <si>
    <t xml:space="preserve">"08:39:23 Coolers: Tblock -&gt; 20.00 C"
</t>
  </si>
  <si>
    <t xml:space="preserve">"08:39:23 Flow: Fixed -&gt; 500 umol/s"
</t>
  </si>
  <si>
    <t xml:space="preserve">"08:40:59 rm fl 8"
</t>
  </si>
  <si>
    <t xml:space="preserve">"08:44:45 Flow: Fixed -&gt; 500 umol/s"
</t>
  </si>
  <si>
    <t xml:space="preserve">"08:44:58 Launched AutoProg /User/Configs/AutoProgs/AutoLog2"
</t>
  </si>
  <si>
    <t xml:space="preserve">"08:44:59 CO2 Mixer: CO2R -&gt; 410 uml"
</t>
  </si>
  <si>
    <t xml:space="preserve">"08:44:59 Coolers: Tblock -&gt; 20.00 C"
</t>
  </si>
  <si>
    <t xml:space="preserve">"08:44:59 Flow: Fixed -&gt; 500 umol/s"
</t>
  </si>
  <si>
    <t>08:45:05</t>
  </si>
  <si>
    <t>08:45:10</t>
  </si>
  <si>
    <t>08:45:15</t>
  </si>
  <si>
    <t>08:45:20</t>
  </si>
  <si>
    <t>08:45:25</t>
  </si>
  <si>
    <t xml:space="preserve">"08:45:31 CO2 Mixer: CO2R -&gt; 410 uml"
</t>
  </si>
  <si>
    <t xml:space="preserve">"08:45:31 Coolers: Tblock -&gt; 20.00 C"
</t>
  </si>
  <si>
    <t xml:space="preserve">"08:45:31 Flow: Fixed -&gt; 500 umol/s"
</t>
  </si>
  <si>
    <t xml:space="preserve">"08:46:55 rm fl 9"
</t>
  </si>
  <si>
    <t xml:space="preserve">"08:51:24 Flow: Fixed -&gt; 500 umol/s"
</t>
  </si>
  <si>
    <t xml:space="preserve">"08:51:38 Launched AutoProg /User/Configs/AutoProgs/AutoLog2"
</t>
  </si>
  <si>
    <t xml:space="preserve">"08:51:39 CO2 Mixer: CO2R -&gt; 410 uml"
</t>
  </si>
  <si>
    <t xml:space="preserve">"08:51:39 Coolers: Tblock -&gt; 20.00 C"
</t>
  </si>
  <si>
    <t xml:space="preserve">"08:51:39 Flow: Fixed -&gt; 500 umol/s"
</t>
  </si>
  <si>
    <t>08:51:44</t>
  </si>
  <si>
    <t>08:51:49</t>
  </si>
  <si>
    <t>08:51:55</t>
  </si>
  <si>
    <t>08:52:00</t>
  </si>
  <si>
    <t>08:52:05</t>
  </si>
  <si>
    <t xml:space="preserve">"08:52:10 CO2 Mixer: CO2R -&gt; 410 uml"
</t>
  </si>
  <si>
    <t xml:space="preserve">"08:52:10 Coolers: Tblock -&gt; 20.00 C"
</t>
  </si>
  <si>
    <t xml:space="preserve">"08:52:10 Flow: Fixed -&gt; 500 umol/s"
</t>
  </si>
  <si>
    <t xml:space="preserve">"08:53:26 Coolers: Tblock -&gt; 27.00 C"
</t>
  </si>
  <si>
    <t xml:space="preserve">"09:19:39 ag bz 10"
</t>
  </si>
  <si>
    <t xml:space="preserve">"09:23:39 Flow: Fixed -&gt; 500 umol/s"
</t>
  </si>
  <si>
    <t xml:space="preserve">"09:24:23 Launched AutoProg /User/Configs/AutoProgs/AutoLog2"
</t>
  </si>
  <si>
    <t xml:space="preserve">"09:24:24 CO2 Mixer: CO2R -&gt; 410 uml"
</t>
  </si>
  <si>
    <t xml:space="preserve">"09:24:24 Coolers: Tblock -&gt; 27.00 C"
</t>
  </si>
  <si>
    <t xml:space="preserve">"09:24:24 Flow: Fixed -&gt; 500 umol/s"
</t>
  </si>
  <si>
    <t>09:24:30</t>
  </si>
  <si>
    <t>09:24:35</t>
  </si>
  <si>
    <t>09:24:40</t>
  </si>
  <si>
    <t>09:24:45</t>
  </si>
  <si>
    <t>09:24:50</t>
  </si>
  <si>
    <t xml:space="preserve">"09:24:56 CO2 Mixer: CO2R -&gt; 410 uml"
</t>
  </si>
  <si>
    <t xml:space="preserve">"09:24:56 Coolers: Tblock -&gt; 27.00 C"
</t>
  </si>
  <si>
    <t xml:space="preserve">"09:24:56 Flow: Fixed -&gt; 500 umol/s"
</t>
  </si>
  <si>
    <t xml:space="preserve">"09:25:17 ag bz 9"
</t>
  </si>
  <si>
    <t xml:space="preserve">"09:29:41 Flow: Fixed -&gt; 500 umol/s"
</t>
  </si>
  <si>
    <t xml:space="preserve">"09:29:59 Launched AutoProg /User/Configs/AutoProgs/AutoLog2"
</t>
  </si>
  <si>
    <t xml:space="preserve">"09:30:01 CO2 Mixer: CO2R -&gt; 410 uml"
</t>
  </si>
  <si>
    <t xml:space="preserve">"09:30:01 Coolers: Tblock -&gt; 27.00 C"
</t>
  </si>
  <si>
    <t xml:space="preserve">"09:30:01 Flow: Fixed -&gt; 500 umol/s"
</t>
  </si>
  <si>
    <t>09:30:06</t>
  </si>
  <si>
    <t>09:30:11</t>
  </si>
  <si>
    <t>09:30:16</t>
  </si>
  <si>
    <t>09:30:21</t>
  </si>
  <si>
    <t>09:30:26</t>
  </si>
  <si>
    <t xml:space="preserve">"09:30:32 CO2 Mixer: CO2R -&gt; 410 uml"
</t>
  </si>
  <si>
    <t xml:space="preserve">"09:30:32 Coolers: Tblock -&gt; 27.00 C"
</t>
  </si>
  <si>
    <t xml:space="preserve">"09:30:32 Flow: Fixed -&gt; 500 umol/s"
</t>
  </si>
  <si>
    <t xml:space="preserve">"09:31:48 ag bz 12"
</t>
  </si>
  <si>
    <t xml:space="preserve">"09:35:00 Flow: Fixed -&gt; 500 umol/s"
</t>
  </si>
  <si>
    <t xml:space="preserve">"09:35:13 Launched AutoProg /User/Configs/AutoProgs/AutoLog2"
</t>
  </si>
  <si>
    <t xml:space="preserve">"09:35:14 CO2 Mixer: CO2R -&gt; 410 uml"
</t>
  </si>
  <si>
    <t xml:space="preserve">"09:35:14 Coolers: Tblock -&gt; 27.00 C"
</t>
  </si>
  <si>
    <t xml:space="preserve">"09:35:14 Flow: Fixed -&gt; 500 umol/s"
</t>
  </si>
  <si>
    <t>09:35:19</t>
  </si>
  <si>
    <t>09:35:25</t>
  </si>
  <si>
    <t>09:35:30</t>
  </si>
  <si>
    <t>09:35:35</t>
  </si>
  <si>
    <t>09:35:40</t>
  </si>
  <si>
    <t xml:space="preserve">"09:35:45 CO2 Mixer: CO2R -&gt; 410 uml"
</t>
  </si>
  <si>
    <t xml:space="preserve">"09:35:45 Coolers: Tblock -&gt; 27.00 C"
</t>
  </si>
  <si>
    <t xml:space="preserve">"09:35:45 Flow: Fixed -&gt; 500 umol/s"
</t>
  </si>
  <si>
    <t xml:space="preserve">"09:37:01 rm fl 12"
</t>
  </si>
  <si>
    <t xml:space="preserve">"09:39:36 Flow: Fixed -&gt; 500 umol/s"
</t>
  </si>
  <si>
    <t xml:space="preserve">"09:39:55 Launched AutoProg /User/Configs/AutoProgs/AutoLog2"
</t>
  </si>
  <si>
    <t xml:space="preserve">"09:39:56 CO2 Mixer: CO2R -&gt; 410 uml"
</t>
  </si>
  <si>
    <t xml:space="preserve">"09:39:56 Coolers: Tblock -&gt; 27.00 C"
</t>
  </si>
  <si>
    <t xml:space="preserve">"09:39:56 Flow: Fixed -&gt; 500 umol/s"
</t>
  </si>
  <si>
    <t>09:40:02</t>
  </si>
  <si>
    <t>09:40:07</t>
  </si>
  <si>
    <t>09:40:12</t>
  </si>
  <si>
    <t>09:40:17</t>
  </si>
  <si>
    <t>09:40:22</t>
  </si>
  <si>
    <t>09:40:27</t>
  </si>
  <si>
    <t xml:space="preserve">"09:40:28 CO2 Mixer: CO2R -&gt; 410 uml"
</t>
  </si>
  <si>
    <t xml:space="preserve">"09:40:28 Coolers: Tblock -&gt; 27.00 C"
</t>
  </si>
  <si>
    <t xml:space="preserve">"09:40:28 Flow: Fixed -&gt; 500 umol/s"
</t>
  </si>
  <si>
    <t xml:space="preserve">"09:42:04 a fl 7"
</t>
  </si>
  <si>
    <t xml:space="preserve">"09:42:10 ag fl 7"
</t>
  </si>
  <si>
    <t xml:space="preserve">"09:45:42 Flow: Fixed -&gt; 500 umol/s"
</t>
  </si>
  <si>
    <t xml:space="preserve">"09:46:05 Launched AutoProg /User/Configs/AutoProgs/AutoLog2"
</t>
  </si>
  <si>
    <t xml:space="preserve">"09:46:06 CO2 Mixer: CO2R -&gt; 410 uml"
</t>
  </si>
  <si>
    <t xml:space="preserve">"09:46:06 Coolers: Tblock -&gt; 27.00 C"
</t>
  </si>
  <si>
    <t xml:space="preserve">"09:46:06 Flow: Fixed -&gt; 500 umol/s"
</t>
  </si>
  <si>
    <t>09:46:11</t>
  </si>
  <si>
    <t>09:46:16</t>
  </si>
  <si>
    <t>09:46:21</t>
  </si>
  <si>
    <t>09:46:27</t>
  </si>
  <si>
    <t>09:46:32</t>
  </si>
  <si>
    <t xml:space="preserve">"09:46:37 CO2 Mixer: CO2R -&gt; 410 uml"
</t>
  </si>
  <si>
    <t xml:space="preserve">"09:46:37 Coolers: Tblock -&gt; 27.00 C"
</t>
  </si>
  <si>
    <t xml:space="preserve">"09:46:37 Flow: Fixed -&gt; 500 umol/s"
</t>
  </si>
  <si>
    <t xml:space="preserve">"09:47:18 rm fl 9"
</t>
  </si>
  <si>
    <t xml:space="preserve">"09:51:15 Flow: Fixed -&gt; 500 umol/s"
</t>
  </si>
  <si>
    <t xml:space="preserve">"09:51:27 Launched AutoProg /User/Configs/AutoProgs/AutoLog2"
</t>
  </si>
  <si>
    <t xml:space="preserve">"09:51:29 CO2 Mixer: CO2R -&gt; 410 uml"
</t>
  </si>
  <si>
    <t xml:space="preserve">"09:51:29 Coolers: Tblock -&gt; 27.00 C"
</t>
  </si>
  <si>
    <t xml:space="preserve">"09:51:29 Flow: Fixed -&gt; 500 umol/s"
</t>
  </si>
  <si>
    <t>09:51:34</t>
  </si>
  <si>
    <t>09:51:39</t>
  </si>
  <si>
    <t>09:51:45</t>
  </si>
  <si>
    <t>09:51:50</t>
  </si>
  <si>
    <t>09:51:55</t>
  </si>
  <si>
    <t xml:space="preserve">"09:52:00 CO2 Mixer: CO2R -&gt; 410 uml"
</t>
  </si>
  <si>
    <t xml:space="preserve">"09:52:00 Coolers: Tblock -&gt; 27.00 C"
</t>
  </si>
  <si>
    <t xml:space="preserve">"09:52:00 Flow: Fixed -&gt; 500 umol/s"
</t>
  </si>
  <si>
    <t xml:space="preserve">"09:52:15 Coolers: Tblock -&gt; 35.00 C"
</t>
  </si>
  <si>
    <t xml:space="preserve">"10:23:44 ag fl 10"
</t>
  </si>
  <si>
    <t xml:space="preserve">"10:27:18 Flow: Fixed -&gt; 500 umol/s"
</t>
  </si>
  <si>
    <t xml:space="preserve">"10:27:56 Launched AutoProg /User/Configs/AutoProgs/AutoLog2"
</t>
  </si>
  <si>
    <t xml:space="preserve">"10:27:59 CO2 Mixer: CO2R -&gt; 410 uml"
</t>
  </si>
  <si>
    <t xml:space="preserve">"10:27:59 Coolers: Tblock -&gt; 35.00 C"
</t>
  </si>
  <si>
    <t xml:space="preserve">"10:27:59 Flow: Fixed -&gt; 500 umol/s"
</t>
  </si>
  <si>
    <t>10:28:04</t>
  </si>
  <si>
    <t>10:28:09</t>
  </si>
  <si>
    <t>10:28:14</t>
  </si>
  <si>
    <t>10:28:19</t>
  </si>
  <si>
    <t>10:28:24</t>
  </si>
  <si>
    <t xml:space="preserve">"10:28:30 CO2 Mixer: CO2R -&gt; 410 uml"
</t>
  </si>
  <si>
    <t xml:space="preserve">"10:28:30 Coolers: Tblock -&gt; 35.00 C"
</t>
  </si>
  <si>
    <t xml:space="preserve">"10:28:30 Flow: Fixed -&gt; 500 umol/s"
</t>
  </si>
  <si>
    <t xml:space="preserve">"10:28:50 rm fl 8"
</t>
  </si>
  <si>
    <t xml:space="preserve">"10:33:31 Flow: Fixed -&gt; 500 umol/s"
</t>
  </si>
  <si>
    <t xml:space="preserve">"10:33:43 Launched AutoProg /User/Configs/AutoProgs/AutoLog2"
</t>
  </si>
  <si>
    <t xml:space="preserve">"10:33:45 CO2 Mixer: CO2R -&gt; 410 uml"
</t>
  </si>
  <si>
    <t xml:space="preserve">"10:33:45 Coolers: Tblock -&gt; 35.00 C"
</t>
  </si>
  <si>
    <t xml:space="preserve">"10:33:45 Flow: Fixed -&gt; 500 umol/s"
</t>
  </si>
  <si>
    <t>10:33:50</t>
  </si>
  <si>
    <t>10:33:55</t>
  </si>
  <si>
    <t>10:34:00</t>
  </si>
  <si>
    <t>10:34:05</t>
  </si>
  <si>
    <t>10:34:10</t>
  </si>
  <si>
    <t xml:space="preserve">"10:34:16 CO2 Mixer: CO2R -&gt; 410 uml"
</t>
  </si>
  <si>
    <t xml:space="preserve">"10:34:16 Coolers: Tblock -&gt; 35.00 C"
</t>
  </si>
  <si>
    <t xml:space="preserve">"10:34:16 Flow: Fixed -&gt; 500 umol/s"
</t>
  </si>
  <si>
    <t xml:space="preserve">"10:35:24 ag fl 12"
</t>
  </si>
  <si>
    <t xml:space="preserve">"10:38:01 Flow: Fixed -&gt; 500 umol/s"
</t>
  </si>
  <si>
    <t xml:space="preserve">"10:38:15 Launched AutoProg /User/Configs/AutoProgs/AutoLog2"
</t>
  </si>
  <si>
    <t xml:space="preserve">"10:38:17 CO2 Mixer: CO2R -&gt; 410 uml"
</t>
  </si>
  <si>
    <t xml:space="preserve">"10:38:17 Coolers: Tblock -&gt; 35.00 C"
</t>
  </si>
  <si>
    <t xml:space="preserve">"10:38:17 Flow: Fixed -&gt; 500 umol/s"
</t>
  </si>
  <si>
    <t>10:38:22</t>
  </si>
  <si>
    <t>10:38:27</t>
  </si>
  <si>
    <t>10:38:32</t>
  </si>
  <si>
    <t>10:38:37</t>
  </si>
  <si>
    <t>10:38:42</t>
  </si>
  <si>
    <t>10:38:47</t>
  </si>
  <si>
    <t xml:space="preserve">"10:38:48 CO2 Mixer: CO2R -&gt; 410 uml"
</t>
  </si>
  <si>
    <t xml:space="preserve">"10:38:48 Coolers: Tblock -&gt; 35.00 C"
</t>
  </si>
  <si>
    <t xml:space="preserve">"10:38:48 Flow: Fixed -&gt; 500 umol/s"
</t>
  </si>
  <si>
    <t xml:space="preserve">"10:39:51 rm fl 7"
</t>
  </si>
  <si>
    <t xml:space="preserve">"10:44:09 Flow: Fixed -&gt; 500 umol/s"
</t>
  </si>
  <si>
    <t xml:space="preserve">"10:44:25 Launched AutoProg /User/Configs/AutoProgs/AutoLog2"
</t>
  </si>
  <si>
    <t xml:space="preserve">"10:44:26 CO2 Mixer: CO2R -&gt; 410 uml"
</t>
  </si>
  <si>
    <t xml:space="preserve">"10:44:26 Coolers: Tblock -&gt; 35.00 C"
</t>
  </si>
  <si>
    <t xml:space="preserve">"10:44:26 Flow: Fixed -&gt; 500 umol/s"
</t>
  </si>
  <si>
    <t>10:44:31</t>
  </si>
  <si>
    <t>10:44:36</t>
  </si>
  <si>
    <t>10:44:41</t>
  </si>
  <si>
    <t>10:44:47</t>
  </si>
  <si>
    <t>10:44:52</t>
  </si>
  <si>
    <t>10:44:57</t>
  </si>
  <si>
    <t xml:space="preserve">"10:44:57 CO2 Mixer: CO2R -&gt; 410 uml"
</t>
  </si>
  <si>
    <t xml:space="preserve">"10:44:57 Coolers: Tblock -&gt; 35.00 C"
</t>
  </si>
  <si>
    <t xml:space="preserve">"10:44:57 Flow: Fixed -&gt; 500 umol/s"
</t>
  </si>
  <si>
    <t xml:space="preserve">"10:46:09 ag bz 12"
</t>
  </si>
  <si>
    <t xml:space="preserve">"10:50:12 Flow: Fixed -&gt; 500 umol/s"
</t>
  </si>
  <si>
    <t xml:space="preserve">"10:50:18 Launched AutoProg /User/Configs/AutoProgs/AutoLog2"
</t>
  </si>
  <si>
    <t xml:space="preserve">"10:50:20 CO2 Mixer: CO2R -&gt; 410 uml"
</t>
  </si>
  <si>
    <t xml:space="preserve">"10:50:20 Coolers: Tblock -&gt; 35.00 C"
</t>
  </si>
  <si>
    <t xml:space="preserve">"10:50:20 Flow: Fixed -&gt; 500 umol/s"
</t>
  </si>
  <si>
    <t>10:50:25</t>
  </si>
  <si>
    <t>10:50:30</t>
  </si>
  <si>
    <t>10:50:35</t>
  </si>
  <si>
    <t>10:50:40</t>
  </si>
  <si>
    <t>10:50:46</t>
  </si>
  <si>
    <t xml:space="preserve">"10:50:51 CO2 Mixer: CO2R -&gt; 410 uml"
</t>
  </si>
  <si>
    <t xml:space="preserve">"10:50:51 Coolers: Tblock -&gt; 35.00 C"
</t>
  </si>
  <si>
    <t xml:space="preserve">"10:50:51 Flow: Fixed -&gt; 500 umol/s"
</t>
  </si>
  <si>
    <t xml:space="preserve">"10:52:01 ag fl 9"
</t>
  </si>
  <si>
    <t xml:space="preserve">"10:56:42 Flow: Fixed -&gt; 500 umol/s"
</t>
  </si>
  <si>
    <t xml:space="preserve">"10:56:54 Launched AutoProg /User/Configs/AutoProgs/AutoLog2"
</t>
  </si>
  <si>
    <t xml:space="preserve">"10:56:56 CO2 Mixer: CO2R -&gt; 410 uml"
</t>
  </si>
  <si>
    <t xml:space="preserve">"10:56:56 Coolers: Tblock -&gt; 35.00 C"
</t>
  </si>
  <si>
    <t xml:space="preserve">"10:56:56 Flow: Fixed -&gt; 500 umol/s"
</t>
  </si>
  <si>
    <t>10:57:02</t>
  </si>
  <si>
    <t>10:57:07</t>
  </si>
  <si>
    <t>10:57:12</t>
  </si>
  <si>
    <t>10:57:17</t>
  </si>
  <si>
    <t>10:57:23</t>
  </si>
  <si>
    <t xml:space="preserve">"10:57:28 CO2 Mixer: CO2R -&gt; 410 uml"
</t>
  </si>
  <si>
    <t xml:space="preserve">"10:57:28 Coolers: Tblock -&gt; 35.00 C"
</t>
  </si>
  <si>
    <t xml:space="preserve">"10:57:28 Flow: Fixed -&gt; 500 umol/s"
</t>
  </si>
  <si>
    <t xml:space="preserve">"10:57:49 Coolers: Tblock -&gt; 40.00 C"
</t>
  </si>
  <si>
    <t xml:space="preserve">"11:26:07 rm fl 7"
</t>
  </si>
  <si>
    <t xml:space="preserve">"11:29:10 Flow: Fixed -&gt; 500 umol/s"
</t>
  </si>
  <si>
    <t xml:space="preserve">"11:29:26 Launched AutoProg /User/Configs/AutoProgs/AutoLog2"
</t>
  </si>
  <si>
    <t xml:space="preserve">"11:29:27 CO2 Mixer: CO2R -&gt; 410 uml"
</t>
  </si>
  <si>
    <t xml:space="preserve">"11:29:27 Coolers: Tblock -&gt; 40.00 C"
</t>
  </si>
  <si>
    <t xml:space="preserve">"11:29:28 Flow: Fixed -&gt; 500 umol/s"
</t>
  </si>
  <si>
    <t>11:29:33</t>
  </si>
  <si>
    <t>11:29:38</t>
  </si>
  <si>
    <t>11:29:43</t>
  </si>
  <si>
    <t>11:29:48</t>
  </si>
  <si>
    <t>11:29:53</t>
  </si>
  <si>
    <t xml:space="preserve">"11:29:59 CO2 Mixer: CO2R -&gt; 410 uml"
</t>
  </si>
  <si>
    <t xml:space="preserve">"11:29:59 Coolers: Tblock -&gt; 40.00 C"
</t>
  </si>
  <si>
    <t xml:space="preserve">"11:29:59 Flow: Fixed -&gt; 500 umol/s"
</t>
  </si>
  <si>
    <t xml:space="preserve">"11:31:35 ag bz 9"
</t>
  </si>
  <si>
    <t xml:space="preserve">"11:33:24 Flow: Fixed -&gt; 500 umol/s"
</t>
  </si>
  <si>
    <t xml:space="preserve">"11:33:34 Launched AutoProg /User/Configs/AutoProgs/AutoLog2"
</t>
  </si>
  <si>
    <t xml:space="preserve">"11:33:35 CO2 Mixer: CO2R -&gt; 410 uml"
</t>
  </si>
  <si>
    <t xml:space="preserve">"11:33:36 Coolers: Tblock -&gt; 40.00 C"
</t>
  </si>
  <si>
    <t xml:space="preserve">"11:33:36 Flow: Fixed -&gt; 500 umol/s"
</t>
  </si>
  <si>
    <t>11:33:41</t>
  </si>
  <si>
    <t>11:33:46</t>
  </si>
  <si>
    <t>11:33:51</t>
  </si>
  <si>
    <t>11:33:56</t>
  </si>
  <si>
    <t>11:34:02</t>
  </si>
  <si>
    <t xml:space="preserve">"11:34:07 CO2 Mixer: CO2R -&gt; 410 uml"
</t>
  </si>
  <si>
    <t xml:space="preserve">"11:34:07 Coolers: Tblock -&gt; 40.00 C"
</t>
  </si>
  <si>
    <t xml:space="preserve">"11:34:07 Flow: Fixed -&gt; 500 umol/s"
</t>
  </si>
  <si>
    <t xml:space="preserve">"11:35:27 rm fl 9"
</t>
  </si>
  <si>
    <t xml:space="preserve">"11:37:48 Flow: Fixed -&gt; 500 umol/s"
</t>
  </si>
  <si>
    <t xml:space="preserve">"11:37:59 Launched AutoProg /User/Configs/AutoProgs/AutoLog2"
</t>
  </si>
  <si>
    <t xml:space="preserve">"11:38:01 CO2 Mixer: CO2R -&gt; 410 uml"
</t>
  </si>
  <si>
    <t xml:space="preserve">"11:38:01 Coolers: Tblock -&gt; 40.00 C"
</t>
  </si>
  <si>
    <t xml:space="preserve">"11:38:01 Flow: Fixed -&gt; 500 umol/s"
</t>
  </si>
  <si>
    <t>11:38:06</t>
  </si>
  <si>
    <t>11:38:11</t>
  </si>
  <si>
    <t>11:38:17</t>
  </si>
  <si>
    <t>11:38:22</t>
  </si>
  <si>
    <t>11:38:27</t>
  </si>
  <si>
    <t xml:space="preserve">"11:38:32 CO2 Mixer: CO2R -&gt; 410 uml"
</t>
  </si>
  <si>
    <t xml:space="preserve">"11:38:32 Coolers: Tblock -&gt; 40.00 C"
</t>
  </si>
  <si>
    <t xml:space="preserve">"11:38:32 Flow: Fixed -&gt; 500 umol/s"
</t>
  </si>
  <si>
    <t xml:space="preserve">"11:39:44 ag bz 8"
</t>
  </si>
  <si>
    <t xml:space="preserve">"11:41:32 Flow: Fixed -&gt; 500 umol/s"
</t>
  </si>
  <si>
    <t xml:space="preserve">"11:41:52 Launched AutoProg /User/Configs/AutoProgs/AutoLog2"
</t>
  </si>
  <si>
    <t xml:space="preserve">"11:41:53 CO2 Mixer: CO2R -&gt; 410 uml"
</t>
  </si>
  <si>
    <t xml:space="preserve">"11:41:53 Coolers: Tblock -&gt; 40.00 C"
</t>
  </si>
  <si>
    <t xml:space="preserve">"11:41:53 Flow: Fixed -&gt; 500 umol/s"
</t>
  </si>
  <si>
    <t>11:41:59</t>
  </si>
  <si>
    <t>11:42:04</t>
  </si>
  <si>
    <t>11:42:09</t>
  </si>
  <si>
    <t>11:42:14</t>
  </si>
  <si>
    <t>11:42:19</t>
  </si>
  <si>
    <t xml:space="preserve">"11:42:25 CO2 Mixer: CO2R -&gt; 410 uml"
</t>
  </si>
  <si>
    <t xml:space="preserve">"11:42:25 Coolers: Tblock -&gt; 40.00 C"
</t>
  </si>
  <si>
    <t xml:space="preserve">"11:42:25 Flow: Fixed -&gt; 500 umol/s"
</t>
  </si>
  <si>
    <t xml:space="preserve">"11:43:29 rm fl 11"
</t>
  </si>
  <si>
    <t xml:space="preserve">"11:46:19 Flow: Fixed -&gt; 500 umol/s"
</t>
  </si>
  <si>
    <t xml:space="preserve">"11:46:34 Launched AutoProg /User/Configs/AutoProgs/AutoLog2"
</t>
  </si>
  <si>
    <t xml:space="preserve">"11:46:35 CO2 Mixer: CO2R -&gt; 410 uml"
</t>
  </si>
  <si>
    <t xml:space="preserve">"11:46:35 Coolers: Tblock -&gt; 40.00 C"
</t>
  </si>
  <si>
    <t xml:space="preserve">"11:46:35 Flow: Fixed -&gt; 500 umol/s"
</t>
  </si>
  <si>
    <t>11:46:41</t>
  </si>
  <si>
    <t>11:46:46</t>
  </si>
  <si>
    <t>11:46:51</t>
  </si>
  <si>
    <t>11:46:56</t>
  </si>
  <si>
    <t>11:47:01</t>
  </si>
  <si>
    <t xml:space="preserve">"11:47:07 CO2 Mixer: CO2R -&gt; 410 uml"
</t>
  </si>
  <si>
    <t xml:space="preserve">"11:47:07 Coolers: Tblock -&gt; 40.00 C"
</t>
  </si>
  <si>
    <t xml:space="preserve">"11:47:07 Flow: Fixed -&gt; 500 umol/s"
</t>
  </si>
  <si>
    <t xml:space="preserve">"11:48:45 ag bz 10"
</t>
  </si>
  <si>
    <t xml:space="preserve">"11:51:20 Flow: Fixed -&gt; 500 umol/s"
</t>
  </si>
  <si>
    <t xml:space="preserve">"11:51:42 Launched AutoProg /User/Configs/AutoProgs/AutoLog2"
</t>
  </si>
  <si>
    <t xml:space="preserve">"11:51:43 CO2 Mixer: CO2R -&gt; 410 uml"
</t>
  </si>
  <si>
    <t xml:space="preserve">"11:51:43 Coolers: Tblock -&gt; 40.00 C"
</t>
  </si>
  <si>
    <t xml:space="preserve">"11:51:43 Flow: Fixed -&gt; 500 umol/s"
</t>
  </si>
  <si>
    <t>11:51:48</t>
  </si>
  <si>
    <t>11:51:53</t>
  </si>
  <si>
    <t>11:51:58</t>
  </si>
  <si>
    <t>11:52:04</t>
  </si>
  <si>
    <t>11:52:09</t>
  </si>
  <si>
    <t xml:space="preserve">"11:52:14 CO2 Mixer: CO2R -&gt; 410 uml"
</t>
  </si>
  <si>
    <t xml:space="preserve">"11:52:14 Coolers: Tblock -&gt; 40.00 C"
</t>
  </si>
  <si>
    <t xml:space="preserve">"11:52:14 Flow: Fixed -&gt; 500 umol/s"
</t>
  </si>
  <si>
    <t xml:space="preserve">"11:53:15 Coolers: Off"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</si>
</sst>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45"/>
  <sheetViews>
    <sheetView tabSelected="1" workbookViewId="0"/>
  </sheetViews>
  <sheetFormatPr defaultRowHeight="15" x14ac:dyDescent="0.25"/>
  <sheetData>
    <row r="1" spans="1:60" x14ac:dyDescent="0.25">
      <c r="A1" s="1" t="s">
        <v>0</v>
      </c>
    </row>
    <row r="2" spans="1:60" x14ac:dyDescent="0.25">
      <c r="A2" s="1" t="s">
        <v>1</v>
      </c>
    </row>
    <row r="3" spans="1:60" x14ac:dyDescent="0.25">
      <c r="A3" s="1" t="s">
        <v>2</v>
      </c>
      <c r="B3" s="1" t="s">
        <v>3</v>
      </c>
    </row>
    <row r="4" spans="1:60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60" x14ac:dyDescent="0.25">
      <c r="A5" s="1" t="s">
        <v>6</v>
      </c>
      <c r="B5" s="1">
        <v>4</v>
      </c>
    </row>
    <row r="6" spans="1:60" x14ac:dyDescent="0.25">
      <c r="A6" s="1" t="s">
        <v>7</v>
      </c>
      <c r="B6" s="1" t="s">
        <v>8</v>
      </c>
    </row>
    <row r="7" spans="1:60" x14ac:dyDescent="0.25">
      <c r="A7" s="1" t="s">
        <v>9</v>
      </c>
      <c r="B7" s="1" t="s">
        <v>10</v>
      </c>
    </row>
    <row r="9" spans="1:60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5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5">
      <c r="A11" s="1" t="s">
        <v>9</v>
      </c>
      <c r="B11" s="1" t="s">
        <v>73</v>
      </c>
    </row>
    <row r="12" spans="1:60" x14ac:dyDescent="0.25">
      <c r="A12" s="1" t="s">
        <v>9</v>
      </c>
      <c r="B12" s="1" t="s">
        <v>74</v>
      </c>
    </row>
    <row r="13" spans="1:60" x14ac:dyDescent="0.25">
      <c r="A13" s="1" t="s">
        <v>9</v>
      </c>
      <c r="B13" s="1" t="s">
        <v>75</v>
      </c>
    </row>
    <row r="14" spans="1:60" x14ac:dyDescent="0.25">
      <c r="A14" s="1" t="s">
        <v>9</v>
      </c>
      <c r="B14" s="1" t="s">
        <v>76</v>
      </c>
    </row>
    <row r="15" spans="1:60" x14ac:dyDescent="0.25">
      <c r="A15" s="1" t="s">
        <v>9</v>
      </c>
      <c r="B15" s="1" t="s">
        <v>77</v>
      </c>
    </row>
    <row r="16" spans="1:60" x14ac:dyDescent="0.25">
      <c r="A16" s="1" t="s">
        <v>9</v>
      </c>
      <c r="B16" s="1" t="s">
        <v>78</v>
      </c>
    </row>
    <row r="17" spans="1:60" x14ac:dyDescent="0.25">
      <c r="A17" s="1" t="s">
        <v>9</v>
      </c>
      <c r="B17" s="1" t="s">
        <v>79</v>
      </c>
    </row>
    <row r="18" spans="1:60" x14ac:dyDescent="0.25">
      <c r="A18" s="1" t="s">
        <v>9</v>
      </c>
      <c r="B18" s="1" t="s">
        <v>80</v>
      </c>
    </row>
    <row r="19" spans="1:60" x14ac:dyDescent="0.25">
      <c r="A19" s="1" t="s">
        <v>9</v>
      </c>
      <c r="B19" s="1" t="s">
        <v>81</v>
      </c>
    </row>
    <row r="20" spans="1:60" x14ac:dyDescent="0.25">
      <c r="A20" s="1">
        <v>1</v>
      </c>
      <c r="B20" s="1" t="s">
        <v>82</v>
      </c>
      <c r="C20" s="1">
        <v>2260.9999999552965</v>
      </c>
      <c r="D20" s="1">
        <v>1</v>
      </c>
      <c r="E20">
        <f>(R20-S20*(1000-T20)/(1000-U20))*AO20</f>
        <v>-1.2915194530477048</v>
      </c>
      <c r="F20">
        <f>IF(AZ20&lt;&gt;0,1/(1/AZ20-1/N20),0)</f>
        <v>1.1634184173426957E-2</v>
      </c>
      <c r="G20">
        <f>((BC20-AP20/2)*S20-E20)/(BC20+AP20/2)</f>
        <v>579.98429522374079</v>
      </c>
      <c r="H20">
        <f>AP20*1000</f>
        <v>0.13550720220321208</v>
      </c>
      <c r="I20">
        <f>(AU20-BA20)</f>
        <v>1.1684520707184427</v>
      </c>
      <c r="J20">
        <f>(P20+AT20*D20)</f>
        <v>15.214445323137104</v>
      </c>
      <c r="K20" s="1">
        <v>6.2100000381469727</v>
      </c>
      <c r="L20">
        <f>(K20*AI20+AJ20)</f>
        <v>2</v>
      </c>
      <c r="M20" s="1">
        <v>0.5</v>
      </c>
      <c r="N20">
        <f>L20*(M20+1)*(M20+1)/(M20*M20+1)</f>
        <v>3.6</v>
      </c>
      <c r="O20" s="1">
        <v>15.313721656799316</v>
      </c>
      <c r="P20" s="1">
        <v>15.260266304016113</v>
      </c>
      <c r="Q20" s="1">
        <v>15.030439376831055</v>
      </c>
      <c r="R20" s="1">
        <v>409.60269165039063</v>
      </c>
      <c r="S20" s="1">
        <v>411.13629150390625</v>
      </c>
      <c r="T20" s="1">
        <v>5.4354186058044434</v>
      </c>
      <c r="U20" s="1">
        <v>5.6026368141174316</v>
      </c>
      <c r="V20" s="1">
        <v>31.470924377441406</v>
      </c>
      <c r="W20" s="1">
        <v>32.425514221191406</v>
      </c>
      <c r="X20" s="1">
        <v>500.41506958007813</v>
      </c>
      <c r="Y20" s="1">
        <v>4.4060252606868744E-2</v>
      </c>
      <c r="Z20" s="1">
        <v>4.6379212290048599E-2</v>
      </c>
      <c r="AA20" s="1">
        <v>101.14704895019531</v>
      </c>
      <c r="AB20" s="1">
        <v>-1.3277480602264404</v>
      </c>
      <c r="AC20" s="1">
        <v>2.0145833492279053E-2</v>
      </c>
      <c r="AD20" s="1">
        <v>1.9282210618257523E-2</v>
      </c>
      <c r="AE20" s="1">
        <v>6.7730166483670473E-4</v>
      </c>
      <c r="AF20" s="1">
        <v>1.939866691827774E-2</v>
      </c>
      <c r="AG20" s="1">
        <v>6.8523775553330779E-4</v>
      </c>
      <c r="AH20" s="1">
        <v>1</v>
      </c>
      <c r="AI20" s="1">
        <v>0</v>
      </c>
      <c r="AJ20" s="1">
        <v>2</v>
      </c>
      <c r="AK20" s="1">
        <v>0</v>
      </c>
      <c r="AL20" s="1">
        <v>1</v>
      </c>
      <c r="AM20" s="1">
        <v>0.18999999761581421</v>
      </c>
      <c r="AN20" s="1">
        <v>111115</v>
      </c>
      <c r="AO20">
        <f>X20*0.000001/(K20*0.0001)</f>
        <v>0.80582136313383812</v>
      </c>
      <c r="AP20">
        <f>(U20-T20)/(1000-U20)*AO20</f>
        <v>1.3550720220321209E-4</v>
      </c>
      <c r="AQ20">
        <f>(P20+273.15)</f>
        <v>288.41026630401609</v>
      </c>
      <c r="AR20">
        <f>(O20+273.15)</f>
        <v>288.46372165679929</v>
      </c>
      <c r="AS20">
        <f>(Y20*AK20+Z20*AL20)*AM20</f>
        <v>8.8120502245325749E-3</v>
      </c>
      <c r="AT20">
        <f>((AS20+0.00000010773*(AR20^4-AQ20^4))-AP20*44100)/(L20*0.92*2*29.3+0.00000043092*AQ20^3)</f>
        <v>-4.5820980879009945E-2</v>
      </c>
      <c r="AU20">
        <f>0.61365*EXP(17.502*J20/(240.97+J20))</f>
        <v>1.7351422508061449</v>
      </c>
      <c r="AV20">
        <f>AU20*1000/AA20</f>
        <v>17.154650272204449</v>
      </c>
      <c r="AW20">
        <f>(AV20-U20)</f>
        <v>11.552013458087018</v>
      </c>
      <c r="AX20">
        <f>IF(D20,P20,(O20+P20)/2)</f>
        <v>15.260266304016113</v>
      </c>
      <c r="AY20">
        <f>0.61365*EXP(17.502*AX20/(240.97+AX20))</f>
        <v>1.7402579661200095</v>
      </c>
      <c r="AZ20">
        <f>IF(AW20&lt;&gt;0,(1000-(AV20+U20)/2)/AW20*AP20,0)</f>
        <v>1.159670688905127E-2</v>
      </c>
      <c r="BA20">
        <f>U20*AA20/1000</f>
        <v>0.56669018008770222</v>
      </c>
      <c r="BB20">
        <f>(AY20-BA20)</f>
        <v>1.1735677860323073</v>
      </c>
      <c r="BC20">
        <f>1/(1.6/F20+1.37/N20)</f>
        <v>7.2512996138380959E-3</v>
      </c>
      <c r="BD20">
        <f>G20*AA20*0.001</f>
        <v>58.663699899340237</v>
      </c>
      <c r="BE20">
        <f>G20/S20</f>
        <v>1.4106862060320702</v>
      </c>
      <c r="BF20">
        <f>(1-AP20*AA20/AU20/F20)*100</f>
        <v>32.103939621313735</v>
      </c>
      <c r="BG20">
        <f>(S20-E20/(N20/1.35))</f>
        <v>411.62061129879913</v>
      </c>
      <c r="BH20">
        <f>E20*BF20/100/BG20</f>
        <v>-1.0073077344102525E-3</v>
      </c>
    </row>
    <row r="21" spans="1:60" x14ac:dyDescent="0.25">
      <c r="A21" s="1">
        <v>2</v>
      </c>
      <c r="B21" s="1" t="s">
        <v>83</v>
      </c>
      <c r="C21" s="1">
        <v>2265.9999998435378</v>
      </c>
      <c r="D21" s="1">
        <v>1</v>
      </c>
      <c r="E21">
        <f>(R21-S21*(1000-T21)/(1000-U21))*AO21</f>
        <v>-1.1579664531407516</v>
      </c>
      <c r="F21">
        <f>IF(AZ21&lt;&gt;0,1/(1/AZ21-1/N21),0)</f>
        <v>1.2053532040424492E-2</v>
      </c>
      <c r="G21">
        <f>((BC21-AP21/2)*S21-E21)/(BC21+AP21/2)</f>
        <v>556.25914443723389</v>
      </c>
      <c r="H21">
        <f>AP21*1000</f>
        <v>0.14026356022079817</v>
      </c>
      <c r="I21">
        <f>(AU21-BA21)</f>
        <v>1.1675267163798657</v>
      </c>
      <c r="J21">
        <f>(P21+AT21*D21)</f>
        <v>15.213533843989483</v>
      </c>
      <c r="K21" s="1">
        <v>6.2100000381469727</v>
      </c>
      <c r="L21">
        <f>(K21*AI21+AJ21)</f>
        <v>2</v>
      </c>
      <c r="M21" s="1">
        <v>0.5</v>
      </c>
      <c r="N21">
        <f>L21*(M21+1)*(M21+1)/(M21*M21+1)</f>
        <v>3.6</v>
      </c>
      <c r="O21" s="1">
        <v>15.315313339233398</v>
      </c>
      <c r="P21" s="1">
        <v>15.260966300964355</v>
      </c>
      <c r="Q21" s="1">
        <v>15.029130935668945</v>
      </c>
      <c r="R21" s="1">
        <v>409.77490234375</v>
      </c>
      <c r="S21" s="1">
        <v>411.14035034179688</v>
      </c>
      <c r="T21" s="1">
        <v>5.437654972076416</v>
      </c>
      <c r="U21" s="1">
        <v>5.6107425689697266</v>
      </c>
      <c r="V21" s="1">
        <v>31.485391616821289</v>
      </c>
      <c r="W21" s="1">
        <v>32.474586486816406</v>
      </c>
      <c r="X21" s="1">
        <v>500.41110229492188</v>
      </c>
      <c r="Y21" s="1">
        <v>9.4607926905155182E-2</v>
      </c>
      <c r="Z21" s="1">
        <v>9.9587291479110718E-2</v>
      </c>
      <c r="AA21" s="1">
        <v>101.14773559570313</v>
      </c>
      <c r="AB21" s="1">
        <v>-1.3277480602264404</v>
      </c>
      <c r="AC21" s="1">
        <v>2.0145833492279053E-2</v>
      </c>
      <c r="AD21" s="1">
        <v>1.9282210618257523E-2</v>
      </c>
      <c r="AE21" s="1">
        <v>6.7730166483670473E-4</v>
      </c>
      <c r="AF21" s="1">
        <v>1.939866691827774E-2</v>
      </c>
      <c r="AG21" s="1">
        <v>6.8523775553330779E-4</v>
      </c>
      <c r="AH21" s="1">
        <v>1</v>
      </c>
      <c r="AI21" s="1">
        <v>0</v>
      </c>
      <c r="AJ21" s="1">
        <v>2</v>
      </c>
      <c r="AK21" s="1">
        <v>0</v>
      </c>
      <c r="AL21" s="1">
        <v>1</v>
      </c>
      <c r="AM21" s="1">
        <v>0.18999999761581421</v>
      </c>
      <c r="AN21" s="1">
        <v>111115</v>
      </c>
      <c r="AO21">
        <f>X21*0.000001/(K21*0.0001)</f>
        <v>0.80581497459095275</v>
      </c>
      <c r="AP21">
        <f>(U21-T21)/(1000-U21)*AO21</f>
        <v>1.4026356022079817E-4</v>
      </c>
      <c r="AQ21">
        <f>(P21+273.15)</f>
        <v>288.41096630096433</v>
      </c>
      <c r="AR21">
        <f>(O21+273.15)</f>
        <v>288.46531333923338</v>
      </c>
      <c r="AS21">
        <f>(Y21*AK21+Z21*AL21)*AM21</f>
        <v>1.8921585143596431E-2</v>
      </c>
      <c r="AT21">
        <f>((AS21+0.00000010773*(AR21^4-AQ21^4))-AP21*44100)/(L21*0.92*2*29.3+0.00000043092*AQ21^3)</f>
        <v>-4.7432456974873333E-2</v>
      </c>
      <c r="AU21">
        <f>0.61365*EXP(17.502*J21/(240.97+J21))</f>
        <v>1.7350406222415717</v>
      </c>
      <c r="AV21">
        <f>AU21*1000/AA21</f>
        <v>17.153529063435389</v>
      </c>
      <c r="AW21">
        <f>(AV21-U21)</f>
        <v>11.542786494465663</v>
      </c>
      <c r="AX21">
        <f>IF(D21,P21,(O21+P21)/2)</f>
        <v>15.260966300964355</v>
      </c>
      <c r="AY21">
        <f>0.61365*EXP(17.502*AX21/(240.97+AX21))</f>
        <v>1.7403362204101394</v>
      </c>
      <c r="AZ21">
        <f>IF(AW21&lt;&gt;0,(1000-(AV21+U21)/2)/AW21*AP21,0)</f>
        <v>1.2013309038921116E-2</v>
      </c>
      <c r="BA21">
        <f>U21*AA21/1000</f>
        <v>0.56751390586170603</v>
      </c>
      <c r="BB21">
        <f>(AY21-BA21)</f>
        <v>1.1728223145484333</v>
      </c>
      <c r="BC21">
        <f>1/(1.6/F21+1.37/N21)</f>
        <v>7.5119216038763573E-3</v>
      </c>
      <c r="BD21">
        <f>G21*AA21*0.001</f>
        <v>56.264352864229366</v>
      </c>
      <c r="BE21">
        <f>G21/S21</f>
        <v>1.3529665574658243</v>
      </c>
      <c r="BF21">
        <f>(1-AP21*AA21/AU21/F21)*100</f>
        <v>32.161373122751201</v>
      </c>
      <c r="BG21">
        <f>(S21-E21/(N21/1.35))</f>
        <v>411.57458776172467</v>
      </c>
      <c r="BH21">
        <f>E21*BF21/100/BG21</f>
        <v>-9.0486128809899016E-4</v>
      </c>
    </row>
    <row r="22" spans="1:60" x14ac:dyDescent="0.25">
      <c r="A22" s="1">
        <v>3</v>
      </c>
      <c r="B22" s="1" t="s">
        <v>84</v>
      </c>
      <c r="C22" s="1">
        <v>2270.9999997317791</v>
      </c>
      <c r="D22" s="1">
        <v>1</v>
      </c>
      <c r="E22">
        <f>(R22-S22*(1000-T22)/(1000-U22))*AO22</f>
        <v>-1.0892218978890802</v>
      </c>
      <c r="F22">
        <f>IF(AZ22&lt;&gt;0,1/(1/AZ22-1/N22),0)</f>
        <v>1.2548046906446085E-2</v>
      </c>
      <c r="G22">
        <f>((BC22-AP22/2)*S22-E22)/(BC22+AP22/2)</f>
        <v>541.55298231258996</v>
      </c>
      <c r="H22">
        <f>AP22*1000</f>
        <v>0.14588955465489881</v>
      </c>
      <c r="I22">
        <f>(AU22-BA22)</f>
        <v>1.1666540773862792</v>
      </c>
      <c r="J22">
        <f>(P22+AT22*D22)</f>
        <v>15.213428574061179</v>
      </c>
      <c r="K22" s="1">
        <v>6.2100000381469727</v>
      </c>
      <c r="L22">
        <f>(K22*AI22+AJ22)</f>
        <v>2</v>
      </c>
      <c r="M22" s="1">
        <v>0.5</v>
      </c>
      <c r="N22">
        <f>L22*(M22+1)*(M22+1)/(M22*M22+1)</f>
        <v>3.6</v>
      </c>
      <c r="O22" s="1">
        <v>15.317078590393066</v>
      </c>
      <c r="P22" s="1">
        <v>15.263002395629883</v>
      </c>
      <c r="Q22" s="1">
        <v>15.02851390838623</v>
      </c>
      <c r="R22" s="1">
        <v>409.86227416992188</v>
      </c>
      <c r="S22" s="1">
        <v>411.1395263671875</v>
      </c>
      <c r="T22" s="1">
        <v>5.4392256736755371</v>
      </c>
      <c r="U22" s="1">
        <v>5.6192522048950195</v>
      </c>
      <c r="V22" s="1">
        <v>31.492824554443359</v>
      </c>
      <c r="W22" s="1">
        <v>32.520698547363281</v>
      </c>
      <c r="X22" s="1">
        <v>500.41693115234375</v>
      </c>
      <c r="Y22" s="1">
        <v>8.3895415067672729E-2</v>
      </c>
      <c r="Z22" s="1">
        <v>8.8310964405536652E-2</v>
      </c>
      <c r="AA22" s="1">
        <v>101.14776611328125</v>
      </c>
      <c r="AB22" s="1">
        <v>-1.3277480602264404</v>
      </c>
      <c r="AC22" s="1">
        <v>2.0145833492279053E-2</v>
      </c>
      <c r="AD22" s="1">
        <v>1.9282210618257523E-2</v>
      </c>
      <c r="AE22" s="1">
        <v>6.7730166483670473E-4</v>
      </c>
      <c r="AF22" s="1">
        <v>1.939866691827774E-2</v>
      </c>
      <c r="AG22" s="1">
        <v>6.8523775553330779E-4</v>
      </c>
      <c r="AH22" s="1">
        <v>1</v>
      </c>
      <c r="AI22" s="1">
        <v>0</v>
      </c>
      <c r="AJ22" s="1">
        <v>2</v>
      </c>
      <c r="AK22" s="1">
        <v>0</v>
      </c>
      <c r="AL22" s="1">
        <v>1</v>
      </c>
      <c r="AM22" s="1">
        <v>0.18999999761581421</v>
      </c>
      <c r="AN22" s="1">
        <v>111115</v>
      </c>
      <c r="AO22">
        <f>X22*0.000001/(K22*0.0001)</f>
        <v>0.80582436083473075</v>
      </c>
      <c r="AP22">
        <f>(U22-T22)/(1000-U22)*AO22</f>
        <v>1.4588955465489882E-4</v>
      </c>
      <c r="AQ22">
        <f>(P22+273.15)</f>
        <v>288.41300239562986</v>
      </c>
      <c r="AR22">
        <f>(O22+273.15)</f>
        <v>288.46707859039304</v>
      </c>
      <c r="AS22">
        <f>(Y22*AK22+Z22*AL22)*AM22</f>
        <v>1.6779083026502217E-2</v>
      </c>
      <c r="AT22">
        <f>((AS22+0.00000010773*(AR22^4-AQ22^4))-AP22*44100)/(L22*0.92*2*29.3+0.00000043092*AQ22^3)</f>
        <v>-4.9573821568704053E-2</v>
      </c>
      <c r="AU22">
        <f>0.61365*EXP(17.502*J22/(240.97+J22))</f>
        <v>1.7350288851385407</v>
      </c>
      <c r="AV22">
        <f>AU22*1000/AA22</f>
        <v>17.153407848823683</v>
      </c>
      <c r="AW22">
        <f>(AV22-U22)</f>
        <v>11.534155643928663</v>
      </c>
      <c r="AX22">
        <f>IF(D22,P22,(O22+P22)/2)</f>
        <v>15.263002395629883</v>
      </c>
      <c r="AY22">
        <f>0.61365*EXP(17.502*AX22/(240.97+AX22))</f>
        <v>1.7405638577510345</v>
      </c>
      <c r="AZ22">
        <f>IF(AW22&lt;&gt;0,(1000-(AV22+U22)/2)/AW22*AP22,0)</f>
        <v>1.2504461747405446E-2</v>
      </c>
      <c r="BA22">
        <f>U22*AA22/1000</f>
        <v>0.56837480775226146</v>
      </c>
      <c r="BB22">
        <f>(AY22-BA22)</f>
        <v>1.172189049998773</v>
      </c>
      <c r="BC22">
        <f>1/(1.6/F22+1.37/N22)</f>
        <v>7.8191927940995075E-3</v>
      </c>
      <c r="BD22">
        <f>G22*AA22*0.001</f>
        <v>54.776874392903792</v>
      </c>
      <c r="BE22">
        <f>G22/S22</f>
        <v>1.3171999955774882</v>
      </c>
      <c r="BF22">
        <f>(1-AP22*AA22/AU22/F22)*100</f>
        <v>32.220610726319364</v>
      </c>
      <c r="BG22">
        <f>(S22-E22/(N22/1.35))</f>
        <v>411.54798457889592</v>
      </c>
      <c r="BH22">
        <f>E22*BF22/100/BG22</f>
        <v>-8.5276556031193141E-4</v>
      </c>
    </row>
    <row r="23" spans="1:60" x14ac:dyDescent="0.25">
      <c r="A23" s="1">
        <v>4</v>
      </c>
      <c r="B23" s="1" t="s">
        <v>85</v>
      </c>
      <c r="C23" s="1">
        <v>2276.4999996088445</v>
      </c>
      <c r="D23" s="1">
        <v>1</v>
      </c>
      <c r="E23">
        <f>(R23-S23*(1000-T23)/(1000-U23))*AO23</f>
        <v>-0.96832149148493984</v>
      </c>
      <c r="F23">
        <f>IF(AZ23&lt;&gt;0,1/(1/AZ23-1/N23),0)</f>
        <v>1.3666972835777558E-2</v>
      </c>
      <c r="G23">
        <f>((BC23-AP23/2)*S23-E23)/(BC23+AP23/2)</f>
        <v>516.23196899651941</v>
      </c>
      <c r="H23">
        <f>AP23*1000</f>
        <v>0.15856874423638087</v>
      </c>
      <c r="I23">
        <f>(AU23-BA23)</f>
        <v>1.1645861059819556</v>
      </c>
      <c r="J23">
        <f>(P23+AT23*D23)</f>
        <v>15.21222291777813</v>
      </c>
      <c r="K23" s="1">
        <v>6.2100000381469727</v>
      </c>
      <c r="L23">
        <f>(K23*AI23+AJ23)</f>
        <v>2</v>
      </c>
      <c r="M23" s="1">
        <v>0.5</v>
      </c>
      <c r="N23">
        <f>L23*(M23+1)*(M23+1)/(M23*M23+1)</f>
        <v>3.6</v>
      </c>
      <c r="O23" s="1">
        <v>15.320796012878418</v>
      </c>
      <c r="P23" s="1">
        <v>15.26645565032959</v>
      </c>
      <c r="Q23" s="1">
        <v>15.027919769287109</v>
      </c>
      <c r="R23" s="1">
        <v>410.0164794921875</v>
      </c>
      <c r="S23" s="1">
        <v>411.13723754882813</v>
      </c>
      <c r="T23" s="1">
        <v>5.4426760673522949</v>
      </c>
      <c r="U23" s="1">
        <v>5.6383461952209473</v>
      </c>
      <c r="V23" s="1">
        <v>31.509578704833984</v>
      </c>
      <c r="W23" s="1">
        <v>32.626071929931641</v>
      </c>
      <c r="X23" s="1">
        <v>500.41351318359375</v>
      </c>
      <c r="Y23" s="1">
        <v>0.11325865983963013</v>
      </c>
      <c r="Z23" s="1">
        <v>0.11921964585781097</v>
      </c>
      <c r="AA23" s="1">
        <v>101.14816284179688</v>
      </c>
      <c r="AB23" s="1">
        <v>-1.3277480602264404</v>
      </c>
      <c r="AC23" s="1">
        <v>2.0145833492279053E-2</v>
      </c>
      <c r="AD23" s="1">
        <v>1.9282210618257523E-2</v>
      </c>
      <c r="AE23" s="1">
        <v>6.7730166483670473E-4</v>
      </c>
      <c r="AF23" s="1">
        <v>1.939866691827774E-2</v>
      </c>
      <c r="AG23" s="1">
        <v>6.8523775553330779E-4</v>
      </c>
      <c r="AH23" s="1">
        <v>1</v>
      </c>
      <c r="AI23" s="1">
        <v>0</v>
      </c>
      <c r="AJ23" s="1">
        <v>2</v>
      </c>
      <c r="AK23" s="1">
        <v>0</v>
      </c>
      <c r="AL23" s="1">
        <v>1</v>
      </c>
      <c r="AM23" s="1">
        <v>0.18999999761581421</v>
      </c>
      <c r="AN23" s="1">
        <v>111115</v>
      </c>
      <c r="AO23">
        <f>X23*0.000001/(K23*0.0001)</f>
        <v>0.80581885685932164</v>
      </c>
      <c r="AP23">
        <f>(U23-T23)/(1000-U23)*AO23</f>
        <v>1.5856874423638087E-4</v>
      </c>
      <c r="AQ23">
        <f>(P23+273.15)</f>
        <v>288.41645565032957</v>
      </c>
      <c r="AR23">
        <f>(O23+273.15)</f>
        <v>288.4707960128784</v>
      </c>
      <c r="AS23">
        <f>(Y23*AK23+Z23*AL23)*AM23</f>
        <v>2.2651732428742299E-2</v>
      </c>
      <c r="AT23">
        <f>((AS23+0.00000010773*(AR23^4-AQ23^4))-AP23*44100)/(L23*0.92*2*29.3+0.00000043092*AQ23^3)</f>
        <v>-5.4232732551460883E-2</v>
      </c>
      <c r="AU23">
        <f>0.61365*EXP(17.502*J23/(240.97+J23))</f>
        <v>1.7348944650945897</v>
      </c>
      <c r="AV23">
        <f>AU23*1000/AA23</f>
        <v>17.152011626825999</v>
      </c>
      <c r="AW23">
        <f>(AV23-U23)</f>
        <v>11.513665431605052</v>
      </c>
      <c r="AX23">
        <f>IF(D23,P23,(O23+P23)/2)</f>
        <v>15.26645565032959</v>
      </c>
      <c r="AY23">
        <f>0.61365*EXP(17.502*AX23/(240.97+AX23))</f>
        <v>1.7409499947482197</v>
      </c>
      <c r="AZ23">
        <f>IF(AW23&lt;&gt;0,(1000-(AV23+U23)/2)/AW23*AP23,0)</f>
        <v>1.3615284025519732E-2</v>
      </c>
      <c r="BA23">
        <f>U23*AA23/1000</f>
        <v>0.57030835911263422</v>
      </c>
      <c r="BB23">
        <f>(AY23-BA23)</f>
        <v>1.1706416356355853</v>
      </c>
      <c r="BC23">
        <f>1/(1.6/F23+1.37/N23)</f>
        <v>8.5141813856540686E-3</v>
      </c>
      <c r="BD23">
        <f>G23*AA23*0.001</f>
        <v>52.215915264201378</v>
      </c>
      <c r="BE23">
        <f>G23/S23</f>
        <v>1.2556195884232204</v>
      </c>
      <c r="BF23">
        <f>(1-AP23*AA23/AU23/F23)*100</f>
        <v>32.355857892786624</v>
      </c>
      <c r="BG23">
        <f>(S23-E23/(N23/1.35))</f>
        <v>411.500358108135</v>
      </c>
      <c r="BH23">
        <f>E23*BF23/100/BG23</f>
        <v>-7.6138141694605049E-4</v>
      </c>
    </row>
    <row r="24" spans="1:60" x14ac:dyDescent="0.25">
      <c r="A24" s="1">
        <v>5</v>
      </c>
      <c r="B24" s="1" t="s">
        <v>86</v>
      </c>
      <c r="C24" s="1">
        <v>2281.4999994970858</v>
      </c>
      <c r="D24" s="1">
        <v>1</v>
      </c>
      <c r="E24">
        <f>(R24-S24*(1000-T24)/(1000-U24))*AO24</f>
        <v>-0.93728821392085016</v>
      </c>
      <c r="F24">
        <f>IF(AZ24&lt;&gt;0,1/(1/AZ24-1/N24),0)</f>
        <v>1.4634268736005599E-2</v>
      </c>
      <c r="G24">
        <f>((BC24-AP24/2)*S24-E24)/(BC24+AP24/2)</f>
        <v>505.444517317107</v>
      </c>
      <c r="H24">
        <f>AP24*1000</f>
        <v>0.16941078214184588</v>
      </c>
      <c r="I24">
        <f>(AU24-BA24)</f>
        <v>1.162275521822012</v>
      </c>
      <c r="J24">
        <f>(P24+AT24*D24)</f>
        <v>15.205763546691919</v>
      </c>
      <c r="K24" s="1">
        <v>6.2100000381469727</v>
      </c>
      <c r="L24">
        <f>(K24*AI24+AJ24)</f>
        <v>2</v>
      </c>
      <c r="M24" s="1">
        <v>0.5</v>
      </c>
      <c r="N24">
        <f>L24*(M24+1)*(M24+1)/(M24*M24+1)</f>
        <v>3.6</v>
      </c>
      <c r="O24" s="1">
        <v>15.323287963867188</v>
      </c>
      <c r="P24" s="1">
        <v>15.263644218444824</v>
      </c>
      <c r="Q24" s="1">
        <v>15.027356147766113</v>
      </c>
      <c r="R24" s="1">
        <v>410.05313110351563</v>
      </c>
      <c r="S24" s="1">
        <v>411.12982177734375</v>
      </c>
      <c r="T24" s="1">
        <v>5.4450516700744629</v>
      </c>
      <c r="U24" s="1">
        <v>5.6540923118591309</v>
      </c>
      <c r="V24" s="1">
        <v>31.518285751342773</v>
      </c>
      <c r="W24" s="1">
        <v>32.712024688720703</v>
      </c>
      <c r="X24" s="1">
        <v>500.42547607421875</v>
      </c>
      <c r="Y24" s="1">
        <v>7.4550770223140717E-2</v>
      </c>
      <c r="Z24" s="1">
        <v>7.84744992852211E-2</v>
      </c>
      <c r="AA24" s="1">
        <v>101.14778900146484</v>
      </c>
      <c r="AB24" s="1">
        <v>-1.3277480602264404</v>
      </c>
      <c r="AC24" s="1">
        <v>2.0145833492279053E-2</v>
      </c>
      <c r="AD24" s="1">
        <v>1.9282210618257523E-2</v>
      </c>
      <c r="AE24" s="1">
        <v>6.7730166483670473E-4</v>
      </c>
      <c r="AF24" s="1">
        <v>1.939866691827774E-2</v>
      </c>
      <c r="AG24" s="1">
        <v>6.8523775553330779E-4</v>
      </c>
      <c r="AH24" s="1">
        <v>1</v>
      </c>
      <c r="AI24" s="1">
        <v>0</v>
      </c>
      <c r="AJ24" s="1">
        <v>2</v>
      </c>
      <c r="AK24" s="1">
        <v>0</v>
      </c>
      <c r="AL24" s="1">
        <v>1</v>
      </c>
      <c r="AM24" s="1">
        <v>0.18999999761581421</v>
      </c>
      <c r="AN24" s="1">
        <v>111115</v>
      </c>
      <c r="AO24">
        <f>X24*0.000001/(K24*0.0001)</f>
        <v>0.80583812077325323</v>
      </c>
      <c r="AP24">
        <f>(U24-T24)/(1000-U24)*AO24</f>
        <v>1.6941078214184588E-4</v>
      </c>
      <c r="AQ24">
        <f>(P24+273.15)</f>
        <v>288.4136442184448</v>
      </c>
      <c r="AR24">
        <f>(O24+273.15)</f>
        <v>288.47328796386716</v>
      </c>
      <c r="AS24">
        <f>(Y24*AK24+Z24*AL24)*AM24</f>
        <v>1.4910154677094223E-2</v>
      </c>
      <c r="AT24">
        <f>((AS24+0.00000010773*(AR24^4-AQ24^4))-AP24*44100)/(L24*0.92*2*29.3+0.00000043092*AQ24^3)</f>
        <v>-5.788067175290406E-2</v>
      </c>
      <c r="AU24">
        <f>0.61365*EXP(17.502*J24/(240.97+J24))</f>
        <v>1.734174457976744</v>
      </c>
      <c r="AV24">
        <f>AU24*1000/AA24</f>
        <v>17.14495665299841</v>
      </c>
      <c r="AW24">
        <f>(AV24-U24)</f>
        <v>11.490864341139279</v>
      </c>
      <c r="AX24">
        <f>IF(D24,P24,(O24+P24)/2)</f>
        <v>15.263644218444824</v>
      </c>
      <c r="AY24">
        <f>0.61365*EXP(17.502*AX24/(240.97+AX24))</f>
        <v>1.7406356195807346</v>
      </c>
      <c r="AZ24">
        <f>IF(AW24&lt;&gt;0,(1000-(AV24+U24)/2)/AW24*AP24,0)</f>
        <v>1.4575020190920423E-2</v>
      </c>
      <c r="BA24">
        <f>U24*AA24/1000</f>
        <v>0.57189893615473197</v>
      </c>
      <c r="BB24">
        <f>(AY24-BA24)</f>
        <v>1.1687366834260027</v>
      </c>
      <c r="BC24">
        <f>1/(1.6/F24+1.37/N24)</f>
        <v>9.1146922668042946E-3</v>
      </c>
      <c r="BD24">
        <f>G24*AA24*0.001</f>
        <v>51.12459538953798</v>
      </c>
      <c r="BE24">
        <f>G24/S24</f>
        <v>1.2294036835665048</v>
      </c>
      <c r="BF24">
        <f>(1-AP24*AA24/AU24/F24)*100</f>
        <v>32.479813972444745</v>
      </c>
      <c r="BG24">
        <f>(S24-E24/(N24/1.35))</f>
        <v>411.48130485756406</v>
      </c>
      <c r="BH24">
        <f>E24*BF24/100/BG24</f>
        <v>-7.398379092156364E-4</v>
      </c>
    </row>
    <row r="25" spans="1:60" x14ac:dyDescent="0.25">
      <c r="A25" s="1" t="s">
        <v>9</v>
      </c>
      <c r="B25" s="1" t="s">
        <v>87</v>
      </c>
    </row>
    <row r="26" spans="1:60" x14ac:dyDescent="0.25">
      <c r="A26" s="1" t="s">
        <v>9</v>
      </c>
      <c r="B26" s="1" t="s">
        <v>88</v>
      </c>
    </row>
    <row r="27" spans="1:60" x14ac:dyDescent="0.25">
      <c r="A27" s="1" t="s">
        <v>9</v>
      </c>
      <c r="B27" s="1" t="s">
        <v>89</v>
      </c>
    </row>
    <row r="28" spans="1:60" x14ac:dyDescent="0.25">
      <c r="A28" s="1" t="s">
        <v>9</v>
      </c>
      <c r="B28" s="1" t="s">
        <v>90</v>
      </c>
    </row>
    <row r="29" spans="1:60" x14ac:dyDescent="0.25">
      <c r="A29" s="1" t="s">
        <v>9</v>
      </c>
      <c r="B29" s="1" t="s">
        <v>91</v>
      </c>
    </row>
    <row r="30" spans="1:60" x14ac:dyDescent="0.25">
      <c r="A30" s="1" t="s">
        <v>9</v>
      </c>
      <c r="B30" s="1" t="s">
        <v>92</v>
      </c>
    </row>
    <row r="31" spans="1:60" x14ac:dyDescent="0.25">
      <c r="A31" s="1" t="s">
        <v>9</v>
      </c>
      <c r="B31" s="1" t="s">
        <v>93</v>
      </c>
    </row>
    <row r="32" spans="1:60" x14ac:dyDescent="0.25">
      <c r="A32" s="1" t="s">
        <v>9</v>
      </c>
      <c r="B32" s="1" t="s">
        <v>94</v>
      </c>
    </row>
    <row r="33" spans="1:60" x14ac:dyDescent="0.25">
      <c r="A33" s="1" t="s">
        <v>9</v>
      </c>
      <c r="B33" s="1" t="s">
        <v>95</v>
      </c>
    </row>
    <row r="34" spans="1:60" x14ac:dyDescent="0.25">
      <c r="A34" s="1">
        <v>6</v>
      </c>
      <c r="B34" s="1" t="s">
        <v>96</v>
      </c>
      <c r="C34" s="1">
        <v>2681.9999999552965</v>
      </c>
      <c r="D34" s="1">
        <v>1</v>
      </c>
      <c r="E34">
        <f>(R34-S34*(1000-T34)/(1000-U34))*AO34</f>
        <v>-1.1764010031647605</v>
      </c>
      <c r="F34">
        <f>IF(AZ34&lt;&gt;0,1/(1/AZ34-1/N34),0)</f>
        <v>2.5601700923135309E-2</v>
      </c>
      <c r="G34">
        <f>((BC34-AP34/2)*S34-E34)/(BC34+AP34/2)</f>
        <v>477.36253350801866</v>
      </c>
      <c r="H34">
        <f>AP34*1000</f>
        <v>0.2875007564867611</v>
      </c>
      <c r="I34">
        <f>(AU34-BA34)</f>
        <v>1.1308055183318122</v>
      </c>
      <c r="J34">
        <f>(P34+AT34*D34)</f>
        <v>15.137086931315929</v>
      </c>
      <c r="K34" s="1">
        <v>6.1500000953674316</v>
      </c>
      <c r="L34">
        <f>(K34*AI34+AJ34)</f>
        <v>2</v>
      </c>
      <c r="M34" s="1">
        <v>0.5</v>
      </c>
      <c r="N34">
        <f>L34*(M34+1)*(M34+1)/(M34*M34+1)</f>
        <v>3.6</v>
      </c>
      <c r="O34" s="1">
        <v>15.310955047607422</v>
      </c>
      <c r="P34" s="1">
        <v>15.237854957580566</v>
      </c>
      <c r="Q34" s="1">
        <v>15.032227516174316</v>
      </c>
      <c r="R34" s="1">
        <v>410.12762451171875</v>
      </c>
      <c r="S34" s="1">
        <v>411.42800903320313</v>
      </c>
      <c r="T34" s="1">
        <v>5.5384769439697266</v>
      </c>
      <c r="U34" s="1">
        <v>5.8897237777709961</v>
      </c>
      <c r="V34" s="1">
        <v>32.086448669433594</v>
      </c>
      <c r="W34" s="1">
        <v>34.122592926025391</v>
      </c>
      <c r="X34" s="1">
        <v>500.42184448242188</v>
      </c>
      <c r="Y34" s="1">
        <v>8.1433869898319244E-2</v>
      </c>
      <c r="Z34" s="1">
        <v>8.5719861090183258E-2</v>
      </c>
      <c r="AA34" s="1">
        <v>101.14735412597656</v>
      </c>
      <c r="AB34" s="1">
        <v>-1.413249135017395</v>
      </c>
      <c r="AC34" s="1">
        <v>1.914287731051445E-2</v>
      </c>
      <c r="AD34" s="1">
        <v>3.2716009765863419E-2</v>
      </c>
      <c r="AE34" s="1">
        <v>2.0675451960414648E-3</v>
      </c>
      <c r="AF34" s="1">
        <v>2.3201713338494301E-2</v>
      </c>
      <c r="AG34" s="1">
        <v>8.5047382162883878E-4</v>
      </c>
      <c r="AH34" s="1">
        <v>1</v>
      </c>
      <c r="AI34" s="1">
        <v>0</v>
      </c>
      <c r="AJ34" s="1">
        <v>2</v>
      </c>
      <c r="AK34" s="1">
        <v>0</v>
      </c>
      <c r="AL34" s="1">
        <v>1</v>
      </c>
      <c r="AM34" s="1">
        <v>0.18999999761581421</v>
      </c>
      <c r="AN34" s="1">
        <v>111115</v>
      </c>
      <c r="AO34">
        <f>X34*0.000001/(K34*0.0001)</f>
        <v>0.81369404345110674</v>
      </c>
      <c r="AP34">
        <f>(U34-T34)/(1000-U34)*AO34</f>
        <v>2.8750075648676109E-4</v>
      </c>
      <c r="AQ34">
        <f>(P34+273.15)</f>
        <v>288.38785495758054</v>
      </c>
      <c r="AR34">
        <f>(O34+273.15)</f>
        <v>288.4609550476074</v>
      </c>
      <c r="AS34">
        <f>(Y34*AK34+Z34*AL34)*AM34</f>
        <v>1.6286773402762744E-2</v>
      </c>
      <c r="AT34">
        <f>((AS34+0.00000010773*(AR34^4-AQ34^4))-AP34*44100)/(L34*0.92*2*29.3+0.00000043092*AQ34^3)</f>
        <v>-0.10076802626463742</v>
      </c>
      <c r="AU34">
        <f>0.61365*EXP(17.502*J34/(240.97+J34))</f>
        <v>1.7265354949861997</v>
      </c>
      <c r="AV34">
        <f>AU34*1000/AA34</f>
        <v>17.06950725409823</v>
      </c>
      <c r="AW34">
        <f>(AV34-U34)</f>
        <v>11.179783476327234</v>
      </c>
      <c r="AX34">
        <f>IF(D34,P34,(O34+P34)/2)</f>
        <v>15.237854957580566</v>
      </c>
      <c r="AY34">
        <f>0.61365*EXP(17.502*AX34/(240.97+AX34))</f>
        <v>1.7377541826854637</v>
      </c>
      <c r="AZ34">
        <f>IF(AW34&lt;&gt;0,(1000-(AV34+U34)/2)/AW34*AP34,0)</f>
        <v>2.542091794027462E-2</v>
      </c>
      <c r="BA34">
        <f>U34*AA34/1000</f>
        <v>0.59572997665438743</v>
      </c>
      <c r="BB34">
        <f>(AY34-BA34)</f>
        <v>1.1420242060310763</v>
      </c>
      <c r="BC34">
        <f>1/(1.6/F34+1.37/N34)</f>
        <v>1.5904217628745641E-2</v>
      </c>
      <c r="BD34">
        <f>G34*AA34*0.001</f>
        <v>48.283957223208922</v>
      </c>
      <c r="BE34">
        <f>G34/S34</f>
        <v>1.1602577438268051</v>
      </c>
      <c r="BF34">
        <f>(1-AP34*AA34/AU34/F34)*100</f>
        <v>34.211620743221097</v>
      </c>
      <c r="BG34">
        <f>(S34-E34/(N34/1.35))</f>
        <v>411.86915940938991</v>
      </c>
      <c r="BH34">
        <f>E34*BF34/100/BG34</f>
        <v>-9.7716918207544886E-4</v>
      </c>
    </row>
    <row r="35" spans="1:60" x14ac:dyDescent="0.25">
      <c r="A35" s="1">
        <v>7</v>
      </c>
      <c r="B35" s="1" t="s">
        <v>97</v>
      </c>
      <c r="C35" s="1">
        <v>2687.4999998323619</v>
      </c>
      <c r="D35" s="1">
        <v>1</v>
      </c>
      <c r="E35">
        <f>(R35-S35*(1000-T35)/(1000-U35))*AO35</f>
        <v>-1.1678455773970162</v>
      </c>
      <c r="F35">
        <f>IF(AZ35&lt;&gt;0,1/(1/AZ35-1/N35),0)</f>
        <v>2.5483521008010195E-2</v>
      </c>
      <c r="G35">
        <f>((BC35-AP35/2)*S35-E35)/(BC35+AP35/2)</f>
        <v>477.18813309302942</v>
      </c>
      <c r="H35">
        <f>AP35*1000</f>
        <v>0.28635009355919211</v>
      </c>
      <c r="I35">
        <f>(AU35-BA35)</f>
        <v>1.1314564704100407</v>
      </c>
      <c r="J35">
        <f>(P35+AT35*D35)</f>
        <v>15.143297996078578</v>
      </c>
      <c r="K35" s="1">
        <v>6.1500000953674316</v>
      </c>
      <c r="L35">
        <f>(K35*AI35+AJ35)</f>
        <v>2</v>
      </c>
      <c r="M35" s="1">
        <v>0.5</v>
      </c>
      <c r="N35">
        <f>L35*(M35+1)*(M35+1)/(M35*M35+1)</f>
        <v>3.6</v>
      </c>
      <c r="O35" s="1">
        <v>15.316566467285156</v>
      </c>
      <c r="P35" s="1">
        <v>15.243666648864746</v>
      </c>
      <c r="Q35" s="1">
        <v>15.031454086303711</v>
      </c>
      <c r="R35" s="1">
        <v>410.16604614257813</v>
      </c>
      <c r="S35" s="1">
        <v>411.45648193359375</v>
      </c>
      <c r="T35" s="1">
        <v>5.5402946472167969</v>
      </c>
      <c r="U35" s="1">
        <v>5.8901338577270508</v>
      </c>
      <c r="V35" s="1">
        <v>32.085197448730469</v>
      </c>
      <c r="W35" s="1">
        <v>34.112380981445313</v>
      </c>
      <c r="X35" s="1">
        <v>500.42425537109375</v>
      </c>
      <c r="Y35" s="1">
        <v>7.3477260768413544E-2</v>
      </c>
      <c r="Z35" s="1">
        <v>7.7344484627246857E-2</v>
      </c>
      <c r="AA35" s="1">
        <v>101.14688110351563</v>
      </c>
      <c r="AB35" s="1">
        <v>-1.413249135017395</v>
      </c>
      <c r="AC35" s="1">
        <v>1.914287731051445E-2</v>
      </c>
      <c r="AD35" s="1">
        <v>3.2716009765863419E-2</v>
      </c>
      <c r="AE35" s="1">
        <v>2.0675451960414648E-3</v>
      </c>
      <c r="AF35" s="1">
        <v>2.3201713338494301E-2</v>
      </c>
      <c r="AG35" s="1">
        <v>8.5047382162883878E-4</v>
      </c>
      <c r="AH35" s="1">
        <v>1</v>
      </c>
      <c r="AI35" s="1">
        <v>0</v>
      </c>
      <c r="AJ35" s="1">
        <v>2</v>
      </c>
      <c r="AK35" s="1">
        <v>0</v>
      </c>
      <c r="AL35" s="1">
        <v>1</v>
      </c>
      <c r="AM35" s="1">
        <v>0.18999999761581421</v>
      </c>
      <c r="AN35" s="1">
        <v>111115</v>
      </c>
      <c r="AO35">
        <f>X35*0.000001/(K35*0.0001)</f>
        <v>0.81369796359522784</v>
      </c>
      <c r="AP35">
        <f>(U35-T35)/(1000-U35)*AO35</f>
        <v>2.8635009355919213E-4</v>
      </c>
      <c r="AQ35">
        <f>(P35+273.15)</f>
        <v>288.39366664886472</v>
      </c>
      <c r="AR35">
        <f>(O35+273.15)</f>
        <v>288.46656646728513</v>
      </c>
      <c r="AS35">
        <f>(Y35*AK35+Z35*AL35)*AM35</f>
        <v>1.4695451894773282E-2</v>
      </c>
      <c r="AT35">
        <f>((AS35+0.00000010773*(AR35^4-AQ35^4))-AP35*44100)/(L35*0.92*2*29.3+0.00000043092*AQ35^3)</f>
        <v>-0.10036865278616725</v>
      </c>
      <c r="AU35">
        <f>0.61365*EXP(17.502*J35/(240.97+J35))</f>
        <v>1.7272251394013505</v>
      </c>
      <c r="AV35">
        <f>AU35*1000/AA35</f>
        <v>17.07640532814527</v>
      </c>
      <c r="AW35">
        <f>(AV35-U35)</f>
        <v>11.18627147041822</v>
      </c>
      <c r="AX35">
        <f>IF(D35,P35,(O35+P35)/2)</f>
        <v>15.243666648864746</v>
      </c>
      <c r="AY35">
        <f>0.61365*EXP(17.502*AX35/(240.97+AX35))</f>
        <v>1.7384031575650412</v>
      </c>
      <c r="AZ35">
        <f>IF(AW35&lt;&gt;0,(1000-(AV35+U35)/2)/AW35*AP35,0)</f>
        <v>2.5304397357550149E-2</v>
      </c>
      <c r="BA35">
        <f>U35*AA35/1000</f>
        <v>0.59576866899130987</v>
      </c>
      <c r="BB35">
        <f>(AY35-BA35)</f>
        <v>1.1426344885737314</v>
      </c>
      <c r="BC35">
        <f>1/(1.6/F35+1.37/N35)</f>
        <v>1.5831244533110508E-2</v>
      </c>
      <c r="BD35">
        <f>G35*AA35*0.001</f>
        <v>48.266091361969238</v>
      </c>
      <c r="BE35">
        <f>G35/S35</f>
        <v>1.1597535925319176</v>
      </c>
      <c r="BF35">
        <f>(1-AP35*AA35/AU35/F35)*100</f>
        <v>34.19764434328124</v>
      </c>
      <c r="BG35">
        <f>(S35-E35/(N35/1.35))</f>
        <v>411.89442402511764</v>
      </c>
      <c r="BH35">
        <f>E35*BF35/100/BG35</f>
        <v>-9.6960690347344105E-4</v>
      </c>
    </row>
    <row r="36" spans="1:60" x14ac:dyDescent="0.25">
      <c r="A36" s="1">
        <v>8</v>
      </c>
      <c r="B36" s="1" t="s">
        <v>98</v>
      </c>
      <c r="C36" s="1">
        <v>2692.4999997206032</v>
      </c>
      <c r="D36" s="1">
        <v>1</v>
      </c>
      <c r="E36">
        <f>(R36-S36*(1000-T36)/(1000-U36))*AO36</f>
        <v>-1.1731547908365738</v>
      </c>
      <c r="F36">
        <f>IF(AZ36&lt;&gt;0,1/(1/AZ36-1/N36),0)</f>
        <v>2.540625785133285E-2</v>
      </c>
      <c r="G36">
        <f>((BC36-AP36/2)*S36-E36)/(BC36+AP36/2)</f>
        <v>477.75822354439231</v>
      </c>
      <c r="H36">
        <f>AP36*1000</f>
        <v>0.28564899731759169</v>
      </c>
      <c r="I36">
        <f>(AU36-BA36)</f>
        <v>1.1320926163928662</v>
      </c>
      <c r="J36">
        <f>(P36+AT36*D36)</f>
        <v>15.149694780206167</v>
      </c>
      <c r="K36" s="1">
        <v>6.1500000953674316</v>
      </c>
      <c r="L36">
        <f>(K36*AI36+AJ36)</f>
        <v>2</v>
      </c>
      <c r="M36" s="1">
        <v>0.5</v>
      </c>
      <c r="N36">
        <f>L36*(M36+1)*(M36+1)/(M36*M36+1)</f>
        <v>3.6</v>
      </c>
      <c r="O36" s="1">
        <v>15.321600914001465</v>
      </c>
      <c r="P36" s="1">
        <v>15.249904632568359</v>
      </c>
      <c r="Q36" s="1">
        <v>15.030865669250488</v>
      </c>
      <c r="R36" s="1">
        <v>410.1798095703125</v>
      </c>
      <c r="S36" s="1">
        <v>411.47711181640625</v>
      </c>
      <c r="T36" s="1">
        <v>5.5418753623962402</v>
      </c>
      <c r="U36" s="1">
        <v>5.8908562660217285</v>
      </c>
      <c r="V36" s="1">
        <v>32.084877014160156</v>
      </c>
      <c r="W36" s="1">
        <v>34.106319427490234</v>
      </c>
      <c r="X36" s="1">
        <v>500.42642211914063</v>
      </c>
      <c r="Y36" s="1">
        <v>7.4374057352542877E-2</v>
      </c>
      <c r="Z36" s="1">
        <v>7.8288480639457703E-2</v>
      </c>
      <c r="AA36" s="1">
        <v>101.14710235595703</v>
      </c>
      <c r="AB36" s="1">
        <v>-1.413249135017395</v>
      </c>
      <c r="AC36" s="1">
        <v>1.914287731051445E-2</v>
      </c>
      <c r="AD36" s="1">
        <v>3.2716009765863419E-2</v>
      </c>
      <c r="AE36" s="1">
        <v>2.0675451960414648E-3</v>
      </c>
      <c r="AF36" s="1">
        <v>2.3201713338494301E-2</v>
      </c>
      <c r="AG36" s="1">
        <v>8.5047382162883878E-4</v>
      </c>
      <c r="AH36" s="1">
        <v>1</v>
      </c>
      <c r="AI36" s="1">
        <v>0</v>
      </c>
      <c r="AJ36" s="1">
        <v>2</v>
      </c>
      <c r="AK36" s="1">
        <v>0</v>
      </c>
      <c r="AL36" s="1">
        <v>1</v>
      </c>
      <c r="AM36" s="1">
        <v>0.18999999761581421</v>
      </c>
      <c r="AN36" s="1">
        <v>111115</v>
      </c>
      <c r="AO36">
        <f>X36*0.000001/(K36*0.0001)</f>
        <v>0.81370148676272924</v>
      </c>
      <c r="AP36">
        <f>(U36-T36)/(1000-U36)*AO36</f>
        <v>2.8564899731759168E-4</v>
      </c>
      <c r="AQ36">
        <f>(P36+273.15)</f>
        <v>288.39990463256834</v>
      </c>
      <c r="AR36">
        <f>(O36+273.15)</f>
        <v>288.47160091400144</v>
      </c>
      <c r="AS36">
        <f>(Y36*AK36+Z36*AL36)*AM36</f>
        <v>1.487481113484268E-2</v>
      </c>
      <c r="AT36">
        <f>((AS36+0.00000010773*(AR36^4-AQ36^4))-AP36*44100)/(L36*0.92*2*29.3+0.00000043092*AQ36^3)</f>
        <v>-0.10020985236219196</v>
      </c>
      <c r="AU36">
        <f>0.61365*EXP(17.502*J36/(240.97+J36))</f>
        <v>1.7279356580963967</v>
      </c>
      <c r="AV36">
        <f>AU36*1000/AA36</f>
        <v>17.083392582176433</v>
      </c>
      <c r="AW36">
        <f>(AV36-U36)</f>
        <v>11.192536316154705</v>
      </c>
      <c r="AX36">
        <f>IF(D36,P36,(O36+P36)/2)</f>
        <v>15.249904632568359</v>
      </c>
      <c r="AY36">
        <f>0.61365*EXP(17.502*AX36/(240.97+AX36))</f>
        <v>1.7390999722012428</v>
      </c>
      <c r="AZ36">
        <f>IF(AW36&lt;&gt;0,(1000-(AV36+U36)/2)/AW36*AP36,0)</f>
        <v>2.5228214925354406E-2</v>
      </c>
      <c r="BA36">
        <f>U36*AA36/1000</f>
        <v>0.59584304170353064</v>
      </c>
      <c r="BB36">
        <f>(AY36-BA36)</f>
        <v>1.1432569304977123</v>
      </c>
      <c r="BC36">
        <f>1/(1.6/F36+1.37/N36)</f>
        <v>1.5783534292051773E-2</v>
      </c>
      <c r="BD36">
        <f>G36*AA36*0.001</f>
        <v>48.323859938244851</v>
      </c>
      <c r="BE36">
        <f>G36/S36</f>
        <v>1.1610809199943046</v>
      </c>
      <c r="BF36">
        <f>(1-AP36*AA36/AU36/F36)*100</f>
        <v>34.186061472354133</v>
      </c>
      <c r="BG36">
        <f>(S36-E36/(N36/1.35))</f>
        <v>411.91704486296999</v>
      </c>
      <c r="BH36">
        <f>E36*BF36/100/BG36</f>
        <v>-9.7363151868278582E-4</v>
      </c>
    </row>
    <row r="37" spans="1:60" x14ac:dyDescent="0.25">
      <c r="A37" s="1">
        <v>9</v>
      </c>
      <c r="B37" s="1" t="s">
        <v>99</v>
      </c>
      <c r="C37" s="1">
        <v>2697.4999996088445</v>
      </c>
      <c r="D37" s="1">
        <v>1</v>
      </c>
      <c r="E37">
        <f>(R37-S37*(1000-T37)/(1000-U37))*AO37</f>
        <v>-1.2428720447643729</v>
      </c>
      <c r="F37">
        <f>IF(AZ37&lt;&gt;0,1/(1/AZ37-1/N37),0)</f>
        <v>2.530819230209317E-2</v>
      </c>
      <c r="G37">
        <f>((BC37-AP37/2)*S37-E37)/(BC37+AP37/2)</f>
        <v>482.4409038902092</v>
      </c>
      <c r="H37">
        <f>AP37*1000</f>
        <v>0.28472369954223659</v>
      </c>
      <c r="I37">
        <f>(AU37-BA37)</f>
        <v>1.1327642997657981</v>
      </c>
      <c r="J37">
        <f>(P37+AT37*D37)</f>
        <v>15.155985928476255</v>
      </c>
      <c r="K37" s="1">
        <v>6.1500000953674316</v>
      </c>
      <c r="L37">
        <f>(K37*AI37+AJ37)</f>
        <v>2</v>
      </c>
      <c r="M37" s="1">
        <v>0.5</v>
      </c>
      <c r="N37">
        <f>L37*(M37+1)*(M37+1)/(M37*M37+1)</f>
        <v>3.6</v>
      </c>
      <c r="O37" s="1">
        <v>15.325020790100098</v>
      </c>
      <c r="P37" s="1">
        <v>15.256103515625</v>
      </c>
      <c r="Q37" s="1">
        <v>15.030016899108887</v>
      </c>
      <c r="R37" s="1">
        <v>410.103271484375</v>
      </c>
      <c r="S37" s="1">
        <v>411.48672485351563</v>
      </c>
      <c r="T37" s="1">
        <v>5.5432686805725098</v>
      </c>
      <c r="U37" s="1">
        <v>5.8911209106445313</v>
      </c>
      <c r="V37" s="1">
        <v>32.084327697753906</v>
      </c>
      <c r="W37" s="1">
        <v>34.099555969238281</v>
      </c>
      <c r="X37" s="1">
        <v>500.42373657226563</v>
      </c>
      <c r="Y37" s="1">
        <v>6.8027004599571228E-2</v>
      </c>
      <c r="Z37" s="1">
        <v>7.1607373654842377E-2</v>
      </c>
      <c r="AA37" s="1">
        <v>101.14720153808594</v>
      </c>
      <c r="AB37" s="1">
        <v>-1.413249135017395</v>
      </c>
      <c r="AC37" s="1">
        <v>1.914287731051445E-2</v>
      </c>
      <c r="AD37" s="1">
        <v>3.2716009765863419E-2</v>
      </c>
      <c r="AE37" s="1">
        <v>2.0675451960414648E-3</v>
      </c>
      <c r="AF37" s="1">
        <v>2.3201713338494301E-2</v>
      </c>
      <c r="AG37" s="1">
        <v>8.5047382162883878E-4</v>
      </c>
      <c r="AH37" s="1">
        <v>1</v>
      </c>
      <c r="AI37" s="1">
        <v>0</v>
      </c>
      <c r="AJ37" s="1">
        <v>2</v>
      </c>
      <c r="AK37" s="1">
        <v>0</v>
      </c>
      <c r="AL37" s="1">
        <v>1</v>
      </c>
      <c r="AM37" s="1">
        <v>0.18999999761581421</v>
      </c>
      <c r="AN37" s="1">
        <v>111115</v>
      </c>
      <c r="AO37">
        <f>X37*0.000001/(K37*0.0001)</f>
        <v>0.81369712001991068</v>
      </c>
      <c r="AP37">
        <f>(U37-T37)/(1000-U37)*AO37</f>
        <v>2.847236995422366E-4</v>
      </c>
      <c r="AQ37">
        <f>(P37+273.15)</f>
        <v>288.40610351562498</v>
      </c>
      <c r="AR37">
        <f>(O37+273.15)</f>
        <v>288.47502079010007</v>
      </c>
      <c r="AS37">
        <f>(Y37*AK37+Z37*AL37)*AM37</f>
        <v>1.3605400823694769E-2</v>
      </c>
      <c r="AT37">
        <f>((AS37+0.00000010773*(AR37^4-AQ37^4))-AP37*44100)/(L37*0.92*2*29.3+0.00000043092*AQ37^3)</f>
        <v>-0.10011758714874537</v>
      </c>
      <c r="AU37">
        <f>0.61365*EXP(17.502*J37/(240.97+J37))</f>
        <v>1.7286346937999928</v>
      </c>
      <c r="AV37">
        <f>AU37*1000/AA37</f>
        <v>17.090286903776505</v>
      </c>
      <c r="AW37">
        <f>(AV37-U37)</f>
        <v>11.199165993131974</v>
      </c>
      <c r="AX37">
        <f>IF(D37,P37,(O37+P37)/2)</f>
        <v>15.256103515625</v>
      </c>
      <c r="AY37">
        <f>0.61365*EXP(17.502*AX37/(240.97+AX37))</f>
        <v>1.7397926621524911</v>
      </c>
      <c r="AZ37">
        <f>IF(AW37&lt;&gt;0,(1000-(AV37+U37)/2)/AW37*AP37,0)</f>
        <v>2.5131516399349296E-2</v>
      </c>
      <c r="BA37">
        <f>U37*AA37/1000</f>
        <v>0.59587039403419473</v>
      </c>
      <c r="BB37">
        <f>(AY37-BA37)</f>
        <v>1.1439222681182963</v>
      </c>
      <c r="BC37">
        <f>1/(1.6/F37+1.37/N37)</f>
        <v>1.5722975998326671E-2</v>
      </c>
      <c r="BD37">
        <f>G37*AA37*0.001</f>
        <v>48.79754733599934</v>
      </c>
      <c r="BE37">
        <f>G37/S37</f>
        <v>1.1724337013835682</v>
      </c>
      <c r="BF37">
        <f>(1-AP37*AA37/AU37/F37)*100</f>
        <v>34.171624354138608</v>
      </c>
      <c r="BG37">
        <f>(S37-E37/(N37/1.35))</f>
        <v>411.95280187030227</v>
      </c>
      <c r="BH37">
        <f>E37*BF37/100/BG37</f>
        <v>-1.0309665680419305E-3</v>
      </c>
    </row>
    <row r="38" spans="1:60" x14ac:dyDescent="0.25">
      <c r="A38" s="1">
        <v>10</v>
      </c>
      <c r="B38" s="1" t="s">
        <v>100</v>
      </c>
      <c r="C38" s="1">
        <v>2702.9999994859099</v>
      </c>
      <c r="D38" s="1">
        <v>1</v>
      </c>
      <c r="E38">
        <f>(R38-S38*(1000-T38)/(1000-U38))*AO38</f>
        <v>-1.2502618796315605</v>
      </c>
      <c r="F38">
        <f>IF(AZ38&lt;&gt;0,1/(1/AZ38-1/N38),0)</f>
        <v>2.5126983853765841E-2</v>
      </c>
      <c r="G38">
        <f>((BC38-AP38/2)*S38-E38)/(BC38+AP38/2)</f>
        <v>483.48688721489987</v>
      </c>
      <c r="H38">
        <f>AP38*1000</f>
        <v>0.28288500912983061</v>
      </c>
      <c r="I38">
        <f>(AU38-BA38)</f>
        <v>1.1335089082439556</v>
      </c>
      <c r="J38">
        <f>(P38+AT38*D38)</f>
        <v>15.162536306398852</v>
      </c>
      <c r="K38" s="1">
        <v>6.1500000953674316</v>
      </c>
      <c r="L38">
        <f>(K38*AI38+AJ38)</f>
        <v>2</v>
      </c>
      <c r="M38" s="1">
        <v>0.5</v>
      </c>
      <c r="N38">
        <f>L38*(M38+1)*(M38+1)/(M38*M38+1)</f>
        <v>3.6</v>
      </c>
      <c r="O38" s="1">
        <v>15.327974319458008</v>
      </c>
      <c r="P38" s="1">
        <v>15.262269973754883</v>
      </c>
      <c r="Q38" s="1">
        <v>15.029115676879883</v>
      </c>
      <c r="R38" s="1">
        <v>410.1142578125</v>
      </c>
      <c r="S38" s="1">
        <v>411.50772094726563</v>
      </c>
      <c r="T38" s="1">
        <v>5.5453295707702637</v>
      </c>
      <c r="U38" s="1">
        <v>5.8909368515014648</v>
      </c>
      <c r="V38" s="1">
        <v>32.089900970458984</v>
      </c>
      <c r="W38" s="1">
        <v>34.092544555664063</v>
      </c>
      <c r="X38" s="1">
        <v>500.42178344726563</v>
      </c>
      <c r="Y38" s="1">
        <v>5.5052101612091064E-2</v>
      </c>
      <c r="Z38" s="1">
        <v>5.7949580252170563E-2</v>
      </c>
      <c r="AA38" s="1">
        <v>101.14756011962891</v>
      </c>
      <c r="AB38" s="1">
        <v>-1.413249135017395</v>
      </c>
      <c r="AC38" s="1">
        <v>1.914287731051445E-2</v>
      </c>
      <c r="AD38" s="1">
        <v>3.2716009765863419E-2</v>
      </c>
      <c r="AE38" s="1">
        <v>2.0675451960414648E-3</v>
      </c>
      <c r="AF38" s="1">
        <v>2.3201713338494301E-2</v>
      </c>
      <c r="AG38" s="1">
        <v>8.5047382162883878E-4</v>
      </c>
      <c r="AH38" s="1">
        <v>1</v>
      </c>
      <c r="AI38" s="1">
        <v>0</v>
      </c>
      <c r="AJ38" s="1">
        <v>2</v>
      </c>
      <c r="AK38" s="1">
        <v>0</v>
      </c>
      <c r="AL38" s="1">
        <v>1</v>
      </c>
      <c r="AM38" s="1">
        <v>0.18999999761581421</v>
      </c>
      <c r="AN38" s="1">
        <v>111115</v>
      </c>
      <c r="AO38">
        <f>X38*0.000001/(K38*0.0001)</f>
        <v>0.81369394420695196</v>
      </c>
      <c r="AP38">
        <f>(U38-T38)/(1000-U38)*AO38</f>
        <v>2.828850091298306E-4</v>
      </c>
      <c r="AQ38">
        <f>(P38+273.15)</f>
        <v>288.41226997375486</v>
      </c>
      <c r="AR38">
        <f>(O38+273.15)</f>
        <v>288.47797431945799</v>
      </c>
      <c r="AS38">
        <f>(Y38*AK38+Z38*AL38)*AM38</f>
        <v>1.1010420109749841E-2</v>
      </c>
      <c r="AT38">
        <f>((AS38+0.00000010773*(AR38^4-AQ38^4))-AP38*44100)/(L38*0.92*2*29.3+0.00000043092*AQ38^3)</f>
        <v>-9.9733667356030398E-2</v>
      </c>
      <c r="AU38">
        <f>0.61365*EXP(17.502*J38/(240.97+J38))</f>
        <v>1.7293627975921373</v>
      </c>
      <c r="AV38">
        <f>AU38*1000/AA38</f>
        <v>17.097424748029422</v>
      </c>
      <c r="AW38">
        <f>(AV38-U38)</f>
        <v>11.206487896527957</v>
      </c>
      <c r="AX38">
        <f>IF(D38,P38,(O38+P38)/2)</f>
        <v>15.262269973754883</v>
      </c>
      <c r="AY38">
        <f>0.61365*EXP(17.502*AX38/(240.97+AX38))</f>
        <v>1.7404819692692441</v>
      </c>
      <c r="AZ38">
        <f>IF(AW38&lt;&gt;0,(1000-(AV38+U38)/2)/AW38*AP38,0)</f>
        <v>2.4952820211940466E-2</v>
      </c>
      <c r="BA38">
        <f>U38*AA38/1000</f>
        <v>0.59585388934818184</v>
      </c>
      <c r="BB38">
        <f>(AY38-BA38)</f>
        <v>1.1446280799210622</v>
      </c>
      <c r="BC38">
        <f>1/(1.6/F38+1.37/N38)</f>
        <v>1.5611067187176815E-2</v>
      </c>
      <c r="BD38">
        <f>G38*AA38*0.001</f>
        <v>48.903518991621326</v>
      </c>
      <c r="BE38">
        <f>G38/S38</f>
        <v>1.1749157126431129</v>
      </c>
      <c r="BF38">
        <f>(1-AP38*AA38/AU38/F38)*100</f>
        <v>34.152563526663492</v>
      </c>
      <c r="BG38">
        <f>(S38-E38/(N38/1.35))</f>
        <v>411.97656915212747</v>
      </c>
      <c r="BH38">
        <f>E38*BF38/100/BG38</f>
        <v>-1.0364581742345448E-3</v>
      </c>
    </row>
    <row r="39" spans="1:60" x14ac:dyDescent="0.25">
      <c r="A39" s="1" t="s">
        <v>9</v>
      </c>
      <c r="B39" s="1" t="s">
        <v>101</v>
      </c>
    </row>
    <row r="40" spans="1:60" x14ac:dyDescent="0.25">
      <c r="A40" s="1" t="s">
        <v>9</v>
      </c>
      <c r="B40" s="1" t="s">
        <v>102</v>
      </c>
    </row>
    <row r="41" spans="1:60" x14ac:dyDescent="0.25">
      <c r="A41" s="1" t="s">
        <v>9</v>
      </c>
      <c r="B41" s="1" t="s">
        <v>103</v>
      </c>
    </row>
    <row r="42" spans="1:60" x14ac:dyDescent="0.25">
      <c r="A42" s="1" t="s">
        <v>9</v>
      </c>
      <c r="B42" s="1" t="s">
        <v>104</v>
      </c>
    </row>
    <row r="43" spans="1:60" x14ac:dyDescent="0.25">
      <c r="A43" s="1" t="s">
        <v>9</v>
      </c>
      <c r="B43" s="1" t="s">
        <v>105</v>
      </c>
    </row>
    <row r="44" spans="1:60" x14ac:dyDescent="0.25">
      <c r="A44" s="1" t="s">
        <v>9</v>
      </c>
      <c r="B44" s="1" t="s">
        <v>106</v>
      </c>
    </row>
    <row r="45" spans="1:60" x14ac:dyDescent="0.25">
      <c r="A45" s="1" t="s">
        <v>9</v>
      </c>
      <c r="B45" s="1" t="s">
        <v>107</v>
      </c>
    </row>
    <row r="46" spans="1:60" x14ac:dyDescent="0.25">
      <c r="A46" s="1" t="s">
        <v>9</v>
      </c>
      <c r="B46" s="1" t="s">
        <v>108</v>
      </c>
    </row>
    <row r="47" spans="1:60" x14ac:dyDescent="0.25">
      <c r="A47" s="1" t="s">
        <v>9</v>
      </c>
      <c r="B47" s="1" t="s">
        <v>109</v>
      </c>
    </row>
    <row r="48" spans="1:60" x14ac:dyDescent="0.25">
      <c r="A48" s="1">
        <v>11</v>
      </c>
      <c r="B48" s="1" t="s">
        <v>110</v>
      </c>
      <c r="C48" s="1">
        <v>3035.9999999552965</v>
      </c>
      <c r="D48" s="1">
        <v>1</v>
      </c>
      <c r="E48">
        <f>(R48-S48*(1000-T48)/(1000-U48))*AO48</f>
        <v>-0.60368016661625712</v>
      </c>
      <c r="F48">
        <f>IF(AZ48&lt;&gt;0,1/(1/AZ48-1/N48),0)</f>
        <v>3.1449362925881401E-2</v>
      </c>
      <c r="G48">
        <f>((BC48-AP48/2)*S48-E48)/(BC48+AP48/2)</f>
        <v>433.82748365820237</v>
      </c>
      <c r="H48">
        <f>AP48*1000</f>
        <v>0.34843774273120848</v>
      </c>
      <c r="I48">
        <f>(AU48-BA48)</f>
        <v>1.1173995818951874</v>
      </c>
      <c r="J48">
        <f>(P48+AT48*D48)</f>
        <v>15.027121942964241</v>
      </c>
      <c r="K48" s="1">
        <v>5.2899999618530273</v>
      </c>
      <c r="L48">
        <f>(K48*AI48+AJ48)</f>
        <v>2</v>
      </c>
      <c r="M48" s="1">
        <v>0.5</v>
      </c>
      <c r="N48">
        <f>L48*(M48+1)*(M48+1)/(M48*M48+1)</f>
        <v>3.6</v>
      </c>
      <c r="O48" s="1">
        <v>15.301764488220215</v>
      </c>
      <c r="P48" s="1">
        <v>15.143007278442383</v>
      </c>
      <c r="Q48" s="1">
        <v>15.028600692749023</v>
      </c>
      <c r="R48" s="1">
        <v>409.93722534179688</v>
      </c>
      <c r="S48" s="1">
        <v>410.42422485351563</v>
      </c>
      <c r="T48" s="1">
        <v>5.5363883972167969</v>
      </c>
      <c r="U48" s="1">
        <v>5.902564525604248</v>
      </c>
      <c r="V48" s="1">
        <v>32.08941650390625</v>
      </c>
      <c r="W48" s="1">
        <v>34.214401245117188</v>
      </c>
      <c r="X48" s="1">
        <v>500.40286254882813</v>
      </c>
      <c r="Y48" s="1">
        <v>0.16893516480922699</v>
      </c>
      <c r="Z48" s="1">
        <v>0.17782649397850037</v>
      </c>
      <c r="AA48" s="1">
        <v>101.13671112060547</v>
      </c>
      <c r="AB48" s="1">
        <v>-1.5694015026092529</v>
      </c>
      <c r="AC48" s="1">
        <v>2.2265659645199776E-2</v>
      </c>
      <c r="AD48" s="1">
        <v>2.7704633772373199E-2</v>
      </c>
      <c r="AE48" s="1">
        <v>3.7664785049855709E-3</v>
      </c>
      <c r="AF48" s="1">
        <v>2.1844446659088135E-2</v>
      </c>
      <c r="AG48" s="1">
        <v>4.3710805475711823E-3</v>
      </c>
      <c r="AH48" s="1">
        <v>1</v>
      </c>
      <c r="AI48" s="1">
        <v>0</v>
      </c>
      <c r="AJ48" s="1">
        <v>2</v>
      </c>
      <c r="AK48" s="1">
        <v>0</v>
      </c>
      <c r="AL48" s="1">
        <v>1</v>
      </c>
      <c r="AM48" s="1">
        <v>0.18999999761581421</v>
      </c>
      <c r="AN48" s="1">
        <v>111115</v>
      </c>
      <c r="AO48">
        <f>X48*0.000001/(K48*0.0001)</f>
        <v>0.94594114585502298</v>
      </c>
      <c r="AP48">
        <f>(U48-T48)/(1000-U48)*AO48</f>
        <v>3.4843774273120846E-4</v>
      </c>
      <c r="AQ48">
        <f>(P48+273.15)</f>
        <v>288.29300727844236</v>
      </c>
      <c r="AR48">
        <f>(O48+273.15)</f>
        <v>288.45176448822019</v>
      </c>
      <c r="AS48">
        <f>(Y48*AK48+Z48*AL48)*AM48</f>
        <v>3.3787033431943669E-2</v>
      </c>
      <c r="AT48">
        <f>((AS48+0.00000010773*(AR48^4-AQ48^4))-AP48*44100)/(L48*0.92*2*29.3+0.00000043092*AQ48^3)</f>
        <v>-0.11588533547814102</v>
      </c>
      <c r="AU48">
        <f>0.61365*EXP(17.502*J48/(240.97+J48))</f>
        <v>1.7143655451919579</v>
      </c>
      <c r="AV48">
        <f>AU48*1000/AA48</f>
        <v>16.950971869626827</v>
      </c>
      <c r="AW48">
        <f>(AV48-U48)</f>
        <v>11.048407344022579</v>
      </c>
      <c r="AX48">
        <f>IF(D48,P48,(O48+P48)/2)</f>
        <v>15.143007278442383</v>
      </c>
      <c r="AY48">
        <f>0.61365*EXP(17.502*AX48/(240.97+AX48))</f>
        <v>1.7271928542249879</v>
      </c>
      <c r="AZ48">
        <f>IF(AW48&lt;&gt;0,(1000-(AV48+U48)/2)/AW48*AP48,0)</f>
        <v>3.1177002683565668E-2</v>
      </c>
      <c r="BA48">
        <f>U48*AA48/1000</f>
        <v>0.59696596329677054</v>
      </c>
      <c r="BB48">
        <f>(AY48-BA48)</f>
        <v>1.1302268909282174</v>
      </c>
      <c r="BC48">
        <f>1/(1.6/F48+1.37/N48)</f>
        <v>1.950991486362675E-2</v>
      </c>
      <c r="BD48">
        <f>G48*AA48*0.001</f>
        <v>43.875884890918805</v>
      </c>
      <c r="BE48">
        <f>G48/S48</f>
        <v>1.0570221185482889</v>
      </c>
      <c r="BF48">
        <f>(1-AP48*AA48/AU48/F48)*100</f>
        <v>34.638992773989777</v>
      </c>
      <c r="BG48">
        <f>(S48-E48/(N48/1.35))</f>
        <v>410.65060491599672</v>
      </c>
      <c r="BH48">
        <f>E48*BF48/100/BG48</f>
        <v>-5.092132503615582E-4</v>
      </c>
    </row>
    <row r="49" spans="1:60" x14ac:dyDescent="0.25">
      <c r="A49" s="1">
        <v>12</v>
      </c>
      <c r="B49" s="1" t="s">
        <v>111</v>
      </c>
      <c r="C49" s="1">
        <v>3040.9999998435378</v>
      </c>
      <c r="D49" s="1">
        <v>1</v>
      </c>
      <c r="E49">
        <f>(R49-S49*(1000-T49)/(1000-U49))*AO49</f>
        <v>-0.56764639227853164</v>
      </c>
      <c r="F49">
        <f>IF(AZ49&lt;&gt;0,1/(1/AZ49-1/N49),0)</f>
        <v>3.1077720866216105E-2</v>
      </c>
      <c r="G49">
        <f>((BC49-AP49/2)*S49-E49)/(BC49+AP49/2)</f>
        <v>432.32606417162168</v>
      </c>
      <c r="H49">
        <f>AP49*1000</f>
        <v>0.34470675964154968</v>
      </c>
      <c r="I49">
        <f>(AU49-BA49)</f>
        <v>1.1185377121117046</v>
      </c>
      <c r="J49">
        <f>(P49+AT49*D49)</f>
        <v>15.034481586034333</v>
      </c>
      <c r="K49" s="1">
        <v>5.2899999618530273</v>
      </c>
      <c r="L49">
        <f>(K49*AI49+AJ49)</f>
        <v>2</v>
      </c>
      <c r="M49" s="1">
        <v>0.5</v>
      </c>
      <c r="N49">
        <f>L49*(M49+1)*(M49+1)/(M49*M49+1)</f>
        <v>3.6</v>
      </c>
      <c r="O49" s="1">
        <v>15.304837226867676</v>
      </c>
      <c r="P49" s="1">
        <v>15.149205207824707</v>
      </c>
      <c r="Q49" s="1">
        <v>15.024848937988281</v>
      </c>
      <c r="R49" s="1">
        <v>409.96820068359375</v>
      </c>
      <c r="S49" s="1">
        <v>410.41873168945313</v>
      </c>
      <c r="T49" s="1">
        <v>5.5370774269104004</v>
      </c>
      <c r="U49" s="1">
        <v>5.8993368148803711</v>
      </c>
      <c r="V49" s="1">
        <v>32.087738037109375</v>
      </c>
      <c r="W49" s="1">
        <v>34.190258026123047</v>
      </c>
      <c r="X49" s="1">
        <v>500.39871215820313</v>
      </c>
      <c r="Y49" s="1">
        <v>0.19323603808879852</v>
      </c>
      <c r="Z49" s="1">
        <v>0.20340634882450104</v>
      </c>
      <c r="AA49" s="1">
        <v>101.13678741455078</v>
      </c>
      <c r="AB49" s="1">
        <v>-1.5694015026092529</v>
      </c>
      <c r="AC49" s="1">
        <v>2.2265659645199776E-2</v>
      </c>
      <c r="AD49" s="1">
        <v>2.7704633772373199E-2</v>
      </c>
      <c r="AE49" s="1">
        <v>3.7664785049855709E-3</v>
      </c>
      <c r="AF49" s="1">
        <v>2.1844446659088135E-2</v>
      </c>
      <c r="AG49" s="1">
        <v>4.3710805475711823E-3</v>
      </c>
      <c r="AH49" s="1">
        <v>1</v>
      </c>
      <c r="AI49" s="1">
        <v>0</v>
      </c>
      <c r="AJ49" s="1">
        <v>2</v>
      </c>
      <c r="AK49" s="1">
        <v>0</v>
      </c>
      <c r="AL49" s="1">
        <v>1</v>
      </c>
      <c r="AM49" s="1">
        <v>0.18999999761581421</v>
      </c>
      <c r="AN49" s="1">
        <v>111115</v>
      </c>
      <c r="AO49">
        <f>X49*0.000001/(K49*0.0001)</f>
        <v>0.94593330012599652</v>
      </c>
      <c r="AP49">
        <f>(U49-T49)/(1000-U49)*AO49</f>
        <v>3.4470675964154966E-4</v>
      </c>
      <c r="AQ49">
        <f>(P49+273.15)</f>
        <v>288.29920520782468</v>
      </c>
      <c r="AR49">
        <f>(O49+273.15)</f>
        <v>288.45483722686765</v>
      </c>
      <c r="AS49">
        <f>(Y49*AK49+Z49*AL49)*AM49</f>
        <v>3.864720579169667E-2</v>
      </c>
      <c r="AT49">
        <f>((AS49+0.00000010773*(AR49^4-AQ49^4))-AP49*44100)/(L49*0.92*2*29.3+0.00000043092*AQ49^3)</f>
        <v>-0.11472362179037308</v>
      </c>
      <c r="AU49">
        <f>0.61365*EXP(17.502*J49/(240.97+J49))</f>
        <v>1.715177685445094</v>
      </c>
      <c r="AV49">
        <f>AU49*1000/AA49</f>
        <v>16.958989199594917</v>
      </c>
      <c r="AW49">
        <f>(AV49-U49)</f>
        <v>11.059652384714546</v>
      </c>
      <c r="AX49">
        <f>IF(D49,P49,(O49+P49)/2)</f>
        <v>15.149205207824707</v>
      </c>
      <c r="AY49">
        <f>0.61365*EXP(17.502*AX49/(240.97+AX49))</f>
        <v>1.7278812700852599</v>
      </c>
      <c r="AZ49">
        <f>IF(AW49&lt;&gt;0,(1000-(AV49+U49)/2)/AW49*AP49,0)</f>
        <v>3.0811732416371515E-2</v>
      </c>
      <c r="BA49">
        <f>U49*AA49/1000</f>
        <v>0.59663997333338925</v>
      </c>
      <c r="BB49">
        <f>(AY49-BA49)</f>
        <v>1.1312412967518708</v>
      </c>
      <c r="BC49">
        <f>1/(1.6/F49+1.37/N49)</f>
        <v>1.9281054812552618E-2</v>
      </c>
      <c r="BD49">
        <f>G49*AA49*0.001</f>
        <v>43.724069245894739</v>
      </c>
      <c r="BE49">
        <f>G49/S49</f>
        <v>1.0533780034648734</v>
      </c>
      <c r="BF49">
        <f>(1-AP49*AA49/AU49/F49)*100</f>
        <v>34.596547445694249</v>
      </c>
      <c r="BG49">
        <f>(S49-E49/(N49/1.35))</f>
        <v>410.63159908655757</v>
      </c>
      <c r="BH49">
        <f>E49*BF49/100/BG49</f>
        <v>-4.7825363139434733E-4</v>
      </c>
    </row>
    <row r="50" spans="1:60" x14ac:dyDescent="0.25">
      <c r="A50" s="1">
        <v>13</v>
      </c>
      <c r="B50" s="1" t="s">
        <v>112</v>
      </c>
      <c r="C50" s="1">
        <v>3046.4999997206032</v>
      </c>
      <c r="D50" s="1">
        <v>1</v>
      </c>
      <c r="E50">
        <f>(R50-S50*(1000-T50)/(1000-U50))*AO50</f>
        <v>-0.52304055381279413</v>
      </c>
      <c r="F50">
        <f>IF(AZ50&lt;&gt;0,1/(1/AZ50-1/N50),0)</f>
        <v>3.0736587293014515E-2</v>
      </c>
      <c r="G50">
        <f>((BC50-AP50/2)*S50-E50)/(BC50+AP50/2)</f>
        <v>430.31583856823369</v>
      </c>
      <c r="H50">
        <f>AP50*1000</f>
        <v>0.34133581546425351</v>
      </c>
      <c r="I50">
        <f>(AU50-BA50)</f>
        <v>1.1197865784709582</v>
      </c>
      <c r="J50">
        <f>(P50+AT50*D50)</f>
        <v>15.043413885954912</v>
      </c>
      <c r="K50" s="1">
        <v>5.2899999618530273</v>
      </c>
      <c r="L50">
        <f>(K50*AI50+AJ50)</f>
        <v>2</v>
      </c>
      <c r="M50" s="1">
        <v>0.5</v>
      </c>
      <c r="N50">
        <f>L50*(M50+1)*(M50+1)/(M50*M50+1)</f>
        <v>3.6</v>
      </c>
      <c r="O50" s="1">
        <v>15.307475090026855</v>
      </c>
      <c r="P50" s="1">
        <v>15.157362937927246</v>
      </c>
      <c r="Q50" s="1">
        <v>15.024167060852051</v>
      </c>
      <c r="R50" s="1">
        <v>410.00872802734375</v>
      </c>
      <c r="S50" s="1">
        <v>410.41357421875</v>
      </c>
      <c r="T50" s="1">
        <v>5.537996768951416</v>
      </c>
      <c r="U50" s="1">
        <v>5.8967199325561523</v>
      </c>
      <c r="V50" s="1">
        <v>32.087478637695313</v>
      </c>
      <c r="W50" s="1">
        <v>34.169216156005859</v>
      </c>
      <c r="X50" s="1">
        <v>500.39114379882813</v>
      </c>
      <c r="Y50" s="1">
        <v>0.19180275499820709</v>
      </c>
      <c r="Z50" s="1">
        <v>0.20189763605594635</v>
      </c>
      <c r="AA50" s="1">
        <v>101.13711547851563</v>
      </c>
      <c r="AB50" s="1">
        <v>-1.5694015026092529</v>
      </c>
      <c r="AC50" s="1">
        <v>2.2265659645199776E-2</v>
      </c>
      <c r="AD50" s="1">
        <v>2.7704633772373199E-2</v>
      </c>
      <c r="AE50" s="1">
        <v>3.7664785049855709E-3</v>
      </c>
      <c r="AF50" s="1">
        <v>2.1844446659088135E-2</v>
      </c>
      <c r="AG50" s="1">
        <v>4.3710805475711823E-3</v>
      </c>
      <c r="AH50" s="1">
        <v>1</v>
      </c>
      <c r="AI50" s="1">
        <v>0</v>
      </c>
      <c r="AJ50" s="1">
        <v>2</v>
      </c>
      <c r="AK50" s="1">
        <v>0</v>
      </c>
      <c r="AL50" s="1">
        <v>1</v>
      </c>
      <c r="AM50" s="1">
        <v>0.18999999761581421</v>
      </c>
      <c r="AN50" s="1">
        <v>111115</v>
      </c>
      <c r="AO50">
        <f>X50*0.000001/(K50*0.0001)</f>
        <v>0.94591899320836037</v>
      </c>
      <c r="AP50">
        <f>(U50-T50)/(1000-U50)*AO50</f>
        <v>3.4133581546425353E-4</v>
      </c>
      <c r="AQ50">
        <f>(P50+273.15)</f>
        <v>288.30736293792722</v>
      </c>
      <c r="AR50">
        <f>(O50+273.15)</f>
        <v>288.45747509002683</v>
      </c>
      <c r="AS50">
        <f>(Y50*AK50+Z50*AL50)*AM50</f>
        <v>3.8360550369268331E-2</v>
      </c>
      <c r="AT50">
        <f>((AS50+0.00000010773*(AR50^4-AQ50^4))-AP50*44100)/(L50*0.92*2*29.3+0.00000043092*AQ50^3)</f>
        <v>-0.11394905197233365</v>
      </c>
      <c r="AU50">
        <f>0.61365*EXP(17.502*J50/(240.97+J50))</f>
        <v>1.7161638232343546</v>
      </c>
      <c r="AV50">
        <f>AU50*1000/AA50</f>
        <v>16.968684692207937</v>
      </c>
      <c r="AW50">
        <f>(AV50-U50)</f>
        <v>11.071964759651785</v>
      </c>
      <c r="AX50">
        <f>IF(D50,P50,(O50+P50)/2)</f>
        <v>15.157362937927246</v>
      </c>
      <c r="AY50">
        <f>0.61365*EXP(17.502*AX50/(240.97+AX50))</f>
        <v>1.7287877321961451</v>
      </c>
      <c r="AZ50">
        <f>IF(AW50&lt;&gt;0,(1000-(AV50+U50)/2)/AW50*AP50,0)</f>
        <v>3.0476381746369369E-2</v>
      </c>
      <c r="BA50">
        <f>U50*AA50/1000</f>
        <v>0.59637724476339649</v>
      </c>
      <c r="BB50">
        <f>(AY50-BA50)</f>
        <v>1.1324104874327485</v>
      </c>
      <c r="BC50">
        <f>1/(1.6/F50+1.37/N50)</f>
        <v>1.9070946767593598E-2</v>
      </c>
      <c r="BD50">
        <f>G50*AA50*0.001</f>
        <v>43.520902657509737</v>
      </c>
      <c r="BE50">
        <f>G50/S50</f>
        <v>1.0484931922326619</v>
      </c>
      <c r="BF50">
        <f>(1-AP50*AA50/AU50/F50)*100</f>
        <v>34.554764554827358</v>
      </c>
      <c r="BG50">
        <f>(S50-E50/(N50/1.35))</f>
        <v>410.60971442642978</v>
      </c>
      <c r="BH50">
        <f>E50*BF50/100/BG50</f>
        <v>-4.4016355567412919E-4</v>
      </c>
    </row>
    <row r="51" spans="1:60" x14ac:dyDescent="0.25">
      <c r="A51" s="1">
        <v>14</v>
      </c>
      <c r="B51" s="1" t="s">
        <v>113</v>
      </c>
      <c r="C51" s="1">
        <v>3051.4999996088445</v>
      </c>
      <c r="D51" s="1">
        <v>1</v>
      </c>
      <c r="E51">
        <f>(R51-S51*(1000-T51)/(1000-U51))*AO51</f>
        <v>-0.4100300482168861</v>
      </c>
      <c r="F51">
        <f>IF(AZ51&lt;&gt;0,1/(1/AZ51-1/N51),0)</f>
        <v>3.0535558593853485E-2</v>
      </c>
      <c r="G51">
        <f>((BC51-AP51/2)*S51-E51)/(BC51+AP51/2)</f>
        <v>424.59640853998764</v>
      </c>
      <c r="H51">
        <f>AP51*1000</f>
        <v>0.33941207911673715</v>
      </c>
      <c r="I51">
        <f>(AU51-BA51)</f>
        <v>1.1207419093306217</v>
      </c>
      <c r="J51">
        <f>(P51+AT51*D51)</f>
        <v>15.050806834739104</v>
      </c>
      <c r="K51" s="1">
        <v>5.2899999618530273</v>
      </c>
      <c r="L51">
        <f>(K51*AI51+AJ51)</f>
        <v>2</v>
      </c>
      <c r="M51" s="1">
        <v>0.5</v>
      </c>
      <c r="N51">
        <f>L51*(M51+1)*(M51+1)/(M51*M51+1)</f>
        <v>3.6</v>
      </c>
      <c r="O51" s="1">
        <v>15.310158729553223</v>
      </c>
      <c r="P51" s="1">
        <v>15.164520263671875</v>
      </c>
      <c r="Q51" s="1">
        <v>15.027682304382324</v>
      </c>
      <c r="R51" s="1">
        <v>410.148681640625</v>
      </c>
      <c r="S51" s="1">
        <v>410.43487548828125</v>
      </c>
      <c r="T51" s="1">
        <v>5.5386466979980469</v>
      </c>
      <c r="U51" s="1">
        <v>5.8953390121459961</v>
      </c>
      <c r="V51" s="1">
        <v>32.085945129394531</v>
      </c>
      <c r="W51" s="1">
        <v>34.154983520507813</v>
      </c>
      <c r="X51" s="1">
        <v>500.40463256835938</v>
      </c>
      <c r="Y51" s="1">
        <v>0.137165367603302</v>
      </c>
      <c r="Z51" s="1">
        <v>0.14438459277153015</v>
      </c>
      <c r="AA51" s="1">
        <v>101.13726806640625</v>
      </c>
      <c r="AB51" s="1">
        <v>-1.5694015026092529</v>
      </c>
      <c r="AC51" s="1">
        <v>2.2265659645199776E-2</v>
      </c>
      <c r="AD51" s="1">
        <v>2.7704633772373199E-2</v>
      </c>
      <c r="AE51" s="1">
        <v>3.7664785049855709E-3</v>
      </c>
      <c r="AF51" s="1">
        <v>2.1844446659088135E-2</v>
      </c>
      <c r="AG51" s="1">
        <v>4.3710805475711823E-3</v>
      </c>
      <c r="AH51" s="1">
        <v>1</v>
      </c>
      <c r="AI51" s="1">
        <v>0</v>
      </c>
      <c r="AJ51" s="1">
        <v>2</v>
      </c>
      <c r="AK51" s="1">
        <v>0</v>
      </c>
      <c r="AL51" s="1">
        <v>1</v>
      </c>
      <c r="AM51" s="1">
        <v>0.18999999761581421</v>
      </c>
      <c r="AN51" s="1">
        <v>111115</v>
      </c>
      <c r="AO51">
        <f>X51*0.000001/(K51*0.0001)</f>
        <v>0.94594449182769591</v>
      </c>
      <c r="AP51">
        <f>(U51-T51)/(1000-U51)*AO51</f>
        <v>3.3941207911673718E-4</v>
      </c>
      <c r="AQ51">
        <f>(P51+273.15)</f>
        <v>288.31452026367185</v>
      </c>
      <c r="AR51">
        <f>(O51+273.15)</f>
        <v>288.4601587295532</v>
      </c>
      <c r="AS51">
        <f>(Y51*AK51+Z51*AL51)*AM51</f>
        <v>2.7433072282351034E-2</v>
      </c>
      <c r="AT51">
        <f>((AS51+0.00000010773*(AR51^4-AQ51^4))-AP51*44100)/(L51*0.92*2*29.3+0.00000043092*AQ51^3)</f>
        <v>-0.11371342893277006</v>
      </c>
      <c r="AU51">
        <f>0.61365*EXP(17.502*J51/(240.97+J51))</f>
        <v>1.716980391344374</v>
      </c>
      <c r="AV51">
        <f>AU51*1000/AA51</f>
        <v>16.976732950874379</v>
      </c>
      <c r="AW51">
        <f>(AV51-U51)</f>
        <v>11.081393938728382</v>
      </c>
      <c r="AX51">
        <f>IF(D51,P51,(O51+P51)/2)</f>
        <v>15.164520263671875</v>
      </c>
      <c r="AY51">
        <f>0.61365*EXP(17.502*AX51/(240.97+AX51))</f>
        <v>1.7295833764662054</v>
      </c>
      <c r="AZ51">
        <f>IF(AW51&lt;&gt;0,(1000-(AV51+U51)/2)/AW51*AP51,0)</f>
        <v>3.0278731378256731E-2</v>
      </c>
      <c r="BA51">
        <f>U51*AA51/1000</f>
        <v>0.59623848201375218</v>
      </c>
      <c r="BB51">
        <f>(AY51-BA51)</f>
        <v>1.1333448944524531</v>
      </c>
      <c r="BC51">
        <f>1/(1.6/F51+1.37/N51)</f>
        <v>1.8947115055793877E-2</v>
      </c>
      <c r="BD51">
        <f>G51*AA51*0.001</f>
        <v>42.942520790542076</v>
      </c>
      <c r="BE51">
        <f>G51/S51</f>
        <v>1.0345037273814972</v>
      </c>
      <c r="BF51">
        <f>(1-AP51*AA51/AU51/F51)*100</f>
        <v>34.526236113006128</v>
      </c>
      <c r="BG51">
        <f>(S51-E51/(N51/1.35))</f>
        <v>410.58863675636258</v>
      </c>
      <c r="BH51">
        <f>E51*BF51/100/BG51</f>
        <v>-3.4479264623594384E-4</v>
      </c>
    </row>
    <row r="52" spans="1:60" x14ac:dyDescent="0.25">
      <c r="A52" s="1">
        <v>15</v>
      </c>
      <c r="B52" s="1" t="s">
        <v>114</v>
      </c>
      <c r="C52" s="1">
        <v>3056.4999994970858</v>
      </c>
      <c r="D52" s="1">
        <v>1</v>
      </c>
      <c r="E52">
        <f>(R52-S52*(1000-T52)/(1000-U52))*AO52</f>
        <v>-0.4291431209911809</v>
      </c>
      <c r="F52">
        <f>IF(AZ52&lt;&gt;0,1/(1/AZ52-1/N52),0)</f>
        <v>3.0298914950498603E-2</v>
      </c>
      <c r="G52">
        <f>((BC52-AP52/2)*S52-E52)/(BC52+AP52/2)</f>
        <v>425.7880309910351</v>
      </c>
      <c r="H52">
        <f>AP52*1000</f>
        <v>0.33714016486055692</v>
      </c>
      <c r="I52">
        <f>(AU52-BA52)</f>
        <v>1.1218527466973143</v>
      </c>
      <c r="J52">
        <f>(P52+AT52*D52)</f>
        <v>15.060103314143998</v>
      </c>
      <c r="K52" s="1">
        <v>5.2899999618530273</v>
      </c>
      <c r="L52">
        <f>(K52*AI52+AJ52)</f>
        <v>2</v>
      </c>
      <c r="M52" s="1">
        <v>0.5</v>
      </c>
      <c r="N52">
        <f>L52*(M52+1)*(M52+1)/(M52*M52+1)</f>
        <v>3.6</v>
      </c>
      <c r="O52" s="1">
        <v>15.313758850097656</v>
      </c>
      <c r="P52" s="1">
        <v>15.173501968383789</v>
      </c>
      <c r="Q52" s="1">
        <v>15.029330253601074</v>
      </c>
      <c r="R52" s="1">
        <v>410.1531982421875</v>
      </c>
      <c r="S52" s="1">
        <v>410.4605712890625</v>
      </c>
      <c r="T52" s="1">
        <v>5.5402297973632813</v>
      </c>
      <c r="U52" s="1">
        <v>5.8945317268371582</v>
      </c>
      <c r="V52" s="1">
        <v>32.087078094482422</v>
      </c>
      <c r="W52" s="1">
        <v>34.141834259033203</v>
      </c>
      <c r="X52" s="1">
        <v>500.40899658203125</v>
      </c>
      <c r="Y52" s="1">
        <v>9.9245056509971619E-2</v>
      </c>
      <c r="Z52" s="1">
        <v>0.10446848720312119</v>
      </c>
      <c r="AA52" s="1">
        <v>101.13694763183594</v>
      </c>
      <c r="AB52" s="1">
        <v>-1.5694015026092529</v>
      </c>
      <c r="AC52" s="1">
        <v>2.2265659645199776E-2</v>
      </c>
      <c r="AD52" s="1">
        <v>2.7704633772373199E-2</v>
      </c>
      <c r="AE52" s="1">
        <v>3.7664785049855709E-3</v>
      </c>
      <c r="AF52" s="1">
        <v>2.1844446659088135E-2</v>
      </c>
      <c r="AG52" s="1">
        <v>4.3710805475711823E-3</v>
      </c>
      <c r="AH52" s="1">
        <v>1</v>
      </c>
      <c r="AI52" s="1">
        <v>0</v>
      </c>
      <c r="AJ52" s="1">
        <v>2</v>
      </c>
      <c r="AK52" s="1">
        <v>0</v>
      </c>
      <c r="AL52" s="1">
        <v>1</v>
      </c>
      <c r="AM52" s="1">
        <v>0.18999999761581421</v>
      </c>
      <c r="AN52" s="1">
        <v>111115</v>
      </c>
      <c r="AO52">
        <f>X52*0.000001/(K52*0.0001)</f>
        <v>0.94595274138101038</v>
      </c>
      <c r="AP52">
        <f>(U52-T52)/(1000-U52)*AO52</f>
        <v>3.3714016486055694E-4</v>
      </c>
      <c r="AQ52">
        <f>(P52+273.15)</f>
        <v>288.32350196838377</v>
      </c>
      <c r="AR52">
        <f>(O52+273.15)</f>
        <v>288.46375885009763</v>
      </c>
      <c r="AS52">
        <f>(Y52*AK52+Z52*AL52)*AM52</f>
        <v>1.9849012319520742E-2</v>
      </c>
      <c r="AT52">
        <f>((AS52+0.00000010773*(AR52^4-AQ52^4))-AP52*44100)/(L52*0.92*2*29.3+0.00000043092*AQ52^3)</f>
        <v>-0.11339865423979181</v>
      </c>
      <c r="AU52">
        <f>0.61365*EXP(17.502*J52/(240.97+J52))</f>
        <v>1.7180076932686394</v>
      </c>
      <c r="AV52">
        <f>AU52*1000/AA52</f>
        <v>16.986944272063873</v>
      </c>
      <c r="AW52">
        <f>(AV52-U52)</f>
        <v>11.092412545226715</v>
      </c>
      <c r="AX52">
        <f>IF(D52,P52,(O52+P52)/2)</f>
        <v>15.173501968383789</v>
      </c>
      <c r="AY52">
        <f>0.61365*EXP(17.502*AX52/(240.97+AX52))</f>
        <v>1.7305822830073865</v>
      </c>
      <c r="AZ52">
        <f>IF(AW52&lt;&gt;0,(1000-(AV52+U52)/2)/AW52*AP52,0)</f>
        <v>3.0046036532306402E-2</v>
      </c>
      <c r="BA52">
        <f>U52*AA52/1000</f>
        <v>0.59615494657132517</v>
      </c>
      <c r="BB52">
        <f>(AY52-BA52)</f>
        <v>1.1344273364360613</v>
      </c>
      <c r="BC52">
        <f>1/(1.6/F52+1.37/N52)</f>
        <v>1.8801329820853006E-2</v>
      </c>
      <c r="BD52">
        <f>G52*AA52*0.001</f>
        <v>43.062901792602858</v>
      </c>
      <c r="BE52">
        <f>G52/S52</f>
        <v>1.0373421000069174</v>
      </c>
      <c r="BF52">
        <f>(1-AP52*AA52/AU52/F52)*100</f>
        <v>34.495949352953822</v>
      </c>
      <c r="BG52">
        <f>(S52-E52/(N52/1.35))</f>
        <v>410.62149995943417</v>
      </c>
      <c r="BH52">
        <f>E52*BF52/100/BG52</f>
        <v>-3.605193436861632E-4</v>
      </c>
    </row>
    <row r="53" spans="1:60" x14ac:dyDescent="0.25">
      <c r="A53" s="1" t="s">
        <v>9</v>
      </c>
      <c r="B53" s="1" t="s">
        <v>115</v>
      </c>
    </row>
    <row r="54" spans="1:60" x14ac:dyDescent="0.25">
      <c r="A54" s="1" t="s">
        <v>9</v>
      </c>
      <c r="B54" s="1" t="s">
        <v>116</v>
      </c>
    </row>
    <row r="55" spans="1:60" x14ac:dyDescent="0.25">
      <c r="A55" s="1" t="s">
        <v>9</v>
      </c>
      <c r="B55" s="1" t="s">
        <v>117</v>
      </c>
    </row>
    <row r="56" spans="1:60" x14ac:dyDescent="0.25">
      <c r="A56" s="1" t="s">
        <v>9</v>
      </c>
      <c r="B56" s="1" t="s">
        <v>118</v>
      </c>
    </row>
    <row r="57" spans="1:60" x14ac:dyDescent="0.25">
      <c r="A57" s="1" t="s">
        <v>9</v>
      </c>
      <c r="B57" s="1" t="s">
        <v>119</v>
      </c>
    </row>
    <row r="58" spans="1:60" x14ac:dyDescent="0.25">
      <c r="A58" s="1" t="s">
        <v>9</v>
      </c>
      <c r="B58" s="1" t="s">
        <v>120</v>
      </c>
    </row>
    <row r="59" spans="1:60" x14ac:dyDescent="0.25">
      <c r="A59" s="1" t="s">
        <v>9</v>
      </c>
      <c r="B59" s="1" t="s">
        <v>121</v>
      </c>
    </row>
    <row r="60" spans="1:60" x14ac:dyDescent="0.25">
      <c r="A60" s="1" t="s">
        <v>9</v>
      </c>
      <c r="B60" s="1" t="s">
        <v>122</v>
      </c>
    </row>
    <row r="61" spans="1:60" x14ac:dyDescent="0.25">
      <c r="A61" s="1" t="s">
        <v>9</v>
      </c>
      <c r="B61" s="1" t="s">
        <v>123</v>
      </c>
    </row>
    <row r="62" spans="1:60" x14ac:dyDescent="0.25">
      <c r="A62" s="1">
        <v>16</v>
      </c>
      <c r="B62" s="1" t="s">
        <v>124</v>
      </c>
      <c r="C62" s="1">
        <v>3566.9999999552965</v>
      </c>
      <c r="D62" s="1">
        <v>1</v>
      </c>
      <c r="E62">
        <f t="shared" ref="E62:E67" si="0">(R62-S62*(1000-T62)/(1000-U62))*AO62</f>
        <v>-0.48975536849245027</v>
      </c>
      <c r="F62">
        <f t="shared" ref="F62:F67" si="1">IF(AZ62&lt;&gt;0,1/(1/AZ62-1/N62),0)</f>
        <v>8.3233586567012977E-2</v>
      </c>
      <c r="G62">
        <f t="shared" ref="G62:G67" si="2">((BC62-AP62/2)*S62-E62)/(BC62+AP62/2)</f>
        <v>413.85189588620619</v>
      </c>
      <c r="H62">
        <f t="shared" ref="H62:H67" si="3">AP62*1000</f>
        <v>0.77858143333093832</v>
      </c>
      <c r="I62">
        <f t="shared" ref="I62:I67" si="4">(AU62-BA62)</f>
        <v>0.95632829815045162</v>
      </c>
      <c r="J62">
        <f t="shared" ref="J62:J67" si="5">(P62+AT62*D62)</f>
        <v>14.713816905738607</v>
      </c>
      <c r="K62" s="1">
        <v>10.149999618530273</v>
      </c>
      <c r="L62">
        <f t="shared" ref="L62:L67" si="6">(K62*AI62+AJ62)</f>
        <v>2</v>
      </c>
      <c r="M62" s="1">
        <v>0.5</v>
      </c>
      <c r="N62">
        <f t="shared" ref="N62:N67" si="7">L62*(M62+1)*(M62+1)/(M62*M62+1)</f>
        <v>3.6</v>
      </c>
      <c r="O62" s="1">
        <v>15.251739501953125</v>
      </c>
      <c r="P62" s="1">
        <v>14.980501174926758</v>
      </c>
      <c r="Q62" s="1">
        <v>15.033791542053223</v>
      </c>
      <c r="R62" s="1">
        <v>410.197265625</v>
      </c>
      <c r="S62" s="1">
        <v>410.54229736328125</v>
      </c>
      <c r="T62" s="1">
        <v>5.5892505645751953</v>
      </c>
      <c r="U62" s="1">
        <v>7.1570901870727539</v>
      </c>
      <c r="V62" s="1">
        <v>32.809974670410156</v>
      </c>
      <c r="W62" s="1">
        <v>41.613887786865234</v>
      </c>
      <c r="X62" s="1">
        <v>500.43649291992188</v>
      </c>
      <c r="Y62" s="1">
        <v>0.15874210000038147</v>
      </c>
      <c r="Z62" s="1">
        <v>0.16709695756435394</v>
      </c>
      <c r="AA62" s="1">
        <v>101.12709045410156</v>
      </c>
      <c r="AB62" s="1">
        <v>-1.9164718389511108</v>
      </c>
      <c r="AC62" s="1">
        <v>2.3596273735165596E-2</v>
      </c>
      <c r="AD62" s="1">
        <v>2.8649115934967995E-2</v>
      </c>
      <c r="AE62" s="1">
        <v>7.0000038249418139E-4</v>
      </c>
      <c r="AF62" s="1">
        <v>3.6724168807268143E-2</v>
      </c>
      <c r="AG62" s="1">
        <v>8.2147232023999095E-4</v>
      </c>
      <c r="AH62" s="1">
        <v>0.66666668653488159</v>
      </c>
      <c r="AI62" s="1">
        <v>0</v>
      </c>
      <c r="AJ62" s="1">
        <v>2</v>
      </c>
      <c r="AK62" s="1">
        <v>0</v>
      </c>
      <c r="AL62" s="1">
        <v>1</v>
      </c>
      <c r="AM62" s="1">
        <v>0.18999999761581421</v>
      </c>
      <c r="AN62" s="1">
        <v>111115</v>
      </c>
      <c r="AO62">
        <f t="shared" ref="AO62:AO67" si="8">X62*0.000001/(K62*0.0001)</f>
        <v>0.4930408982541275</v>
      </c>
      <c r="AP62">
        <f t="shared" ref="AP62:AP67" si="9">(U62-T62)/(1000-U62)*AO62</f>
        <v>7.7858143333093828E-4</v>
      </c>
      <c r="AQ62">
        <f t="shared" ref="AQ62:AQ67" si="10">(P62+273.15)</f>
        <v>288.13050117492674</v>
      </c>
      <c r="AR62">
        <f t="shared" ref="AR62:AR67" si="11">(O62+273.15)</f>
        <v>288.4017395019531</v>
      </c>
      <c r="AS62">
        <f t="shared" ref="AS62:AS67" si="12">(Y62*AK62+Z62*AL62)*AM62</f>
        <v>3.1748421538837057E-2</v>
      </c>
      <c r="AT62">
        <f t="shared" ref="AT62:AT67" si="13">((AS62+0.00000010773*(AR62^4-AQ62^4))-AP62*44100)/(L62*0.92*2*29.3+0.00000043092*AQ62^3)</f>
        <v>-0.26668426918815069</v>
      </c>
      <c r="AU62">
        <f t="shared" ref="AU62:AU67" si="14">0.61365*EXP(17.502*J62/(240.97+J62))</f>
        <v>1.6801040048867206</v>
      </c>
      <c r="AV62">
        <f t="shared" ref="AV62:AV67" si="15">AU62*1000/AA62</f>
        <v>16.613787634375452</v>
      </c>
      <c r="AW62">
        <f t="shared" ref="AW62:AW67" si="16">(AV62-U62)</f>
        <v>9.4566974473026981</v>
      </c>
      <c r="AX62">
        <f t="shared" ref="AX62:AX67" si="17">IF(D62,P62,(O62+P62)/2)</f>
        <v>14.980501174926758</v>
      </c>
      <c r="AY62">
        <f t="shared" ref="AY62:AY67" si="18">0.61365*EXP(17.502*AX62/(240.97+AX62))</f>
        <v>1.7092287649274178</v>
      </c>
      <c r="AZ62">
        <f t="shared" ref="AZ62:AZ67" si="19">IF(AW62&lt;&gt;0,(1000-(AV62+U62)/2)/AW62*AP62,0)</f>
        <v>8.1352676825617615E-2</v>
      </c>
      <c r="BA62">
        <f t="shared" ref="BA62:BA67" si="20">U62*AA62/1000</f>
        <v>0.72377570673626901</v>
      </c>
      <c r="BB62">
        <f t="shared" ref="BB62:BB67" si="21">(AY62-BA62)</f>
        <v>0.98545305819114881</v>
      </c>
      <c r="BC62">
        <f t="shared" ref="BC62:BC67" si="22">1/(1.6/F62+1.37/N62)</f>
        <v>5.1011130509660003E-2</v>
      </c>
      <c r="BD62">
        <f t="shared" ref="BD62:BD67" si="23">G62*AA62*0.001</f>
        <v>41.851638109885798</v>
      </c>
      <c r="BE62">
        <f t="shared" ref="BE62:BE67" si="24">G62/S62</f>
        <v>1.0080615287247645</v>
      </c>
      <c r="BF62">
        <f t="shared" ref="BF62:BF67" si="25">(1-AP62*AA62/AU62/F62)*100</f>
        <v>43.696320255989917</v>
      </c>
      <c r="BG62">
        <f t="shared" ref="BG62:BG67" si="26">(S62-E62/(N62/1.35))</f>
        <v>410.72595562646592</v>
      </c>
      <c r="BH62">
        <f t="shared" ref="BH62:BH67" si="27">E62*BF62/100/BG62</f>
        <v>-5.2104102834443506E-4</v>
      </c>
    </row>
    <row r="63" spans="1:60" x14ac:dyDescent="0.25">
      <c r="A63" s="1">
        <v>17</v>
      </c>
      <c r="B63" s="1" t="s">
        <v>125</v>
      </c>
      <c r="C63" s="1">
        <v>3571.9999998435378</v>
      </c>
      <c r="D63" s="1">
        <v>1</v>
      </c>
      <c r="E63">
        <f t="shared" si="0"/>
        <v>-0.47785948643304021</v>
      </c>
      <c r="F63">
        <f t="shared" si="1"/>
        <v>8.5599448579870535E-2</v>
      </c>
      <c r="G63">
        <f t="shared" si="2"/>
        <v>413.37857547111162</v>
      </c>
      <c r="H63">
        <f t="shared" si="3"/>
        <v>0.79996084265719536</v>
      </c>
      <c r="I63">
        <f t="shared" si="4"/>
        <v>0.95604311853503499</v>
      </c>
      <c r="J63">
        <f t="shared" si="5"/>
        <v>14.712989389192989</v>
      </c>
      <c r="K63" s="1">
        <v>10.149999618530273</v>
      </c>
      <c r="L63">
        <f t="shared" si="6"/>
        <v>2</v>
      </c>
      <c r="M63" s="1">
        <v>0.5</v>
      </c>
      <c r="N63">
        <f t="shared" si="7"/>
        <v>3.6</v>
      </c>
      <c r="O63" s="1">
        <v>15.25557804107666</v>
      </c>
      <c r="P63" s="1">
        <v>14.987948417663574</v>
      </c>
      <c r="Q63" s="1">
        <v>15.032174110412598</v>
      </c>
      <c r="R63" s="1">
        <v>410.24697875976563</v>
      </c>
      <c r="S63" s="1">
        <v>410.55007934570313</v>
      </c>
      <c r="T63" s="1">
        <v>5.5480837821960449</v>
      </c>
      <c r="U63" s="1">
        <v>7.1590313911437988</v>
      </c>
      <c r="V63" s="1">
        <v>32.267581939697266</v>
      </c>
      <c r="W63" s="1">
        <v>41.614402770996094</v>
      </c>
      <c r="X63" s="1">
        <v>500.41812133789063</v>
      </c>
      <c r="Y63" s="1">
        <v>0.16968353092670441</v>
      </c>
      <c r="Z63" s="1">
        <v>0.17861424386501312</v>
      </c>
      <c r="AA63" s="1">
        <v>101.12697601318359</v>
      </c>
      <c r="AB63" s="1">
        <v>-1.9164718389511108</v>
      </c>
      <c r="AC63" s="1">
        <v>2.3596273735165596E-2</v>
      </c>
      <c r="AD63" s="1">
        <v>2.8649115934967995E-2</v>
      </c>
      <c r="AE63" s="1">
        <v>7.0000038249418139E-4</v>
      </c>
      <c r="AF63" s="1">
        <v>3.6724168807268143E-2</v>
      </c>
      <c r="AG63" s="1">
        <v>8.2147232023999095E-4</v>
      </c>
      <c r="AH63" s="1">
        <v>1</v>
      </c>
      <c r="AI63" s="1">
        <v>0</v>
      </c>
      <c r="AJ63" s="1">
        <v>2</v>
      </c>
      <c r="AK63" s="1">
        <v>0</v>
      </c>
      <c r="AL63" s="1">
        <v>1</v>
      </c>
      <c r="AM63" s="1">
        <v>0.18999999761581421</v>
      </c>
      <c r="AN63" s="1">
        <v>111115</v>
      </c>
      <c r="AO63">
        <f t="shared" si="8"/>
        <v>0.49302279817262828</v>
      </c>
      <c r="AP63">
        <f t="shared" si="9"/>
        <v>7.9996084265719538E-4</v>
      </c>
      <c r="AQ63">
        <f t="shared" si="10"/>
        <v>288.13794841766355</v>
      </c>
      <c r="AR63">
        <f t="shared" si="11"/>
        <v>288.40557804107664</v>
      </c>
      <c r="AS63">
        <f t="shared" si="12"/>
        <v>3.3936705908502951E-2</v>
      </c>
      <c r="AT63">
        <f t="shared" si="13"/>
        <v>-0.27495902847058484</v>
      </c>
      <c r="AU63">
        <f t="shared" si="14"/>
        <v>1.6800143143048623</v>
      </c>
      <c r="AV63">
        <f t="shared" si="15"/>
        <v>16.612919524913355</v>
      </c>
      <c r="AW63">
        <f t="shared" si="16"/>
        <v>9.4538881337695564</v>
      </c>
      <c r="AX63">
        <f t="shared" si="17"/>
        <v>14.987948417663574</v>
      </c>
      <c r="AY63">
        <f t="shared" si="18"/>
        <v>1.7100484100618025</v>
      </c>
      <c r="AZ63">
        <f t="shared" si="19"/>
        <v>8.3611368838866329E-2</v>
      </c>
      <c r="BA63">
        <f t="shared" si="20"/>
        <v>0.72397119576982727</v>
      </c>
      <c r="BB63">
        <f t="shared" si="21"/>
        <v>0.98607721429197526</v>
      </c>
      <c r="BC63">
        <f t="shared" si="22"/>
        <v>5.2432158065370438E-2</v>
      </c>
      <c r="BD63">
        <f t="shared" si="23"/>
        <v>41.803725286031103</v>
      </c>
      <c r="BE63">
        <f t="shared" si="24"/>
        <v>1.006889527654985</v>
      </c>
      <c r="BF63">
        <f t="shared" si="25"/>
        <v>43.746208278934681</v>
      </c>
      <c r="BG63">
        <f t="shared" si="26"/>
        <v>410.72927665311551</v>
      </c>
      <c r="BH63">
        <f t="shared" si="27"/>
        <v>-5.0896154254958614E-4</v>
      </c>
    </row>
    <row r="64" spans="1:60" x14ac:dyDescent="0.25">
      <c r="A64" s="1">
        <v>18</v>
      </c>
      <c r="B64" s="1" t="s">
        <v>126</v>
      </c>
      <c r="C64" s="1">
        <v>3576.9999997317791</v>
      </c>
      <c r="D64" s="1">
        <v>1</v>
      </c>
      <c r="E64">
        <f t="shared" si="0"/>
        <v>-0.46010654660704692</v>
      </c>
      <c r="F64">
        <f t="shared" si="1"/>
        <v>8.5418912885861786E-2</v>
      </c>
      <c r="G64">
        <f t="shared" si="2"/>
        <v>413.05892359951253</v>
      </c>
      <c r="H64">
        <f t="shared" si="3"/>
        <v>0.79910924506089465</v>
      </c>
      <c r="I64">
        <f t="shared" si="4"/>
        <v>0.95699197426650673</v>
      </c>
      <c r="J64">
        <f t="shared" si="5"/>
        <v>14.722731786122084</v>
      </c>
      <c r="K64" s="1">
        <v>10.149999618530273</v>
      </c>
      <c r="L64">
        <f t="shared" si="6"/>
        <v>2</v>
      </c>
      <c r="M64" s="1">
        <v>0.5</v>
      </c>
      <c r="N64">
        <f t="shared" si="7"/>
        <v>3.6</v>
      </c>
      <c r="O64" s="1">
        <v>15.260124206542969</v>
      </c>
      <c r="P64" s="1">
        <v>14.997949600219727</v>
      </c>
      <c r="Q64" s="1">
        <v>15.031218528747559</v>
      </c>
      <c r="R64" s="1">
        <v>410.28695678710938</v>
      </c>
      <c r="S64" s="1">
        <v>410.55474853515625</v>
      </c>
      <c r="T64" s="1">
        <v>5.5508699417114258</v>
      </c>
      <c r="U64" s="1">
        <v>7.1600885391235352</v>
      </c>
      <c r="V64" s="1">
        <v>32.274620056152344</v>
      </c>
      <c r="W64" s="1">
        <v>41.60870361328125</v>
      </c>
      <c r="X64" s="1">
        <v>500.42196655273438</v>
      </c>
      <c r="Y64" s="1">
        <v>0.10810866206884384</v>
      </c>
      <c r="Z64" s="1">
        <v>0.113798588514328</v>
      </c>
      <c r="AA64" s="1">
        <v>101.12703704833984</v>
      </c>
      <c r="AB64" s="1">
        <v>-1.9164718389511108</v>
      </c>
      <c r="AC64" s="1">
        <v>2.3596273735165596E-2</v>
      </c>
      <c r="AD64" s="1">
        <v>2.8649115934967995E-2</v>
      </c>
      <c r="AE64" s="1">
        <v>7.0000038249418139E-4</v>
      </c>
      <c r="AF64" s="1">
        <v>3.6724168807268143E-2</v>
      </c>
      <c r="AG64" s="1">
        <v>8.2147232023999095E-4</v>
      </c>
      <c r="AH64" s="1">
        <v>1</v>
      </c>
      <c r="AI64" s="1">
        <v>0</v>
      </c>
      <c r="AJ64" s="1">
        <v>2</v>
      </c>
      <c r="AK64" s="1">
        <v>0</v>
      </c>
      <c r="AL64" s="1">
        <v>1</v>
      </c>
      <c r="AM64" s="1">
        <v>0.18999999761581421</v>
      </c>
      <c r="AN64" s="1">
        <v>111115</v>
      </c>
      <c r="AO64">
        <f t="shared" si="8"/>
        <v>0.49302658656177933</v>
      </c>
      <c r="AP64">
        <f t="shared" si="9"/>
        <v>7.9910924506089464E-4</v>
      </c>
      <c r="AQ64">
        <f t="shared" si="10"/>
        <v>288.1479496002197</v>
      </c>
      <c r="AR64">
        <f t="shared" si="11"/>
        <v>288.41012420654295</v>
      </c>
      <c r="AS64">
        <f t="shared" si="12"/>
        <v>2.1621731546405343E-2</v>
      </c>
      <c r="AT64">
        <f t="shared" si="13"/>
        <v>-0.27521781409764284</v>
      </c>
      <c r="AU64">
        <f t="shared" si="14"/>
        <v>1.681070513231846</v>
      </c>
      <c r="AV64">
        <f t="shared" si="15"/>
        <v>16.623353776579805</v>
      </c>
      <c r="AW64">
        <f t="shared" si="16"/>
        <v>9.4632652374562696</v>
      </c>
      <c r="AX64">
        <f t="shared" si="17"/>
        <v>14.997949600219727</v>
      </c>
      <c r="AY64">
        <f t="shared" si="18"/>
        <v>1.7111496856508854</v>
      </c>
      <c r="AZ64">
        <f t="shared" si="19"/>
        <v>8.3439113343103957E-2</v>
      </c>
      <c r="BA64">
        <f t="shared" si="20"/>
        <v>0.72407853896533925</v>
      </c>
      <c r="BB64">
        <f t="shared" si="21"/>
        <v>0.98707114668554619</v>
      </c>
      <c r="BC64">
        <f t="shared" si="22"/>
        <v>5.2323776636617761E-2</v>
      </c>
      <c r="BD64">
        <f t="shared" si="23"/>
        <v>41.771425069995281</v>
      </c>
      <c r="BE64">
        <f t="shared" si="24"/>
        <v>1.0060994911721057</v>
      </c>
      <c r="BF64">
        <f t="shared" si="25"/>
        <v>43.722672219211113</v>
      </c>
      <c r="BG64">
        <f t="shared" si="26"/>
        <v>410.7272884901339</v>
      </c>
      <c r="BH64">
        <f t="shared" si="27"/>
        <v>-4.8979184697381817E-4</v>
      </c>
    </row>
    <row r="65" spans="1:60" x14ac:dyDescent="0.25">
      <c r="A65" s="1">
        <v>19</v>
      </c>
      <c r="B65" s="1" t="s">
        <v>127</v>
      </c>
      <c r="C65" s="1">
        <v>3582.4999996088445</v>
      </c>
      <c r="D65" s="1">
        <v>1</v>
      </c>
      <c r="E65">
        <f t="shared" si="0"/>
        <v>-0.50386532368796377</v>
      </c>
      <c r="F65">
        <f t="shared" si="1"/>
        <v>8.5330119995292317E-2</v>
      </c>
      <c r="G65">
        <f t="shared" si="2"/>
        <v>413.87391923170821</v>
      </c>
      <c r="H65">
        <f t="shared" si="3"/>
        <v>0.79845070097072113</v>
      </c>
      <c r="I65">
        <f t="shared" si="4"/>
        <v>0.95717235484229279</v>
      </c>
      <c r="J65">
        <f t="shared" si="5"/>
        <v>14.724886926011337</v>
      </c>
      <c r="K65" s="1">
        <v>10.149999618530273</v>
      </c>
      <c r="L65">
        <f t="shared" si="6"/>
        <v>2</v>
      </c>
      <c r="M65" s="1">
        <v>0.5</v>
      </c>
      <c r="N65">
        <f t="shared" si="7"/>
        <v>3.6</v>
      </c>
      <c r="O65" s="1">
        <v>15.263033866882324</v>
      </c>
      <c r="P65" s="1">
        <v>14.999814987182617</v>
      </c>
      <c r="Q65" s="1">
        <v>15.028764724731445</v>
      </c>
      <c r="R65" s="1">
        <v>410.17373657226563</v>
      </c>
      <c r="S65" s="1">
        <v>410.5308837890625</v>
      </c>
      <c r="T65" s="1">
        <v>5.5526771545410156</v>
      </c>
      <c r="U65" s="1">
        <v>7.1606273651123047</v>
      </c>
      <c r="V65" s="1">
        <v>32.261592864990234</v>
      </c>
      <c r="W65" s="1">
        <v>41.604305267333984</v>
      </c>
      <c r="X65" s="1">
        <v>500.40371704101563</v>
      </c>
      <c r="Y65" s="1">
        <v>7.9530782997608185E-2</v>
      </c>
      <c r="Z65" s="1">
        <v>8.3716608583927155E-2</v>
      </c>
      <c r="AA65" s="1">
        <v>101.12687683105469</v>
      </c>
      <c r="AB65" s="1">
        <v>-1.9164718389511108</v>
      </c>
      <c r="AC65" s="1">
        <v>2.3596273735165596E-2</v>
      </c>
      <c r="AD65" s="1">
        <v>2.8649115934967995E-2</v>
      </c>
      <c r="AE65" s="1">
        <v>7.0000038249418139E-4</v>
      </c>
      <c r="AF65" s="1">
        <v>3.6724168807268143E-2</v>
      </c>
      <c r="AG65" s="1">
        <v>8.2147232023999095E-4</v>
      </c>
      <c r="AH65" s="1">
        <v>1</v>
      </c>
      <c r="AI65" s="1">
        <v>0</v>
      </c>
      <c r="AJ65" s="1">
        <v>2</v>
      </c>
      <c r="AK65" s="1">
        <v>0</v>
      </c>
      <c r="AL65" s="1">
        <v>1</v>
      </c>
      <c r="AM65" s="1">
        <v>0.18999999761581421</v>
      </c>
      <c r="AN65" s="1">
        <v>111115</v>
      </c>
      <c r="AO65">
        <f t="shared" si="8"/>
        <v>0.49300860674660235</v>
      </c>
      <c r="AP65">
        <f t="shared" si="9"/>
        <v>7.9845070097072117E-4</v>
      </c>
      <c r="AQ65">
        <f t="shared" si="10"/>
        <v>288.14981498718259</v>
      </c>
      <c r="AR65">
        <f t="shared" si="11"/>
        <v>288.4130338668823</v>
      </c>
      <c r="AS65">
        <f t="shared" si="12"/>
        <v>1.5906155431350211E-2</v>
      </c>
      <c r="AT65">
        <f t="shared" si="13"/>
        <v>-0.27492806117128082</v>
      </c>
      <c r="AU65">
        <f t="shared" si="14"/>
        <v>1.6813042364270845</v>
      </c>
      <c r="AV65">
        <f t="shared" si="15"/>
        <v>16.625691300997232</v>
      </c>
      <c r="AW65">
        <f t="shared" si="16"/>
        <v>9.4650639358849276</v>
      </c>
      <c r="AX65">
        <f t="shared" si="17"/>
        <v>14.999814987182617</v>
      </c>
      <c r="AY65">
        <f t="shared" si="18"/>
        <v>1.7113551608101782</v>
      </c>
      <c r="AZ65">
        <f t="shared" si="19"/>
        <v>8.3354386711886955E-2</v>
      </c>
      <c r="BA65">
        <f t="shared" si="20"/>
        <v>0.72413188158479169</v>
      </c>
      <c r="BB65">
        <f t="shared" si="21"/>
        <v>0.98722327922538655</v>
      </c>
      <c r="BC65">
        <f t="shared" si="22"/>
        <v>5.2270468039636815E-2</v>
      </c>
      <c r="BD65">
        <f t="shared" si="23"/>
        <v>41.853776853730828</v>
      </c>
      <c r="BE65">
        <f t="shared" si="24"/>
        <v>1.0081432008520057</v>
      </c>
      <c r="BF65">
        <f t="shared" si="25"/>
        <v>43.718451521551714</v>
      </c>
      <c r="BG65">
        <f t="shared" si="26"/>
        <v>410.71983328544547</v>
      </c>
      <c r="BH65">
        <f t="shared" si="27"/>
        <v>-5.3633182383315439E-4</v>
      </c>
    </row>
    <row r="66" spans="1:60" x14ac:dyDescent="0.25">
      <c r="A66" s="1">
        <v>20</v>
      </c>
      <c r="B66" s="1" t="s">
        <v>128</v>
      </c>
      <c r="C66" s="1">
        <v>3587.4999994970858</v>
      </c>
      <c r="D66" s="1">
        <v>1</v>
      </c>
      <c r="E66">
        <f t="shared" si="0"/>
        <v>-0.50729786819388312</v>
      </c>
      <c r="F66">
        <f t="shared" si="1"/>
        <v>8.5358503951257228E-2</v>
      </c>
      <c r="G66">
        <f t="shared" si="2"/>
        <v>413.92556823258531</v>
      </c>
      <c r="H66">
        <f t="shared" si="3"/>
        <v>0.79810971570013434</v>
      </c>
      <c r="I66">
        <f t="shared" si="4"/>
        <v>0.95645100399415928</v>
      </c>
      <c r="J66">
        <f t="shared" si="5"/>
        <v>14.719002639262856</v>
      </c>
      <c r="K66" s="1">
        <v>10.149999618530273</v>
      </c>
      <c r="L66">
        <f t="shared" si="6"/>
        <v>2</v>
      </c>
      <c r="M66" s="1">
        <v>0.5</v>
      </c>
      <c r="N66">
        <f t="shared" si="7"/>
        <v>3.6</v>
      </c>
      <c r="O66" s="1">
        <v>15.264369964599609</v>
      </c>
      <c r="P66" s="1">
        <v>14.993148803710938</v>
      </c>
      <c r="Q66" s="1">
        <v>15.024998664855957</v>
      </c>
      <c r="R66" s="1">
        <v>410.15115356445313</v>
      </c>
      <c r="S66" s="1">
        <v>410.51556396484375</v>
      </c>
      <c r="T66" s="1">
        <v>5.5542569160461426</v>
      </c>
      <c r="U66" s="1">
        <v>7.1614837646484375</v>
      </c>
      <c r="V66" s="1">
        <v>32.266326904296875</v>
      </c>
      <c r="W66" s="1">
        <v>41.604015350341797</v>
      </c>
      <c r="X66" s="1">
        <v>500.41470336914063</v>
      </c>
      <c r="Y66" s="1">
        <v>5.4478161036968231E-2</v>
      </c>
      <c r="Z66" s="1">
        <v>5.7345431298017502E-2</v>
      </c>
      <c r="AA66" s="1">
        <v>101.12641143798828</v>
      </c>
      <c r="AB66" s="1">
        <v>-1.9164718389511108</v>
      </c>
      <c r="AC66" s="1">
        <v>2.3596273735165596E-2</v>
      </c>
      <c r="AD66" s="1">
        <v>2.8649115934967995E-2</v>
      </c>
      <c r="AE66" s="1">
        <v>7.0000038249418139E-4</v>
      </c>
      <c r="AF66" s="1">
        <v>3.6724168807268143E-2</v>
      </c>
      <c r="AG66" s="1">
        <v>8.2147232023999095E-4</v>
      </c>
      <c r="AH66" s="1">
        <v>1</v>
      </c>
      <c r="AI66" s="1">
        <v>0</v>
      </c>
      <c r="AJ66" s="1">
        <v>2</v>
      </c>
      <c r="AK66" s="1">
        <v>0</v>
      </c>
      <c r="AL66" s="1">
        <v>1</v>
      </c>
      <c r="AM66" s="1">
        <v>0.18999999761581421</v>
      </c>
      <c r="AN66" s="1">
        <v>111115</v>
      </c>
      <c r="AO66">
        <f t="shared" si="8"/>
        <v>0.49301943071560522</v>
      </c>
      <c r="AP66">
        <f t="shared" si="9"/>
        <v>7.9810971570013433E-4</v>
      </c>
      <c r="AQ66">
        <f t="shared" si="10"/>
        <v>288.14314880371091</v>
      </c>
      <c r="AR66">
        <f t="shared" si="11"/>
        <v>288.41436996459959</v>
      </c>
      <c r="AS66">
        <f t="shared" si="12"/>
        <v>1.0895631809901163E-2</v>
      </c>
      <c r="AT66">
        <f t="shared" si="13"/>
        <v>-0.27414616444808126</v>
      </c>
      <c r="AU66">
        <f t="shared" si="14"/>
        <v>1.6806661576844704</v>
      </c>
      <c r="AV66">
        <f t="shared" si="15"/>
        <v>16.619458099876031</v>
      </c>
      <c r="AW66">
        <f t="shared" si="16"/>
        <v>9.4579743352275933</v>
      </c>
      <c r="AX66">
        <f t="shared" si="17"/>
        <v>14.993148803710938</v>
      </c>
      <c r="AY66">
        <f t="shared" si="18"/>
        <v>1.7106209704219286</v>
      </c>
      <c r="AZ66">
        <f t="shared" si="19"/>
        <v>8.3381471272079608E-2</v>
      </c>
      <c r="BA66">
        <f t="shared" si="20"/>
        <v>0.72421515369031109</v>
      </c>
      <c r="BB66">
        <f t="shared" si="21"/>
        <v>0.98640581673161754</v>
      </c>
      <c r="BC66">
        <f t="shared" si="22"/>
        <v>5.228750915821568E-2</v>
      </c>
      <c r="BD66">
        <f t="shared" si="23"/>
        <v>41.858807317791516</v>
      </c>
      <c r="BE66">
        <f t="shared" si="24"/>
        <v>1.008306638205887</v>
      </c>
      <c r="BF66">
        <f t="shared" si="25"/>
        <v>43.74010153894514</v>
      </c>
      <c r="BG66">
        <f t="shared" si="26"/>
        <v>410.70580066541646</v>
      </c>
      <c r="BH66">
        <f t="shared" si="27"/>
        <v>-5.4027141153936242E-4</v>
      </c>
    </row>
    <row r="67" spans="1:60" x14ac:dyDescent="0.25">
      <c r="A67" s="1">
        <v>21</v>
      </c>
      <c r="B67" s="1" t="s">
        <v>129</v>
      </c>
      <c r="C67" s="1">
        <v>3592.4999993853271</v>
      </c>
      <c r="D67" s="1">
        <v>1</v>
      </c>
      <c r="E67">
        <f t="shared" si="0"/>
        <v>-0.5182280030029951</v>
      </c>
      <c r="F67">
        <f t="shared" si="1"/>
        <v>8.5473558579391692E-2</v>
      </c>
      <c r="G67">
        <f t="shared" si="2"/>
        <v>414.11942951572149</v>
      </c>
      <c r="H67">
        <f t="shared" si="3"/>
        <v>0.79795481957582981</v>
      </c>
      <c r="I67">
        <f t="shared" si="4"/>
        <v>0.95500845374992882</v>
      </c>
      <c r="J67">
        <f t="shared" si="5"/>
        <v>14.706537534780797</v>
      </c>
      <c r="K67" s="1">
        <v>10.149999618530273</v>
      </c>
      <c r="L67">
        <f t="shared" si="6"/>
        <v>2</v>
      </c>
      <c r="M67" s="1">
        <v>0.5</v>
      </c>
      <c r="N67">
        <f t="shared" si="7"/>
        <v>3.6</v>
      </c>
      <c r="O67" s="1">
        <v>15.262896537780762</v>
      </c>
      <c r="P67" s="1">
        <v>14.979533195495605</v>
      </c>
      <c r="Q67" s="1">
        <v>15.020833015441895</v>
      </c>
      <c r="R67" s="1">
        <v>410.11862182617188</v>
      </c>
      <c r="S67" s="1">
        <v>410.50534057617188</v>
      </c>
      <c r="T67" s="1">
        <v>5.5555458068847656</v>
      </c>
      <c r="U67" s="1">
        <v>7.1624302864074707</v>
      </c>
      <c r="V67" s="1">
        <v>32.275550842285156</v>
      </c>
      <c r="W67" s="1">
        <v>41.612113952636719</v>
      </c>
      <c r="X67" s="1">
        <v>500.4237060546875</v>
      </c>
      <c r="Y67" s="1">
        <v>7.6269105076789856E-2</v>
      </c>
      <c r="Z67" s="1">
        <v>8.0283269286155701E-2</v>
      </c>
      <c r="AA67" s="1">
        <v>101.12583160400391</v>
      </c>
      <c r="AB67" s="1">
        <v>-1.9164718389511108</v>
      </c>
      <c r="AC67" s="1">
        <v>2.3596273735165596E-2</v>
      </c>
      <c r="AD67" s="1">
        <v>2.8649115934967995E-2</v>
      </c>
      <c r="AE67" s="1">
        <v>7.0000038249418139E-4</v>
      </c>
      <c r="AF67" s="1">
        <v>3.6724168807268143E-2</v>
      </c>
      <c r="AG67" s="1">
        <v>8.2147232023999095E-4</v>
      </c>
      <c r="AH67" s="1">
        <v>1</v>
      </c>
      <c r="AI67" s="1">
        <v>0</v>
      </c>
      <c r="AJ67" s="1">
        <v>2</v>
      </c>
      <c r="AK67" s="1">
        <v>0</v>
      </c>
      <c r="AL67" s="1">
        <v>1</v>
      </c>
      <c r="AM67" s="1">
        <v>0.18999999761581421</v>
      </c>
      <c r="AN67" s="1">
        <v>111115</v>
      </c>
      <c r="AO67">
        <f t="shared" si="8"/>
        <v>0.4930283003568714</v>
      </c>
      <c r="AP67">
        <f t="shared" si="9"/>
        <v>7.9795481957582986E-4</v>
      </c>
      <c r="AQ67">
        <f t="shared" si="10"/>
        <v>288.12953319549558</v>
      </c>
      <c r="AR67">
        <f t="shared" si="11"/>
        <v>288.41289653778074</v>
      </c>
      <c r="AS67">
        <f t="shared" si="12"/>
        <v>1.5253820972959353E-2</v>
      </c>
      <c r="AT67">
        <f t="shared" si="13"/>
        <v>-0.2729956607148088</v>
      </c>
      <c r="AU67">
        <f t="shared" si="14"/>
        <v>1.6793151727685882</v>
      </c>
      <c r="AV67">
        <f t="shared" si="15"/>
        <v>16.606193947997145</v>
      </c>
      <c r="AW67">
        <f t="shared" si="16"/>
        <v>9.4437636615896743</v>
      </c>
      <c r="AX67">
        <f t="shared" si="17"/>
        <v>14.979533195495605</v>
      </c>
      <c r="AY67">
        <f t="shared" si="18"/>
        <v>1.7091222542562947</v>
      </c>
      <c r="AZ67">
        <f t="shared" si="19"/>
        <v>8.3491254514499472E-2</v>
      </c>
      <c r="BA67">
        <f t="shared" si="20"/>
        <v>0.7243067190186594</v>
      </c>
      <c r="BB67">
        <f t="shared" si="21"/>
        <v>0.98481553523763532</v>
      </c>
      <c r="BC67">
        <f t="shared" si="22"/>
        <v>5.2356583180367545E-2</v>
      </c>
      <c r="BD67">
        <f t="shared" si="23"/>
        <v>41.878171693153021</v>
      </c>
      <c r="BE67">
        <f t="shared" si="24"/>
        <v>1.0088039998078393</v>
      </c>
      <c r="BF67">
        <f t="shared" si="25"/>
        <v>43.781868025331491</v>
      </c>
      <c r="BG67">
        <f t="shared" si="26"/>
        <v>410.69967607729802</v>
      </c>
      <c r="BH67">
        <f t="shared" si="27"/>
        <v>-5.5244723470972287E-4</v>
      </c>
    </row>
    <row r="68" spans="1:60" x14ac:dyDescent="0.25">
      <c r="A68" s="1" t="s">
        <v>9</v>
      </c>
      <c r="B68" s="1" t="s">
        <v>130</v>
      </c>
    </row>
    <row r="69" spans="1:60" x14ac:dyDescent="0.25">
      <c r="A69" s="1" t="s">
        <v>9</v>
      </c>
      <c r="B69" s="1" t="s">
        <v>131</v>
      </c>
    </row>
    <row r="70" spans="1:60" x14ac:dyDescent="0.25">
      <c r="A70" s="1" t="s">
        <v>9</v>
      </c>
      <c r="B70" s="1" t="s">
        <v>132</v>
      </c>
    </row>
    <row r="71" spans="1:60" x14ac:dyDescent="0.25">
      <c r="A71" s="1" t="s">
        <v>9</v>
      </c>
      <c r="B71" s="1" t="s">
        <v>133</v>
      </c>
    </row>
    <row r="72" spans="1:60" x14ac:dyDescent="0.25">
      <c r="A72" s="1" t="s">
        <v>9</v>
      </c>
      <c r="B72" s="1" t="s">
        <v>134</v>
      </c>
    </row>
    <row r="73" spans="1:60" x14ac:dyDescent="0.25">
      <c r="A73" s="1" t="s">
        <v>9</v>
      </c>
      <c r="B73" s="1" t="s">
        <v>135</v>
      </c>
    </row>
    <row r="74" spans="1:60" x14ac:dyDescent="0.25">
      <c r="A74" s="1" t="s">
        <v>9</v>
      </c>
      <c r="B74" s="1" t="s">
        <v>136</v>
      </c>
    </row>
    <row r="75" spans="1:60" x14ac:dyDescent="0.25">
      <c r="A75" s="1" t="s">
        <v>9</v>
      </c>
      <c r="B75" s="1" t="s">
        <v>137</v>
      </c>
    </row>
    <row r="76" spans="1:60" x14ac:dyDescent="0.25">
      <c r="A76" s="1" t="s">
        <v>9</v>
      </c>
      <c r="B76" s="1" t="s">
        <v>138</v>
      </c>
    </row>
    <row r="77" spans="1:60" x14ac:dyDescent="0.25">
      <c r="A77" s="1">
        <v>22</v>
      </c>
      <c r="B77" s="1" t="s">
        <v>139</v>
      </c>
      <c r="C77" s="1">
        <v>3884.9999999552965</v>
      </c>
      <c r="D77" s="1">
        <v>1</v>
      </c>
      <c r="E77">
        <f t="shared" ref="E77:E82" si="28">(R77-S77*(1000-T77)/(1000-U77))*AO77</f>
        <v>-1.2302312448653767</v>
      </c>
      <c r="F77">
        <f t="shared" ref="F77:F82" si="29">IF(AZ77&lt;&gt;0,1/(1/AZ77-1/N77),0)</f>
        <v>4.1759281404994721E-2</v>
      </c>
      <c r="G77">
        <f t="shared" ref="G77:G82" si="30">((BC77-AP77/2)*S77-E77)/(BC77+AP77/2)</f>
        <v>451.08764952493493</v>
      </c>
      <c r="H77">
        <f t="shared" ref="H77:H82" si="31">AP77*1000</f>
        <v>0.45138957914674666</v>
      </c>
      <c r="I77">
        <f t="shared" ref="I77:I82" si="32">(AU77-BA77)</f>
        <v>1.0930660461379049</v>
      </c>
      <c r="J77">
        <f t="shared" ref="J77:J82" si="33">(P77+AT77*D77)</f>
        <v>14.942850783113201</v>
      </c>
      <c r="K77" s="1">
        <v>4.619999885559082</v>
      </c>
      <c r="L77">
        <f t="shared" ref="L77:L82" si="34">(K77*AI77+AJ77)</f>
        <v>2</v>
      </c>
      <c r="M77" s="1">
        <v>0.5</v>
      </c>
      <c r="N77">
        <f t="shared" ref="N77:N82" si="35">L77*(M77+1)*(M77+1)/(M77*M77+1)</f>
        <v>3.6</v>
      </c>
      <c r="O77" s="1">
        <v>15.267833709716797</v>
      </c>
      <c r="P77" s="1">
        <v>15.096171379089355</v>
      </c>
      <c r="Q77" s="1">
        <v>15.030954360961914</v>
      </c>
      <c r="R77" s="1">
        <v>410.04788208007813</v>
      </c>
      <c r="S77" s="1">
        <v>411.01239013671875</v>
      </c>
      <c r="T77" s="1">
        <v>5.6381464004516602</v>
      </c>
      <c r="U77" s="1">
        <v>6.0523629188537598</v>
      </c>
      <c r="V77" s="1">
        <v>32.744407653808594</v>
      </c>
      <c r="W77" s="1">
        <v>35.155239105224609</v>
      </c>
      <c r="X77" s="1">
        <v>500.41415405273438</v>
      </c>
      <c r="Y77" s="1">
        <v>9.5874138176441193E-2</v>
      </c>
      <c r="Z77" s="1">
        <v>0.10092014819383621</v>
      </c>
      <c r="AA77" s="1">
        <v>101.12152862548828</v>
      </c>
      <c r="AB77" s="1">
        <v>-1.9144866466522217</v>
      </c>
      <c r="AC77" s="1">
        <v>2.4768410250544548E-2</v>
      </c>
      <c r="AD77" s="1">
        <v>2.5807980448007584E-2</v>
      </c>
      <c r="AE77" s="1">
        <v>6.5741469152271748E-3</v>
      </c>
      <c r="AF77" s="1">
        <v>2.4358298629522324E-2</v>
      </c>
      <c r="AG77" s="1">
        <v>6.0799289494752884E-3</v>
      </c>
      <c r="AH77" s="1">
        <v>1</v>
      </c>
      <c r="AI77" s="1">
        <v>0</v>
      </c>
      <c r="AJ77" s="1">
        <v>2</v>
      </c>
      <c r="AK77" s="1">
        <v>0</v>
      </c>
      <c r="AL77" s="1">
        <v>1</v>
      </c>
      <c r="AM77" s="1">
        <v>0.18999999761581421</v>
      </c>
      <c r="AN77" s="1">
        <v>111115</v>
      </c>
      <c r="AO77">
        <f t="shared" ref="AO77:AO82" si="36">X77*0.000001/(K77*0.0001)</f>
        <v>1.0831475464250526</v>
      </c>
      <c r="AP77">
        <f t="shared" ref="AP77:AP82" si="37">(U77-T77)/(1000-U77)*AO77</f>
        <v>4.5138957914674663E-4</v>
      </c>
      <c r="AQ77">
        <f t="shared" ref="AQ77:AQ82" si="38">(P77+273.15)</f>
        <v>288.24617137908933</v>
      </c>
      <c r="AR77">
        <f t="shared" ref="AR77:AR82" si="39">(O77+273.15)</f>
        <v>288.41783370971677</v>
      </c>
      <c r="AS77">
        <f t="shared" ref="AS77:AS82" si="40">(Y77*AK77+Z77*AL77)*AM77</f>
        <v>1.9174827916216497E-2</v>
      </c>
      <c r="AT77">
        <f t="shared" ref="AT77:AT82" si="41">((AS77+0.00000010773*(AR77^4-AQ77^4))-AP77*44100)/(L77*0.92*2*29.3+0.00000043092*AQ77^3)</f>
        <v>-0.15332059597615436</v>
      </c>
      <c r="AU77">
        <f t="shared" ref="AU77:AU82" si="42">0.61365*EXP(17.502*J77/(240.97+J77))</f>
        <v>1.7050902362886191</v>
      </c>
      <c r="AV77">
        <f t="shared" ref="AV77:AV82" si="43">AU77*1000/AA77</f>
        <v>16.861792532859724</v>
      </c>
      <c r="AW77">
        <f t="shared" ref="AW77:AW82" si="44">(AV77-U77)</f>
        <v>10.809429614005964</v>
      </c>
      <c r="AX77">
        <f t="shared" ref="AX77:AX82" si="45">IF(D77,P77,(O77+P77)/2)</f>
        <v>15.096171379089355</v>
      </c>
      <c r="AY77">
        <f t="shared" ref="AY77:AY82" si="46">0.61365*EXP(17.502*AX77/(240.97+AX77))</f>
        <v>1.7219984871064564</v>
      </c>
      <c r="AZ77">
        <f t="shared" ref="AZ77:AZ82" si="47">IF(AW77&lt;&gt;0,(1000-(AV77+U77)/2)/AW77*AP77,0)</f>
        <v>4.1280436580635883E-2</v>
      </c>
      <c r="BA77">
        <f t="shared" ref="BA77:BA82" si="48">U77*AA77/1000</f>
        <v>0.6120241901507143</v>
      </c>
      <c r="BB77">
        <f t="shared" ref="BB77:BB82" si="49">(AY77-BA77)</f>
        <v>1.109974296955742</v>
      </c>
      <c r="BC77">
        <f t="shared" ref="BC77:BC82" si="50">1/(1.6/F77+1.37/N77)</f>
        <v>2.5842870979077653E-2</v>
      </c>
      <c r="BD77">
        <f t="shared" ref="BD77:BD82" si="51">G77*AA77*0.001</f>
        <v>45.614672664039936</v>
      </c>
      <c r="BE77">
        <f t="shared" ref="BE77:BE82" si="52">G77/S77</f>
        <v>1.0975037744601461</v>
      </c>
      <c r="BF77">
        <f t="shared" ref="BF77:BF82" si="53">(1-AP77*AA77/AU77/F77)*100</f>
        <v>35.894576958047864</v>
      </c>
      <c r="BG77">
        <f t="shared" ref="BG77:BG82" si="54">(S77-E77/(N77/1.35))</f>
        <v>411.47372685354327</v>
      </c>
      <c r="BH77">
        <f t="shared" ref="BH77:BH82" si="55">E77*BF77/100/BG77</f>
        <v>-1.0731822523077582E-3</v>
      </c>
    </row>
    <row r="78" spans="1:60" x14ac:dyDescent="0.25">
      <c r="A78" s="1">
        <v>23</v>
      </c>
      <c r="B78" s="1" t="s">
        <v>140</v>
      </c>
      <c r="C78" s="1">
        <v>3889.9999998435378</v>
      </c>
      <c r="D78" s="1">
        <v>1</v>
      </c>
      <c r="E78">
        <f t="shared" si="28"/>
        <v>-1.3070260919193395</v>
      </c>
      <c r="F78">
        <f t="shared" si="29"/>
        <v>4.0904699623810319E-2</v>
      </c>
      <c r="G78">
        <f t="shared" si="30"/>
        <v>455.04441556095674</v>
      </c>
      <c r="H78">
        <f t="shared" si="31"/>
        <v>0.44288824822993322</v>
      </c>
      <c r="I78">
        <f t="shared" si="32"/>
        <v>1.0946204389815222</v>
      </c>
      <c r="J78">
        <f t="shared" si="33"/>
        <v>14.953432846389358</v>
      </c>
      <c r="K78" s="1">
        <v>4.619999885559082</v>
      </c>
      <c r="L78">
        <f t="shared" si="34"/>
        <v>2</v>
      </c>
      <c r="M78" s="1">
        <v>0.5</v>
      </c>
      <c r="N78">
        <f t="shared" si="35"/>
        <v>3.6</v>
      </c>
      <c r="O78" s="1">
        <v>15.271906852722168</v>
      </c>
      <c r="P78" s="1">
        <v>15.103869438171387</v>
      </c>
      <c r="Q78" s="1">
        <v>15.030401229858398</v>
      </c>
      <c r="R78" s="1">
        <v>409.95816040039063</v>
      </c>
      <c r="S78" s="1">
        <v>410.99679565429688</v>
      </c>
      <c r="T78" s="1">
        <v>5.6420936584472656</v>
      </c>
      <c r="U78" s="1">
        <v>6.0485086441040039</v>
      </c>
      <c r="V78" s="1">
        <v>32.757720947265625</v>
      </c>
      <c r="W78" s="1">
        <v>35.124786376953125</v>
      </c>
      <c r="X78" s="1">
        <v>500.41647338867188</v>
      </c>
      <c r="Y78" s="1">
        <v>0.11103493720293045</v>
      </c>
      <c r="Z78" s="1">
        <v>0.11687888205051422</v>
      </c>
      <c r="AA78" s="1">
        <v>101.12113952636719</v>
      </c>
      <c r="AB78" s="1">
        <v>-1.9144866466522217</v>
      </c>
      <c r="AC78" s="1">
        <v>2.4768410250544548E-2</v>
      </c>
      <c r="AD78" s="1">
        <v>2.5807980448007584E-2</v>
      </c>
      <c r="AE78" s="1">
        <v>6.5741469152271748E-3</v>
      </c>
      <c r="AF78" s="1">
        <v>2.4358298629522324E-2</v>
      </c>
      <c r="AG78" s="1">
        <v>6.0799289494752884E-3</v>
      </c>
      <c r="AH78" s="1">
        <v>1</v>
      </c>
      <c r="AI78" s="1">
        <v>0</v>
      </c>
      <c r="AJ78" s="1">
        <v>2</v>
      </c>
      <c r="AK78" s="1">
        <v>0</v>
      </c>
      <c r="AL78" s="1">
        <v>1</v>
      </c>
      <c r="AM78" s="1">
        <v>0.18999999761581421</v>
      </c>
      <c r="AN78" s="1">
        <v>111115</v>
      </c>
      <c r="AO78">
        <f t="shared" si="36"/>
        <v>1.0831525666328339</v>
      </c>
      <c r="AP78">
        <f t="shared" si="37"/>
        <v>4.4288824822993325E-4</v>
      </c>
      <c r="AQ78">
        <f t="shared" si="38"/>
        <v>288.25386943817136</v>
      </c>
      <c r="AR78">
        <f t="shared" si="39"/>
        <v>288.42190685272215</v>
      </c>
      <c r="AS78">
        <f t="shared" si="40"/>
        <v>2.2206987310936732E-2</v>
      </c>
      <c r="AT78">
        <f t="shared" si="41"/>
        <v>-0.15043659178202945</v>
      </c>
      <c r="AU78">
        <f t="shared" si="42"/>
        <v>1.7062525255084011</v>
      </c>
      <c r="AV78">
        <f t="shared" si="43"/>
        <v>16.873351442637752</v>
      </c>
      <c r="AW78">
        <f t="shared" si="44"/>
        <v>10.824842798533748</v>
      </c>
      <c r="AX78">
        <f t="shared" si="45"/>
        <v>15.103869438171387</v>
      </c>
      <c r="AY78">
        <f t="shared" si="46"/>
        <v>1.7228513018697837</v>
      </c>
      <c r="AZ78">
        <f t="shared" si="47"/>
        <v>4.0445145037971517E-2</v>
      </c>
      <c r="BA78">
        <f t="shared" si="48"/>
        <v>0.61163208652687895</v>
      </c>
      <c r="BB78">
        <f t="shared" si="49"/>
        <v>1.1112192153429048</v>
      </c>
      <c r="BC78">
        <f t="shared" si="50"/>
        <v>2.5319105931662186E-2</v>
      </c>
      <c r="BD78">
        <f t="shared" si="51"/>
        <v>46.014609836633717</v>
      </c>
      <c r="BE78">
        <f t="shared" si="52"/>
        <v>1.107172660157939</v>
      </c>
      <c r="BF78">
        <f t="shared" si="53"/>
        <v>35.831838460717492</v>
      </c>
      <c r="BG78">
        <f t="shared" si="54"/>
        <v>411.48693043876665</v>
      </c>
      <c r="BH78">
        <f t="shared" si="55"/>
        <v>-1.1381442355813997E-3</v>
      </c>
    </row>
    <row r="79" spans="1:60" x14ac:dyDescent="0.25">
      <c r="A79" s="1">
        <v>24</v>
      </c>
      <c r="B79" s="1" t="s">
        <v>141</v>
      </c>
      <c r="C79" s="1">
        <v>3894.9999997317791</v>
      </c>
      <c r="D79" s="1">
        <v>1</v>
      </c>
      <c r="E79">
        <f t="shared" si="28"/>
        <v>-1.3210003932761425</v>
      </c>
      <c r="F79">
        <f t="shared" si="29"/>
        <v>4.011491034500176E-2</v>
      </c>
      <c r="G79">
        <f t="shared" si="30"/>
        <v>456.56582442428675</v>
      </c>
      <c r="H79">
        <f t="shared" si="31"/>
        <v>0.43497949841596545</v>
      </c>
      <c r="I79">
        <f t="shared" si="32"/>
        <v>1.0959976366053319</v>
      </c>
      <c r="J79">
        <f t="shared" si="33"/>
        <v>14.962560433415616</v>
      </c>
      <c r="K79" s="1">
        <v>4.619999885559082</v>
      </c>
      <c r="L79">
        <f t="shared" si="34"/>
        <v>2</v>
      </c>
      <c r="M79" s="1">
        <v>0.5</v>
      </c>
      <c r="N79">
        <f t="shared" si="35"/>
        <v>3.6</v>
      </c>
      <c r="O79" s="1">
        <v>15.275387763977051</v>
      </c>
      <c r="P79" s="1">
        <v>15.110333442687988</v>
      </c>
      <c r="Q79" s="1">
        <v>15.028919219970703</v>
      </c>
      <c r="R79" s="1">
        <v>409.91732788085938</v>
      </c>
      <c r="S79" s="1">
        <v>410.97186279296875</v>
      </c>
      <c r="T79" s="1">
        <v>5.6456599235534668</v>
      </c>
      <c r="U79" s="1">
        <v>6.0448141098022461</v>
      </c>
      <c r="V79" s="1">
        <v>32.770149230957031</v>
      </c>
      <c r="W79" s="1">
        <v>35.09625244140625</v>
      </c>
      <c r="X79" s="1">
        <v>500.42254638671875</v>
      </c>
      <c r="Y79" s="1">
        <v>9.3723714351654053E-2</v>
      </c>
      <c r="Z79" s="1">
        <v>9.8656542599201202E-2</v>
      </c>
      <c r="AA79" s="1">
        <v>101.12105560302734</v>
      </c>
      <c r="AB79" s="1">
        <v>-1.9144866466522217</v>
      </c>
      <c r="AC79" s="1">
        <v>2.4768410250544548E-2</v>
      </c>
      <c r="AD79" s="1">
        <v>2.5807980448007584E-2</v>
      </c>
      <c r="AE79" s="1">
        <v>6.5741469152271748E-3</v>
      </c>
      <c r="AF79" s="1">
        <v>2.4358298629522324E-2</v>
      </c>
      <c r="AG79" s="1">
        <v>6.0799289494752884E-3</v>
      </c>
      <c r="AH79" s="1">
        <v>1</v>
      </c>
      <c r="AI79" s="1">
        <v>0</v>
      </c>
      <c r="AJ79" s="1">
        <v>2</v>
      </c>
      <c r="AK79" s="1">
        <v>0</v>
      </c>
      <c r="AL79" s="1">
        <v>1</v>
      </c>
      <c r="AM79" s="1">
        <v>0.18999999761581421</v>
      </c>
      <c r="AN79" s="1">
        <v>111115</v>
      </c>
      <c r="AO79">
        <f t="shared" si="36"/>
        <v>1.0831657116505768</v>
      </c>
      <c r="AP79">
        <f t="shared" si="37"/>
        <v>4.3497949841596545E-4</v>
      </c>
      <c r="AQ79">
        <f t="shared" si="38"/>
        <v>288.26033344268797</v>
      </c>
      <c r="AR79">
        <f t="shared" si="39"/>
        <v>288.42538776397703</v>
      </c>
      <c r="AS79">
        <f t="shared" si="40"/>
        <v>1.8744742858632701E-2</v>
      </c>
      <c r="AT79">
        <f t="shared" si="41"/>
        <v>-0.14777300927237252</v>
      </c>
      <c r="AU79">
        <f t="shared" si="42"/>
        <v>1.707255620312609</v>
      </c>
      <c r="AV79">
        <f t="shared" si="43"/>
        <v>16.883285188544821</v>
      </c>
      <c r="AW79">
        <f t="shared" si="44"/>
        <v>10.838471078742575</v>
      </c>
      <c r="AX79">
        <f t="shared" si="45"/>
        <v>15.110333442687988</v>
      </c>
      <c r="AY79">
        <f t="shared" si="46"/>
        <v>1.7235676908402082</v>
      </c>
      <c r="AZ79">
        <f t="shared" si="47"/>
        <v>3.9672834731560476E-2</v>
      </c>
      <c r="BA79">
        <f t="shared" si="48"/>
        <v>0.61125798370727713</v>
      </c>
      <c r="BB79">
        <f t="shared" si="49"/>
        <v>1.1123097071329311</v>
      </c>
      <c r="BC79">
        <f t="shared" si="50"/>
        <v>2.4834864064038925E-2</v>
      </c>
      <c r="BD79">
        <f t="shared" si="51"/>
        <v>46.168418118050326</v>
      </c>
      <c r="BE79">
        <f t="shared" si="52"/>
        <v>1.1109418083307723</v>
      </c>
      <c r="BF79">
        <f t="shared" si="53"/>
        <v>35.774720091935542</v>
      </c>
      <c r="BG79">
        <f t="shared" si="54"/>
        <v>411.46723794044732</v>
      </c>
      <c r="BH79">
        <f t="shared" si="55"/>
        <v>-1.1485341955130483E-3</v>
      </c>
    </row>
    <row r="80" spans="1:60" x14ac:dyDescent="0.25">
      <c r="A80" s="1">
        <v>25</v>
      </c>
      <c r="B80" s="1" t="s">
        <v>142</v>
      </c>
      <c r="C80" s="1">
        <v>3900.4999996088445</v>
      </c>
      <c r="D80" s="1">
        <v>1</v>
      </c>
      <c r="E80">
        <f t="shared" si="28"/>
        <v>-1.1338184949745858</v>
      </c>
      <c r="F80">
        <f t="shared" si="29"/>
        <v>3.947084257041325E-2</v>
      </c>
      <c r="G80">
        <f t="shared" si="30"/>
        <v>449.80650409016738</v>
      </c>
      <c r="H80">
        <f t="shared" si="31"/>
        <v>0.42845678372158869</v>
      </c>
      <c r="I80">
        <f t="shared" si="32"/>
        <v>1.09698159210765</v>
      </c>
      <c r="J80">
        <f t="shared" si="33"/>
        <v>14.969183336431486</v>
      </c>
      <c r="K80" s="1">
        <v>4.619999885559082</v>
      </c>
      <c r="L80">
        <f t="shared" si="34"/>
        <v>2</v>
      </c>
      <c r="M80" s="1">
        <v>0.5</v>
      </c>
      <c r="N80">
        <f t="shared" si="35"/>
        <v>3.6</v>
      </c>
      <c r="O80" s="1">
        <v>15.277400016784668</v>
      </c>
      <c r="P80" s="1">
        <v>15.114716529846191</v>
      </c>
      <c r="Q80" s="1">
        <v>15.028134346008301</v>
      </c>
      <c r="R80" s="1">
        <v>410.07516479492188</v>
      </c>
      <c r="S80" s="1">
        <v>410.9593505859375</v>
      </c>
      <c r="T80" s="1">
        <v>5.6491241455078125</v>
      </c>
      <c r="U80" s="1">
        <v>6.0422854423522949</v>
      </c>
      <c r="V80" s="1">
        <v>32.786167144775391</v>
      </c>
      <c r="W80" s="1">
        <v>35.075752258300781</v>
      </c>
      <c r="X80" s="1">
        <v>500.4332275390625</v>
      </c>
      <c r="Y80" s="1">
        <v>0.10042639821767807</v>
      </c>
      <c r="Z80" s="1">
        <v>0.10571199655532837</v>
      </c>
      <c r="AA80" s="1">
        <v>101.12104034423828</v>
      </c>
      <c r="AB80" s="1">
        <v>-1.9144866466522217</v>
      </c>
      <c r="AC80" s="1">
        <v>2.4768410250544548E-2</v>
      </c>
      <c r="AD80" s="1">
        <v>2.5807980448007584E-2</v>
      </c>
      <c r="AE80" s="1">
        <v>6.5741469152271748E-3</v>
      </c>
      <c r="AF80" s="1">
        <v>2.4358298629522324E-2</v>
      </c>
      <c r="AG80" s="1">
        <v>6.0799289494752884E-3</v>
      </c>
      <c r="AH80" s="1">
        <v>1</v>
      </c>
      <c r="AI80" s="1">
        <v>0</v>
      </c>
      <c r="AJ80" s="1">
        <v>2</v>
      </c>
      <c r="AK80" s="1">
        <v>0</v>
      </c>
      <c r="AL80" s="1">
        <v>1</v>
      </c>
      <c r="AM80" s="1">
        <v>0.18999999761581421</v>
      </c>
      <c r="AN80" s="1">
        <v>111115</v>
      </c>
      <c r="AO80">
        <f t="shared" si="36"/>
        <v>1.0831888310285169</v>
      </c>
      <c r="AP80">
        <f t="shared" si="37"/>
        <v>4.2845678372158868E-4</v>
      </c>
      <c r="AQ80">
        <f t="shared" si="38"/>
        <v>288.26471652984617</v>
      </c>
      <c r="AR80">
        <f t="shared" si="39"/>
        <v>288.42740001678465</v>
      </c>
      <c r="AS80">
        <f t="shared" si="40"/>
        <v>2.008527909347535E-2</v>
      </c>
      <c r="AT80">
        <f t="shared" si="41"/>
        <v>-0.14553319341470433</v>
      </c>
      <c r="AU80">
        <f t="shared" si="42"/>
        <v>1.7079837820951602</v>
      </c>
      <c r="AV80">
        <f t="shared" si="43"/>
        <v>16.890488629080629</v>
      </c>
      <c r="AW80">
        <f t="shared" si="44"/>
        <v>10.848203186728334</v>
      </c>
      <c r="AX80">
        <f t="shared" si="45"/>
        <v>15.114716529846191</v>
      </c>
      <c r="AY80">
        <f t="shared" si="46"/>
        <v>1.7240536059831699</v>
      </c>
      <c r="AZ80">
        <f t="shared" si="47"/>
        <v>3.9042772809558111E-2</v>
      </c>
      <c r="BA80">
        <f t="shared" si="48"/>
        <v>0.6110021899875101</v>
      </c>
      <c r="BB80">
        <f t="shared" si="49"/>
        <v>1.1130514159956597</v>
      </c>
      <c r="BC80">
        <f t="shared" si="50"/>
        <v>2.4439834698706163E-2</v>
      </c>
      <c r="BD80">
        <f t="shared" si="51"/>
        <v>45.484901647202598</v>
      </c>
      <c r="BE80">
        <f t="shared" si="52"/>
        <v>1.0945279708293347</v>
      </c>
      <c r="BF80">
        <f t="shared" si="53"/>
        <v>35.732943002128657</v>
      </c>
      <c r="BG80">
        <f t="shared" si="54"/>
        <v>411.38453252155296</v>
      </c>
      <c r="BH80">
        <f t="shared" si="55"/>
        <v>-9.8483701872198025E-4</v>
      </c>
    </row>
    <row r="81" spans="1:60" x14ac:dyDescent="0.25">
      <c r="A81" s="1">
        <v>26</v>
      </c>
      <c r="B81" s="1" t="s">
        <v>143</v>
      </c>
      <c r="C81" s="1">
        <v>3905.4999994970858</v>
      </c>
      <c r="D81" s="1">
        <v>1</v>
      </c>
      <c r="E81">
        <f t="shared" si="28"/>
        <v>-1.0865292771115747</v>
      </c>
      <c r="F81">
        <f t="shared" si="29"/>
        <v>3.8849675230553521E-2</v>
      </c>
      <c r="G81">
        <f t="shared" si="30"/>
        <v>448.57628242587475</v>
      </c>
      <c r="H81">
        <f t="shared" si="31"/>
        <v>0.42229464848373471</v>
      </c>
      <c r="I81">
        <f t="shared" si="32"/>
        <v>1.0983014855581053</v>
      </c>
      <c r="J81">
        <f t="shared" si="33"/>
        <v>14.978939261326291</v>
      </c>
      <c r="K81" s="1">
        <v>4.619999885559082</v>
      </c>
      <c r="L81">
        <f t="shared" si="34"/>
        <v>2</v>
      </c>
      <c r="M81" s="1">
        <v>0.5</v>
      </c>
      <c r="N81">
        <f t="shared" si="35"/>
        <v>3.6</v>
      </c>
      <c r="O81" s="1">
        <v>15.280120849609375</v>
      </c>
      <c r="P81" s="1">
        <v>15.122613906860352</v>
      </c>
      <c r="Q81" s="1">
        <v>15.028746604919434</v>
      </c>
      <c r="R81" s="1">
        <v>410.11544799804688</v>
      </c>
      <c r="S81" s="1">
        <v>410.95831298828125</v>
      </c>
      <c r="T81" s="1">
        <v>5.6523299217224121</v>
      </c>
      <c r="U81" s="1">
        <v>6.0398368835449219</v>
      </c>
      <c r="V81" s="1">
        <v>32.798938751220703</v>
      </c>
      <c r="W81" s="1">
        <v>35.054962158203125</v>
      </c>
      <c r="X81" s="1">
        <v>500.43423461914063</v>
      </c>
      <c r="Y81" s="1">
        <v>0.10591050237417221</v>
      </c>
      <c r="Z81" s="1">
        <v>0.11148473620414734</v>
      </c>
      <c r="AA81" s="1">
        <v>101.12117767333984</v>
      </c>
      <c r="AB81" s="1">
        <v>-1.9144866466522217</v>
      </c>
      <c r="AC81" s="1">
        <v>2.4768410250544548E-2</v>
      </c>
      <c r="AD81" s="1">
        <v>2.5807980448007584E-2</v>
      </c>
      <c r="AE81" s="1">
        <v>6.5741469152271748E-3</v>
      </c>
      <c r="AF81" s="1">
        <v>2.4358298629522324E-2</v>
      </c>
      <c r="AG81" s="1">
        <v>6.0799289494752884E-3</v>
      </c>
      <c r="AH81" s="1">
        <v>1</v>
      </c>
      <c r="AI81" s="1">
        <v>0</v>
      </c>
      <c r="AJ81" s="1">
        <v>2</v>
      </c>
      <c r="AK81" s="1">
        <v>0</v>
      </c>
      <c r="AL81" s="1">
        <v>1</v>
      </c>
      <c r="AM81" s="1">
        <v>0.18999999761581421</v>
      </c>
      <c r="AN81" s="1">
        <v>111115</v>
      </c>
      <c r="AO81">
        <f t="shared" si="36"/>
        <v>1.08319101085558</v>
      </c>
      <c r="AP81">
        <f t="shared" si="37"/>
        <v>4.2229464848373473E-4</v>
      </c>
      <c r="AQ81">
        <f t="shared" si="38"/>
        <v>288.27261390686033</v>
      </c>
      <c r="AR81">
        <f t="shared" si="39"/>
        <v>288.43012084960935</v>
      </c>
      <c r="AS81">
        <f t="shared" si="40"/>
        <v>2.118209961298767E-2</v>
      </c>
      <c r="AT81">
        <f t="shared" si="41"/>
        <v>-0.14367464553406045</v>
      </c>
      <c r="AU81">
        <f t="shared" si="42"/>
        <v>1.7090569041770425</v>
      </c>
      <c r="AV81">
        <f t="shared" si="43"/>
        <v>16.901077929471423</v>
      </c>
      <c r="AW81">
        <f t="shared" si="44"/>
        <v>10.861241045926501</v>
      </c>
      <c r="AX81">
        <f t="shared" si="45"/>
        <v>15.122613906860352</v>
      </c>
      <c r="AY81">
        <f t="shared" si="46"/>
        <v>1.7249294239860915</v>
      </c>
      <c r="AZ81">
        <f t="shared" si="47"/>
        <v>3.8434902046656096E-2</v>
      </c>
      <c r="BA81">
        <f t="shared" si="48"/>
        <v>0.61075541861893723</v>
      </c>
      <c r="BB81">
        <f t="shared" si="49"/>
        <v>1.1141740053671543</v>
      </c>
      <c r="BC81">
        <f t="shared" si="50"/>
        <v>2.4058737372786194E-2</v>
      </c>
      <c r="BD81">
        <f t="shared" si="51"/>
        <v>45.360561955233159</v>
      </c>
      <c r="BE81">
        <f t="shared" si="52"/>
        <v>1.0915371906314648</v>
      </c>
      <c r="BF81">
        <f t="shared" si="53"/>
        <v>35.684776820205308</v>
      </c>
      <c r="BG81">
        <f t="shared" si="54"/>
        <v>411.36576146719807</v>
      </c>
      <c r="BH81">
        <f t="shared" si="55"/>
        <v>-9.4253237372156069E-4</v>
      </c>
    </row>
    <row r="82" spans="1:60" x14ac:dyDescent="0.25">
      <c r="A82" s="1">
        <v>27</v>
      </c>
      <c r="B82" s="1" t="s">
        <v>144</v>
      </c>
      <c r="C82" s="1">
        <v>3910.4999993853271</v>
      </c>
      <c r="D82" s="1">
        <v>1</v>
      </c>
      <c r="E82">
        <f t="shared" si="28"/>
        <v>-1.0663948240553072</v>
      </c>
      <c r="F82">
        <f t="shared" si="29"/>
        <v>3.8240394324827787E-2</v>
      </c>
      <c r="G82">
        <f t="shared" si="30"/>
        <v>448.42077534273091</v>
      </c>
      <c r="H82">
        <f t="shared" si="31"/>
        <v>0.41634598850058496</v>
      </c>
      <c r="I82">
        <f t="shared" si="32"/>
        <v>1.0998919444017614</v>
      </c>
      <c r="J82">
        <f t="shared" si="33"/>
        <v>14.991526570318838</v>
      </c>
      <c r="K82" s="1">
        <v>4.619999885559082</v>
      </c>
      <c r="L82">
        <f t="shared" si="34"/>
        <v>2</v>
      </c>
      <c r="M82" s="1">
        <v>0.5</v>
      </c>
      <c r="N82">
        <f t="shared" si="35"/>
        <v>3.6</v>
      </c>
      <c r="O82" s="1">
        <v>15.283114433288574</v>
      </c>
      <c r="P82" s="1">
        <v>15.133705139160156</v>
      </c>
      <c r="Q82" s="1">
        <v>15.029474258422852</v>
      </c>
      <c r="R82" s="1">
        <v>410.12310791015625</v>
      </c>
      <c r="S82" s="1">
        <v>410.94964599609375</v>
      </c>
      <c r="T82" s="1">
        <v>5.6557612419128418</v>
      </c>
      <c r="U82" s="1">
        <v>6.0378108024597168</v>
      </c>
      <c r="V82" s="1">
        <v>32.812774658203125</v>
      </c>
      <c r="W82" s="1">
        <v>35.036033630371094</v>
      </c>
      <c r="X82" s="1">
        <v>500.43365478515625</v>
      </c>
      <c r="Y82" s="1">
        <v>9.4907112419605255E-2</v>
      </c>
      <c r="Z82" s="1">
        <v>9.9902227520942688E-2</v>
      </c>
      <c r="AA82" s="1">
        <v>101.12115478515625</v>
      </c>
      <c r="AB82" s="1">
        <v>-1.9144866466522217</v>
      </c>
      <c r="AC82" s="1">
        <v>2.4768410250544548E-2</v>
      </c>
      <c r="AD82" s="1">
        <v>2.5807980448007584E-2</v>
      </c>
      <c r="AE82" s="1">
        <v>6.5741469152271748E-3</v>
      </c>
      <c r="AF82" s="1">
        <v>2.4358298629522324E-2</v>
      </c>
      <c r="AG82" s="1">
        <v>6.0799289494752884E-3</v>
      </c>
      <c r="AH82" s="1">
        <v>1</v>
      </c>
      <c r="AI82" s="1">
        <v>0</v>
      </c>
      <c r="AJ82" s="1">
        <v>2</v>
      </c>
      <c r="AK82" s="1">
        <v>0</v>
      </c>
      <c r="AL82" s="1">
        <v>1</v>
      </c>
      <c r="AM82" s="1">
        <v>0.18999999761581421</v>
      </c>
      <c r="AN82" s="1">
        <v>111115</v>
      </c>
      <c r="AO82">
        <f t="shared" si="36"/>
        <v>1.0831897558036345</v>
      </c>
      <c r="AP82">
        <f t="shared" si="37"/>
        <v>4.1634598850058497E-4</v>
      </c>
      <c r="AQ82">
        <f t="shared" si="38"/>
        <v>288.28370513916013</v>
      </c>
      <c r="AR82">
        <f t="shared" si="39"/>
        <v>288.43311443328855</v>
      </c>
      <c r="AS82">
        <f t="shared" si="40"/>
        <v>1.8981422990793639E-2</v>
      </c>
      <c r="AT82">
        <f t="shared" si="41"/>
        <v>-0.14217856884131855</v>
      </c>
      <c r="AU82">
        <f t="shared" si="42"/>
        <v>1.7104423451207789</v>
      </c>
      <c r="AV82">
        <f t="shared" si="43"/>
        <v>16.91478255716931</v>
      </c>
      <c r="AW82">
        <f t="shared" si="44"/>
        <v>10.876971754709594</v>
      </c>
      <c r="AX82">
        <f t="shared" si="45"/>
        <v>15.133705139160156</v>
      </c>
      <c r="AY82">
        <f t="shared" si="46"/>
        <v>1.7261601000543265</v>
      </c>
      <c r="AZ82">
        <f t="shared" si="47"/>
        <v>3.7838461632199956E-2</v>
      </c>
      <c r="BA82">
        <f t="shared" si="48"/>
        <v>0.61055040071901745</v>
      </c>
      <c r="BB82">
        <f t="shared" si="49"/>
        <v>1.1156096993353091</v>
      </c>
      <c r="BC82">
        <f t="shared" si="50"/>
        <v>2.3684824176635526E-2</v>
      </c>
      <c r="BD82">
        <f t="shared" si="51"/>
        <v>45.344826632312071</v>
      </c>
      <c r="BE82">
        <f t="shared" si="52"/>
        <v>1.0911818022274031</v>
      </c>
      <c r="BF82">
        <f t="shared" si="53"/>
        <v>35.632653885249056</v>
      </c>
      <c r="BG82">
        <f t="shared" si="54"/>
        <v>411.34954405511451</v>
      </c>
      <c r="BH82">
        <f t="shared" si="55"/>
        <v>-9.2375154463505645E-4</v>
      </c>
    </row>
    <row r="83" spans="1:60" x14ac:dyDescent="0.25">
      <c r="A83" s="1" t="s">
        <v>9</v>
      </c>
      <c r="B83" s="1" t="s">
        <v>145</v>
      </c>
    </row>
    <row r="84" spans="1:60" x14ac:dyDescent="0.25">
      <c r="A84" s="1" t="s">
        <v>9</v>
      </c>
      <c r="B84" s="1" t="s">
        <v>146</v>
      </c>
    </row>
    <row r="85" spans="1:60" x14ac:dyDescent="0.25">
      <c r="A85" s="1" t="s">
        <v>9</v>
      </c>
      <c r="B85" s="1" t="s">
        <v>147</v>
      </c>
    </row>
    <row r="86" spans="1:60" x14ac:dyDescent="0.25">
      <c r="A86" s="1" t="s">
        <v>9</v>
      </c>
      <c r="B86" s="1" t="s">
        <v>148</v>
      </c>
    </row>
    <row r="87" spans="1:60" x14ac:dyDescent="0.25">
      <c r="A87" s="1" t="s">
        <v>9</v>
      </c>
      <c r="B87" s="1" t="s">
        <v>149</v>
      </c>
    </row>
    <row r="88" spans="1:60" x14ac:dyDescent="0.25">
      <c r="A88" s="1" t="s">
        <v>9</v>
      </c>
      <c r="B88" s="1" t="s">
        <v>150</v>
      </c>
    </row>
    <row r="89" spans="1:60" x14ac:dyDescent="0.25">
      <c r="A89" s="1" t="s">
        <v>9</v>
      </c>
      <c r="B89" s="1" t="s">
        <v>151</v>
      </c>
    </row>
    <row r="90" spans="1:60" x14ac:dyDescent="0.25">
      <c r="A90" s="1" t="s">
        <v>9</v>
      </c>
      <c r="B90" s="1" t="s">
        <v>152</v>
      </c>
    </row>
    <row r="91" spans="1:60" x14ac:dyDescent="0.25">
      <c r="A91" s="1" t="s">
        <v>9</v>
      </c>
      <c r="B91" s="1" t="s">
        <v>153</v>
      </c>
    </row>
    <row r="92" spans="1:60" x14ac:dyDescent="0.25">
      <c r="A92" s="1">
        <v>28</v>
      </c>
      <c r="B92" s="1" t="s">
        <v>154</v>
      </c>
      <c r="C92" s="1">
        <v>4258.9999999552965</v>
      </c>
      <c r="D92" s="1">
        <v>1</v>
      </c>
      <c r="E92">
        <f>(R92-S92*(1000-T92)/(1000-U92))*AO92</f>
        <v>-0.91062398622226171</v>
      </c>
      <c r="F92">
        <f>IF(AZ92&lt;&gt;0,1/(1/AZ92-1/N92),0)</f>
        <v>4.9414092504549041E-2</v>
      </c>
      <c r="G92">
        <f>((BC92-AP92/2)*S92-E92)/(BC92+AP92/2)</f>
        <v>433.85637933032859</v>
      </c>
      <c r="H92">
        <f>AP92*1000</f>
        <v>0.50769464039832424</v>
      </c>
      <c r="I92">
        <f>(AU92-BA92)</f>
        <v>1.0410432119075916</v>
      </c>
      <c r="J92">
        <f>(P92+AT92*D92)</f>
        <v>14.862889386189931</v>
      </c>
      <c r="K92" s="1">
        <v>7.4099998474121094</v>
      </c>
      <c r="L92">
        <f>(K92*AI92+AJ92)</f>
        <v>2</v>
      </c>
      <c r="M92" s="1">
        <v>0.5</v>
      </c>
      <c r="N92">
        <f>L92*(M92+1)*(M92+1)/(M92*M92+1)</f>
        <v>3.6</v>
      </c>
      <c r="O92" s="1">
        <v>15.256329536437988</v>
      </c>
      <c r="P92" s="1">
        <v>15.032700538635254</v>
      </c>
      <c r="Q92" s="1">
        <v>15.034289360046387</v>
      </c>
      <c r="R92" s="1">
        <v>410.01126098632813</v>
      </c>
      <c r="S92" s="1">
        <v>411.05062866210938</v>
      </c>
      <c r="T92" s="1">
        <v>5.7328367233276367</v>
      </c>
      <c r="U92" s="1">
        <v>6.4797172546386719</v>
      </c>
      <c r="V92" s="1">
        <v>33.332046508789063</v>
      </c>
      <c r="W92" s="1">
        <v>37.669296264648438</v>
      </c>
      <c r="X92" s="1">
        <v>500.43350219726563</v>
      </c>
      <c r="Y92" s="1">
        <v>9.6191145479679108E-2</v>
      </c>
      <c r="Z92" s="1">
        <v>0.10125383734703064</v>
      </c>
      <c r="AA92" s="1">
        <v>101.12892913818359</v>
      </c>
      <c r="AB92" s="1">
        <v>-1.9993026256561279</v>
      </c>
      <c r="AC92" s="1">
        <v>1.688145287334919E-2</v>
      </c>
      <c r="AD92" s="1">
        <v>1.2682346627116203E-2</v>
      </c>
      <c r="AE92" s="1">
        <v>5.5570192635059357E-3</v>
      </c>
      <c r="AF92" s="1">
        <v>7.9531790688633919E-3</v>
      </c>
      <c r="AG92" s="1">
        <v>5.9849764220416546E-3</v>
      </c>
      <c r="AH92" s="1">
        <v>0.66666668653488159</v>
      </c>
      <c r="AI92" s="1">
        <v>0</v>
      </c>
      <c r="AJ92" s="1">
        <v>2</v>
      </c>
      <c r="AK92" s="1">
        <v>0</v>
      </c>
      <c r="AL92" s="1">
        <v>1</v>
      </c>
      <c r="AM92" s="1">
        <v>0.18999999761581421</v>
      </c>
      <c r="AN92" s="1">
        <v>111115</v>
      </c>
      <c r="AO92">
        <f>X92*0.000001/(K92*0.0001)</f>
        <v>0.67534886977364583</v>
      </c>
      <c r="AP92">
        <f>(U92-T92)/(1000-U92)*AO92</f>
        <v>5.0769464039832426E-4</v>
      </c>
      <c r="AQ92">
        <f>(P92+273.15)</f>
        <v>288.18270053863523</v>
      </c>
      <c r="AR92">
        <f>(O92+273.15)</f>
        <v>288.40632953643797</v>
      </c>
      <c r="AS92">
        <f>(Y92*AK92+Z92*AL92)*AM92</f>
        <v>1.9238228854527861E-2</v>
      </c>
      <c r="AT92">
        <f>((AS92+0.00000010773*(AR92^4-AQ92^4))-AP92*44100)/(L92*0.92*2*29.3+0.00000043092*AQ92^3)</f>
        <v>-0.16981115244532349</v>
      </c>
      <c r="AU92">
        <f>0.61365*EXP(17.502*J92/(240.97+J92))</f>
        <v>1.6963300789874114</v>
      </c>
      <c r="AV92">
        <f>AU92*1000/AA92</f>
        <v>16.773934950596864</v>
      </c>
      <c r="AW92">
        <f>(AV92-U92)</f>
        <v>10.294217695958192</v>
      </c>
      <c r="AX92">
        <f>IF(D92,P92,(O92+P92)/2)</f>
        <v>15.032700538635254</v>
      </c>
      <c r="AY92">
        <f>0.61365*EXP(17.502*AX92/(240.97+AX92))</f>
        <v>1.7149811149868357</v>
      </c>
      <c r="AZ92">
        <f>IF(AW92&lt;&gt;0,(1000-(AV92+U92)/2)/AW92*AP92,0)</f>
        <v>4.8745011803878975E-2</v>
      </c>
      <c r="BA92">
        <f>U92*AA92/1000</f>
        <v>0.65528686707981976</v>
      </c>
      <c r="BB92">
        <f>(AY92-BA92)</f>
        <v>1.0596942479070159</v>
      </c>
      <c r="BC92">
        <f>1/(1.6/F92+1.37/N92)</f>
        <v>3.0525046798656714E-2</v>
      </c>
      <c r="BD92">
        <f>G92*AA92*0.001</f>
        <v>43.875431041445701</v>
      </c>
      <c r="BE92">
        <f>G92/S92</f>
        <v>1.0554816099964317</v>
      </c>
      <c r="BF92">
        <f>(1-AP92*AA92/AU92/F92)*100</f>
        <v>38.748489900470105</v>
      </c>
      <c r="BG92">
        <f>(S92-E92/(N92/1.35))</f>
        <v>411.39211265694274</v>
      </c>
      <c r="BH92">
        <f>E92*BF92/100/BG92</f>
        <v>-8.5770493034909793E-4</v>
      </c>
    </row>
    <row r="93" spans="1:60" x14ac:dyDescent="0.25">
      <c r="A93" s="1">
        <v>29</v>
      </c>
      <c r="B93" s="1" t="s">
        <v>155</v>
      </c>
      <c r="C93" s="1">
        <v>4263.9999998435378</v>
      </c>
      <c r="D93" s="1">
        <v>1</v>
      </c>
      <c r="E93">
        <f>(R93-S93*(1000-T93)/(1000-U93))*AO93</f>
        <v>-0.93373507962311231</v>
      </c>
      <c r="F93">
        <f>IF(AZ93&lt;&gt;0,1/(1/AZ93-1/N93),0)</f>
        <v>4.8978915044348453E-2</v>
      </c>
      <c r="G93">
        <f>((BC93-AP93/2)*S93-E93)/(BC93+AP93/2)</f>
        <v>434.85615746947093</v>
      </c>
      <c r="H93">
        <f>AP93*1000</f>
        <v>0.50399888420242389</v>
      </c>
      <c r="I93">
        <f>(AU93-BA93)</f>
        <v>1.042527256325996</v>
      </c>
      <c r="J93">
        <f>(P93+AT93*D93)</f>
        <v>14.870089292210363</v>
      </c>
      <c r="K93" s="1">
        <v>7.4099998474121094</v>
      </c>
      <c r="L93">
        <f>(K93*AI93+AJ93)</f>
        <v>2</v>
      </c>
      <c r="M93" s="1">
        <v>0.5</v>
      </c>
      <c r="N93">
        <f>L93*(M93+1)*(M93+1)/(M93*M93+1)</f>
        <v>3.6</v>
      </c>
      <c r="O93" s="1">
        <v>15.260542869567871</v>
      </c>
      <c r="P93" s="1">
        <v>15.038631439208984</v>
      </c>
      <c r="Q93" s="1">
        <v>15.032807350158691</v>
      </c>
      <c r="R93" s="1">
        <v>409.9671630859375</v>
      </c>
      <c r="S93" s="1">
        <v>411.04302978515625</v>
      </c>
      <c r="T93" s="1">
        <v>5.7313323020935059</v>
      </c>
      <c r="U93" s="1">
        <v>6.4727969169616699</v>
      </c>
      <c r="V93" s="1">
        <v>33.305362701416016</v>
      </c>
      <c r="W93" s="1">
        <v>37.621875762939453</v>
      </c>
      <c r="X93" s="1">
        <v>500.42282104492188</v>
      </c>
      <c r="Y93" s="1">
        <v>0.11839306354522705</v>
      </c>
      <c r="Z93" s="1">
        <v>0.12462427467107773</v>
      </c>
      <c r="AA93" s="1">
        <v>101.12938690185547</v>
      </c>
      <c r="AB93" s="1">
        <v>-1.9993026256561279</v>
      </c>
      <c r="AC93" s="1">
        <v>1.688145287334919E-2</v>
      </c>
      <c r="AD93" s="1">
        <v>1.2682346627116203E-2</v>
      </c>
      <c r="AE93" s="1">
        <v>5.5570192635059357E-3</v>
      </c>
      <c r="AF93" s="1">
        <v>7.9531790688633919E-3</v>
      </c>
      <c r="AG93" s="1">
        <v>5.9849764220416546E-3</v>
      </c>
      <c r="AH93" s="1">
        <v>1</v>
      </c>
      <c r="AI93" s="1">
        <v>0</v>
      </c>
      <c r="AJ93" s="1">
        <v>2</v>
      </c>
      <c r="AK93" s="1">
        <v>0</v>
      </c>
      <c r="AL93" s="1">
        <v>1</v>
      </c>
      <c r="AM93" s="1">
        <v>0.18999999761581421</v>
      </c>
      <c r="AN93" s="1">
        <v>111115</v>
      </c>
      <c r="AO93">
        <f>X93*0.000001/(K93*0.0001)</f>
        <v>0.67533445526276359</v>
      </c>
      <c r="AP93">
        <f>(U93-T93)/(1000-U93)*AO93</f>
        <v>5.0399888420242392E-4</v>
      </c>
      <c r="AQ93">
        <f>(P93+273.15)</f>
        <v>288.18863143920896</v>
      </c>
      <c r="AR93">
        <f>(O93+273.15)</f>
        <v>288.41054286956785</v>
      </c>
      <c r="AS93">
        <f>(Y93*AK93+Z93*AL93)*AM93</f>
        <v>2.3678611890377343E-2</v>
      </c>
      <c r="AT93">
        <f>((AS93+0.00000010773*(AR93^4-AQ93^4))-AP93*44100)/(L93*0.92*2*29.3+0.00000043092*AQ93^3)</f>
        <v>-0.16854214699862216</v>
      </c>
      <c r="AU93">
        <f>0.61365*EXP(17.502*J93/(240.97+J93))</f>
        <v>1.6971172400785499</v>
      </c>
      <c r="AV93">
        <f>AU93*1000/AA93</f>
        <v>16.781642725922747</v>
      </c>
      <c r="AW93">
        <f>(AV93-U93)</f>
        <v>10.308845808961077</v>
      </c>
      <c r="AX93">
        <f>IF(D93,P93,(O93+P93)/2)</f>
        <v>15.038631439208984</v>
      </c>
      <c r="AY93">
        <f>0.61365*EXP(17.502*AX93/(240.97+AX93))</f>
        <v>1.7156357728163851</v>
      </c>
      <c r="AZ93">
        <f>IF(AW93&lt;&gt;0,(1000-(AV93+U93)/2)/AW93*AP93,0)</f>
        <v>4.8321488905482331E-2</v>
      </c>
      <c r="BA93">
        <f>U93*AA93/1000</f>
        <v>0.65458998375255395</v>
      </c>
      <c r="BB93">
        <f>(AY93-BA93)</f>
        <v>1.0610457890638312</v>
      </c>
      <c r="BC93">
        <f>1/(1.6/F93+1.37/N93)</f>
        <v>3.0259316034142985E-2</v>
      </c>
      <c r="BD93">
        <f>G93*AA93*0.001</f>
        <v>43.97673659538431</v>
      </c>
      <c r="BE93">
        <f>G93/S93</f>
        <v>1.0579334180578643</v>
      </c>
      <c r="BF93">
        <f>(1-AP93*AA93/AU93/F93)*100</f>
        <v>38.682287696972786</v>
      </c>
      <c r="BG93">
        <f>(S93-E93/(N93/1.35))</f>
        <v>411.39318044001493</v>
      </c>
      <c r="BH93">
        <f>E93*BF93/100/BG93</f>
        <v>-8.7796810205033337E-4</v>
      </c>
    </row>
    <row r="94" spans="1:60" x14ac:dyDescent="0.25">
      <c r="A94" s="1">
        <v>30</v>
      </c>
      <c r="B94" s="1" t="s">
        <v>156</v>
      </c>
      <c r="C94" s="1">
        <v>4269.4999997206032</v>
      </c>
      <c r="D94" s="1">
        <v>1</v>
      </c>
      <c r="E94">
        <f>(R94-S94*(1000-T94)/(1000-U94))*AO94</f>
        <v>-0.96561841620309963</v>
      </c>
      <c r="F94">
        <f>IF(AZ94&lt;&gt;0,1/(1/AZ94-1/N94),0)</f>
        <v>4.818018272585263E-2</v>
      </c>
      <c r="G94">
        <f>((BC94-AP94/2)*S94-E94)/(BC94+AP94/2)</f>
        <v>436.41239298622156</v>
      </c>
      <c r="H94">
        <f>AP94*1000</f>
        <v>0.49671472896170488</v>
      </c>
      <c r="I94">
        <f>(AU94-BA94)</f>
        <v>1.044267376467428</v>
      </c>
      <c r="J94">
        <f>(P94+AT94*D94)</f>
        <v>14.879107121936107</v>
      </c>
      <c r="K94" s="1">
        <v>7.4099998474121094</v>
      </c>
      <c r="L94">
        <f>(K94*AI94+AJ94)</f>
        <v>2</v>
      </c>
      <c r="M94" s="1">
        <v>0.5</v>
      </c>
      <c r="N94">
        <f>L94*(M94+1)*(M94+1)/(M94*M94+1)</f>
        <v>3.6</v>
      </c>
      <c r="O94" s="1">
        <v>15.264896392822266</v>
      </c>
      <c r="P94" s="1">
        <v>15.045194625854492</v>
      </c>
      <c r="Q94" s="1">
        <v>15.03093147277832</v>
      </c>
      <c r="R94" s="1">
        <v>409.92010498046875</v>
      </c>
      <c r="S94" s="1">
        <v>411.04763793945313</v>
      </c>
      <c r="T94" s="1">
        <v>5.7345485687255859</v>
      </c>
      <c r="U94" s="1">
        <v>6.4653186798095703</v>
      </c>
      <c r="V94" s="1">
        <v>33.314285278320313</v>
      </c>
      <c r="W94" s="1">
        <v>37.569206237792969</v>
      </c>
      <c r="X94" s="1">
        <v>500.4117431640625</v>
      </c>
      <c r="Y94" s="1">
        <v>7.50245600938797E-2</v>
      </c>
      <c r="Z94" s="1">
        <v>7.897321879863739E-2</v>
      </c>
      <c r="AA94" s="1">
        <v>101.12977600097656</v>
      </c>
      <c r="AB94" s="1">
        <v>-1.9993026256561279</v>
      </c>
      <c r="AC94" s="1">
        <v>1.688145287334919E-2</v>
      </c>
      <c r="AD94" s="1">
        <v>1.2682346627116203E-2</v>
      </c>
      <c r="AE94" s="1">
        <v>5.5570192635059357E-3</v>
      </c>
      <c r="AF94" s="1">
        <v>7.9531790688633919E-3</v>
      </c>
      <c r="AG94" s="1">
        <v>5.9849764220416546E-3</v>
      </c>
      <c r="AH94" s="1">
        <v>1</v>
      </c>
      <c r="AI94" s="1">
        <v>0</v>
      </c>
      <c r="AJ94" s="1">
        <v>2</v>
      </c>
      <c r="AK94" s="1">
        <v>0</v>
      </c>
      <c r="AL94" s="1">
        <v>1</v>
      </c>
      <c r="AM94" s="1">
        <v>0.18999999761581421</v>
      </c>
      <c r="AN94" s="1">
        <v>111115</v>
      </c>
      <c r="AO94">
        <f>X94*0.000001/(K94*0.0001)</f>
        <v>0.67531950535576291</v>
      </c>
      <c r="AP94">
        <f>(U94-T94)/(1000-U94)*AO94</f>
        <v>4.967147289617049E-4</v>
      </c>
      <c r="AQ94">
        <f>(P94+273.15)</f>
        <v>288.19519462585447</v>
      </c>
      <c r="AR94">
        <f>(O94+273.15)</f>
        <v>288.41489639282224</v>
      </c>
      <c r="AS94">
        <f>(Y94*AK94+Z94*AL94)*AM94</f>
        <v>1.5004911383454278E-2</v>
      </c>
      <c r="AT94">
        <f>((AS94+0.00000010773*(AR94^4-AQ94^4))-AP94*44100)/(L94*0.92*2*29.3+0.00000043092*AQ94^3)</f>
        <v>-0.16608750391838584</v>
      </c>
      <c r="AU94">
        <f>0.61365*EXP(17.502*J94/(240.97+J94))</f>
        <v>1.6981036063314994</v>
      </c>
      <c r="AV94">
        <f>AU94*1000/AA94</f>
        <v>16.791331628333694</v>
      </c>
      <c r="AW94">
        <f>(AV94-U94)</f>
        <v>10.326012948524124</v>
      </c>
      <c r="AX94">
        <f>IF(D94,P94,(O94+P94)/2)</f>
        <v>15.045194625854492</v>
      </c>
      <c r="AY94">
        <f>0.61365*EXP(17.502*AX94/(240.97+AX94))</f>
        <v>1.7163604788302349</v>
      </c>
      <c r="AZ94">
        <f>IF(AW94&lt;&gt;0,(1000-(AV94+U94)/2)/AW94*AP94,0)</f>
        <v>4.7543884656341684E-2</v>
      </c>
      <c r="BA94">
        <f>U94*AA94/1000</f>
        <v>0.65383622986407131</v>
      </c>
      <c r="BB94">
        <f>(AY94-BA94)</f>
        <v>1.0625242489661635</v>
      </c>
      <c r="BC94">
        <f>1/(1.6/F94+1.37/N94)</f>
        <v>2.9771447625934967E-2</v>
      </c>
      <c r="BD94">
        <f>G94*AA94*0.001</f>
        <v>44.134287546746741</v>
      </c>
      <c r="BE94">
        <f>G94/S94</f>
        <v>1.0617075801090108</v>
      </c>
      <c r="BF94">
        <f>(1-AP94*AA94/AU94/F94)*100</f>
        <v>38.602108583749228</v>
      </c>
      <c r="BG94">
        <f>(S94-E94/(N94/1.35))</f>
        <v>411.4097448455293</v>
      </c>
      <c r="BH94">
        <f>E94*BF94/100/BG94</f>
        <v>-9.0602878078970873E-4</v>
      </c>
    </row>
    <row r="95" spans="1:60" x14ac:dyDescent="0.25">
      <c r="A95" s="1">
        <v>31</v>
      </c>
      <c r="B95" s="1" t="s">
        <v>157</v>
      </c>
      <c r="C95" s="1">
        <v>4274.4999996088445</v>
      </c>
      <c r="D95" s="1">
        <v>1</v>
      </c>
      <c r="E95">
        <f>(R95-S95*(1000-T95)/(1000-U95))*AO95</f>
        <v>-0.95721490899925121</v>
      </c>
      <c r="F95">
        <f>IF(AZ95&lt;&gt;0,1/(1/AZ95-1/N95),0)</f>
        <v>4.7689513244984591E-2</v>
      </c>
      <c r="G95">
        <f>((BC95-AP95/2)*S95-E95)/(BC95+AP95/2)</f>
        <v>436.44094747098234</v>
      </c>
      <c r="H95">
        <f>AP95*1000</f>
        <v>0.49242998859944209</v>
      </c>
      <c r="I95">
        <f>(AU95-BA95)</f>
        <v>1.0457693469770584</v>
      </c>
      <c r="J95">
        <f>(P95+AT95*D95)</f>
        <v>14.888474421717721</v>
      </c>
      <c r="K95" s="1">
        <v>7.4099998474121094</v>
      </c>
      <c r="L95">
        <f>(K95*AI95+AJ95)</f>
        <v>2</v>
      </c>
      <c r="M95" s="1">
        <v>0.5</v>
      </c>
      <c r="N95">
        <f>L95*(M95+1)*(M95+1)/(M95*M95+1)</f>
        <v>3.6</v>
      </c>
      <c r="O95" s="1">
        <v>15.267940521240234</v>
      </c>
      <c r="P95" s="1">
        <v>15.053404808044434</v>
      </c>
      <c r="Q95" s="1">
        <v>15.030036926269531</v>
      </c>
      <c r="R95" s="1">
        <v>409.9241943359375</v>
      </c>
      <c r="S95" s="1">
        <v>411.04190063476563</v>
      </c>
      <c r="T95" s="1">
        <v>5.7361187934875488</v>
      </c>
      <c r="U95" s="1">
        <v>6.4605917930603027</v>
      </c>
      <c r="V95" s="1">
        <v>33.316444396972656</v>
      </c>
      <c r="W95" s="1">
        <v>37.533233642578125</v>
      </c>
      <c r="X95" s="1">
        <v>500.4095458984375</v>
      </c>
      <c r="Y95" s="1">
        <v>7.9102098941802979E-2</v>
      </c>
      <c r="Z95" s="1">
        <v>8.326537162065506E-2</v>
      </c>
      <c r="AA95" s="1">
        <v>101.12995910644531</v>
      </c>
      <c r="AB95" s="1">
        <v>-1.9993026256561279</v>
      </c>
      <c r="AC95" s="1">
        <v>1.688145287334919E-2</v>
      </c>
      <c r="AD95" s="1">
        <v>1.2682346627116203E-2</v>
      </c>
      <c r="AE95" s="1">
        <v>5.5570192635059357E-3</v>
      </c>
      <c r="AF95" s="1">
        <v>7.9531790688633919E-3</v>
      </c>
      <c r="AG95" s="1">
        <v>5.9849764220416546E-3</v>
      </c>
      <c r="AH95" s="1">
        <v>1</v>
      </c>
      <c r="AI95" s="1">
        <v>0</v>
      </c>
      <c r="AJ95" s="1">
        <v>2</v>
      </c>
      <c r="AK95" s="1">
        <v>0</v>
      </c>
      <c r="AL95" s="1">
        <v>1</v>
      </c>
      <c r="AM95" s="1">
        <v>0.18999999761581421</v>
      </c>
      <c r="AN95" s="1">
        <v>111115</v>
      </c>
      <c r="AO95">
        <f>X95*0.000001/(K95*0.0001)</f>
        <v>0.6753165400849529</v>
      </c>
      <c r="AP95">
        <f>(U95-T95)/(1000-U95)*AO95</f>
        <v>4.9242998859944207E-4</v>
      </c>
      <c r="AQ95">
        <f>(P95+273.15)</f>
        <v>288.20340480804441</v>
      </c>
      <c r="AR95">
        <f>(O95+273.15)</f>
        <v>288.41794052124021</v>
      </c>
      <c r="AS95">
        <f>(Y95*AK95+Z95*AL95)*AM95</f>
        <v>1.5820420409404345E-2</v>
      </c>
      <c r="AT95">
        <f>((AS95+0.00000010773*(AR95^4-AQ95^4))-AP95*44100)/(L95*0.92*2*29.3+0.00000043092*AQ95^3)</f>
        <v>-0.1649303863267127</v>
      </c>
      <c r="AU95">
        <f>0.61365*EXP(17.502*J95/(240.97+J95))</f>
        <v>1.699128730812683</v>
      </c>
      <c r="AV95">
        <f>AU95*1000/AA95</f>
        <v>16.801437930220548</v>
      </c>
      <c r="AW95">
        <f>(AV95-U95)</f>
        <v>10.340846137160245</v>
      </c>
      <c r="AX95">
        <f>IF(D95,P95,(O95+P95)/2)</f>
        <v>15.053404808044434</v>
      </c>
      <c r="AY95">
        <f>0.61365*EXP(17.502*AX95/(240.97+AX95))</f>
        <v>1.7172674244861756</v>
      </c>
      <c r="AZ95">
        <f>IF(AW95&lt;&gt;0,(1000-(AV95+U95)/2)/AW95*AP95,0)</f>
        <v>4.7066025509724926E-2</v>
      </c>
      <c r="BA95">
        <f>U95*AA95/1000</f>
        <v>0.65335938383562464</v>
      </c>
      <c r="BB95">
        <f>(AY95-BA95)</f>
        <v>1.063908040650551</v>
      </c>
      <c r="BC95">
        <f>1/(1.6/F95+1.37/N95)</f>
        <v>2.9471654161305687E-2</v>
      </c>
      <c r="BD95">
        <f>G95*AA95*0.001</f>
        <v>44.137255170118692</v>
      </c>
      <c r="BE95">
        <f>G95/S95</f>
        <v>1.0617918679263436</v>
      </c>
      <c r="BF95">
        <f>(1-AP95*AA95/AU95/F95)*100</f>
        <v>38.542462946432352</v>
      </c>
      <c r="BG95">
        <f>(S95-E95/(N95/1.35))</f>
        <v>411.40085622564033</v>
      </c>
      <c r="BH95">
        <f>E95*BF95/100/BG95</f>
        <v>-8.967754831711236E-4</v>
      </c>
    </row>
    <row r="96" spans="1:60" x14ac:dyDescent="0.25">
      <c r="A96" s="1">
        <v>32</v>
      </c>
      <c r="B96" s="1" t="s">
        <v>158</v>
      </c>
      <c r="C96" s="1">
        <v>4279.9999994859099</v>
      </c>
      <c r="D96" s="1">
        <v>1</v>
      </c>
      <c r="E96">
        <f>(R96-S96*(1000-T96)/(1000-U96))*AO96</f>
        <v>-0.91907793818418171</v>
      </c>
      <c r="F96">
        <f>IF(AZ96&lt;&gt;0,1/(1/AZ96-1/N96),0)</f>
        <v>4.7093190066690001E-2</v>
      </c>
      <c r="G96">
        <f>((BC96-AP96/2)*S96-E96)/(BC96+AP96/2)</f>
        <v>435.49867245274987</v>
      </c>
      <c r="H96">
        <f>AP96*1000</f>
        <v>0.48715289195705685</v>
      </c>
      <c r="I96">
        <f>(AU96-BA96)</f>
        <v>1.0474920924177344</v>
      </c>
      <c r="J96">
        <f>(P96+AT96*D96)</f>
        <v>14.899448965904043</v>
      </c>
      <c r="K96" s="1">
        <v>7.4099998474121094</v>
      </c>
      <c r="L96">
        <f>(K96*AI96+AJ96)</f>
        <v>2</v>
      </c>
      <c r="M96" s="1">
        <v>0.5</v>
      </c>
      <c r="N96">
        <f>L96*(M96+1)*(M96+1)/(M96*M96+1)</f>
        <v>3.6</v>
      </c>
      <c r="O96" s="1">
        <v>15.271158218383789</v>
      </c>
      <c r="P96" s="1">
        <v>15.062923431396484</v>
      </c>
      <c r="Q96" s="1">
        <v>15.030092239379883</v>
      </c>
      <c r="R96" s="1">
        <v>409.9423828125</v>
      </c>
      <c r="S96" s="1">
        <v>411.0068359375</v>
      </c>
      <c r="T96" s="1">
        <v>5.7387127876281738</v>
      </c>
      <c r="U96" s="1">
        <v>6.455413818359375</v>
      </c>
      <c r="V96" s="1">
        <v>33.324432373046875</v>
      </c>
      <c r="W96" s="1">
        <v>37.495227813720703</v>
      </c>
      <c r="X96" s="1">
        <v>500.41787719726563</v>
      </c>
      <c r="Y96" s="1">
        <v>9.9315688014030457E-2</v>
      </c>
      <c r="Z96" s="1">
        <v>0.10454283654689789</v>
      </c>
      <c r="AA96" s="1">
        <v>101.13036346435547</v>
      </c>
      <c r="AB96" s="1">
        <v>-1.9993026256561279</v>
      </c>
      <c r="AC96" s="1">
        <v>1.688145287334919E-2</v>
      </c>
      <c r="AD96" s="1">
        <v>1.2682346627116203E-2</v>
      </c>
      <c r="AE96" s="1">
        <v>5.5570192635059357E-3</v>
      </c>
      <c r="AF96" s="1">
        <v>7.9531790688633919E-3</v>
      </c>
      <c r="AG96" s="1">
        <v>5.9849764220416546E-3</v>
      </c>
      <c r="AH96" s="1">
        <v>1</v>
      </c>
      <c r="AI96" s="1">
        <v>0</v>
      </c>
      <c r="AJ96" s="1">
        <v>2</v>
      </c>
      <c r="AK96" s="1">
        <v>0</v>
      </c>
      <c r="AL96" s="1">
        <v>1</v>
      </c>
      <c r="AM96" s="1">
        <v>0.18999999761581421</v>
      </c>
      <c r="AN96" s="1">
        <v>111115</v>
      </c>
      <c r="AO96">
        <f>X96*0.000001/(K96*0.0001)</f>
        <v>0.67532778340344102</v>
      </c>
      <c r="AP96">
        <f>(U96-T96)/(1000-U96)*AO96</f>
        <v>4.8715289195705685E-4</v>
      </c>
      <c r="AQ96">
        <f>(P96+273.15)</f>
        <v>288.21292343139646</v>
      </c>
      <c r="AR96">
        <f>(O96+273.15)</f>
        <v>288.42115821838377</v>
      </c>
      <c r="AS96">
        <f>(Y96*AK96+Z96*AL96)*AM96</f>
        <v>1.9863138694661053E-2</v>
      </c>
      <c r="AT96">
        <f>((AS96+0.00000010773*(AR96^4-AQ96^4))-AP96*44100)/(L96*0.92*2*29.3+0.00000043092*AQ96^3)</f>
        <v>-0.16347446549244118</v>
      </c>
      <c r="AU96">
        <f>0.61365*EXP(17.502*J96/(240.97+J96))</f>
        <v>1.700330438181241</v>
      </c>
      <c r="AV96">
        <f>AU96*1000/AA96</f>
        <v>16.813253506999818</v>
      </c>
      <c r="AW96">
        <f>(AV96-U96)</f>
        <v>10.357839688640443</v>
      </c>
      <c r="AX96">
        <f>IF(D96,P96,(O96+P96)/2)</f>
        <v>15.062923431396484</v>
      </c>
      <c r="AY96">
        <f>0.61365*EXP(17.502*AX96/(240.97+AX96))</f>
        <v>1.7183194353853486</v>
      </c>
      <c r="AZ96">
        <f>IF(AW96&lt;&gt;0,(1000-(AV96+U96)/2)/AW96*AP96,0)</f>
        <v>4.6485097968386138E-2</v>
      </c>
      <c r="BA96">
        <f>U96*AA96/1000</f>
        <v>0.65283834576350641</v>
      </c>
      <c r="BB96">
        <f>(AY96-BA96)</f>
        <v>1.0654810896218421</v>
      </c>
      <c r="BC96">
        <f>1/(1.6/F96+1.37/N96)</f>
        <v>2.9107214336718194E-2</v>
      </c>
      <c r="BD96">
        <f>G96*AA96*0.001</f>
        <v>44.042139033390889</v>
      </c>
      <c r="BE96">
        <f>G96/S96</f>
        <v>1.0595898519774845</v>
      </c>
      <c r="BF96">
        <f>(1-AP96*AA96/AU96/F96)*100</f>
        <v>38.474462919428618</v>
      </c>
      <c r="BG96">
        <f>(S96-E96/(N96/1.35))</f>
        <v>411.35149016431905</v>
      </c>
      <c r="BH96">
        <f>E96*BF96/100/BG96</f>
        <v>-8.596305324822535E-4</v>
      </c>
    </row>
    <row r="97" spans="1:60" x14ac:dyDescent="0.25">
      <c r="A97" s="1" t="s">
        <v>9</v>
      </c>
      <c r="B97" s="1" t="s">
        <v>159</v>
      </c>
    </row>
    <row r="98" spans="1:60" x14ac:dyDescent="0.25">
      <c r="A98" s="1" t="s">
        <v>9</v>
      </c>
      <c r="B98" s="1" t="s">
        <v>160</v>
      </c>
    </row>
    <row r="99" spans="1:60" x14ac:dyDescent="0.25">
      <c r="A99" s="1" t="s">
        <v>9</v>
      </c>
      <c r="B99" s="1" t="s">
        <v>161</v>
      </c>
    </row>
    <row r="100" spans="1:60" x14ac:dyDescent="0.25">
      <c r="A100" s="1" t="s">
        <v>9</v>
      </c>
      <c r="B100" s="1" t="s">
        <v>162</v>
      </c>
    </row>
    <row r="101" spans="1:60" x14ac:dyDescent="0.25">
      <c r="A101" s="1" t="s">
        <v>9</v>
      </c>
      <c r="B101" s="1" t="s">
        <v>163</v>
      </c>
    </row>
    <row r="102" spans="1:60" x14ac:dyDescent="0.25">
      <c r="A102" s="1" t="s">
        <v>9</v>
      </c>
      <c r="B102" s="1" t="s">
        <v>164</v>
      </c>
    </row>
    <row r="103" spans="1:60" x14ac:dyDescent="0.25">
      <c r="A103" s="1" t="s">
        <v>9</v>
      </c>
      <c r="B103" s="1" t="s">
        <v>165</v>
      </c>
    </row>
    <row r="104" spans="1:60" x14ac:dyDescent="0.25">
      <c r="A104" s="1" t="s">
        <v>9</v>
      </c>
      <c r="B104" s="1" t="s">
        <v>166</v>
      </c>
    </row>
    <row r="105" spans="1:60" x14ac:dyDescent="0.25">
      <c r="A105" s="1" t="s">
        <v>9</v>
      </c>
      <c r="B105" s="1" t="s">
        <v>167</v>
      </c>
    </row>
    <row r="106" spans="1:60" x14ac:dyDescent="0.25">
      <c r="A106" s="1" t="s">
        <v>9</v>
      </c>
      <c r="B106" s="1" t="s">
        <v>168</v>
      </c>
    </row>
    <row r="107" spans="1:60" x14ac:dyDescent="0.25">
      <c r="A107" s="1">
        <v>33</v>
      </c>
      <c r="B107" s="1" t="s">
        <v>169</v>
      </c>
      <c r="C107" s="1">
        <v>5848.9999999552965</v>
      </c>
      <c r="D107" s="1">
        <v>1</v>
      </c>
      <c r="E107">
        <f>(R107-S107*(1000-T107)/(1000-U107))*AO107</f>
        <v>-1.4832550272783234</v>
      </c>
      <c r="F107">
        <f>IF(AZ107&lt;&gt;0,1/(1/AZ107-1/N107),0)</f>
        <v>2.5263434346958165E-2</v>
      </c>
      <c r="G107">
        <f>((BC107-AP107/2)*S107-E107)/(BC107+AP107/2)</f>
        <v>497.06957246882718</v>
      </c>
      <c r="H107">
        <f>AP107*1000</f>
        <v>0.35564802004406909</v>
      </c>
      <c r="I107">
        <f>(AU107-BA107)</f>
        <v>1.4107061358618846</v>
      </c>
      <c r="J107">
        <f>(P107+AT107*D107)</f>
        <v>19.931056590613629</v>
      </c>
      <c r="K107" s="1">
        <v>10.149999618530273</v>
      </c>
      <c r="L107">
        <f>(K107*AI107+AJ107)</f>
        <v>2</v>
      </c>
      <c r="M107" s="1">
        <v>0.5</v>
      </c>
      <c r="N107">
        <f>L107*(M107+1)*(M107+1)/(M107*M107+1)</f>
        <v>3.6</v>
      </c>
      <c r="O107" s="1">
        <v>20.233114242553711</v>
      </c>
      <c r="P107" s="1">
        <v>20.045930862426758</v>
      </c>
      <c r="Q107" s="1">
        <v>20.063898086547852</v>
      </c>
      <c r="R107" s="1">
        <v>410.165283203125</v>
      </c>
      <c r="S107" s="1">
        <v>412.8760986328125</v>
      </c>
      <c r="T107" s="1">
        <v>8.4396953582763672</v>
      </c>
      <c r="U107" s="1">
        <v>9.1544952392578125</v>
      </c>
      <c r="V107" s="1">
        <v>35.850288391113281</v>
      </c>
      <c r="W107" s="1">
        <v>38.897880554199219</v>
      </c>
      <c r="X107" s="1">
        <v>500.38916015625</v>
      </c>
      <c r="Y107" s="1">
        <v>7.6367013156414032E-2</v>
      </c>
      <c r="Z107" s="1">
        <v>8.0386325716972351E-2</v>
      </c>
      <c r="AA107" s="1">
        <v>101.14234924316406</v>
      </c>
      <c r="AB107" s="1">
        <v>-1.811259388923645</v>
      </c>
      <c r="AC107" s="1">
        <v>-1.8364729359745979E-2</v>
      </c>
      <c r="AD107" s="1">
        <v>0.25350072979927063</v>
      </c>
      <c r="AE107" s="1">
        <v>1.9778501242399216E-2</v>
      </c>
      <c r="AF107" s="1">
        <v>0.26484596729278564</v>
      </c>
      <c r="AG107" s="1">
        <v>2.0748801529407501E-2</v>
      </c>
      <c r="AH107" s="1">
        <v>0.66666668653488159</v>
      </c>
      <c r="AI107" s="1">
        <v>0</v>
      </c>
      <c r="AJ107" s="1">
        <v>2</v>
      </c>
      <c r="AK107" s="1">
        <v>0</v>
      </c>
      <c r="AL107" s="1">
        <v>1</v>
      </c>
      <c r="AM107" s="1">
        <v>0.18999999761581421</v>
      </c>
      <c r="AN107" s="1">
        <v>111115</v>
      </c>
      <c r="AO107">
        <f>X107*0.000001/(K107*0.0001)</f>
        <v>0.49299426498767357</v>
      </c>
      <c r="AP107">
        <f>(U107-T107)/(1000-U107)*AO107</f>
        <v>3.5564802004406907E-4</v>
      </c>
      <c r="AQ107">
        <f>(P107+273.15)</f>
        <v>293.19593086242674</v>
      </c>
      <c r="AR107">
        <f>(O107+273.15)</f>
        <v>293.38311424255369</v>
      </c>
      <c r="AS107">
        <f>(Y107*AK107+Z107*AL107)*AM107</f>
        <v>1.5273401694568811E-2</v>
      </c>
      <c r="AT107">
        <f>((AS107+0.00000010773*(AR107^4-AQ107^4))-AP107*44100)/(L107*0.92*2*29.3+0.00000043092*AQ107^3)</f>
        <v>-0.11487427181313016</v>
      </c>
      <c r="AU107">
        <f>0.61365*EXP(17.502*J107/(240.97+J107))</f>
        <v>2.336613290495781</v>
      </c>
      <c r="AV107">
        <f>AU107*1000/AA107</f>
        <v>23.102224814633782</v>
      </c>
      <c r="AW107">
        <f>(AV107-U107)</f>
        <v>13.94772957537597</v>
      </c>
      <c r="AX107">
        <f>IF(D107,P107,(O107+P107)/2)</f>
        <v>20.045930862426758</v>
      </c>
      <c r="AY107">
        <f>0.61365*EXP(17.502*AX107/(240.97+AX107))</f>
        <v>2.353295869075311</v>
      </c>
      <c r="AZ107">
        <f>IF(AW107&lt;&gt;0,(1000-(AV107+U107)/2)/AW107*AP107,0)</f>
        <v>2.5087380626570243E-2</v>
      </c>
      <c r="BA107">
        <f>U107*AA107/1000</f>
        <v>0.92590715463389639</v>
      </c>
      <c r="BB107">
        <f>(AY107-BA107)</f>
        <v>1.4273887144414146</v>
      </c>
      <c r="BC107">
        <f>1/(1.6/F107+1.37/N107)</f>
        <v>1.5695335741991622E-2</v>
      </c>
      <c r="BD107">
        <f>G107*AA107*0.001</f>
        <v>50.274784296792369</v>
      </c>
      <c r="BE107">
        <f>G107/S107</f>
        <v>1.2039194666748956</v>
      </c>
      <c r="BF107">
        <f>(1-AP107*AA107/AU107/F107)*100</f>
        <v>39.063963795079545</v>
      </c>
      <c r="BG107">
        <f>(S107-E107/(N107/1.35))</f>
        <v>413.43231926804185</v>
      </c>
      <c r="BH107">
        <f>E107*BF107/100/BG107</f>
        <v>-1.4014826123669483E-3</v>
      </c>
    </row>
    <row r="108" spans="1:60" x14ac:dyDescent="0.25">
      <c r="A108" s="1">
        <v>34</v>
      </c>
      <c r="B108" s="1" t="s">
        <v>170</v>
      </c>
      <c r="C108" s="1">
        <v>5853.9999998435378</v>
      </c>
      <c r="D108" s="1">
        <v>1</v>
      </c>
      <c r="E108">
        <f>(R108-S108*(1000-T108)/(1000-U108))*AO108</f>
        <v>-1.4810242174024899</v>
      </c>
      <c r="F108">
        <f>IF(AZ108&lt;&gt;0,1/(1/AZ108-1/N108),0)</f>
        <v>2.4375373070557985E-2</v>
      </c>
      <c r="G108">
        <f>((BC108-AP108/2)*S108-E108)/(BC108+AP108/2)</f>
        <v>500.17186678092366</v>
      </c>
      <c r="H108">
        <f>AP108*1000</f>
        <v>0.34355399522034663</v>
      </c>
      <c r="I108">
        <f>(AU108-BA108)</f>
        <v>1.4120432186738237</v>
      </c>
      <c r="J108">
        <f>(P108+AT108*D108)</f>
        <v>19.93212663823806</v>
      </c>
      <c r="K108" s="1">
        <v>10.149999618530273</v>
      </c>
      <c r="L108">
        <f>(K108*AI108+AJ108)</f>
        <v>2</v>
      </c>
      <c r="M108" s="1">
        <v>0.5</v>
      </c>
      <c r="N108">
        <f>L108*(M108+1)*(M108+1)/(M108*M108+1)</f>
        <v>3.6</v>
      </c>
      <c r="O108" s="1">
        <v>20.235443115234375</v>
      </c>
      <c r="P108" s="1">
        <v>20.041896820068359</v>
      </c>
      <c r="Q108" s="1">
        <v>20.06916618347168</v>
      </c>
      <c r="R108" s="1">
        <v>410.03054809570313</v>
      </c>
      <c r="S108" s="1">
        <v>412.74703979492188</v>
      </c>
      <c r="T108" s="1">
        <v>8.4523134231567383</v>
      </c>
      <c r="U108" s="1">
        <v>9.1428098678588867</v>
      </c>
      <c r="V108" s="1">
        <v>35.896484375</v>
      </c>
      <c r="W108" s="1">
        <v>38.845359802246094</v>
      </c>
      <c r="X108" s="1">
        <v>500.392333984375</v>
      </c>
      <c r="Y108" s="1">
        <v>9.2997610569000244E-2</v>
      </c>
      <c r="Z108" s="1">
        <v>9.7892224788665771E-2</v>
      </c>
      <c r="AA108" s="1">
        <v>101.14231872558594</v>
      </c>
      <c r="AB108" s="1">
        <v>-1.811259388923645</v>
      </c>
      <c r="AC108" s="1">
        <v>-1.8364729359745979E-2</v>
      </c>
      <c r="AD108" s="1">
        <v>0.25350072979927063</v>
      </c>
      <c r="AE108" s="1">
        <v>1.9778501242399216E-2</v>
      </c>
      <c r="AF108" s="1">
        <v>0.26484596729278564</v>
      </c>
      <c r="AG108" s="1">
        <v>2.0748801529407501E-2</v>
      </c>
      <c r="AH108" s="1">
        <v>0.3333333432674408</v>
      </c>
      <c r="AI108" s="1">
        <v>0</v>
      </c>
      <c r="AJ108" s="1">
        <v>2</v>
      </c>
      <c r="AK108" s="1">
        <v>0</v>
      </c>
      <c r="AL108" s="1">
        <v>1</v>
      </c>
      <c r="AM108" s="1">
        <v>0.18999999761581421</v>
      </c>
      <c r="AN108" s="1">
        <v>111115</v>
      </c>
      <c r="AO108">
        <f>X108*0.000001/(K108*0.0001)</f>
        <v>0.49299739191205216</v>
      </c>
      <c r="AP108">
        <f>(U108-T108)/(1000-U108)*AO108</f>
        <v>3.4355399522034664E-4</v>
      </c>
      <c r="AQ108">
        <f>(P108+273.15)</f>
        <v>293.19189682006834</v>
      </c>
      <c r="AR108">
        <f>(O108+273.15)</f>
        <v>293.38544311523435</v>
      </c>
      <c r="AS108">
        <f>(Y108*AK108+Z108*AL108)*AM108</f>
        <v>1.8599522476453245E-2</v>
      </c>
      <c r="AT108">
        <f>((AS108+0.00000010773*(AR108^4-AQ108^4))-AP108*44100)/(L108*0.92*2*29.3+0.00000043092*AQ108^3)</f>
        <v>-0.10977018183029824</v>
      </c>
      <c r="AU108">
        <f>0.61365*EXP(17.502*J108/(240.97+J108))</f>
        <v>2.3367682083762396</v>
      </c>
      <c r="AV108">
        <f>AU108*1000/AA108</f>
        <v>23.103763467359666</v>
      </c>
      <c r="AW108">
        <f>(AV108-U108)</f>
        <v>13.96095359950078</v>
      </c>
      <c r="AX108">
        <f>IF(D108,P108,(O108+P108)/2)</f>
        <v>20.041896820068359</v>
      </c>
      <c r="AY108">
        <f>0.61365*EXP(17.502*AX108/(240.97+AX108))</f>
        <v>2.3527082632401441</v>
      </c>
      <c r="AZ108">
        <f>IF(AW108&lt;&gt;0,(1000-(AV108+U108)/2)/AW108*AP108,0)</f>
        <v>2.4211438943661654E-2</v>
      </c>
      <c r="BA108">
        <f>U108*AA108/1000</f>
        <v>0.92472498970241579</v>
      </c>
      <c r="BB108">
        <f>(AY108-BA108)</f>
        <v>1.4279832735377282</v>
      </c>
      <c r="BC108">
        <f>1/(1.6/F108+1.37/N108)</f>
        <v>1.5146792898787854E-2</v>
      </c>
      <c r="BD108">
        <f>G108*AA108*0.001</f>
        <v>50.588542367527488</v>
      </c>
      <c r="BE108">
        <f>G108/S108</f>
        <v>1.2118121235453072</v>
      </c>
      <c r="BF108">
        <f>(1-AP108*AA108/AU108/F108)*100</f>
        <v>38.995622159526711</v>
      </c>
      <c r="BG108">
        <f>(S108-E108/(N108/1.35))</f>
        <v>413.30242387644779</v>
      </c>
      <c r="BH108">
        <f>E108*BF108/100/BG108</f>
        <v>-1.3973656444899293E-3</v>
      </c>
    </row>
    <row r="109" spans="1:60" x14ac:dyDescent="0.25">
      <c r="A109" s="1">
        <v>35</v>
      </c>
      <c r="B109" s="1" t="s">
        <v>171</v>
      </c>
      <c r="C109" s="1">
        <v>5859.4999997206032</v>
      </c>
      <c r="D109" s="1">
        <v>1</v>
      </c>
      <c r="E109">
        <f>(R109-S109*(1000-T109)/(1000-U109))*AO109</f>
        <v>-1.440332304363678</v>
      </c>
      <c r="F109">
        <f>IF(AZ109&lt;&gt;0,1/(1/AZ109-1/N109),0)</f>
        <v>2.35024110482609E-2</v>
      </c>
      <c r="G109">
        <f>((BC109-AP109/2)*S109-E109)/(BC109+AP109/2)</f>
        <v>500.83182266539069</v>
      </c>
      <c r="H109">
        <f>AP109*1000</f>
        <v>0.33166775723106706</v>
      </c>
      <c r="I109">
        <f>(AU109-BA109)</f>
        <v>1.4134903897377353</v>
      </c>
      <c r="J109">
        <f>(P109+AT109*D109)</f>
        <v>19.934618582309355</v>
      </c>
      <c r="K109" s="1">
        <v>10.149999618530273</v>
      </c>
      <c r="L109">
        <f>(K109*AI109+AJ109)</f>
        <v>2</v>
      </c>
      <c r="M109" s="1">
        <v>0.5</v>
      </c>
      <c r="N109">
        <f>L109*(M109+1)*(M109+1)/(M109*M109+1)</f>
        <v>3.6</v>
      </c>
      <c r="O109" s="1">
        <v>20.237691879272461</v>
      </c>
      <c r="P109" s="1">
        <v>20.039543151855469</v>
      </c>
      <c r="Q109" s="1">
        <v>20.068075180053711</v>
      </c>
      <c r="R109" s="1">
        <v>409.9544677734375</v>
      </c>
      <c r="S109" s="1">
        <v>412.59854125976563</v>
      </c>
      <c r="T109" s="1">
        <v>8.4654207229614258</v>
      </c>
      <c r="U109" s="1">
        <v>9.1320524215698242</v>
      </c>
      <c r="V109" s="1">
        <v>35.946678161621094</v>
      </c>
      <c r="W109" s="1">
        <v>38.794284820556641</v>
      </c>
      <c r="X109" s="1">
        <v>500.3790283203125</v>
      </c>
      <c r="Y109" s="1">
        <v>9.7549349069595337E-2</v>
      </c>
      <c r="Z109" s="1">
        <v>0.10268352925777435</v>
      </c>
      <c r="AA109" s="1">
        <v>101.14250183105469</v>
      </c>
      <c r="AB109" s="1">
        <v>-1.811259388923645</v>
      </c>
      <c r="AC109" s="1">
        <v>-1.8364729359745979E-2</v>
      </c>
      <c r="AD109" s="1">
        <v>0.25350072979927063</v>
      </c>
      <c r="AE109" s="1">
        <v>1.9778501242399216E-2</v>
      </c>
      <c r="AF109" s="1">
        <v>0.26484596729278564</v>
      </c>
      <c r="AG109" s="1">
        <v>2.0748801529407501E-2</v>
      </c>
      <c r="AH109" s="1">
        <v>0.66666668653488159</v>
      </c>
      <c r="AI109" s="1">
        <v>0</v>
      </c>
      <c r="AJ109" s="1">
        <v>2</v>
      </c>
      <c r="AK109" s="1">
        <v>0</v>
      </c>
      <c r="AL109" s="1">
        <v>1</v>
      </c>
      <c r="AM109" s="1">
        <v>0.18999999761581421</v>
      </c>
      <c r="AN109" s="1">
        <v>111115</v>
      </c>
      <c r="AO109">
        <f>X109*0.000001/(K109*0.0001)</f>
        <v>0.49298428288292645</v>
      </c>
      <c r="AP109">
        <f>(U109-T109)/(1000-U109)*AO109</f>
        <v>3.3166775723106708E-4</v>
      </c>
      <c r="AQ109">
        <f>(P109+273.15)</f>
        <v>293.18954315185545</v>
      </c>
      <c r="AR109">
        <f>(O109+273.15)</f>
        <v>293.38769187927244</v>
      </c>
      <c r="AS109">
        <f>(Y109*AK109+Z109*AL109)*AM109</f>
        <v>1.9509870314160516E-2</v>
      </c>
      <c r="AT109">
        <f>((AS109+0.00000010773*(AR109^4-AQ109^4))-AP109*44100)/(L109*0.92*2*29.3+0.00000043092*AQ109^3)</f>
        <v>-0.10492456954611455</v>
      </c>
      <c r="AU109">
        <f>0.61365*EXP(17.502*J109/(240.97+J109))</f>
        <v>2.3371290185076488</v>
      </c>
      <c r="AV109">
        <f>AU109*1000/AA109</f>
        <v>23.107288985312195</v>
      </c>
      <c r="AW109">
        <f>(AV109-U109)</f>
        <v>13.975236563742371</v>
      </c>
      <c r="AX109">
        <f>IF(D109,P109,(O109+P109)/2)</f>
        <v>20.039543151855469</v>
      </c>
      <c r="AY109">
        <f>0.61365*EXP(17.502*AX109/(240.97+AX109))</f>
        <v>2.3523654831028429</v>
      </c>
      <c r="AZ109">
        <f>IF(AW109&lt;&gt;0,(1000-(AV109+U109)/2)/AW109*AP109,0)</f>
        <v>2.3349971981738622E-2</v>
      </c>
      <c r="BA109">
        <f>U109*AA109/1000</f>
        <v>0.92363862876991332</v>
      </c>
      <c r="BB109">
        <f>(AY109-BA109)</f>
        <v>1.4287268543329295</v>
      </c>
      <c r="BC109">
        <f>1/(1.6/F109+1.37/N109)</f>
        <v>1.4607352052834388E-2</v>
      </c>
      <c r="BD109">
        <f>G109*AA109*0.001</f>
        <v>50.655383540984737</v>
      </c>
      <c r="BE109">
        <f>G109/S109</f>
        <v>1.2138477783664163</v>
      </c>
      <c r="BF109">
        <f>(1-AP109*AA109/AU109/F109)*100</f>
        <v>38.92804246496604</v>
      </c>
      <c r="BG109">
        <f>(S109-E109/(N109/1.35))</f>
        <v>413.13866587390203</v>
      </c>
      <c r="BH109">
        <f>E109*BF109/100/BG109</f>
        <v>-1.3571549152711138E-3</v>
      </c>
    </row>
    <row r="110" spans="1:60" x14ac:dyDescent="0.25">
      <c r="A110" s="1">
        <v>36</v>
      </c>
      <c r="B110" s="1" t="s">
        <v>172</v>
      </c>
      <c r="C110" s="1">
        <v>5864.4999996088445</v>
      </c>
      <c r="D110" s="1">
        <v>1</v>
      </c>
      <c r="E110">
        <f>(R110-S110*(1000-T110)/(1000-U110))*AO110</f>
        <v>-1.3742271544187992</v>
      </c>
      <c r="F110">
        <f>IF(AZ110&lt;&gt;0,1/(1/AZ110-1/N110),0)</f>
        <v>2.2917896536431875E-2</v>
      </c>
      <c r="G110">
        <f>((BC110-AP110/2)*S110-E110)/(BC110+AP110/2)</f>
        <v>498.61581987493906</v>
      </c>
      <c r="H110">
        <f>AP110*1000</f>
        <v>0.32366508082359469</v>
      </c>
      <c r="I110">
        <f>(AU110-BA110)</f>
        <v>1.4143400085933027</v>
      </c>
      <c r="J110">
        <f>(P110+AT110*D110)</f>
        <v>19.935907840226236</v>
      </c>
      <c r="K110" s="1">
        <v>10.149999618530273</v>
      </c>
      <c r="L110">
        <f>(K110*AI110+AJ110)</f>
        <v>2</v>
      </c>
      <c r="M110" s="1">
        <v>0.5</v>
      </c>
      <c r="N110">
        <f>L110*(M110+1)*(M110+1)/(M110*M110+1)</f>
        <v>3.6</v>
      </c>
      <c r="O110" s="1">
        <v>20.237699508666992</v>
      </c>
      <c r="P110" s="1">
        <v>20.037673950195313</v>
      </c>
      <c r="Q110" s="1">
        <v>20.060800552368164</v>
      </c>
      <c r="R110" s="1">
        <v>409.98516845703125</v>
      </c>
      <c r="S110" s="1">
        <v>412.50210571289063</v>
      </c>
      <c r="T110" s="1">
        <v>8.4749021530151367</v>
      </c>
      <c r="U110" s="1">
        <v>9.1255035400390625</v>
      </c>
      <c r="V110" s="1">
        <v>35.985786437988281</v>
      </c>
      <c r="W110" s="1">
        <v>38.764934539794922</v>
      </c>
      <c r="X110" s="1">
        <v>500.34036254882813</v>
      </c>
      <c r="Y110" s="1">
        <v>0.10544814169406891</v>
      </c>
      <c r="Z110" s="1">
        <v>0.11099804937839508</v>
      </c>
      <c r="AA110" s="1">
        <v>101.14244079589844</v>
      </c>
      <c r="AB110" s="1">
        <v>-1.811259388923645</v>
      </c>
      <c r="AC110" s="1">
        <v>-1.8364729359745979E-2</v>
      </c>
      <c r="AD110" s="1">
        <v>0.25350072979927063</v>
      </c>
      <c r="AE110" s="1">
        <v>1.9778501242399216E-2</v>
      </c>
      <c r="AF110" s="1">
        <v>0.26484596729278564</v>
      </c>
      <c r="AG110" s="1">
        <v>2.0748801529407501E-2</v>
      </c>
      <c r="AH110" s="1">
        <v>1</v>
      </c>
      <c r="AI110" s="1">
        <v>0</v>
      </c>
      <c r="AJ110" s="1">
        <v>2</v>
      </c>
      <c r="AK110" s="1">
        <v>0</v>
      </c>
      <c r="AL110" s="1">
        <v>1</v>
      </c>
      <c r="AM110" s="1">
        <v>0.18999999761581421</v>
      </c>
      <c r="AN110" s="1">
        <v>111115</v>
      </c>
      <c r="AO110">
        <f>X110*0.000001/(K110*0.0001)</f>
        <v>0.49294618852535255</v>
      </c>
      <c r="AP110">
        <f>(U110-T110)/(1000-U110)*AO110</f>
        <v>3.2366508082359467E-4</v>
      </c>
      <c r="AQ110">
        <f>(P110+273.15)</f>
        <v>293.18767395019529</v>
      </c>
      <c r="AR110">
        <f>(O110+273.15)</f>
        <v>293.38769950866697</v>
      </c>
      <c r="AS110">
        <f>(Y110*AK110+Z110*AL110)*AM110</f>
        <v>2.1089629117255093E-2</v>
      </c>
      <c r="AT110">
        <f>((AS110+0.00000010773*(AR110^4-AQ110^4))-AP110*44100)/(L110*0.92*2*29.3+0.00000043092*AQ110^3)</f>
        <v>-0.10176610996907831</v>
      </c>
      <c r="AU110">
        <f>0.61365*EXP(17.502*J110/(240.97+J110))</f>
        <v>2.3373157101244653</v>
      </c>
      <c r="AV110">
        <f>AU110*1000/AA110</f>
        <v>23.109148758245595</v>
      </c>
      <c r="AW110">
        <f>(AV110-U110)</f>
        <v>13.983645218206533</v>
      </c>
      <c r="AX110">
        <f>IF(D110,P110,(O110+P110)/2)</f>
        <v>20.037673950195313</v>
      </c>
      <c r="AY110">
        <f>0.61365*EXP(17.502*AX110/(240.97+AX110))</f>
        <v>2.3520932901836669</v>
      </c>
      <c r="AZ110">
        <f>IF(AW110&lt;&gt;0,(1000-(AV110+U110)/2)/AW110*AP110,0)</f>
        <v>2.2772922237633459E-2</v>
      </c>
      <c r="BA110">
        <f>U110*AA110/1000</f>
        <v>0.92297570153116248</v>
      </c>
      <c r="BB110">
        <f>(AY110-BA110)</f>
        <v>1.4291175886525043</v>
      </c>
      <c r="BC110">
        <f>1/(1.6/F110+1.37/N110)</f>
        <v>1.4246030819175286E-2</v>
      </c>
      <c r="BD110">
        <f>G110*AA110*0.001</f>
        <v>50.431221041599386</v>
      </c>
      <c r="BE110">
        <f>G110/S110</f>
        <v>1.2087594535141239</v>
      </c>
      <c r="BF110">
        <f>(1-AP110*AA110/AU110/F110)*100</f>
        <v>38.886501698841499</v>
      </c>
      <c r="BG110">
        <f>(S110-E110/(N110/1.35))</f>
        <v>413.01744089579768</v>
      </c>
      <c r="BH110">
        <f>E110*BF110/100/BG110</f>
        <v>-1.2938651321599548E-3</v>
      </c>
    </row>
    <row r="111" spans="1:60" x14ac:dyDescent="0.25">
      <c r="A111" s="1">
        <v>37</v>
      </c>
      <c r="B111" s="1" t="s">
        <v>173</v>
      </c>
      <c r="C111" s="1">
        <v>5869.4999994970858</v>
      </c>
      <c r="D111" s="1">
        <v>1</v>
      </c>
      <c r="E111">
        <f>(R111-S111*(1000-T111)/(1000-U111))*AO111</f>
        <v>-1.3344383992660265</v>
      </c>
      <c r="F111">
        <f>IF(AZ111&lt;&gt;0,1/(1/AZ111-1/N111),0)</f>
        <v>2.2309809328126717E-2</v>
      </c>
      <c r="G111">
        <f>((BC111-AP111/2)*S111-E111)/(BC111+AP111/2)</f>
        <v>498.27719454512788</v>
      </c>
      <c r="H111">
        <f>AP111*1000</f>
        <v>0.31553350086239895</v>
      </c>
      <c r="I111">
        <f>(AU111-BA111)</f>
        <v>1.4161483994590567</v>
      </c>
      <c r="J111">
        <f>(P111+AT111*D111)</f>
        <v>19.944340823967277</v>
      </c>
      <c r="K111" s="1">
        <v>10.149999618530273</v>
      </c>
      <c r="L111">
        <f>(K111*AI111+AJ111)</f>
        <v>2</v>
      </c>
      <c r="M111" s="1">
        <v>0.5</v>
      </c>
      <c r="N111">
        <f>L111*(M111+1)*(M111+1)/(M111*M111+1)</f>
        <v>3.6</v>
      </c>
      <c r="O111" s="1">
        <v>20.236536026000977</v>
      </c>
      <c r="P111" s="1">
        <v>20.043811798095703</v>
      </c>
      <c r="Q111" s="1">
        <v>20.055681228637695</v>
      </c>
      <c r="R111" s="1">
        <v>409.9827880859375</v>
      </c>
      <c r="S111" s="1">
        <v>412.42593383789063</v>
      </c>
      <c r="T111" s="1">
        <v>8.485407829284668</v>
      </c>
      <c r="U111" s="1">
        <v>9.1196861267089844</v>
      </c>
      <c r="V111" s="1">
        <v>36.032279968261719</v>
      </c>
      <c r="W111" s="1">
        <v>38.740753173828125</v>
      </c>
      <c r="X111" s="1">
        <v>500.32574462890625</v>
      </c>
      <c r="Y111" s="1">
        <v>7.0681512355804443E-2</v>
      </c>
      <c r="Z111" s="1">
        <v>7.4401594698429108E-2</v>
      </c>
      <c r="AA111" s="1">
        <v>101.14260101318359</v>
      </c>
      <c r="AB111" s="1">
        <v>-1.811259388923645</v>
      </c>
      <c r="AC111" s="1">
        <v>-1.8364729359745979E-2</v>
      </c>
      <c r="AD111" s="1">
        <v>0.25350072979927063</v>
      </c>
      <c r="AE111" s="1">
        <v>1.9778501242399216E-2</v>
      </c>
      <c r="AF111" s="1">
        <v>0.26484596729278564</v>
      </c>
      <c r="AG111" s="1">
        <v>2.0748801529407501E-2</v>
      </c>
      <c r="AH111" s="1">
        <v>1</v>
      </c>
      <c r="AI111" s="1">
        <v>0</v>
      </c>
      <c r="AJ111" s="1">
        <v>2</v>
      </c>
      <c r="AK111" s="1">
        <v>0</v>
      </c>
      <c r="AL111" s="1">
        <v>1</v>
      </c>
      <c r="AM111" s="1">
        <v>0.18999999761581421</v>
      </c>
      <c r="AN111" s="1">
        <v>111115</v>
      </c>
      <c r="AO111">
        <f>X111*0.000001/(K111*0.0001)</f>
        <v>0.49293178663326259</v>
      </c>
      <c r="AP111">
        <f>(U111-T111)/(1000-U111)*AO111</f>
        <v>3.1553350086239898E-4</v>
      </c>
      <c r="AQ111">
        <f>(P111+273.15)</f>
        <v>293.19381179809568</v>
      </c>
      <c r="AR111">
        <f>(O111+273.15)</f>
        <v>293.38653602600095</v>
      </c>
      <c r="AS111">
        <f>(Y111*AK111+Z111*AL111)*AM111</f>
        <v>1.4136302815314306E-2</v>
      </c>
      <c r="AT111">
        <f>((AS111+0.00000010773*(AR111^4-AQ111^4))-AP111*44100)/(L111*0.92*2*29.3+0.00000043092*AQ111^3)</f>
        <v>-9.9470974128427217E-2</v>
      </c>
      <c r="AU111">
        <f>0.61365*EXP(17.502*J111/(240.97+J111))</f>
        <v>2.3385371747382493</v>
      </c>
      <c r="AV111">
        <f>AU111*1000/AA111</f>
        <v>23.121188809781835</v>
      </c>
      <c r="AW111">
        <f>(AV111-U111)</f>
        <v>14.00150268307285</v>
      </c>
      <c r="AX111">
        <f>IF(D111,P111,(O111+P111)/2)</f>
        <v>20.043811798095703</v>
      </c>
      <c r="AY111">
        <f>0.61365*EXP(17.502*AX111/(240.97+AX111))</f>
        <v>2.3529871863384675</v>
      </c>
      <c r="AZ111">
        <f>IF(AW111&lt;&gt;0,(1000-(AV111+U111)/2)/AW111*AP111,0)</f>
        <v>2.217240319268915E-2</v>
      </c>
      <c r="BA111">
        <f>U111*AA111/1000</f>
        <v>0.9223887752791925</v>
      </c>
      <c r="BB111">
        <f>(AY111-BA111)</f>
        <v>1.4305984110592749</v>
      </c>
      <c r="BC111">
        <f>1/(1.6/F111+1.37/N111)</f>
        <v>1.3870031916644049E-2</v>
      </c>
      <c r="BD111">
        <f>G111*AA111*0.001</f>
        <v>50.397051481846326</v>
      </c>
      <c r="BE111">
        <f>G111/S111</f>
        <v>1.208161644706325</v>
      </c>
      <c r="BF111">
        <f>(1-AP111*AA111/AU111/F111)*100</f>
        <v>38.829862431316776</v>
      </c>
      <c r="BG111">
        <f>(S111-E111/(N111/1.35))</f>
        <v>412.9263482376154</v>
      </c>
      <c r="BH111">
        <f>E111*BF111/100/BG111</f>
        <v>-1.2548499190647242E-3</v>
      </c>
    </row>
    <row r="112" spans="1:60" x14ac:dyDescent="0.25">
      <c r="A112" s="1" t="s">
        <v>9</v>
      </c>
      <c r="B112" s="1" t="s">
        <v>174</v>
      </c>
    </row>
    <row r="113" spans="1:60" x14ac:dyDescent="0.25">
      <c r="A113" s="1" t="s">
        <v>9</v>
      </c>
      <c r="B113" s="1" t="s">
        <v>175</v>
      </c>
    </row>
    <row r="114" spans="1:60" x14ac:dyDescent="0.25">
      <c r="A114" s="1" t="s">
        <v>9</v>
      </c>
      <c r="B114" s="1" t="s">
        <v>176</v>
      </c>
    </row>
    <row r="115" spans="1:60" x14ac:dyDescent="0.25">
      <c r="A115" s="1" t="s">
        <v>9</v>
      </c>
      <c r="B115" s="1" t="s">
        <v>177</v>
      </c>
    </row>
    <row r="116" spans="1:60" x14ac:dyDescent="0.25">
      <c r="A116" s="1" t="s">
        <v>9</v>
      </c>
      <c r="B116" s="1" t="s">
        <v>178</v>
      </c>
    </row>
    <row r="117" spans="1:60" x14ac:dyDescent="0.25">
      <c r="A117" s="1" t="s">
        <v>9</v>
      </c>
      <c r="B117" s="1" t="s">
        <v>179</v>
      </c>
    </row>
    <row r="118" spans="1:60" x14ac:dyDescent="0.25">
      <c r="A118" s="1" t="s">
        <v>9</v>
      </c>
      <c r="B118" s="1" t="s">
        <v>180</v>
      </c>
    </row>
    <row r="119" spans="1:60" x14ac:dyDescent="0.25">
      <c r="A119" s="1" t="s">
        <v>9</v>
      </c>
      <c r="B119" s="1" t="s">
        <v>181</v>
      </c>
    </row>
    <row r="120" spans="1:60" x14ac:dyDescent="0.25">
      <c r="A120" s="1" t="s">
        <v>9</v>
      </c>
      <c r="B120" s="1" t="s">
        <v>182</v>
      </c>
    </row>
    <row r="121" spans="1:60" x14ac:dyDescent="0.25">
      <c r="A121" s="1">
        <v>38</v>
      </c>
      <c r="B121" s="1" t="s">
        <v>183</v>
      </c>
      <c r="C121" s="1">
        <v>6185.9999999552965</v>
      </c>
      <c r="D121" s="1">
        <v>1</v>
      </c>
      <c r="E121">
        <f>(R121-S121*(1000-T121)/(1000-U121))*AO121</f>
        <v>-1.5283417525157659</v>
      </c>
      <c r="F121">
        <f>IF(AZ121&lt;&gt;0,1/(1/AZ121-1/N121),0)</f>
        <v>5.1389622925163525E-2</v>
      </c>
      <c r="G121">
        <f>((BC121-AP121/2)*S121-E121)/(BC121+AP121/2)</f>
        <v>451.49319867833356</v>
      </c>
      <c r="H121">
        <f>AP121*1000</f>
        <v>0.65863617099560612</v>
      </c>
      <c r="I121">
        <f>(AU121-BA121)</f>
        <v>1.2930548514637883</v>
      </c>
      <c r="J121">
        <f>(P121+AT121*D121)</f>
        <v>19.853638395058663</v>
      </c>
      <c r="K121" s="1">
        <v>9.5</v>
      </c>
      <c r="L121">
        <f>(K121*AI121+AJ121)</f>
        <v>2</v>
      </c>
      <c r="M121" s="1">
        <v>0.5</v>
      </c>
      <c r="N121">
        <f>L121*(M121+1)*(M121+1)/(M121*M121+1)</f>
        <v>3.6</v>
      </c>
      <c r="O121" s="1">
        <v>20.254152297973633</v>
      </c>
      <c r="P121" s="1">
        <v>20.082485198974609</v>
      </c>
      <c r="Q121" s="1">
        <v>20.067338943481445</v>
      </c>
      <c r="R121" s="1">
        <v>409.90579223632813</v>
      </c>
      <c r="S121" s="1">
        <v>412.29196166992188</v>
      </c>
      <c r="T121" s="1">
        <v>8.9687633514404297</v>
      </c>
      <c r="U121" s="1">
        <v>10.206500053405762</v>
      </c>
      <c r="V121" s="1">
        <v>38.054256439208984</v>
      </c>
      <c r="W121" s="1">
        <v>43.317203521728516</v>
      </c>
      <c r="X121" s="1">
        <v>500.36337280273438</v>
      </c>
      <c r="Y121" s="1">
        <v>8.7117820978164673E-2</v>
      </c>
      <c r="Z121" s="1">
        <v>9.1702967882156372E-2</v>
      </c>
      <c r="AA121" s="1">
        <v>101.14867401123047</v>
      </c>
      <c r="AB121" s="1">
        <v>-1.8140853643417358</v>
      </c>
      <c r="AC121" s="1">
        <v>-2.1351685747504234E-2</v>
      </c>
      <c r="AD121" s="1">
        <v>2.9778733849525452E-2</v>
      </c>
      <c r="AE121" s="1">
        <v>1.8609803169965744E-2</v>
      </c>
      <c r="AF121" s="1">
        <v>1.5034961514174938E-2</v>
      </c>
      <c r="AG121" s="1">
        <v>1.774180680513382E-2</v>
      </c>
      <c r="AH121" s="1">
        <v>0.66666668653488159</v>
      </c>
      <c r="AI121" s="1">
        <v>0</v>
      </c>
      <c r="AJ121" s="1">
        <v>2</v>
      </c>
      <c r="AK121" s="1">
        <v>0</v>
      </c>
      <c r="AL121" s="1">
        <v>1</v>
      </c>
      <c r="AM121" s="1">
        <v>0.18999999761581421</v>
      </c>
      <c r="AN121" s="1">
        <v>111115</v>
      </c>
      <c r="AO121">
        <f>X121*0.000001/(K121*0.0001)</f>
        <v>0.52669828716077294</v>
      </c>
      <c r="AP121">
        <f>(U121-T121)/(1000-U121)*AO121</f>
        <v>6.5863617099560612E-4</v>
      </c>
      <c r="AQ121">
        <f>(P121+273.15)</f>
        <v>293.23248519897459</v>
      </c>
      <c r="AR121">
        <f>(O121+273.15)</f>
        <v>293.40415229797361</v>
      </c>
      <c r="AS121">
        <f>(Y121*AK121+Z121*AL121)*AM121</f>
        <v>1.7423563678972798E-2</v>
      </c>
      <c r="AT121">
        <f>((AS121+0.00000010773*(AR121^4-AQ121^4))-AP121*44100)/(L121*0.92*2*29.3+0.00000043092*AQ121^3)</f>
        <v>-0.22884680391594778</v>
      </c>
      <c r="AU121">
        <f>0.61365*EXP(17.502*J121/(240.97+J121))</f>
        <v>2.325428798161334</v>
      </c>
      <c r="AV121">
        <f>AU121*1000/AA121</f>
        <v>22.990205466293538</v>
      </c>
      <c r="AW121">
        <f>(AV121-U121)</f>
        <v>12.783705412887777</v>
      </c>
      <c r="AX121">
        <f>IF(D121,P121,(O121+P121)/2)</f>
        <v>20.082485198974609</v>
      </c>
      <c r="AY121">
        <f>0.61365*EXP(17.502*AX121/(240.97+AX121))</f>
        <v>2.358626303977077</v>
      </c>
      <c r="AZ121">
        <f>IF(AW121&lt;&gt;0,(1000-(AV121+U121)/2)/AW121*AP121,0)</f>
        <v>5.0666365859467294E-2</v>
      </c>
      <c r="BA121">
        <f>U121*AA121/1000</f>
        <v>1.0323739466975457</v>
      </c>
      <c r="BB121">
        <f>(AY121-BA121)</f>
        <v>1.3262523572795313</v>
      </c>
      <c r="BC121">
        <f>1/(1.6/F121+1.37/N121)</f>
        <v>3.1730674135654328E-2</v>
      </c>
      <c r="BD121">
        <f>G121*AA121*0.001</f>
        <v>45.667938371402471</v>
      </c>
      <c r="BE121">
        <f>G121/S121</f>
        <v>1.0950812546760151</v>
      </c>
      <c r="BF121">
        <f>(1-AP121*AA121/AU121/F121)*100</f>
        <v>44.252256395524057</v>
      </c>
      <c r="BG121">
        <f>(S121-E121/(N121/1.35))</f>
        <v>412.8650898271153</v>
      </c>
      <c r="BH121">
        <f>E121*BF121/100/BG121</f>
        <v>-1.6381276295516524E-3</v>
      </c>
    </row>
    <row r="122" spans="1:60" x14ac:dyDescent="0.25">
      <c r="A122" s="1">
        <v>39</v>
      </c>
      <c r="B122" s="1" t="s">
        <v>184</v>
      </c>
      <c r="C122" s="1">
        <v>6191.4999998323619</v>
      </c>
      <c r="D122" s="1">
        <v>1</v>
      </c>
      <c r="E122">
        <f>(R122-S122*(1000-T122)/(1000-U122))*AO122</f>
        <v>-1.5340667659707643</v>
      </c>
      <c r="F122">
        <f>IF(AZ122&lt;&gt;0,1/(1/AZ122-1/N122),0)</f>
        <v>5.0091698331770372E-2</v>
      </c>
      <c r="G122">
        <f>((BC122-AP122/2)*S122-E122)/(BC122+AP122/2)</f>
        <v>452.8642873898001</v>
      </c>
      <c r="H122">
        <f>AP122*1000</f>
        <v>0.64391920752844722</v>
      </c>
      <c r="I122">
        <f>(AU122-BA122)</f>
        <v>1.2964757947781975</v>
      </c>
      <c r="J122">
        <f>(P122+AT122*D122)</f>
        <v>19.862387641276488</v>
      </c>
      <c r="K122" s="1">
        <v>9.5</v>
      </c>
      <c r="L122">
        <f>(K122*AI122+AJ122)</f>
        <v>2</v>
      </c>
      <c r="M122" s="1">
        <v>0.5</v>
      </c>
      <c r="N122">
        <f>L122*(M122+1)*(M122+1)/(M122*M122+1)</f>
        <v>3.6</v>
      </c>
      <c r="O122" s="1">
        <v>20.257560729980469</v>
      </c>
      <c r="P122" s="1">
        <v>20.085758209228516</v>
      </c>
      <c r="Q122" s="1">
        <v>20.072940826416016</v>
      </c>
      <c r="R122" s="1">
        <v>409.87469482421875</v>
      </c>
      <c r="S122" s="1">
        <v>412.28326416015625</v>
      </c>
      <c r="T122" s="1">
        <v>8.9749441146850586</v>
      </c>
      <c r="U122" s="1">
        <v>10.185050010681152</v>
      </c>
      <c r="V122" s="1">
        <v>38.071861267089844</v>
      </c>
      <c r="W122" s="1">
        <v>43.222061157226563</v>
      </c>
      <c r="X122" s="1">
        <v>500.36349487304688</v>
      </c>
      <c r="Y122" s="1">
        <v>8.3785563707351685E-2</v>
      </c>
      <c r="Z122" s="1">
        <v>8.8195331394672394E-2</v>
      </c>
      <c r="AA122" s="1">
        <v>101.14968872070313</v>
      </c>
      <c r="AB122" s="1">
        <v>-1.8140853643417358</v>
      </c>
      <c r="AC122" s="1">
        <v>-2.1351685747504234E-2</v>
      </c>
      <c r="AD122" s="1">
        <v>2.9778733849525452E-2</v>
      </c>
      <c r="AE122" s="1">
        <v>1.8609803169965744E-2</v>
      </c>
      <c r="AF122" s="1">
        <v>1.5034961514174938E-2</v>
      </c>
      <c r="AG122" s="1">
        <v>1.774180680513382E-2</v>
      </c>
      <c r="AH122" s="1">
        <v>1</v>
      </c>
      <c r="AI122" s="1">
        <v>0</v>
      </c>
      <c r="AJ122" s="1">
        <v>2</v>
      </c>
      <c r="AK122" s="1">
        <v>0</v>
      </c>
      <c r="AL122" s="1">
        <v>1</v>
      </c>
      <c r="AM122" s="1">
        <v>0.18999999761581421</v>
      </c>
      <c r="AN122" s="1">
        <v>111115</v>
      </c>
      <c r="AO122">
        <f>X122*0.000001/(K122*0.0001)</f>
        <v>0.52669841565583875</v>
      </c>
      <c r="AP122">
        <f>(U122-T122)/(1000-U122)*AO122</f>
        <v>6.4391920752844718E-4</v>
      </c>
      <c r="AQ122">
        <f>(P122+273.15)</f>
        <v>293.23575820922849</v>
      </c>
      <c r="AR122">
        <f>(O122+273.15)</f>
        <v>293.40756072998045</v>
      </c>
      <c r="AS122">
        <f>(Y122*AK122+Z122*AL122)*AM122</f>
        <v>1.6757112754713699E-2</v>
      </c>
      <c r="AT122">
        <f>((AS122+0.00000010773*(AR122^4-AQ122^4))-AP122*44100)/(L122*0.92*2*29.3+0.00000043092*AQ122^3)</f>
        <v>-0.22337056795202748</v>
      </c>
      <c r="AU122">
        <f>0.61365*EXP(17.502*J122/(240.97+J122))</f>
        <v>2.3266904329633902</v>
      </c>
      <c r="AV122">
        <f>AU122*1000/AA122</f>
        <v>23.00244778199864</v>
      </c>
      <c r="AW122">
        <f>(AV122-U122)</f>
        <v>12.817397771317488</v>
      </c>
      <c r="AX122">
        <f>IF(D122,P122,(O122+P122)/2)</f>
        <v>20.085758209228516</v>
      </c>
      <c r="AY122">
        <f>0.61365*EXP(17.502*AX122/(240.97+AX122))</f>
        <v>2.3591040972556598</v>
      </c>
      <c r="AZ122">
        <f>IF(AW122&lt;&gt;0,(1000-(AV122+U122)/2)/AW122*AP122,0)</f>
        <v>4.9404269508295087E-2</v>
      </c>
      <c r="BA122">
        <f>U122*AA122/1000</f>
        <v>1.0302146381851927</v>
      </c>
      <c r="BB122">
        <f>(AY122-BA122)</f>
        <v>1.3288894590704672</v>
      </c>
      <c r="BC122">
        <f>1/(1.6/F122+1.37/N122)</f>
        <v>3.0938702456349332E-2</v>
      </c>
      <c r="BD122">
        <f>G122*AA122*0.001</f>
        <v>45.807081702201323</v>
      </c>
      <c r="BE122">
        <f>G122/S122</f>
        <v>1.0984299552209804</v>
      </c>
      <c r="BF122">
        <f>(1-AP122*AA122/AU122/F122)*100</f>
        <v>44.115474223247183</v>
      </c>
      <c r="BG122">
        <f>(S122-E122/(N122/1.35))</f>
        <v>412.85853919739526</v>
      </c>
      <c r="BH122">
        <f>E122*BF122/100/BG122</f>
        <v>-1.639207535890792E-3</v>
      </c>
    </row>
    <row r="123" spans="1:60" x14ac:dyDescent="0.25">
      <c r="A123" s="1">
        <v>40</v>
      </c>
      <c r="B123" s="1" t="s">
        <v>185</v>
      </c>
      <c r="C123" s="1">
        <v>6196.4999997206032</v>
      </c>
      <c r="D123" s="1">
        <v>1</v>
      </c>
      <c r="E123">
        <f>(R123-S123*(1000-T123)/(1000-U123))*AO123</f>
        <v>-1.5167492748457825</v>
      </c>
      <c r="F123">
        <f>IF(AZ123&lt;&gt;0,1/(1/AZ123-1/N123),0)</f>
        <v>4.9033589320196455E-2</v>
      </c>
      <c r="G123">
        <f>((BC123-AP123/2)*S123-E123)/(BC123+AP123/2)</f>
        <v>453.32567741240956</v>
      </c>
      <c r="H123">
        <f>AP123*1000</f>
        <v>0.63168027948605565</v>
      </c>
      <c r="I123">
        <f>(AU123-BA123)</f>
        <v>1.2989044793044175</v>
      </c>
      <c r="J123">
        <f>(P123+AT123*D123)</f>
        <v>19.867041212210538</v>
      </c>
      <c r="K123" s="1">
        <v>9.5</v>
      </c>
      <c r="L123">
        <f>(K123*AI123+AJ123)</f>
        <v>2</v>
      </c>
      <c r="M123" s="1">
        <v>0.5</v>
      </c>
      <c r="N123">
        <f>L123*(M123+1)*(M123+1)/(M123*M123+1)</f>
        <v>3.6</v>
      </c>
      <c r="O123" s="1">
        <v>20.260169982910156</v>
      </c>
      <c r="P123" s="1">
        <v>20.085590362548828</v>
      </c>
      <c r="Q123" s="1">
        <v>20.070384979248047</v>
      </c>
      <c r="R123" s="1">
        <v>409.8956298828125</v>
      </c>
      <c r="S123" s="1">
        <v>412.28094482421875</v>
      </c>
      <c r="T123" s="1">
        <v>8.9805669784545898</v>
      </c>
      <c r="U123" s="1">
        <v>10.16771411895752</v>
      </c>
      <c r="V123" s="1">
        <v>38.089420318603516</v>
      </c>
      <c r="W123" s="1">
        <v>43.141716003417969</v>
      </c>
      <c r="X123" s="1">
        <v>500.35470581054688</v>
      </c>
      <c r="Y123" s="1">
        <v>9.5255903899669647E-2</v>
      </c>
      <c r="Z123" s="1">
        <v>0.1002693697810173</v>
      </c>
      <c r="AA123" s="1">
        <v>101.14930725097656</v>
      </c>
      <c r="AB123" s="1">
        <v>-1.8140853643417358</v>
      </c>
      <c r="AC123" s="1">
        <v>-2.1351685747504234E-2</v>
      </c>
      <c r="AD123" s="1">
        <v>2.9778733849525452E-2</v>
      </c>
      <c r="AE123" s="1">
        <v>1.8609803169965744E-2</v>
      </c>
      <c r="AF123" s="1">
        <v>1.5034961514174938E-2</v>
      </c>
      <c r="AG123" s="1">
        <v>1.774180680513382E-2</v>
      </c>
      <c r="AH123" s="1">
        <v>1</v>
      </c>
      <c r="AI123" s="1">
        <v>0</v>
      </c>
      <c r="AJ123" s="1">
        <v>2</v>
      </c>
      <c r="AK123" s="1">
        <v>0</v>
      </c>
      <c r="AL123" s="1">
        <v>1</v>
      </c>
      <c r="AM123" s="1">
        <v>0.18999999761581421</v>
      </c>
      <c r="AN123" s="1">
        <v>111115</v>
      </c>
      <c r="AO123">
        <f>X123*0.000001/(K123*0.0001)</f>
        <v>0.526689164011102</v>
      </c>
      <c r="AP123">
        <f>(U123-T123)/(1000-U123)*AO123</f>
        <v>6.3168027948605563E-4</v>
      </c>
      <c r="AQ123">
        <f>(P123+273.15)</f>
        <v>293.23559036254881</v>
      </c>
      <c r="AR123">
        <f>(O123+273.15)</f>
        <v>293.41016998291013</v>
      </c>
      <c r="AS123">
        <f>(Y123*AK123+Z123*AL123)*AM123</f>
        <v>1.9051180019332481E-2</v>
      </c>
      <c r="AT123">
        <f>((AS123+0.00000010773*(AR123^4-AQ123^4))-AP123*44100)/(L123*0.92*2*29.3+0.00000043092*AQ123^3)</f>
        <v>-0.21854915033829214</v>
      </c>
      <c r="AU123">
        <f>0.61365*EXP(17.502*J123/(240.97+J123))</f>
        <v>2.3273617187629441</v>
      </c>
      <c r="AV123">
        <f>AU123*1000/AA123</f>
        <v>23.009171115608154</v>
      </c>
      <c r="AW123">
        <f>(AV123-U123)</f>
        <v>12.841456996650635</v>
      </c>
      <c r="AX123">
        <f>IF(D123,P123,(O123+P123)/2)</f>
        <v>20.085590362548828</v>
      </c>
      <c r="AY123">
        <f>0.61365*EXP(17.502*AX123/(240.97+AX123))</f>
        <v>2.3590795929734125</v>
      </c>
      <c r="AZ123">
        <f>IF(AW123&lt;&gt;0,(1000-(AV123+U123)/2)/AW123*AP123,0)</f>
        <v>4.8374704488700668E-2</v>
      </c>
      <c r="BA123">
        <f>U123*AA123/1000</f>
        <v>1.0284572394585265</v>
      </c>
      <c r="BB123">
        <f>(AY123-BA123)</f>
        <v>1.330622353514886</v>
      </c>
      <c r="BC123">
        <f>1/(1.6/F123+1.37/N123)</f>
        <v>3.029270456676841E-2</v>
      </c>
      <c r="BD123">
        <f>G123*AA123*0.001</f>
        <v>45.853578229344905</v>
      </c>
      <c r="BE123">
        <f>G123/S123</f>
        <v>1.0995552501357799</v>
      </c>
      <c r="BF123">
        <f>(1-AP123*AA123/AU123/F123)*100</f>
        <v>44.011006597285714</v>
      </c>
      <c r="BG123">
        <f>(S123-E123/(N123/1.35))</f>
        <v>412.84972580228595</v>
      </c>
      <c r="BH123">
        <f>E123*BF123/100/BG123</f>
        <v>-1.6168997620609885E-3</v>
      </c>
    </row>
    <row r="124" spans="1:60" x14ac:dyDescent="0.25">
      <c r="A124" s="1">
        <v>41</v>
      </c>
      <c r="B124" s="1" t="s">
        <v>186</v>
      </c>
      <c r="C124" s="1">
        <v>6201.4999996088445</v>
      </c>
      <c r="D124" s="1">
        <v>1</v>
      </c>
      <c r="E124">
        <f>(R124-S124*(1000-T124)/(1000-U124))*AO124</f>
        <v>-1.4586256411548184</v>
      </c>
      <c r="F124">
        <f>IF(AZ124&lt;&gt;0,1/(1/AZ124-1/N124),0)</f>
        <v>4.8258599722907372E-2</v>
      </c>
      <c r="G124">
        <f>((BC124-AP124/2)*S124-E124)/(BC124+AP124/2)</f>
        <v>452.16402575521215</v>
      </c>
      <c r="H124">
        <f>AP124*1000</f>
        <v>0.62264239540906297</v>
      </c>
      <c r="I124">
        <f>(AU124-BA124)</f>
        <v>1.30059854216931</v>
      </c>
      <c r="J124">
        <f>(P124+AT124*D124)</f>
        <v>19.86986403976028</v>
      </c>
      <c r="K124" s="1">
        <v>9.5</v>
      </c>
      <c r="L124">
        <f>(K124*AI124+AJ124)</f>
        <v>2</v>
      </c>
      <c r="M124" s="1">
        <v>0.5</v>
      </c>
      <c r="N124">
        <f>L124*(M124+1)*(M124+1)/(M124*M124+1)</f>
        <v>3.6</v>
      </c>
      <c r="O124" s="1">
        <v>20.259899139404297</v>
      </c>
      <c r="P124" s="1">
        <v>20.084993362426758</v>
      </c>
      <c r="Q124" s="1">
        <v>20.059968948364258</v>
      </c>
      <c r="R124" s="1">
        <v>409.991455078125</v>
      </c>
      <c r="S124" s="1">
        <v>412.2735595703125</v>
      </c>
      <c r="T124" s="1">
        <v>8.9848747253417969</v>
      </c>
      <c r="U124" s="1">
        <v>10.155083656311035</v>
      </c>
      <c r="V124" s="1">
        <v>38.106475830078125</v>
      </c>
      <c r="W124" s="1">
        <v>43.0869140625</v>
      </c>
      <c r="X124" s="1">
        <v>500.3409423828125</v>
      </c>
      <c r="Y124" s="1">
        <v>0.11426795274019241</v>
      </c>
      <c r="Z124" s="1">
        <v>0.12028206139802933</v>
      </c>
      <c r="AA124" s="1">
        <v>101.14839935302734</v>
      </c>
      <c r="AB124" s="1">
        <v>-1.8140853643417358</v>
      </c>
      <c r="AC124" s="1">
        <v>-2.1351685747504234E-2</v>
      </c>
      <c r="AD124" s="1">
        <v>2.9778733849525452E-2</v>
      </c>
      <c r="AE124" s="1">
        <v>1.8609803169965744E-2</v>
      </c>
      <c r="AF124" s="1">
        <v>1.5034961514174938E-2</v>
      </c>
      <c r="AG124" s="1">
        <v>1.774180680513382E-2</v>
      </c>
      <c r="AH124" s="1">
        <v>1</v>
      </c>
      <c r="AI124" s="1">
        <v>0</v>
      </c>
      <c r="AJ124" s="1">
        <v>2</v>
      </c>
      <c r="AK124" s="1">
        <v>0</v>
      </c>
      <c r="AL124" s="1">
        <v>1</v>
      </c>
      <c r="AM124" s="1">
        <v>0.18999999761581421</v>
      </c>
      <c r="AN124" s="1">
        <v>111115</v>
      </c>
      <c r="AO124">
        <f>X124*0.000001/(K124*0.0001)</f>
        <v>0.52667467619243413</v>
      </c>
      <c r="AP124">
        <f>(U124-T124)/(1000-U124)*AO124</f>
        <v>6.2264239540906299E-4</v>
      </c>
      <c r="AQ124">
        <f>(P124+273.15)</f>
        <v>293.23499336242674</v>
      </c>
      <c r="AR124">
        <f>(O124+273.15)</f>
        <v>293.40989913940427</v>
      </c>
      <c r="AS124">
        <f>(Y124*AK124+Z124*AL124)*AM124</f>
        <v>2.2853591378850791E-2</v>
      </c>
      <c r="AT124">
        <f>((AS124+0.00000010773*(AR124^4-AQ124^4))-AP124*44100)/(L124*0.92*2*29.3+0.00000043092*AQ124^3)</f>
        <v>-0.21512932266647794</v>
      </c>
      <c r="AU124">
        <f>0.61365*EXP(17.502*J124/(240.97+J124))</f>
        <v>2.3277689993012598</v>
      </c>
      <c r="AV124">
        <f>AU124*1000/AA124</f>
        <v>23.013404207978606</v>
      </c>
      <c r="AW124">
        <f>(AV124-U124)</f>
        <v>12.858320551667571</v>
      </c>
      <c r="AX124">
        <f>IF(D124,P124,(O124+P124)/2)</f>
        <v>20.084993362426758</v>
      </c>
      <c r="AY124">
        <f>0.61365*EXP(17.502*AX124/(240.97+AX124))</f>
        <v>2.3589924375040923</v>
      </c>
      <c r="AZ124">
        <f>IF(AW124&lt;&gt;0,(1000-(AV124+U124)/2)/AW124*AP124,0)</f>
        <v>4.7620242439957994E-2</v>
      </c>
      <c r="BA124">
        <f>U124*AA124/1000</f>
        <v>1.0271704571319498</v>
      </c>
      <c r="BB124">
        <f>(AY124-BA124)</f>
        <v>1.3318219803721425</v>
      </c>
      <c r="BC124">
        <f>1/(1.6/F124+1.37/N124)</f>
        <v>2.9819353106500988E-2</v>
      </c>
      <c r="BD124">
        <f>G124*AA124*0.001</f>
        <v>45.73566745016074</v>
      </c>
      <c r="BE124">
        <f>G124/S124</f>
        <v>1.0967572750153443</v>
      </c>
      <c r="BF124">
        <f>(1-AP124*AA124/AU124/F124)*100</f>
        <v>43.936125685620262</v>
      </c>
      <c r="BG124">
        <f>(S124-E124/(N124/1.35))</f>
        <v>412.82054418574558</v>
      </c>
      <c r="BH124">
        <f>E124*BF124/100/BG124</f>
        <v>-1.552402379209387E-3</v>
      </c>
    </row>
    <row r="125" spans="1:60" x14ac:dyDescent="0.25">
      <c r="A125" s="1">
        <v>42</v>
      </c>
      <c r="B125" s="1" t="s">
        <v>187</v>
      </c>
      <c r="C125" s="1">
        <v>6206.9999994859099</v>
      </c>
      <c r="D125" s="1">
        <v>1</v>
      </c>
      <c r="E125">
        <f>(R125-S125*(1000-T125)/(1000-U125))*AO125</f>
        <v>-1.4512213764461011</v>
      </c>
      <c r="F125">
        <f>IF(AZ125&lt;&gt;0,1/(1/AZ125-1/N125),0)</f>
        <v>4.7395193360650942E-2</v>
      </c>
      <c r="G125">
        <f>((BC125-AP125/2)*S125-E125)/(BC125+AP125/2)</f>
        <v>452.77925128412329</v>
      </c>
      <c r="H125">
        <f>AP125*1000</f>
        <v>0.61250887414368538</v>
      </c>
      <c r="I125">
        <f>(AU125-BA125)</f>
        <v>1.3024261288459695</v>
      </c>
      <c r="J125">
        <f>(P125+AT125*D125)</f>
        <v>19.87289302564356</v>
      </c>
      <c r="K125" s="1">
        <v>9.5</v>
      </c>
      <c r="L125">
        <f>(K125*AI125+AJ125)</f>
        <v>2</v>
      </c>
      <c r="M125" s="1">
        <v>0.5</v>
      </c>
      <c r="N125">
        <f>L125*(M125+1)*(M125+1)/(M125*M125+1)</f>
        <v>3.6</v>
      </c>
      <c r="O125" s="1">
        <v>20.25800895690918</v>
      </c>
      <c r="P125" s="1">
        <v>20.084394454956055</v>
      </c>
      <c r="Q125" s="1">
        <v>20.05488395690918</v>
      </c>
      <c r="R125" s="1">
        <v>410.004150390625</v>
      </c>
      <c r="S125" s="1">
        <v>412.28009033203125</v>
      </c>
      <c r="T125" s="1">
        <v>8.9902544021606445</v>
      </c>
      <c r="U125" s="1">
        <v>10.14141845703125</v>
      </c>
      <c r="V125" s="1">
        <v>38.132663726806641</v>
      </c>
      <c r="W125" s="1">
        <v>43.031265258789063</v>
      </c>
      <c r="X125" s="1">
        <v>500.34771728515625</v>
      </c>
      <c r="Y125" s="1">
        <v>0.10319238156080246</v>
      </c>
      <c r="Z125" s="1">
        <v>0.10862355679273605</v>
      </c>
      <c r="AA125" s="1">
        <v>101.1475830078125</v>
      </c>
      <c r="AB125" s="1">
        <v>-1.8140853643417358</v>
      </c>
      <c r="AC125" s="1">
        <v>-2.1351685747504234E-2</v>
      </c>
      <c r="AD125" s="1">
        <v>2.9778733849525452E-2</v>
      </c>
      <c r="AE125" s="1">
        <v>1.8609803169965744E-2</v>
      </c>
      <c r="AF125" s="1">
        <v>1.5034961514174938E-2</v>
      </c>
      <c r="AG125" s="1">
        <v>1.774180680513382E-2</v>
      </c>
      <c r="AH125" s="1">
        <v>1</v>
      </c>
      <c r="AI125" s="1">
        <v>0</v>
      </c>
      <c r="AJ125" s="1">
        <v>2</v>
      </c>
      <c r="AK125" s="1">
        <v>0</v>
      </c>
      <c r="AL125" s="1">
        <v>1</v>
      </c>
      <c r="AM125" s="1">
        <v>0.18999999761581421</v>
      </c>
      <c r="AN125" s="1">
        <v>111115</v>
      </c>
      <c r="AO125">
        <f>X125*0.000001/(K125*0.0001)</f>
        <v>0.52668180766858552</v>
      </c>
      <c r="AP125">
        <f>(U125-T125)/(1000-U125)*AO125</f>
        <v>6.1250887414368539E-4</v>
      </c>
      <c r="AQ125">
        <f>(P125+273.15)</f>
        <v>293.23439445495603</v>
      </c>
      <c r="AR125">
        <f>(O125+273.15)</f>
        <v>293.40800895690916</v>
      </c>
      <c r="AS125">
        <f>(Y125*AK125+Z125*AL125)*AM125</f>
        <v>2.0638475531641109E-2</v>
      </c>
      <c r="AT125">
        <f>((AS125+0.00000010773*(AR125^4-AQ125^4))-AP125*44100)/(L125*0.92*2*29.3+0.00000043092*AQ125^3)</f>
        <v>-0.21150142931249463</v>
      </c>
      <c r="AU125">
        <f>0.61365*EXP(17.502*J125/(240.97+J125))</f>
        <v>2.3282060940454996</v>
      </c>
      <c r="AV125">
        <f>AU125*1000/AA125</f>
        <v>23.017911301604428</v>
      </c>
      <c r="AW125">
        <f>(AV125-U125)</f>
        <v>12.876492844573178</v>
      </c>
      <c r="AX125">
        <f>IF(D125,P125,(O125+P125)/2)</f>
        <v>20.084394454956055</v>
      </c>
      <c r="AY125">
        <f>0.61365*EXP(17.502*AX125/(240.97+AX125))</f>
        <v>2.358905006417654</v>
      </c>
      <c r="AZ125">
        <f>IF(AW125&lt;&gt;0,(1000-(AV125+U125)/2)/AW125*AP125,0)</f>
        <v>4.6779328000685988E-2</v>
      </c>
      <c r="BA125">
        <f>U125*AA125/1000</f>
        <v>1.0257799651995301</v>
      </c>
      <c r="BB125">
        <f>(AY125-BA125)</f>
        <v>1.3331250412181239</v>
      </c>
      <c r="BC125">
        <f>1/(1.6/F125+1.37/N125)</f>
        <v>2.9291794863331059E-2</v>
      </c>
      <c r="BD125">
        <f>G125*AA125*0.001</f>
        <v>45.797526903476054</v>
      </c>
      <c r="BE125">
        <f>G125/S125</f>
        <v>1.0982321530963959</v>
      </c>
      <c r="BF125">
        <f>(1-AP125*AA125/AU125/F125)*100</f>
        <v>43.854859417961137</v>
      </c>
      <c r="BG125">
        <f>(S125-E125/(N125/1.35))</f>
        <v>412.82429834819851</v>
      </c>
      <c r="BH125">
        <f>E125*BF125/100/BG125</f>
        <v>-1.541651247347455E-3</v>
      </c>
    </row>
    <row r="126" spans="1:60" x14ac:dyDescent="0.25">
      <c r="A126" s="1" t="s">
        <v>9</v>
      </c>
      <c r="B126" s="1" t="s">
        <v>188</v>
      </c>
    </row>
    <row r="127" spans="1:60" x14ac:dyDescent="0.25">
      <c r="A127" s="1" t="s">
        <v>9</v>
      </c>
      <c r="B127" s="1" t="s">
        <v>189</v>
      </c>
    </row>
    <row r="128" spans="1:60" x14ac:dyDescent="0.25">
      <c r="A128" s="1" t="s">
        <v>9</v>
      </c>
      <c r="B128" s="1" t="s">
        <v>190</v>
      </c>
    </row>
    <row r="129" spans="1:60" x14ac:dyDescent="0.25">
      <c r="A129" s="1" t="s">
        <v>9</v>
      </c>
      <c r="B129" s="1" t="s">
        <v>191</v>
      </c>
    </row>
    <row r="130" spans="1:60" x14ac:dyDescent="0.25">
      <c r="A130" s="1" t="s">
        <v>9</v>
      </c>
      <c r="B130" s="1" t="s">
        <v>192</v>
      </c>
    </row>
    <row r="131" spans="1:60" x14ac:dyDescent="0.25">
      <c r="A131" s="1" t="s">
        <v>9</v>
      </c>
      <c r="B131" s="1" t="s">
        <v>193</v>
      </c>
    </row>
    <row r="132" spans="1:60" x14ac:dyDescent="0.25">
      <c r="A132" s="1" t="s">
        <v>9</v>
      </c>
      <c r="B132" s="1" t="s">
        <v>194</v>
      </c>
    </row>
    <row r="133" spans="1:60" x14ac:dyDescent="0.25">
      <c r="A133" s="1" t="s">
        <v>9</v>
      </c>
      <c r="B133" s="1" t="s">
        <v>195</v>
      </c>
    </row>
    <row r="134" spans="1:60" x14ac:dyDescent="0.25">
      <c r="A134" s="1" t="s">
        <v>9</v>
      </c>
      <c r="B134" s="1" t="s">
        <v>196</v>
      </c>
    </row>
    <row r="135" spans="1:60" x14ac:dyDescent="0.25">
      <c r="A135" s="1">
        <v>43</v>
      </c>
      <c r="B135" s="1" t="s">
        <v>197</v>
      </c>
      <c r="C135" s="1">
        <v>6587.9999999552965</v>
      </c>
      <c r="D135" s="1">
        <v>1</v>
      </c>
      <c r="E135">
        <f>(R135-S135*(1000-T135)/(1000-U135))*AO135</f>
        <v>-0.89775619679249075</v>
      </c>
      <c r="F135">
        <f>IF(AZ135&lt;&gt;0,1/(1/AZ135-1/N135),0)</f>
        <v>9.0584493861919677E-2</v>
      </c>
      <c r="G135">
        <f>((BC135-AP135/2)*S135-E135)/(BC135+AP135/2)</f>
        <v>419.5377287298038</v>
      </c>
      <c r="H135">
        <f>AP135*1000</f>
        <v>1.0257621570678745</v>
      </c>
      <c r="I135">
        <f>(AU135-BA135)</f>
        <v>1.1542015827645509</v>
      </c>
      <c r="J135">
        <f>(P135+AT135*D135)</f>
        <v>19.764060625514791</v>
      </c>
      <c r="K135" s="1">
        <v>10.979999542236328</v>
      </c>
      <c r="L135">
        <f>(K135*AI135+AJ135)</f>
        <v>2</v>
      </c>
      <c r="M135" s="1">
        <v>0.5</v>
      </c>
      <c r="N135">
        <f>L135*(M135+1)*(M135+1)/(M135*M135+1)</f>
        <v>3.6</v>
      </c>
      <c r="O135" s="1">
        <v>20.264701843261719</v>
      </c>
      <c r="P135" s="1">
        <v>20.13294792175293</v>
      </c>
      <c r="Q135" s="1">
        <v>20.067544937133789</v>
      </c>
      <c r="R135" s="1">
        <v>409.98028564453125</v>
      </c>
      <c r="S135" s="1">
        <v>411.02517700195313</v>
      </c>
      <c r="T135" s="1">
        <v>9.2252988815307617</v>
      </c>
      <c r="U135" s="1">
        <v>11.450552940368652</v>
      </c>
      <c r="V135" s="1">
        <v>39.122669219970703</v>
      </c>
      <c r="W135" s="1">
        <v>48.562992095947266</v>
      </c>
      <c r="X135" s="1">
        <v>500.34295654296875</v>
      </c>
      <c r="Y135" s="1">
        <v>8.9633285999298096E-2</v>
      </c>
      <c r="Z135" s="1">
        <v>9.4350829720497131E-2</v>
      </c>
      <c r="AA135" s="1">
        <v>101.16058349609375</v>
      </c>
      <c r="AB135" s="1">
        <v>-1.7438033819198608</v>
      </c>
      <c r="AC135" s="1">
        <v>-2.624146081507206E-2</v>
      </c>
      <c r="AD135" s="1">
        <v>2.5495350360870361E-2</v>
      </c>
      <c r="AE135" s="1">
        <v>2.0260799210518599E-3</v>
      </c>
      <c r="AF135" s="1">
        <v>2.1698370575904846E-2</v>
      </c>
      <c r="AG135" s="1">
        <v>1.8742928514257073E-3</v>
      </c>
      <c r="AH135" s="1">
        <v>0.66666668653488159</v>
      </c>
      <c r="AI135" s="1">
        <v>0</v>
      </c>
      <c r="AJ135" s="1">
        <v>2</v>
      </c>
      <c r="AK135" s="1">
        <v>0</v>
      </c>
      <c r="AL135" s="1">
        <v>1</v>
      </c>
      <c r="AM135" s="1">
        <v>0.18999999761581421</v>
      </c>
      <c r="AN135" s="1">
        <v>111115</v>
      </c>
      <c r="AO135">
        <f>X135*0.000001/(K135*0.0001)</f>
        <v>0.45568577176922392</v>
      </c>
      <c r="AP135">
        <f>(U135-T135)/(1000-U135)*AO135</f>
        <v>1.0257621570678745E-3</v>
      </c>
      <c r="AQ135">
        <f>(P135+273.15)</f>
        <v>293.28294792175291</v>
      </c>
      <c r="AR135">
        <f>(O135+273.15)</f>
        <v>293.4147018432617</v>
      </c>
      <c r="AS135">
        <f>(Y135*AK135+Z135*AL135)*AM135</f>
        <v>1.7926657421944547E-2</v>
      </c>
      <c r="AT135">
        <f>((AS135+0.00000010773*(AR135^4-AQ135^4))-AP135*44100)/(L135*0.92*2*29.3+0.00000043092*AQ135^3)</f>
        <v>-0.36888729623813793</v>
      </c>
      <c r="AU135">
        <f>0.61365*EXP(17.502*J135/(240.97+J135))</f>
        <v>2.3125461995651557</v>
      </c>
      <c r="AV135">
        <f>AU135*1000/AA135</f>
        <v>22.860150857615935</v>
      </c>
      <c r="AW135">
        <f>(AV135-U135)</f>
        <v>11.409597917247282</v>
      </c>
      <c r="AX135">
        <f>IF(D135,P135,(O135+P135)/2)</f>
        <v>20.13294792175293</v>
      </c>
      <c r="AY135">
        <f>0.61365*EXP(17.502*AX135/(240.97+AX135))</f>
        <v>2.3660022724818628</v>
      </c>
      <c r="AZ135">
        <f>IF(AW135&lt;&gt;0,(1000-(AV135+U135)/2)/AW135*AP135,0)</f>
        <v>8.8361119612700503E-2</v>
      </c>
      <c r="BA135">
        <f>U135*AA135/1000</f>
        <v>1.1583446168006049</v>
      </c>
      <c r="BB135">
        <f>(AY135-BA135)</f>
        <v>1.2076576556812579</v>
      </c>
      <c r="BC135">
        <f>1/(1.6/F135+1.37/N135)</f>
        <v>5.5421243006017328E-2</v>
      </c>
      <c r="BD135">
        <f>G135*AA135*0.001</f>
        <v>42.440681436932849</v>
      </c>
      <c r="BE135">
        <f>G135/S135</f>
        <v>1.0207105360064359</v>
      </c>
      <c r="BF135">
        <f>(1-AP135*AA135/AU135/F135)*100</f>
        <v>50.464823051642448</v>
      </c>
      <c r="BG135">
        <f>(S135-E135/(N135/1.35))</f>
        <v>411.36183557575032</v>
      </c>
      <c r="BH135">
        <f>E135*BF135/100/BG135</f>
        <v>-1.1013444538732816E-3</v>
      </c>
    </row>
    <row r="136" spans="1:60" x14ac:dyDescent="0.25">
      <c r="A136" s="1">
        <v>44</v>
      </c>
      <c r="B136" s="1" t="s">
        <v>198</v>
      </c>
      <c r="C136" s="1">
        <v>6593.4999998323619</v>
      </c>
      <c r="D136" s="1">
        <v>1</v>
      </c>
      <c r="E136">
        <f>(R136-S136*(1000-T136)/(1000-U136))*AO136</f>
        <v>-0.88885978943067434</v>
      </c>
      <c r="F136">
        <f>IF(AZ136&lt;&gt;0,1/(1/AZ136-1/N136),0)</f>
        <v>9.0221436250620846E-2</v>
      </c>
      <c r="G136">
        <f>((BC136-AP136/2)*S136-E136)/(BC136+AP136/2)</f>
        <v>419.44653166234332</v>
      </c>
      <c r="H136">
        <f>AP136*1000</f>
        <v>1.0218159467504204</v>
      </c>
      <c r="I136">
        <f>(AU136-BA136)</f>
        <v>1.1542815764928838</v>
      </c>
      <c r="J136">
        <f>(P136+AT136*D136)</f>
        <v>19.761102424718239</v>
      </c>
      <c r="K136" s="1">
        <v>10.979999542236328</v>
      </c>
      <c r="L136">
        <f>(K136*AI136+AJ136)</f>
        <v>2</v>
      </c>
      <c r="M136" s="1">
        <v>0.5</v>
      </c>
      <c r="N136">
        <f>L136*(M136+1)*(M136+1)/(M136*M136+1)</f>
        <v>3.6</v>
      </c>
      <c r="O136" s="1">
        <v>20.266822814941406</v>
      </c>
      <c r="P136" s="1">
        <v>20.127834320068359</v>
      </c>
      <c r="Q136" s="1">
        <v>20.073156356811523</v>
      </c>
      <c r="R136" s="1">
        <v>410.002197265625</v>
      </c>
      <c r="S136" s="1">
        <v>411.0311279296875</v>
      </c>
      <c r="T136" s="1">
        <v>9.2288103103637695</v>
      </c>
      <c r="U136" s="1">
        <v>11.445549964904785</v>
      </c>
      <c r="V136" s="1">
        <v>39.132373809814453</v>
      </c>
      <c r="W136" s="1">
        <v>48.537319183349609</v>
      </c>
      <c r="X136" s="1">
        <v>500.33502197265625</v>
      </c>
      <c r="Y136" s="1">
        <v>0.106336310505867</v>
      </c>
      <c r="Z136" s="1">
        <v>0.11193296313285828</v>
      </c>
      <c r="AA136" s="1">
        <v>101.16073608398438</v>
      </c>
      <c r="AB136" s="1">
        <v>-1.7438033819198608</v>
      </c>
      <c r="AC136" s="1">
        <v>-2.624146081507206E-2</v>
      </c>
      <c r="AD136" s="1">
        <v>2.5495350360870361E-2</v>
      </c>
      <c r="AE136" s="1">
        <v>2.0260799210518599E-3</v>
      </c>
      <c r="AF136" s="1">
        <v>2.1698370575904846E-2</v>
      </c>
      <c r="AG136" s="1">
        <v>1.8742928514257073E-3</v>
      </c>
      <c r="AH136" s="1">
        <v>1</v>
      </c>
      <c r="AI136" s="1">
        <v>0</v>
      </c>
      <c r="AJ136" s="1">
        <v>2</v>
      </c>
      <c r="AK136" s="1">
        <v>0</v>
      </c>
      <c r="AL136" s="1">
        <v>1</v>
      </c>
      <c r="AM136" s="1">
        <v>0.18999999761581421</v>
      </c>
      <c r="AN136" s="1">
        <v>111115</v>
      </c>
      <c r="AO136">
        <f>X136*0.000001/(K136*0.0001)</f>
        <v>0.45567854538430286</v>
      </c>
      <c r="AP136">
        <f>(U136-T136)/(1000-U136)*AO136</f>
        <v>1.0218159467504204E-3</v>
      </c>
      <c r="AQ136">
        <f>(P136+273.15)</f>
        <v>293.27783432006834</v>
      </c>
      <c r="AR136">
        <f>(O136+273.15)</f>
        <v>293.41682281494138</v>
      </c>
      <c r="AS136">
        <f>(Y136*AK136+Z136*AL136)*AM136</f>
        <v>2.1267262728374092E-2</v>
      </c>
      <c r="AT136">
        <f>((AS136+0.00000010773*(AR136^4-AQ136^4))-AP136*44100)/(L136*0.92*2*29.3+0.00000043092*AQ136^3)</f>
        <v>-0.3667318953501208</v>
      </c>
      <c r="AU136">
        <f>0.61365*EXP(17.502*J136/(240.97+J136))</f>
        <v>2.3121218358286733</v>
      </c>
      <c r="AV136">
        <f>AU136*1000/AA136</f>
        <v>22.855921430911032</v>
      </c>
      <c r="AW136">
        <f>(AV136-U136)</f>
        <v>11.410371466006247</v>
      </c>
      <c r="AX136">
        <f>IF(D136,P136,(O136+P136)/2)</f>
        <v>20.127834320068359</v>
      </c>
      <c r="AY136">
        <f>0.61365*EXP(17.502*AX136/(240.97+AX136))</f>
        <v>2.3652539152250802</v>
      </c>
      <c r="AZ136">
        <f>IF(AW136&lt;&gt;0,(1000-(AV136+U136)/2)/AW136*AP136,0)</f>
        <v>8.8015631612676073E-2</v>
      </c>
      <c r="BA136">
        <f>U136*AA136/1000</f>
        <v>1.1578402593357895</v>
      </c>
      <c r="BB136">
        <f>(AY136-BA136)</f>
        <v>1.2074136558892907</v>
      </c>
      <c r="BC136">
        <f>1/(1.6/F136+1.37/N136)</f>
        <v>5.5203784178814712E-2</v>
      </c>
      <c r="BD136">
        <f>G136*AA136*0.001</f>
        <v>42.43151989083691</v>
      </c>
      <c r="BE136">
        <f>G136/S136</f>
        <v>1.0204738842409409</v>
      </c>
      <c r="BF136">
        <f>(1-AP136*AA136/AU136/F136)*100</f>
        <v>50.447655739871202</v>
      </c>
      <c r="BG136">
        <f>(S136-E136/(N136/1.35))</f>
        <v>411.36445035072398</v>
      </c>
      <c r="BH136">
        <f>E136*BF136/100/BG136</f>
        <v>-1.0900526922047421E-3</v>
      </c>
    </row>
    <row r="137" spans="1:60" x14ac:dyDescent="0.25">
      <c r="A137" s="1">
        <v>45</v>
      </c>
      <c r="B137" s="1" t="s">
        <v>199</v>
      </c>
      <c r="C137" s="1">
        <v>6598.4999997206032</v>
      </c>
      <c r="D137" s="1">
        <v>1</v>
      </c>
      <c r="E137">
        <f>(R137-S137*(1000-T137)/(1000-U137))*AO137</f>
        <v>-0.86888715323255383</v>
      </c>
      <c r="F137">
        <f>IF(AZ137&lt;&gt;0,1/(1/AZ137-1/N137),0)</f>
        <v>8.991798982773265E-2</v>
      </c>
      <c r="G137">
        <f>((BC137-AP137/2)*S137-E137)/(BC137+AP137/2)</f>
        <v>419.13698560575045</v>
      </c>
      <c r="H137">
        <f>AP137*1000</f>
        <v>1.0187294517105967</v>
      </c>
      <c r="I137">
        <f>(AU137-BA137)</f>
        <v>1.154582303207039</v>
      </c>
      <c r="J137">
        <f>(P137+AT137*D137)</f>
        <v>19.760427583603313</v>
      </c>
      <c r="K137" s="1">
        <v>10.979999542236328</v>
      </c>
      <c r="L137">
        <f>(K137*AI137+AJ137)</f>
        <v>2</v>
      </c>
      <c r="M137" s="1">
        <v>0.5</v>
      </c>
      <c r="N137">
        <f>L137*(M137+1)*(M137+1)/(M137*M137+1)</f>
        <v>3.6</v>
      </c>
      <c r="O137" s="1">
        <v>20.26872444152832</v>
      </c>
      <c r="P137" s="1">
        <v>20.125574111938477</v>
      </c>
      <c r="Q137" s="1">
        <v>20.070777893066406</v>
      </c>
      <c r="R137" s="1">
        <v>410.042724609375</v>
      </c>
      <c r="S137" s="1">
        <v>411.03060913085938</v>
      </c>
      <c r="T137" s="1">
        <v>9.2316102981567383</v>
      </c>
      <c r="U137" s="1">
        <v>11.44166088104248</v>
      </c>
      <c r="V137" s="1">
        <v>39.139358520507813</v>
      </c>
      <c r="W137" s="1">
        <v>48.514797210693359</v>
      </c>
      <c r="X137" s="1">
        <v>500.33544921875</v>
      </c>
      <c r="Y137" s="1">
        <v>0.14074689149856567</v>
      </c>
      <c r="Z137" s="1">
        <v>0.148154616355896</v>
      </c>
      <c r="AA137" s="1">
        <v>101.16037750244141</v>
      </c>
      <c r="AB137" s="1">
        <v>-1.7438033819198608</v>
      </c>
      <c r="AC137" s="1">
        <v>-2.624146081507206E-2</v>
      </c>
      <c r="AD137" s="1">
        <v>2.5495350360870361E-2</v>
      </c>
      <c r="AE137" s="1">
        <v>2.0260799210518599E-3</v>
      </c>
      <c r="AF137" s="1">
        <v>2.1698370575904846E-2</v>
      </c>
      <c r="AG137" s="1">
        <v>1.8742928514257073E-3</v>
      </c>
      <c r="AH137" s="1">
        <v>1</v>
      </c>
      <c r="AI137" s="1">
        <v>0</v>
      </c>
      <c r="AJ137" s="1">
        <v>2</v>
      </c>
      <c r="AK137" s="1">
        <v>0</v>
      </c>
      <c r="AL137" s="1">
        <v>1</v>
      </c>
      <c r="AM137" s="1">
        <v>0.18999999761581421</v>
      </c>
      <c r="AN137" s="1">
        <v>111115</v>
      </c>
      <c r="AO137">
        <f>X137*0.000001/(K137*0.0001)</f>
        <v>0.4556789344973371</v>
      </c>
      <c r="AP137">
        <f>(U137-T137)/(1000-U137)*AO137</f>
        <v>1.0187294517105968E-3</v>
      </c>
      <c r="AQ137">
        <f>(P137+273.15)</f>
        <v>293.27557411193845</v>
      </c>
      <c r="AR137">
        <f>(O137+273.15)</f>
        <v>293.4187244415283</v>
      </c>
      <c r="AS137">
        <f>(Y137*AK137+Z137*AL137)*AM137</f>
        <v>2.8149376754392108E-2</v>
      </c>
      <c r="AT137">
        <f>((AS137+0.00000010773*(AR137^4-AQ137^4))-AP137*44100)/(L137*0.92*2*29.3+0.00000043092*AQ137^3)</f>
        <v>-0.36514652833516326</v>
      </c>
      <c r="AU137">
        <f>0.61365*EXP(17.502*J137/(240.97+J137))</f>
        <v>2.3120250371882127</v>
      </c>
      <c r="AV137">
        <f>AU137*1000/AA137</f>
        <v>22.855045564973441</v>
      </c>
      <c r="AW137">
        <f>(AV137-U137)</f>
        <v>11.413384683930961</v>
      </c>
      <c r="AX137">
        <f>IF(D137,P137,(O137+P137)/2)</f>
        <v>20.125574111938477</v>
      </c>
      <c r="AY137">
        <f>0.61365*EXP(17.502*AX137/(240.97+AX137))</f>
        <v>2.3649232079740865</v>
      </c>
      <c r="AZ137">
        <f>IF(AW137&lt;&gt;0,(1000-(AV137+U137)/2)/AW137*AP137,0)</f>
        <v>8.7726817851295935E-2</v>
      </c>
      <c r="BA137">
        <f>U137*AA137/1000</f>
        <v>1.1574427339811737</v>
      </c>
      <c r="BB137">
        <f>(AY137-BA137)</f>
        <v>1.2074804739929128</v>
      </c>
      <c r="BC137">
        <f>1/(1.6/F137+1.37/N137)</f>
        <v>5.5022002161771E-2</v>
      </c>
      <c r="BD137">
        <f>G137*AA137*0.001</f>
        <v>42.400055689113067</v>
      </c>
      <c r="BE137">
        <f>G137/S137</f>
        <v>1.0197220749375147</v>
      </c>
      <c r="BF137">
        <f>(1-AP137*AA137/AU137/F137)*100</f>
        <v>50.428714534382671</v>
      </c>
      <c r="BG137">
        <f>(S137-E137/(N137/1.35))</f>
        <v>411.35644181332157</v>
      </c>
      <c r="BH137">
        <f>E137*BF137/100/BG137</f>
        <v>-1.0651799208444505E-3</v>
      </c>
    </row>
    <row r="138" spans="1:60" x14ac:dyDescent="0.25">
      <c r="A138" s="1">
        <v>46</v>
      </c>
      <c r="B138" s="1" t="s">
        <v>200</v>
      </c>
      <c r="C138" s="1">
        <v>6603.4999996088445</v>
      </c>
      <c r="D138" s="1">
        <v>1</v>
      </c>
      <c r="E138">
        <f>(R138-S138*(1000-T138)/(1000-U138))*AO138</f>
        <v>-0.86760959352039402</v>
      </c>
      <c r="F138">
        <f>IF(AZ138&lt;&gt;0,1/(1/AZ138-1/N138),0)</f>
        <v>8.9618669383849228E-2</v>
      </c>
      <c r="G138">
        <f>((BC138-AP138/2)*S138-E138)/(BC138+AP138/2)</f>
        <v>419.1802926138476</v>
      </c>
      <c r="H138">
        <f>AP138*1000</f>
        <v>1.0160235698265845</v>
      </c>
      <c r="I138">
        <f>(AU138-BA138)</f>
        <v>1.1552645664324339</v>
      </c>
      <c r="J138">
        <f>(P138+AT138*D138)</f>
        <v>19.763016293407897</v>
      </c>
      <c r="K138" s="1">
        <v>10.979999542236328</v>
      </c>
      <c r="L138">
        <f>(K138*AI138+AJ138)</f>
        <v>2</v>
      </c>
      <c r="M138" s="1">
        <v>0.5</v>
      </c>
      <c r="N138">
        <f>L138*(M138+1)*(M138+1)/(M138*M138+1)</f>
        <v>3.6</v>
      </c>
      <c r="O138" s="1">
        <v>20.268978118896484</v>
      </c>
      <c r="P138" s="1">
        <v>20.127250671386719</v>
      </c>
      <c r="Q138" s="1">
        <v>20.060251235961914</v>
      </c>
      <c r="R138" s="1">
        <v>410.06332397460938</v>
      </c>
      <c r="S138" s="1">
        <v>411.05081176757813</v>
      </c>
      <c r="T138" s="1">
        <v>9.2344036102294922</v>
      </c>
      <c r="U138" s="1">
        <v>11.438615798950195</v>
      </c>
      <c r="V138" s="1">
        <v>39.149463653564453</v>
      </c>
      <c r="W138" s="1">
        <v>48.500175476074219</v>
      </c>
      <c r="X138" s="1">
        <v>500.32977294921875</v>
      </c>
      <c r="Y138" s="1">
        <v>0.16240698099136353</v>
      </c>
      <c r="Z138" s="1">
        <v>0.17095471918582916</v>
      </c>
      <c r="AA138" s="1">
        <v>101.16012573242188</v>
      </c>
      <c r="AB138" s="1">
        <v>-1.7438033819198608</v>
      </c>
      <c r="AC138" s="1">
        <v>-2.624146081507206E-2</v>
      </c>
      <c r="AD138" s="1">
        <v>2.5495350360870361E-2</v>
      </c>
      <c r="AE138" s="1">
        <v>2.0260799210518599E-3</v>
      </c>
      <c r="AF138" s="1">
        <v>2.1698370575904846E-2</v>
      </c>
      <c r="AG138" s="1">
        <v>1.8742928514257073E-3</v>
      </c>
      <c r="AH138" s="1">
        <v>1</v>
      </c>
      <c r="AI138" s="1">
        <v>0</v>
      </c>
      <c r="AJ138" s="1">
        <v>2</v>
      </c>
      <c r="AK138" s="1">
        <v>0</v>
      </c>
      <c r="AL138" s="1">
        <v>1</v>
      </c>
      <c r="AM138" s="1">
        <v>0.18999999761581421</v>
      </c>
      <c r="AN138" s="1">
        <v>111115</v>
      </c>
      <c r="AO138">
        <f>X138*0.000001/(K138*0.0001)</f>
        <v>0.45567376485273975</v>
      </c>
      <c r="AP138">
        <f>(U138-T138)/(1000-U138)*AO138</f>
        <v>1.0160235698265846E-3</v>
      </c>
      <c r="AQ138">
        <f>(P138+273.15)</f>
        <v>293.2772506713867</v>
      </c>
      <c r="AR138">
        <f>(O138+273.15)</f>
        <v>293.41897811889646</v>
      </c>
      <c r="AS138">
        <f>(Y138*AK138+Z138*AL138)*AM138</f>
        <v>3.2481396237719729E-2</v>
      </c>
      <c r="AT138">
        <f>((AS138+0.00000010773*(AR138^4-AQ138^4))-AP138*44100)/(L138*0.92*2*29.3+0.00000043092*AQ138^3)</f>
        <v>-0.36423437797882213</v>
      </c>
      <c r="AU138">
        <f>0.61365*EXP(17.502*J138/(240.97+J138))</f>
        <v>2.3123963788591029</v>
      </c>
      <c r="AV138">
        <f>AU138*1000/AA138</f>
        <v>22.85877327768068</v>
      </c>
      <c r="AW138">
        <f>(AV138-U138)</f>
        <v>11.420157478730484</v>
      </c>
      <c r="AX138">
        <f>IF(D138,P138,(O138+P138)/2)</f>
        <v>20.127250671386719</v>
      </c>
      <c r="AY138">
        <f>0.61365*EXP(17.502*AX138/(240.97+AX138))</f>
        <v>2.365168513522856</v>
      </c>
      <c r="AZ138">
        <f>IF(AW138&lt;&gt;0,(1000-(AV138+U138)/2)/AW138*AP138,0)</f>
        <v>8.7441884566280825E-2</v>
      </c>
      <c r="BA138">
        <f>U138*AA138/1000</f>
        <v>1.157131812426669</v>
      </c>
      <c r="BB138">
        <f>(AY138-BA138)</f>
        <v>1.208036701096187</v>
      </c>
      <c r="BC138">
        <f>1/(1.6/F138+1.37/N138)</f>
        <v>5.4842666675037025E-2</v>
      </c>
      <c r="BD138">
        <f>G138*AA138*0.001</f>
        <v>42.404331105370211</v>
      </c>
      <c r="BE138">
        <f>G138/S138</f>
        <v>1.0197773136885717</v>
      </c>
      <c r="BF138">
        <f>(1-AP138*AA138/AU138/F138)*100</f>
        <v>50.403346780683499</v>
      </c>
      <c r="BG138">
        <f>(S138-E138/(N138/1.35))</f>
        <v>411.37616536514827</v>
      </c>
      <c r="BH138">
        <f>E138*BF138/100/BG138</f>
        <v>-1.0630277321399988E-3</v>
      </c>
    </row>
    <row r="139" spans="1:60" x14ac:dyDescent="0.25">
      <c r="A139" s="1">
        <v>47</v>
      </c>
      <c r="B139" s="1" t="s">
        <v>201</v>
      </c>
      <c r="C139" s="1">
        <v>6608.9999994859099</v>
      </c>
      <c r="D139" s="1">
        <v>1</v>
      </c>
      <c r="E139">
        <f>(R139-S139*(1000-T139)/(1000-U139))*AO139</f>
        <v>-0.85180817868699432</v>
      </c>
      <c r="F139">
        <f>IF(AZ139&lt;&gt;0,1/(1/AZ139-1/N139),0)</f>
        <v>8.9285833103251444E-2</v>
      </c>
      <c r="G139">
        <f>((BC139-AP139/2)*S139-E139)/(BC139+AP139/2)</f>
        <v>418.95999848213984</v>
      </c>
      <c r="H139">
        <f>AP139*1000</f>
        <v>1.0132247663861909</v>
      </c>
      <c r="I139">
        <f>(AU139-BA139)</f>
        <v>1.1562733938364198</v>
      </c>
      <c r="J139">
        <f>(P139+AT139*D139)</f>
        <v>19.767582119086292</v>
      </c>
      <c r="K139" s="1">
        <v>10.979999542236328</v>
      </c>
      <c r="L139">
        <f>(K139*AI139+AJ139)</f>
        <v>2</v>
      </c>
      <c r="M139" s="1">
        <v>0.5</v>
      </c>
      <c r="N139">
        <f>L139*(M139+1)*(M139+1)/(M139*M139+1)</f>
        <v>3.6</v>
      </c>
      <c r="O139" s="1">
        <v>20.267448425292969</v>
      </c>
      <c r="P139" s="1">
        <v>20.131313323974609</v>
      </c>
      <c r="Q139" s="1">
        <v>20.055078506469727</v>
      </c>
      <c r="R139" s="1">
        <v>410.111572265625</v>
      </c>
      <c r="S139" s="1">
        <v>411.06686401367188</v>
      </c>
      <c r="T139" s="1">
        <v>9.236964225769043</v>
      </c>
      <c r="U139" s="1">
        <v>11.435093879699707</v>
      </c>
      <c r="V139" s="1">
        <v>39.163505554199219</v>
      </c>
      <c r="W139" s="1">
        <v>48.489246368408203</v>
      </c>
      <c r="X139" s="1">
        <v>500.333984375</v>
      </c>
      <c r="Y139" s="1">
        <v>0.14713764190673828</v>
      </c>
      <c r="Z139" s="1">
        <v>0.15488173067569733</v>
      </c>
      <c r="AA139" s="1">
        <v>101.16034698486328</v>
      </c>
      <c r="AB139" s="1">
        <v>-1.7438033819198608</v>
      </c>
      <c r="AC139" s="1">
        <v>-2.624146081507206E-2</v>
      </c>
      <c r="AD139" s="1">
        <v>2.5495350360870361E-2</v>
      </c>
      <c r="AE139" s="1">
        <v>2.0260799210518599E-3</v>
      </c>
      <c r="AF139" s="1">
        <v>2.1698370575904846E-2</v>
      </c>
      <c r="AG139" s="1">
        <v>1.8742928514257073E-3</v>
      </c>
      <c r="AH139" s="1">
        <v>1</v>
      </c>
      <c r="AI139" s="1">
        <v>0</v>
      </c>
      <c r="AJ139" s="1">
        <v>2</v>
      </c>
      <c r="AK139" s="1">
        <v>0</v>
      </c>
      <c r="AL139" s="1">
        <v>1</v>
      </c>
      <c r="AM139" s="1">
        <v>0.18999999761581421</v>
      </c>
      <c r="AN139" s="1">
        <v>111115</v>
      </c>
      <c r="AO139">
        <f>X139*0.000001/(K139*0.0001)</f>
        <v>0.45567760039550553</v>
      </c>
      <c r="AP139">
        <f>(U139-T139)/(1000-U139)*AO139</f>
        <v>1.0132247663861909E-3</v>
      </c>
      <c r="AQ139">
        <f>(P139+273.15)</f>
        <v>293.28131332397459</v>
      </c>
      <c r="AR139">
        <f>(O139+273.15)</f>
        <v>293.41744842529295</v>
      </c>
      <c r="AS139">
        <f>(Y139*AK139+Z139*AL139)*AM139</f>
        <v>2.9427528459115671E-2</v>
      </c>
      <c r="AT139">
        <f>((AS139+0.00000010773*(AR139^4-AQ139^4))-AP139*44100)/(L139*0.92*2*29.3+0.00000043092*AQ139^3)</f>
        <v>-0.36373120488831734</v>
      </c>
      <c r="AU139">
        <f>0.61365*EXP(17.502*J139/(240.97+J139))</f>
        <v>2.3130514585113287</v>
      </c>
      <c r="AV139">
        <f>AU139*1000/AA139</f>
        <v>22.865198938645722</v>
      </c>
      <c r="AW139">
        <f>(AV139-U139)</f>
        <v>11.430105058946015</v>
      </c>
      <c r="AX139">
        <f>IF(D139,P139,(O139+P139)/2)</f>
        <v>20.131313323974609</v>
      </c>
      <c r="AY139">
        <f>0.61365*EXP(17.502*AX139/(240.97+AX139))</f>
        <v>2.3657630324070738</v>
      </c>
      <c r="AZ139">
        <f>IF(AW139&lt;&gt;0,(1000-(AV139+U139)/2)/AW139*AP139,0)</f>
        <v>8.7124992129258366E-2</v>
      </c>
      <c r="BA139">
        <f>U139*AA139/1000</f>
        <v>1.1567780646749088</v>
      </c>
      <c r="BB139">
        <f>(AY139-BA139)</f>
        <v>1.2089849677321649</v>
      </c>
      <c r="BC139">
        <f>1/(1.6/F139+1.37/N139)</f>
        <v>5.4643221078611137E-2</v>
      </c>
      <c r="BD139">
        <f>G139*AA139*0.001</f>
        <v>42.382138819231066</v>
      </c>
      <c r="BE139">
        <f>G139/S139</f>
        <v>1.0192015829040539</v>
      </c>
      <c r="BF139">
        <f>(1-AP139*AA139/AU139/F139)*100</f>
        <v>50.369544947254454</v>
      </c>
      <c r="BG139">
        <f>(S139-E139/(N139/1.35))</f>
        <v>411.38629208067948</v>
      </c>
      <c r="BH139">
        <f>E139*BF139/100/BG139</f>
        <v>-1.0429416625870244E-3</v>
      </c>
    </row>
    <row r="140" spans="1:60" x14ac:dyDescent="0.25">
      <c r="A140" s="1" t="s">
        <v>9</v>
      </c>
      <c r="B140" s="1" t="s">
        <v>202</v>
      </c>
    </row>
    <row r="141" spans="1:60" x14ac:dyDescent="0.25">
      <c r="A141" s="1" t="s">
        <v>9</v>
      </c>
      <c r="B141" s="1" t="s">
        <v>203</v>
      </c>
    </row>
    <row r="142" spans="1:60" x14ac:dyDescent="0.25">
      <c r="A142" s="1" t="s">
        <v>9</v>
      </c>
      <c r="B142" s="1" t="s">
        <v>204</v>
      </c>
    </row>
    <row r="143" spans="1:60" x14ac:dyDescent="0.25">
      <c r="A143" s="1" t="s">
        <v>9</v>
      </c>
      <c r="B143" s="1" t="s">
        <v>205</v>
      </c>
    </row>
    <row r="144" spans="1:60" x14ac:dyDescent="0.25">
      <c r="A144" s="1" t="s">
        <v>9</v>
      </c>
      <c r="B144" s="1" t="s">
        <v>206</v>
      </c>
    </row>
    <row r="145" spans="1:60" x14ac:dyDescent="0.25">
      <c r="A145" s="1" t="s">
        <v>9</v>
      </c>
      <c r="B145" s="1" t="s">
        <v>207</v>
      </c>
    </row>
    <row r="146" spans="1:60" x14ac:dyDescent="0.25">
      <c r="A146" s="1" t="s">
        <v>9</v>
      </c>
      <c r="B146" s="1" t="s">
        <v>208</v>
      </c>
    </row>
    <row r="147" spans="1:60" x14ac:dyDescent="0.25">
      <c r="A147" s="1" t="s">
        <v>9</v>
      </c>
      <c r="B147" s="1" t="s">
        <v>209</v>
      </c>
    </row>
    <row r="148" spans="1:60" x14ac:dyDescent="0.25">
      <c r="A148" s="1" t="s">
        <v>9</v>
      </c>
      <c r="B148" s="1" t="s">
        <v>210</v>
      </c>
    </row>
    <row r="149" spans="1:60" x14ac:dyDescent="0.25">
      <c r="A149" s="1">
        <v>48</v>
      </c>
      <c r="B149" s="1" t="s">
        <v>211</v>
      </c>
      <c r="C149" s="1">
        <v>6929.9999999552965</v>
      </c>
      <c r="D149" s="1">
        <v>1</v>
      </c>
      <c r="E149">
        <f t="shared" ref="E149:E154" si="56">(R149-S149*(1000-T149)/(1000-U149))*AO149</f>
        <v>-1.4934906115331918</v>
      </c>
      <c r="F149">
        <f t="shared" ref="F149:F154" si="57">IF(AZ149&lt;&gt;0,1/(1/AZ149-1/N149),0)</f>
        <v>3.3875654271279587E-2</v>
      </c>
      <c r="G149">
        <f t="shared" ref="G149:G154" si="58">((BC149-AP149/2)*S149-E149)/(BC149+AP149/2)</f>
        <v>473.47883847522547</v>
      </c>
      <c r="H149">
        <f t="shared" ref="H149:H154" si="59">AP149*1000</f>
        <v>0.45035050358423573</v>
      </c>
      <c r="I149">
        <f t="shared" ref="I149:I154" si="60">(AU149-BA149)</f>
        <v>1.334948265852558</v>
      </c>
      <c r="J149">
        <f t="shared" ref="J149:J154" si="61">(P149+AT149*D149)</f>
        <v>20.056421121529837</v>
      </c>
      <c r="K149" s="1">
        <v>7.4000000953674316</v>
      </c>
      <c r="L149">
        <f t="shared" ref="L149:L154" si="62">(K149*AI149+AJ149)</f>
        <v>2</v>
      </c>
      <c r="M149" s="1">
        <v>0.5</v>
      </c>
      <c r="N149">
        <f t="shared" ref="N149:N154" si="63">L149*(M149+1)*(M149+1)/(M149*M149+1)</f>
        <v>3.6</v>
      </c>
      <c r="O149" s="1">
        <v>20.279747009277344</v>
      </c>
      <c r="P149" s="1">
        <v>20.217950820922852</v>
      </c>
      <c r="Q149" s="1">
        <v>20.066476821899414</v>
      </c>
      <c r="R149" s="1">
        <v>409.92788696289063</v>
      </c>
      <c r="S149" s="1">
        <v>411.86239624023438</v>
      </c>
      <c r="T149" s="1">
        <v>9.4217815399169922</v>
      </c>
      <c r="U149" s="1">
        <v>10.081123352050781</v>
      </c>
      <c r="V149" s="1">
        <v>39.921184539794922</v>
      </c>
      <c r="W149" s="1">
        <v>42.721538543701172</v>
      </c>
      <c r="X149" s="1">
        <v>500.34707641601563</v>
      </c>
      <c r="Y149" s="1">
        <v>6.8242788314819336E-2</v>
      </c>
      <c r="Z149" s="1">
        <v>7.1834519505500793E-2</v>
      </c>
      <c r="AA149" s="1">
        <v>101.16692352294922</v>
      </c>
      <c r="AB149" s="1">
        <v>-1.7070938348770142</v>
      </c>
      <c r="AC149" s="1">
        <v>-2.8750767931342125E-2</v>
      </c>
      <c r="AD149" s="1">
        <v>1.6364963725209236E-2</v>
      </c>
      <c r="AE149" s="1">
        <v>9.1986125335097313E-3</v>
      </c>
      <c r="AF149" s="1">
        <v>1.7379026859998703E-2</v>
      </c>
      <c r="AG149" s="1">
        <v>9.5694614574313164E-3</v>
      </c>
      <c r="AH149" s="1">
        <v>0.66666668653488159</v>
      </c>
      <c r="AI149" s="1">
        <v>0</v>
      </c>
      <c r="AJ149" s="1">
        <v>2</v>
      </c>
      <c r="AK149" s="1">
        <v>0</v>
      </c>
      <c r="AL149" s="1">
        <v>1</v>
      </c>
      <c r="AM149" s="1">
        <v>0.18999999761581421</v>
      </c>
      <c r="AN149" s="1">
        <v>111115</v>
      </c>
      <c r="AO149">
        <f t="shared" ref="AO149:AO154" si="64">X149*0.000001/(K149*0.0001)</f>
        <v>0.67614468914567205</v>
      </c>
      <c r="AP149">
        <f t="shared" ref="AP149:AP154" si="65">(U149-T149)/(1000-U149)*AO149</f>
        <v>4.5035050358423575E-4</v>
      </c>
      <c r="AQ149">
        <f t="shared" ref="AQ149:AQ154" si="66">(P149+273.15)</f>
        <v>293.36795082092283</v>
      </c>
      <c r="AR149">
        <f t="shared" ref="AR149:AR154" si="67">(O149+273.15)</f>
        <v>293.42974700927732</v>
      </c>
      <c r="AS149">
        <f t="shared" ref="AS149:AS154" si="68">(Y149*AK149+Z149*AL149)*AM149</f>
        <v>1.364855853477831E-2</v>
      </c>
      <c r="AT149">
        <f t="shared" ref="AT149:AT154" si="69">((AS149+0.00000010773*(AR149^4-AQ149^4))-AP149*44100)/(L149*0.92*2*29.3+0.00000043092*AQ149^3)</f>
        <v>-0.16152969939301609</v>
      </c>
      <c r="AU149">
        <f t="shared" ref="AU149:AU154" si="70">0.61365*EXP(17.502*J149/(240.97+J149))</f>
        <v>2.3548245010348969</v>
      </c>
      <c r="AV149">
        <f t="shared" ref="AV149:AV154" si="71">AU149*1000/AA149</f>
        <v>23.276624602513653</v>
      </c>
      <c r="AW149">
        <f t="shared" ref="AW149:AW154" si="72">(AV149-U149)</f>
        <v>13.195501250462872</v>
      </c>
      <c r="AX149">
        <f t="shared" ref="AX149:AX154" si="73">IF(D149,P149,(O149+P149)/2)</f>
        <v>20.217950820922852</v>
      </c>
      <c r="AY149">
        <f t="shared" ref="AY149:AY154" si="74">0.61365*EXP(17.502*AX149/(240.97+AX149))</f>
        <v>2.3784725648050418</v>
      </c>
      <c r="AZ149">
        <f t="shared" ref="AZ149:AZ154" si="75">IF(AW149&lt;&gt;0,(1000-(AV149+U149)/2)/AW149*AP149,0)</f>
        <v>3.3559859218975467E-2</v>
      </c>
      <c r="BA149">
        <f t="shared" ref="BA149:BA154" si="76">U149*AA149/1000</f>
        <v>1.0198762351823389</v>
      </c>
      <c r="BB149">
        <f t="shared" ref="BB149:BB154" si="77">(AY149-BA149)</f>
        <v>1.3585963296227028</v>
      </c>
      <c r="BC149">
        <f t="shared" ref="BC149:BC154" si="78">1/(1.6/F149+1.37/N149)</f>
        <v>2.1003057449319473E-2</v>
      </c>
      <c r="BD149">
        <f t="shared" ref="BD149:BD154" si="79">G149*AA149*0.001</f>
        <v>47.90039744175796</v>
      </c>
      <c r="BE149">
        <f t="shared" ref="BE149:BE154" si="80">G149/S149</f>
        <v>1.1496044377866703</v>
      </c>
      <c r="BF149">
        <f t="shared" ref="BF149:BF154" si="81">(1-AP149*AA149/AU149/F149)*100</f>
        <v>42.885949877778337</v>
      </c>
      <c r="BG149">
        <f t="shared" ref="BG149:BG154" si="82">(S149-E149/(N149/1.35))</f>
        <v>412.42245521955931</v>
      </c>
      <c r="BH149">
        <f t="shared" ref="BH149:BH154" si="83">E149*BF149/100/BG149</f>
        <v>-1.5530134865000774E-3</v>
      </c>
    </row>
    <row r="150" spans="1:60" x14ac:dyDescent="0.25">
      <c r="A150" s="1">
        <v>49</v>
      </c>
      <c r="B150" s="1" t="s">
        <v>212</v>
      </c>
      <c r="C150" s="1">
        <v>6934.9999998435378</v>
      </c>
      <c r="D150" s="1">
        <v>1</v>
      </c>
      <c r="E150">
        <f t="shared" si="56"/>
        <v>-1.4942222147564272</v>
      </c>
      <c r="F150">
        <f t="shared" si="57"/>
        <v>3.3052484240932579E-2</v>
      </c>
      <c r="G150">
        <f t="shared" si="58"/>
        <v>475.22385209753787</v>
      </c>
      <c r="H150">
        <f t="shared" si="59"/>
        <v>0.44001107995509953</v>
      </c>
      <c r="I150">
        <f t="shared" si="60"/>
        <v>1.336497421914155</v>
      </c>
      <c r="J150">
        <f t="shared" si="61"/>
        <v>20.058846258249044</v>
      </c>
      <c r="K150" s="1">
        <v>7.4000000953674316</v>
      </c>
      <c r="L150">
        <f t="shared" si="62"/>
        <v>2</v>
      </c>
      <c r="M150" s="1">
        <v>0.5</v>
      </c>
      <c r="N150">
        <f t="shared" si="63"/>
        <v>3.6</v>
      </c>
      <c r="O150" s="1">
        <v>20.28173828125</v>
      </c>
      <c r="P150" s="1">
        <v>20.216171264648438</v>
      </c>
      <c r="Q150" s="1">
        <v>20.071462631225586</v>
      </c>
      <c r="R150" s="1">
        <v>409.90277099609375</v>
      </c>
      <c r="S150" s="1">
        <v>411.84466552734375</v>
      </c>
      <c r="T150" s="1">
        <v>9.4250106811523438</v>
      </c>
      <c r="U150" s="1">
        <v>10.069220542907715</v>
      </c>
      <c r="V150" s="1">
        <v>39.930076599121094</v>
      </c>
      <c r="W150" s="1">
        <v>42.668586730957031</v>
      </c>
      <c r="X150" s="1">
        <v>500.34872436523438</v>
      </c>
      <c r="Y150" s="1">
        <v>7.8923575580120087E-2</v>
      </c>
      <c r="Z150" s="1">
        <v>8.3077453076839447E-2</v>
      </c>
      <c r="AA150" s="1">
        <v>101.16777038574219</v>
      </c>
      <c r="AB150" s="1">
        <v>-1.7070938348770142</v>
      </c>
      <c r="AC150" s="1">
        <v>-2.8750767931342125E-2</v>
      </c>
      <c r="AD150" s="1">
        <v>1.6364963725209236E-2</v>
      </c>
      <c r="AE150" s="1">
        <v>9.1986125335097313E-3</v>
      </c>
      <c r="AF150" s="1">
        <v>1.7379026859998703E-2</v>
      </c>
      <c r="AG150" s="1">
        <v>9.5694614574313164E-3</v>
      </c>
      <c r="AH150" s="1">
        <v>1</v>
      </c>
      <c r="AI150" s="1">
        <v>0</v>
      </c>
      <c r="AJ150" s="1">
        <v>2</v>
      </c>
      <c r="AK150" s="1">
        <v>0</v>
      </c>
      <c r="AL150" s="1">
        <v>1</v>
      </c>
      <c r="AM150" s="1">
        <v>0.18999999761581421</v>
      </c>
      <c r="AN150" s="1">
        <v>111115</v>
      </c>
      <c r="AO150">
        <f t="shared" si="64"/>
        <v>0.67614691610404698</v>
      </c>
      <c r="AP150">
        <f t="shared" si="65"/>
        <v>4.4001107995509953E-4</v>
      </c>
      <c r="AQ150">
        <f t="shared" si="66"/>
        <v>293.36617126464841</v>
      </c>
      <c r="AR150">
        <f t="shared" si="67"/>
        <v>293.43173828124998</v>
      </c>
      <c r="AS150">
        <f t="shared" si="68"/>
        <v>1.5784715886527412E-2</v>
      </c>
      <c r="AT150">
        <f t="shared" si="69"/>
        <v>-0.15732500639939426</v>
      </c>
      <c r="AU150">
        <f t="shared" si="70"/>
        <v>2.355178013762441</v>
      </c>
      <c r="AV150">
        <f t="shared" si="71"/>
        <v>23.279924078413433</v>
      </c>
      <c r="AW150">
        <f t="shared" si="72"/>
        <v>13.210703535505719</v>
      </c>
      <c r="AX150">
        <f t="shared" si="73"/>
        <v>20.216171264648438</v>
      </c>
      <c r="AY150">
        <f t="shared" si="74"/>
        <v>2.3782109072236279</v>
      </c>
      <c r="AZ150">
        <f t="shared" si="75"/>
        <v>3.2751782085035881E-2</v>
      </c>
      <c r="BA150">
        <f t="shared" si="76"/>
        <v>1.018680591848286</v>
      </c>
      <c r="BB150">
        <f t="shared" si="77"/>
        <v>1.359530315375342</v>
      </c>
      <c r="BC150">
        <f t="shared" si="78"/>
        <v>2.0496669282754735E-2</v>
      </c>
      <c r="BD150">
        <f t="shared" si="79"/>
        <v>48.077337550831615</v>
      </c>
      <c r="BE150">
        <f t="shared" si="80"/>
        <v>1.1538909979301071</v>
      </c>
      <c r="BF150">
        <f t="shared" si="81"/>
        <v>42.815550298220842</v>
      </c>
      <c r="BG150">
        <f t="shared" si="82"/>
        <v>412.40499885787739</v>
      </c>
      <c r="BH150">
        <f t="shared" si="83"/>
        <v>-1.5512893046834789E-3</v>
      </c>
    </row>
    <row r="151" spans="1:60" x14ac:dyDescent="0.25">
      <c r="A151" s="1">
        <v>50</v>
      </c>
      <c r="B151" s="1" t="s">
        <v>213</v>
      </c>
      <c r="C151" s="1">
        <v>6939.9999997317791</v>
      </c>
      <c r="D151" s="1">
        <v>1</v>
      </c>
      <c r="E151">
        <f t="shared" si="56"/>
        <v>-1.4626976347534255</v>
      </c>
      <c r="F151">
        <f t="shared" si="57"/>
        <v>3.229558113518001E-2</v>
      </c>
      <c r="G151">
        <f t="shared" si="58"/>
        <v>475.29284406437711</v>
      </c>
      <c r="H151">
        <f t="shared" si="59"/>
        <v>0.43049612666633663</v>
      </c>
      <c r="I151">
        <f t="shared" si="60"/>
        <v>1.337992532948677</v>
      </c>
      <c r="J151">
        <f t="shared" si="61"/>
        <v>20.061583317991975</v>
      </c>
      <c r="K151" s="1">
        <v>7.4000000953674316</v>
      </c>
      <c r="L151">
        <f t="shared" si="62"/>
        <v>2</v>
      </c>
      <c r="M151" s="1">
        <v>0.5</v>
      </c>
      <c r="N151">
        <f t="shared" si="63"/>
        <v>3.6</v>
      </c>
      <c r="O151" s="1">
        <v>20.283058166503906</v>
      </c>
      <c r="P151" s="1">
        <v>20.215171813964844</v>
      </c>
      <c r="Q151" s="1">
        <v>20.070079803466797</v>
      </c>
      <c r="R151" s="1">
        <v>409.90216064453125</v>
      </c>
      <c r="S151" s="1">
        <v>411.80325317382813</v>
      </c>
      <c r="T151" s="1">
        <v>9.4279203414916992</v>
      </c>
      <c r="U151" s="1">
        <v>10.058206558227539</v>
      </c>
      <c r="V151" s="1">
        <v>39.939228057861328</v>
      </c>
      <c r="W151" s="1">
        <v>42.621353149414063</v>
      </c>
      <c r="X151" s="1">
        <v>500.3487548828125</v>
      </c>
      <c r="Y151" s="1">
        <v>7.243482768535614E-2</v>
      </c>
      <c r="Z151" s="1">
        <v>7.6247185468673706E-2</v>
      </c>
      <c r="AA151" s="1">
        <v>101.16957855224609</v>
      </c>
      <c r="AB151" s="1">
        <v>-1.7070938348770142</v>
      </c>
      <c r="AC151" s="1">
        <v>-2.8750767931342125E-2</v>
      </c>
      <c r="AD151" s="1">
        <v>1.6364963725209236E-2</v>
      </c>
      <c r="AE151" s="1">
        <v>9.1986125335097313E-3</v>
      </c>
      <c r="AF151" s="1">
        <v>1.7379026859998703E-2</v>
      </c>
      <c r="AG151" s="1">
        <v>9.5694614574313164E-3</v>
      </c>
      <c r="AH151" s="1">
        <v>1</v>
      </c>
      <c r="AI151" s="1">
        <v>0</v>
      </c>
      <c r="AJ151" s="1">
        <v>2</v>
      </c>
      <c r="AK151" s="1">
        <v>0</v>
      </c>
      <c r="AL151" s="1">
        <v>1</v>
      </c>
      <c r="AM151" s="1">
        <v>0.18999999761581421</v>
      </c>
      <c r="AN151" s="1">
        <v>111115</v>
      </c>
      <c r="AO151">
        <f t="shared" si="64"/>
        <v>0.67614695734401697</v>
      </c>
      <c r="AP151">
        <f t="shared" si="65"/>
        <v>4.3049612666633665E-4</v>
      </c>
      <c r="AQ151">
        <f t="shared" si="66"/>
        <v>293.36517181396482</v>
      </c>
      <c r="AR151">
        <f t="shared" si="67"/>
        <v>293.43305816650388</v>
      </c>
      <c r="AS151">
        <f t="shared" si="68"/>
        <v>1.4486965057260548E-2</v>
      </c>
      <c r="AT151">
        <f t="shared" si="69"/>
        <v>-0.15358849597286997</v>
      </c>
      <c r="AU151">
        <f t="shared" si="70"/>
        <v>2.3555770514359948</v>
      </c>
      <c r="AV151">
        <f t="shared" si="71"/>
        <v>23.283452250614303</v>
      </c>
      <c r="AW151">
        <f t="shared" si="72"/>
        <v>13.225245692386764</v>
      </c>
      <c r="AX151">
        <f t="shared" si="73"/>
        <v>20.215171813964844</v>
      </c>
      <c r="AY151">
        <f t="shared" si="74"/>
        <v>2.378063963757624</v>
      </c>
      <c r="AZ151">
        <f t="shared" si="75"/>
        <v>3.2008433644685023E-2</v>
      </c>
      <c r="BA151">
        <f t="shared" si="76"/>
        <v>1.0175845184873178</v>
      </c>
      <c r="BB151">
        <f t="shared" si="77"/>
        <v>1.3604794452703062</v>
      </c>
      <c r="BC151">
        <f t="shared" si="78"/>
        <v>2.0030872777631964E-2</v>
      </c>
      <c r="BD151">
        <f t="shared" si="79"/>
        <v>48.085176722891454</v>
      </c>
      <c r="BE151">
        <f t="shared" si="80"/>
        <v>1.1541745734187998</v>
      </c>
      <c r="BF151">
        <f t="shared" si="81"/>
        <v>42.749567660115872</v>
      </c>
      <c r="BG151">
        <f t="shared" si="82"/>
        <v>412.35176478686066</v>
      </c>
      <c r="BH151">
        <f t="shared" si="83"/>
        <v>-1.5164162456174721E-3</v>
      </c>
    </row>
    <row r="152" spans="1:60" x14ac:dyDescent="0.25">
      <c r="A152" s="1">
        <v>51</v>
      </c>
      <c r="B152" s="1" t="s">
        <v>214</v>
      </c>
      <c r="C152" s="1">
        <v>6945.4999996088445</v>
      </c>
      <c r="D152" s="1">
        <v>1</v>
      </c>
      <c r="E152">
        <f t="shared" si="56"/>
        <v>-1.3705528667079128</v>
      </c>
      <c r="F152">
        <f t="shared" si="57"/>
        <v>3.1787920670848048E-2</v>
      </c>
      <c r="G152">
        <f t="shared" si="58"/>
        <v>471.80458475147708</v>
      </c>
      <c r="H152">
        <f t="shared" si="59"/>
        <v>0.42406008373871201</v>
      </c>
      <c r="I152">
        <f t="shared" si="60"/>
        <v>1.3388517420140176</v>
      </c>
      <c r="J152">
        <f t="shared" si="61"/>
        <v>20.062586252631416</v>
      </c>
      <c r="K152" s="1">
        <v>7.4000000953674316</v>
      </c>
      <c r="L152">
        <f t="shared" si="62"/>
        <v>2</v>
      </c>
      <c r="M152" s="1">
        <v>0.5</v>
      </c>
      <c r="N152">
        <f t="shared" si="63"/>
        <v>3.6</v>
      </c>
      <c r="O152" s="1">
        <v>20.282394409179688</v>
      </c>
      <c r="P152" s="1">
        <v>20.213735580444336</v>
      </c>
      <c r="Q152" s="1">
        <v>20.058984756469727</v>
      </c>
      <c r="R152" s="1">
        <v>410.03073120117188</v>
      </c>
      <c r="S152" s="1">
        <v>411.79949951171875</v>
      </c>
      <c r="T152" s="1">
        <v>9.4302997589111328</v>
      </c>
      <c r="U152" s="1">
        <v>10.051178932189941</v>
      </c>
      <c r="V152" s="1">
        <v>39.950820922851563</v>
      </c>
      <c r="W152" s="1">
        <v>42.589900970458984</v>
      </c>
      <c r="X152" s="1">
        <v>500.3394775390625</v>
      </c>
      <c r="Y152" s="1">
        <v>5.9104651212692261E-2</v>
      </c>
      <c r="Z152" s="1">
        <v>6.2215425074100494E-2</v>
      </c>
      <c r="AA152" s="1">
        <v>101.16938018798828</v>
      </c>
      <c r="AB152" s="1">
        <v>-1.7070938348770142</v>
      </c>
      <c r="AC152" s="1">
        <v>-2.8750767931342125E-2</v>
      </c>
      <c r="AD152" s="1">
        <v>1.6364963725209236E-2</v>
      </c>
      <c r="AE152" s="1">
        <v>9.1986125335097313E-3</v>
      </c>
      <c r="AF152" s="1">
        <v>1.7379026859998703E-2</v>
      </c>
      <c r="AG152" s="1">
        <v>9.5694614574313164E-3</v>
      </c>
      <c r="AH152" s="1">
        <v>1</v>
      </c>
      <c r="AI152" s="1">
        <v>0</v>
      </c>
      <c r="AJ152" s="1">
        <v>2</v>
      </c>
      <c r="AK152" s="1">
        <v>0</v>
      </c>
      <c r="AL152" s="1">
        <v>1</v>
      </c>
      <c r="AM152" s="1">
        <v>0.18999999761581421</v>
      </c>
      <c r="AN152" s="1">
        <v>111115</v>
      </c>
      <c r="AO152">
        <f t="shared" si="64"/>
        <v>0.67613442039316507</v>
      </c>
      <c r="AP152">
        <f t="shared" si="65"/>
        <v>4.2406008373871201E-4</v>
      </c>
      <c r="AQ152">
        <f t="shared" si="66"/>
        <v>293.36373558044431</v>
      </c>
      <c r="AR152">
        <f t="shared" si="67"/>
        <v>293.43239440917966</v>
      </c>
      <c r="AS152">
        <f t="shared" si="68"/>
        <v>1.1820930615745961E-2</v>
      </c>
      <c r="AT152">
        <f t="shared" si="69"/>
        <v>-0.15114932781292184</v>
      </c>
      <c r="AU152">
        <f t="shared" si="70"/>
        <v>2.3557232847422398</v>
      </c>
      <c r="AV152">
        <f t="shared" si="71"/>
        <v>23.284943333298507</v>
      </c>
      <c r="AW152">
        <f t="shared" si="72"/>
        <v>13.233764401108566</v>
      </c>
      <c r="AX152">
        <f t="shared" si="73"/>
        <v>20.213735580444336</v>
      </c>
      <c r="AY152">
        <f t="shared" si="74"/>
        <v>2.3778528165607931</v>
      </c>
      <c r="AZ152">
        <f t="shared" si="75"/>
        <v>3.1509690795467692E-2</v>
      </c>
      <c r="BA152">
        <f t="shared" si="76"/>
        <v>1.0168715427282222</v>
      </c>
      <c r="BB152">
        <f t="shared" si="77"/>
        <v>1.3609812738325708</v>
      </c>
      <c r="BC152">
        <f t="shared" si="78"/>
        <v>1.9718366385082363E-2</v>
      </c>
      <c r="BD152">
        <f t="shared" si="79"/>
        <v>47.732177409158126</v>
      </c>
      <c r="BE152">
        <f t="shared" si="80"/>
        <v>1.1457143228947775</v>
      </c>
      <c r="BF152">
        <f t="shared" si="81"/>
        <v>42.708513742462692</v>
      </c>
      <c r="BG152">
        <f t="shared" si="82"/>
        <v>412.31345683673419</v>
      </c>
      <c r="BH152">
        <f t="shared" si="83"/>
        <v>-1.4196547547014608E-3</v>
      </c>
    </row>
    <row r="153" spans="1:60" x14ac:dyDescent="0.25">
      <c r="A153" s="1">
        <v>52</v>
      </c>
      <c r="B153" s="1" t="s">
        <v>215</v>
      </c>
      <c r="C153" s="1">
        <v>6950.4999994970858</v>
      </c>
      <c r="D153" s="1">
        <v>1</v>
      </c>
      <c r="E153">
        <f t="shared" si="56"/>
        <v>-1.3522884422063666</v>
      </c>
      <c r="F153">
        <f t="shared" si="57"/>
        <v>3.1290305752420811E-2</v>
      </c>
      <c r="G153">
        <f t="shared" si="58"/>
        <v>471.96139549831588</v>
      </c>
      <c r="H153">
        <f t="shared" si="59"/>
        <v>0.41786557816650222</v>
      </c>
      <c r="I153">
        <f t="shared" si="60"/>
        <v>1.3401016641119865</v>
      </c>
      <c r="J153">
        <f t="shared" si="61"/>
        <v>20.066368022107859</v>
      </c>
      <c r="K153" s="1">
        <v>7.4000000953674316</v>
      </c>
      <c r="L153">
        <f t="shared" si="62"/>
        <v>2</v>
      </c>
      <c r="M153" s="1">
        <v>0.5</v>
      </c>
      <c r="N153">
        <f t="shared" si="63"/>
        <v>3.6</v>
      </c>
      <c r="O153" s="1">
        <v>20.280977249145508</v>
      </c>
      <c r="P153" s="1">
        <v>20.215547561645508</v>
      </c>
      <c r="Q153" s="1">
        <v>20.054229736328125</v>
      </c>
      <c r="R153" s="1">
        <v>410.06536865234375</v>
      </c>
      <c r="S153" s="1">
        <v>411.8109130859375</v>
      </c>
      <c r="T153" s="1">
        <v>9.4323863983154297</v>
      </c>
      <c r="U153" s="1">
        <v>10.044208526611328</v>
      </c>
      <c r="V153" s="1">
        <v>39.962249755859375</v>
      </c>
      <c r="W153" s="1">
        <v>42.563144683837891</v>
      </c>
      <c r="X153" s="1">
        <v>500.332763671875</v>
      </c>
      <c r="Y153" s="1">
        <v>3.78858782351017E-2</v>
      </c>
      <c r="Z153" s="1">
        <v>3.9879869669675827E-2</v>
      </c>
      <c r="AA153" s="1">
        <v>101.17005157470703</v>
      </c>
      <c r="AB153" s="1">
        <v>-1.7070938348770142</v>
      </c>
      <c r="AC153" s="1">
        <v>-2.8750767931342125E-2</v>
      </c>
      <c r="AD153" s="1">
        <v>1.6364963725209236E-2</v>
      </c>
      <c r="AE153" s="1">
        <v>9.1986125335097313E-3</v>
      </c>
      <c r="AF153" s="1">
        <v>1.7379026859998703E-2</v>
      </c>
      <c r="AG153" s="1">
        <v>9.5694614574313164E-3</v>
      </c>
      <c r="AH153" s="1">
        <v>1</v>
      </c>
      <c r="AI153" s="1">
        <v>0</v>
      </c>
      <c r="AJ153" s="1">
        <v>2</v>
      </c>
      <c r="AK153" s="1">
        <v>0</v>
      </c>
      <c r="AL153" s="1">
        <v>1</v>
      </c>
      <c r="AM153" s="1">
        <v>0.18999999761581421</v>
      </c>
      <c r="AN153" s="1">
        <v>111115</v>
      </c>
      <c r="AO153">
        <f t="shared" si="64"/>
        <v>0.67612534759978538</v>
      </c>
      <c r="AP153">
        <f t="shared" si="65"/>
        <v>4.1786557816650221E-4</v>
      </c>
      <c r="AQ153">
        <f t="shared" si="66"/>
        <v>293.36554756164549</v>
      </c>
      <c r="AR153">
        <f t="shared" si="67"/>
        <v>293.43097724914549</v>
      </c>
      <c r="AS153">
        <f t="shared" si="68"/>
        <v>7.5771751421573885E-3</v>
      </c>
      <c r="AT153">
        <f t="shared" si="69"/>
        <v>-0.14917953953764715</v>
      </c>
      <c r="AU153">
        <f t="shared" si="70"/>
        <v>2.3562747587763666</v>
      </c>
      <c r="AV153">
        <f t="shared" si="71"/>
        <v>23.29023977057501</v>
      </c>
      <c r="AW153">
        <f t="shared" si="72"/>
        <v>13.246031243963682</v>
      </c>
      <c r="AX153">
        <f t="shared" si="73"/>
        <v>20.215547561645508</v>
      </c>
      <c r="AY153">
        <f t="shared" si="74"/>
        <v>2.3781192068374422</v>
      </c>
      <c r="AZ153">
        <f t="shared" si="75"/>
        <v>3.102068169275007E-2</v>
      </c>
      <c r="BA153">
        <f t="shared" si="76"/>
        <v>1.0161730946643801</v>
      </c>
      <c r="BB153">
        <f t="shared" si="77"/>
        <v>1.3619461121730621</v>
      </c>
      <c r="BC153">
        <f t="shared" si="78"/>
        <v>1.9411971143543569E-2</v>
      </c>
      <c r="BD153">
        <f t="shared" si="79"/>
        <v>47.748358723835324</v>
      </c>
      <c r="BE153">
        <f t="shared" si="80"/>
        <v>1.146063352138087</v>
      </c>
      <c r="BF153">
        <f t="shared" si="81"/>
        <v>42.660641346741457</v>
      </c>
      <c r="BG153">
        <f t="shared" si="82"/>
        <v>412.31802125176489</v>
      </c>
      <c r="BH153">
        <f t="shared" si="83"/>
        <v>-1.3991503950074454E-3</v>
      </c>
    </row>
    <row r="154" spans="1:60" x14ac:dyDescent="0.25">
      <c r="A154" s="1">
        <v>53</v>
      </c>
      <c r="B154" s="1" t="s">
        <v>216</v>
      </c>
      <c r="C154" s="1">
        <v>6955.4999993853271</v>
      </c>
      <c r="D154" s="1">
        <v>1</v>
      </c>
      <c r="E154">
        <f t="shared" si="56"/>
        <v>-1.3620639510395323</v>
      </c>
      <c r="F154">
        <f t="shared" si="57"/>
        <v>3.0795398628347442E-2</v>
      </c>
      <c r="G154">
        <f t="shared" si="58"/>
        <v>473.57901798249208</v>
      </c>
      <c r="H154">
        <f t="shared" si="59"/>
        <v>0.411634584585023</v>
      </c>
      <c r="I154">
        <f t="shared" si="60"/>
        <v>1.3411646425539125</v>
      </c>
      <c r="J154">
        <f t="shared" si="61"/>
        <v>20.068948466147845</v>
      </c>
      <c r="K154" s="1">
        <v>7.4000000953674316</v>
      </c>
      <c r="L154">
        <f t="shared" si="62"/>
        <v>2</v>
      </c>
      <c r="M154" s="1">
        <v>0.5</v>
      </c>
      <c r="N154">
        <f t="shared" si="63"/>
        <v>3.6</v>
      </c>
      <c r="O154" s="1">
        <v>20.280237197875977</v>
      </c>
      <c r="P154" s="1">
        <v>20.215919494628906</v>
      </c>
      <c r="Q154" s="1">
        <v>20.056800842285156</v>
      </c>
      <c r="R154" s="1">
        <v>410.06710815429688</v>
      </c>
      <c r="S154" s="1">
        <v>411.8309326171875</v>
      </c>
      <c r="T154" s="1">
        <v>9.4346227645874023</v>
      </c>
      <c r="U154" s="1">
        <v>10.037339210510254</v>
      </c>
      <c r="V154" s="1">
        <v>39.974269866943359</v>
      </c>
      <c r="W154" s="1">
        <v>42.536556243896484</v>
      </c>
      <c r="X154" s="1">
        <v>500.32171630859375</v>
      </c>
      <c r="Y154" s="1">
        <v>3.5233590751886368E-2</v>
      </c>
      <c r="Z154" s="1">
        <v>3.7087991833686829E-2</v>
      </c>
      <c r="AA154" s="1">
        <v>101.17088317871094</v>
      </c>
      <c r="AB154" s="1">
        <v>-1.7070938348770142</v>
      </c>
      <c r="AC154" s="1">
        <v>-2.8750767931342125E-2</v>
      </c>
      <c r="AD154" s="1">
        <v>1.6364963725209236E-2</v>
      </c>
      <c r="AE154" s="1">
        <v>9.1986125335097313E-3</v>
      </c>
      <c r="AF154" s="1">
        <v>1.7379026859998703E-2</v>
      </c>
      <c r="AG154" s="1">
        <v>9.5694614574313164E-3</v>
      </c>
      <c r="AH154" s="1">
        <v>1</v>
      </c>
      <c r="AI154" s="1">
        <v>0</v>
      </c>
      <c r="AJ154" s="1">
        <v>2</v>
      </c>
      <c r="AK154" s="1">
        <v>0</v>
      </c>
      <c r="AL154" s="1">
        <v>1</v>
      </c>
      <c r="AM154" s="1">
        <v>0.18999999761581421</v>
      </c>
      <c r="AN154" s="1">
        <v>111115</v>
      </c>
      <c r="AO154">
        <f t="shared" si="64"/>
        <v>0.67611041873067868</v>
      </c>
      <c r="AP154">
        <f t="shared" si="65"/>
        <v>4.1163458458502299E-4</v>
      </c>
      <c r="AQ154">
        <f t="shared" si="66"/>
        <v>293.36591949462888</v>
      </c>
      <c r="AR154">
        <f t="shared" si="67"/>
        <v>293.43023719787595</v>
      </c>
      <c r="AS154">
        <f t="shared" si="68"/>
        <v>7.0467183599758343E-3</v>
      </c>
      <c r="AT154">
        <f t="shared" si="69"/>
        <v>-0.14697102848106094</v>
      </c>
      <c r="AU154">
        <f t="shared" si="70"/>
        <v>2.3566511152455401</v>
      </c>
      <c r="AV154">
        <f t="shared" si="71"/>
        <v>23.293768337305991</v>
      </c>
      <c r="AW154">
        <f t="shared" si="72"/>
        <v>13.256429126795737</v>
      </c>
      <c r="AX154">
        <f t="shared" si="73"/>
        <v>20.215919494628906</v>
      </c>
      <c r="AY154">
        <f t="shared" si="74"/>
        <v>2.3781738901811051</v>
      </c>
      <c r="AZ154">
        <f t="shared" si="75"/>
        <v>3.0534200606272963E-2</v>
      </c>
      <c r="BA154">
        <f t="shared" si="76"/>
        <v>1.0154864726916275</v>
      </c>
      <c r="BB154">
        <f t="shared" si="77"/>
        <v>1.3626874174894776</v>
      </c>
      <c r="BC154">
        <f t="shared" si="78"/>
        <v>1.9107171752100874E-2</v>
      </c>
      <c r="BD154">
        <f t="shared" si="79"/>
        <v>47.912407504195357</v>
      </c>
      <c r="BE154">
        <f t="shared" si="80"/>
        <v>1.1499355208043631</v>
      </c>
      <c r="BF154">
        <f t="shared" si="81"/>
        <v>42.616600391972689</v>
      </c>
      <c r="BG154">
        <f t="shared" si="82"/>
        <v>412.34170659882733</v>
      </c>
      <c r="BH154">
        <f t="shared" si="83"/>
        <v>-1.4077289340570498E-3</v>
      </c>
    </row>
    <row r="155" spans="1:60" x14ac:dyDescent="0.25">
      <c r="A155" s="1" t="s">
        <v>9</v>
      </c>
      <c r="B155" s="1" t="s">
        <v>217</v>
      </c>
    </row>
    <row r="156" spans="1:60" x14ac:dyDescent="0.25">
      <c r="A156" s="1" t="s">
        <v>9</v>
      </c>
      <c r="B156" s="1" t="s">
        <v>218</v>
      </c>
    </row>
    <row r="157" spans="1:60" x14ac:dyDescent="0.25">
      <c r="A157" s="1" t="s">
        <v>9</v>
      </c>
      <c r="B157" s="1" t="s">
        <v>219</v>
      </c>
    </row>
    <row r="158" spans="1:60" x14ac:dyDescent="0.25">
      <c r="A158" s="1" t="s">
        <v>9</v>
      </c>
      <c r="B158" s="1" t="s">
        <v>220</v>
      </c>
    </row>
    <row r="159" spans="1:60" x14ac:dyDescent="0.25">
      <c r="A159" s="1" t="s">
        <v>9</v>
      </c>
      <c r="B159" s="1" t="s">
        <v>221</v>
      </c>
    </row>
    <row r="160" spans="1:60" x14ac:dyDescent="0.25">
      <c r="A160" s="1" t="s">
        <v>9</v>
      </c>
      <c r="B160" s="1" t="s">
        <v>222</v>
      </c>
    </row>
    <row r="161" spans="1:60" x14ac:dyDescent="0.25">
      <c r="A161" s="1" t="s">
        <v>9</v>
      </c>
      <c r="B161" s="1" t="s">
        <v>223</v>
      </c>
    </row>
    <row r="162" spans="1:60" x14ac:dyDescent="0.25">
      <c r="A162" s="1" t="s">
        <v>9</v>
      </c>
      <c r="B162" s="1" t="s">
        <v>224</v>
      </c>
    </row>
    <row r="163" spans="1:60" x14ac:dyDescent="0.25">
      <c r="A163" s="1" t="s">
        <v>9</v>
      </c>
      <c r="B163" s="1" t="s">
        <v>225</v>
      </c>
    </row>
    <row r="164" spans="1:60" x14ac:dyDescent="0.25">
      <c r="A164" s="1">
        <v>54</v>
      </c>
      <c r="B164" s="1" t="s">
        <v>226</v>
      </c>
      <c r="C164" s="1">
        <v>7297.9999999552965</v>
      </c>
      <c r="D164" s="1">
        <v>1</v>
      </c>
      <c r="E164">
        <f>(R164-S164*(1000-T164)/(1000-U164))*AO164</f>
        <v>-1.1228698268872574</v>
      </c>
      <c r="F164">
        <f>IF(AZ164&lt;&gt;0,1/(1/AZ164-1/N164),0)</f>
        <v>3.4497982461349649E-2</v>
      </c>
      <c r="G164">
        <f>((BC164-AP164/2)*S164-E164)/(BC164+AP164/2)</f>
        <v>455.0163220789974</v>
      </c>
      <c r="H164">
        <f>AP164*1000</f>
        <v>0.45163110658782601</v>
      </c>
      <c r="I164">
        <f>(AU164-BA164)</f>
        <v>1.3146692409317529</v>
      </c>
      <c r="J164">
        <f>(P164+AT164*D164)</f>
        <v>20.095157109175567</v>
      </c>
      <c r="K164" s="1">
        <v>8.6000003814697266</v>
      </c>
      <c r="L164">
        <f>(K164*AI164+AJ164)</f>
        <v>2</v>
      </c>
      <c r="M164" s="1">
        <v>0.5</v>
      </c>
      <c r="N164">
        <f>L164*(M164+1)*(M164+1)/(M164*M164+1)</f>
        <v>3.6</v>
      </c>
      <c r="O164" s="1">
        <v>20.289264678955078</v>
      </c>
      <c r="P164" s="1">
        <v>20.260078430175781</v>
      </c>
      <c r="Q164" s="1">
        <v>20.065702438354492</v>
      </c>
      <c r="R164" s="1">
        <v>410.0517578125</v>
      </c>
      <c r="S164" s="1">
        <v>411.6622314453125</v>
      </c>
      <c r="T164" s="1">
        <v>9.5687284469604492</v>
      </c>
      <c r="U164" s="1">
        <v>10.33698844909668</v>
      </c>
      <c r="V164" s="1">
        <v>40.534271240234375</v>
      </c>
      <c r="W164" s="1">
        <v>43.778499603271484</v>
      </c>
      <c r="X164" s="1">
        <v>500.33563232421875</v>
      </c>
      <c r="Y164" s="1">
        <v>0.10789788514375687</v>
      </c>
      <c r="Z164" s="1">
        <v>0.11357672512531281</v>
      </c>
      <c r="AA164" s="1">
        <v>101.17137908935547</v>
      </c>
      <c r="AB164" s="1">
        <v>-1.7002716064453125</v>
      </c>
      <c r="AC164" s="1">
        <v>-3.3053174614906311E-2</v>
      </c>
      <c r="AD164" s="1">
        <v>1.2720157392323017E-2</v>
      </c>
      <c r="AE164" s="1">
        <v>2.4736046325415373E-3</v>
      </c>
      <c r="AF164" s="1">
        <v>2.2865653038024902E-2</v>
      </c>
      <c r="AG164" s="1">
        <v>2.2852991241961718E-3</v>
      </c>
      <c r="AH164" s="1">
        <v>1</v>
      </c>
      <c r="AI164" s="1">
        <v>0</v>
      </c>
      <c r="AJ164" s="1">
        <v>2</v>
      </c>
      <c r="AK164" s="1">
        <v>0</v>
      </c>
      <c r="AL164" s="1">
        <v>1</v>
      </c>
      <c r="AM164" s="1">
        <v>0.18999999761581421</v>
      </c>
      <c r="AN164" s="1">
        <v>111115</v>
      </c>
      <c r="AO164">
        <f>X164*0.000001/(K164*0.0001)</f>
        <v>0.58178559317541811</v>
      </c>
      <c r="AP164">
        <f>(U164-T164)/(1000-U164)*AO164</f>
        <v>4.5163110658782599E-4</v>
      </c>
      <c r="AQ164">
        <f>(P164+273.15)</f>
        <v>293.41007843017576</v>
      </c>
      <c r="AR164">
        <f>(O164+273.15)</f>
        <v>293.43926467895506</v>
      </c>
      <c r="AS164">
        <f>(Y164*AK164+Z164*AL164)*AM164</f>
        <v>2.1579577503021419E-2</v>
      </c>
      <c r="AT164">
        <f>((AS164+0.00000010773*(AR164^4-AQ164^4))-AP164*44100)/(L164*0.92*2*29.3+0.00000043092*AQ164^3)</f>
        <v>-0.1649213210002137</v>
      </c>
      <c r="AU164">
        <f>0.61365*EXP(17.502*J164/(240.97+J164))</f>
        <v>2.3604766179576018</v>
      </c>
      <c r="AV164">
        <f>AU164*1000/AA164</f>
        <v>23.331466262536637</v>
      </c>
      <c r="AW164">
        <f>(AV164-U164)</f>
        <v>12.994477813439957</v>
      </c>
      <c r="AX164">
        <f>IF(D164,P164,(O164+P164)/2)</f>
        <v>20.260078430175781</v>
      </c>
      <c r="AY164">
        <f>0.61365*EXP(17.502*AX164/(240.97+AX164))</f>
        <v>2.3846741808184149</v>
      </c>
      <c r="AZ164">
        <f>IF(AW164&lt;&gt;0,(1000-(AV164+U164)/2)/AW164*AP164,0)</f>
        <v>3.4170533994010668E-2</v>
      </c>
      <c r="BA164">
        <f>U164*AA164/1000</f>
        <v>1.0458073770258489</v>
      </c>
      <c r="BB164">
        <f>(AY164-BA164)</f>
        <v>1.338866803792566</v>
      </c>
      <c r="BC164">
        <f>1/(1.6/F164+1.37/N164)</f>
        <v>2.1385763517199032E-2</v>
      </c>
      <c r="BD164">
        <f>G164*AA164*0.001</f>
        <v>46.034628812898511</v>
      </c>
      <c r="BE164">
        <f>G164/S164</f>
        <v>1.1053147151281579</v>
      </c>
      <c r="BF164">
        <f>(1-AP164*AA164/AU164/F164)*100</f>
        <v>43.888986017847628</v>
      </c>
      <c r="BG164">
        <f>(S164-E164/(N164/1.35))</f>
        <v>412.08330763039521</v>
      </c>
      <c r="BH164">
        <f>E164*BF164/100/BG164</f>
        <v>-1.1959139625310759E-3</v>
      </c>
    </row>
    <row r="165" spans="1:60" x14ac:dyDescent="0.25">
      <c r="A165" s="1">
        <v>55</v>
      </c>
      <c r="B165" s="1" t="s">
        <v>227</v>
      </c>
      <c r="C165" s="1">
        <v>7302.9999998435378</v>
      </c>
      <c r="D165" s="1">
        <v>1</v>
      </c>
      <c r="E165">
        <f>(R165-S165*(1000-T165)/(1000-U165))*AO165</f>
        <v>-1.1073503934051621</v>
      </c>
      <c r="F165">
        <f>IF(AZ165&lt;&gt;0,1/(1/AZ165-1/N165),0)</f>
        <v>3.4599484937339303E-2</v>
      </c>
      <c r="G165">
        <f>((BC165-AP165/2)*S165-E165)/(BC165+AP165/2)</f>
        <v>454.18246279399892</v>
      </c>
      <c r="H165">
        <f>AP165*1000</f>
        <v>0.45300169229689896</v>
      </c>
      <c r="I165">
        <f>(AU165-BA165)</f>
        <v>1.3148283849446756</v>
      </c>
      <c r="J165">
        <f>(P165+AT165*D165)</f>
        <v>20.093560313835972</v>
      </c>
      <c r="K165" s="1">
        <v>8.6000003814697266</v>
      </c>
      <c r="L165">
        <f>(K165*AI165+AJ165)</f>
        <v>2</v>
      </c>
      <c r="M165" s="1">
        <v>0.5</v>
      </c>
      <c r="N165">
        <f>L165*(M165+1)*(M165+1)/(M165*M165+1)</f>
        <v>3.6</v>
      </c>
      <c r="O165" s="1">
        <v>20.291542053222656</v>
      </c>
      <c r="P165" s="1">
        <v>20.258684158325195</v>
      </c>
      <c r="Q165" s="1">
        <v>20.069517135620117</v>
      </c>
      <c r="R165" s="1">
        <v>410.11453247070313</v>
      </c>
      <c r="S165" s="1">
        <v>411.69735717773438</v>
      </c>
      <c r="T165" s="1">
        <v>9.5625267028808594</v>
      </c>
      <c r="U165" s="1">
        <v>10.333132743835449</v>
      </c>
      <c r="V165" s="1">
        <v>40.492252349853516</v>
      </c>
      <c r="W165" s="1">
        <v>43.757129669189453</v>
      </c>
      <c r="X165" s="1">
        <v>500.328125</v>
      </c>
      <c r="Y165" s="1">
        <v>9.0169362723827362E-2</v>
      </c>
      <c r="Z165" s="1">
        <v>9.4915121793746948E-2</v>
      </c>
      <c r="AA165" s="1">
        <v>101.17115783691406</v>
      </c>
      <c r="AB165" s="1">
        <v>-1.7002716064453125</v>
      </c>
      <c r="AC165" s="1">
        <v>-3.3053174614906311E-2</v>
      </c>
      <c r="AD165" s="1">
        <v>1.2720157392323017E-2</v>
      </c>
      <c r="AE165" s="1">
        <v>2.4736046325415373E-3</v>
      </c>
      <c r="AF165" s="1">
        <v>2.2865653038024902E-2</v>
      </c>
      <c r="AG165" s="1">
        <v>2.2852991241961718E-3</v>
      </c>
      <c r="AH165" s="1">
        <v>1</v>
      </c>
      <c r="AI165" s="1">
        <v>0</v>
      </c>
      <c r="AJ165" s="1">
        <v>2</v>
      </c>
      <c r="AK165" s="1">
        <v>0</v>
      </c>
      <c r="AL165" s="1">
        <v>1</v>
      </c>
      <c r="AM165" s="1">
        <v>0.18999999761581421</v>
      </c>
      <c r="AN165" s="1">
        <v>111115</v>
      </c>
      <c r="AO165">
        <f>X165*0.000001/(K165*0.0001)</f>
        <v>0.58177686372903947</v>
      </c>
      <c r="AP165">
        <f>(U165-T165)/(1000-U165)*AO165</f>
        <v>4.5300169229689897E-4</v>
      </c>
      <c r="AQ165">
        <f>(P165+273.15)</f>
        <v>293.40868415832517</v>
      </c>
      <c r="AR165">
        <f>(O165+273.15)</f>
        <v>293.44154205322263</v>
      </c>
      <c r="AS165">
        <f>(Y165*AK165+Z165*AL165)*AM165</f>
        <v>1.8033872914516635E-2</v>
      </c>
      <c r="AT165">
        <f>((AS165+0.00000010773*(AR165^4-AQ165^4))-AP165*44100)/(L165*0.92*2*29.3+0.00000043092*AQ165^3)</f>
        <v>-0.16512384448922118</v>
      </c>
      <c r="AU165">
        <f>0.61365*EXP(17.502*J165/(240.97+J165))</f>
        <v>2.3602433887210368</v>
      </c>
      <c r="AV165">
        <f>AU165*1000/AA165</f>
        <v>23.329211992667943</v>
      </c>
      <c r="AW165">
        <f>(AV165-U165)</f>
        <v>12.996079248832494</v>
      </c>
      <c r="AX165">
        <f>IF(D165,P165,(O165+P165)/2)</f>
        <v>20.258684158325195</v>
      </c>
      <c r="AY165">
        <f>0.61365*EXP(17.502*AX165/(240.97+AX165))</f>
        <v>2.384468703253146</v>
      </c>
      <c r="AZ165">
        <f>IF(AW165&lt;&gt;0,(1000-(AV165+U165)/2)/AW165*AP165,0)</f>
        <v>3.4270115948296535E-2</v>
      </c>
      <c r="BA165">
        <f>U165*AA165/1000</f>
        <v>1.0454150037763612</v>
      </c>
      <c r="BB165">
        <f>(AY165-BA165)</f>
        <v>1.3390536994767848</v>
      </c>
      <c r="BC165">
        <f>1/(1.6/F165+1.37/N165)</f>
        <v>2.1448172678423319E-2</v>
      </c>
      <c r="BD165">
        <f>G165*AA165*0.001</f>
        <v>45.950165630090012</v>
      </c>
      <c r="BE165">
        <f>G165/S165</f>
        <v>1.1031949923300655</v>
      </c>
      <c r="BF165">
        <f>(1-AP165*AA165/AU165/F165)*100</f>
        <v>43.87839004333339</v>
      </c>
      <c r="BG165">
        <f>(S165-E165/(N165/1.35))</f>
        <v>412.11261357526132</v>
      </c>
      <c r="BH165">
        <f>E165*BF165/100/BG165</f>
        <v>-1.1790163871700312E-3</v>
      </c>
    </row>
    <row r="166" spans="1:60" x14ac:dyDescent="0.25">
      <c r="A166" s="1">
        <v>56</v>
      </c>
      <c r="B166" s="1" t="s">
        <v>228</v>
      </c>
      <c r="C166" s="1">
        <v>7308.4999997206032</v>
      </c>
      <c r="D166" s="1">
        <v>1</v>
      </c>
      <c r="E166">
        <f>(R166-S166*(1000-T166)/(1000-U166))*AO166</f>
        <v>-1.0573042587636818</v>
      </c>
      <c r="F166">
        <f>IF(AZ166&lt;&gt;0,1/(1/AZ166-1/N166),0)</f>
        <v>3.4308105553710597E-2</v>
      </c>
      <c r="G166">
        <f>((BC166-AP166/2)*S166-E166)/(BC166+AP166/2)</f>
        <v>452.2991608965707</v>
      </c>
      <c r="H166">
        <f>AP166*1000</f>
        <v>0.44939192122766808</v>
      </c>
      <c r="I166">
        <f>(AU166-BA166)</f>
        <v>1.3153222620797365</v>
      </c>
      <c r="J166">
        <f>(P166+AT166*D166)</f>
        <v>20.093498983773298</v>
      </c>
      <c r="K166" s="1">
        <v>8.6000003814697266</v>
      </c>
      <c r="L166">
        <f>(K166*AI166+AJ166)</f>
        <v>2</v>
      </c>
      <c r="M166" s="1">
        <v>0.5</v>
      </c>
      <c r="N166">
        <f>L166*(M166+1)*(M166+1)/(M166*M166+1)</f>
        <v>3.6</v>
      </c>
      <c r="O166" s="1">
        <v>20.292867660522461</v>
      </c>
      <c r="P166" s="1">
        <v>20.257001876831055</v>
      </c>
      <c r="Q166" s="1">
        <v>20.066921234130859</v>
      </c>
      <c r="R166" s="1">
        <v>410.2166748046875</v>
      </c>
      <c r="S166" s="1">
        <v>411.71600341796875</v>
      </c>
      <c r="T166" s="1">
        <v>9.5637359619140625</v>
      </c>
      <c r="U166" s="1">
        <v>10.328198432922363</v>
      </c>
      <c r="V166" s="1">
        <v>40.494064331054688</v>
      </c>
      <c r="W166" s="1">
        <v>43.732444763183594</v>
      </c>
      <c r="X166" s="1">
        <v>500.33255004882813</v>
      </c>
      <c r="Y166" s="1">
        <v>9.2749468982219696E-2</v>
      </c>
      <c r="Z166" s="1">
        <v>9.7631022334098816E-2</v>
      </c>
      <c r="AA166" s="1">
        <v>101.17080688476563</v>
      </c>
      <c r="AB166" s="1">
        <v>-1.7002716064453125</v>
      </c>
      <c r="AC166" s="1">
        <v>-3.3053174614906311E-2</v>
      </c>
      <c r="AD166" s="1">
        <v>1.2720157392323017E-2</v>
      </c>
      <c r="AE166" s="1">
        <v>2.4736046325415373E-3</v>
      </c>
      <c r="AF166" s="1">
        <v>2.2865653038024902E-2</v>
      </c>
      <c r="AG166" s="1">
        <v>2.2852991241961718E-3</v>
      </c>
      <c r="AH166" s="1">
        <v>1</v>
      </c>
      <c r="AI166" s="1">
        <v>0</v>
      </c>
      <c r="AJ166" s="1">
        <v>2</v>
      </c>
      <c r="AK166" s="1">
        <v>0</v>
      </c>
      <c r="AL166" s="1">
        <v>1</v>
      </c>
      <c r="AM166" s="1">
        <v>0.18999999761581421</v>
      </c>
      <c r="AN166" s="1">
        <v>111115</v>
      </c>
      <c r="AO166">
        <f>X166*0.000001/(K166*0.0001)</f>
        <v>0.58178200913442524</v>
      </c>
      <c r="AP166">
        <f>(U166-T166)/(1000-U166)*AO166</f>
        <v>4.4939192122766809E-4</v>
      </c>
      <c r="AQ166">
        <f>(P166+273.15)</f>
        <v>293.40700187683103</v>
      </c>
      <c r="AR166">
        <f>(O166+273.15)</f>
        <v>293.44286766052244</v>
      </c>
      <c r="AS166">
        <f>(Y166*AK166+Z166*AL166)*AM166</f>
        <v>1.8549894010708279E-2</v>
      </c>
      <c r="AT166">
        <f>((AS166+0.00000010773*(AR166^4-AQ166^4))-AP166*44100)/(L166*0.92*2*29.3+0.00000043092*AQ166^3)</f>
        <v>-0.16350289305775517</v>
      </c>
      <c r="AU166">
        <f>0.61365*EXP(17.502*J166/(240.97+J166))</f>
        <v>2.3602344312044639</v>
      </c>
      <c r="AV166">
        <f>AU166*1000/AA166</f>
        <v>23.329204380990952</v>
      </c>
      <c r="AW166">
        <f>(AV166-U166)</f>
        <v>13.001005948068588</v>
      </c>
      <c r="AX166">
        <f>IF(D166,P166,(O166+P166)/2)</f>
        <v>20.257001876831055</v>
      </c>
      <c r="AY166">
        <f>0.61365*EXP(17.502*AX166/(240.97+AX166))</f>
        <v>2.3842208015869901</v>
      </c>
      <c r="AZ166">
        <f>IF(AW166&lt;&gt;0,(1000-(AV166+U166)/2)/AW166*AP166,0)</f>
        <v>3.3984234799636151E-2</v>
      </c>
      <c r="BA166">
        <f>U166*AA166/1000</f>
        <v>1.0449121691247274</v>
      </c>
      <c r="BB166">
        <f>(AY166-BA166)</f>
        <v>1.3393086324622627</v>
      </c>
      <c r="BC166">
        <f>1/(1.6/F166+1.37/N166)</f>
        <v>2.12690089943894E-2</v>
      </c>
      <c r="BD166">
        <f>G166*AA166*0.001</f>
        <v>45.759471061208487</v>
      </c>
      <c r="BE166">
        <f>G166/S166</f>
        <v>1.0985707554277468</v>
      </c>
      <c r="BF166">
        <f>(1-AP166*AA166/AU166/F166)*100</f>
        <v>43.852736392293266</v>
      </c>
      <c r="BG166">
        <f>(S166-E166/(N166/1.35))</f>
        <v>412.11249251500516</v>
      </c>
      <c r="BH166">
        <f>E166*BF166/100/BG166</f>
        <v>-1.1250735124057076E-3</v>
      </c>
    </row>
    <row r="167" spans="1:60" x14ac:dyDescent="0.25">
      <c r="A167" s="1">
        <v>57</v>
      </c>
      <c r="B167" s="1" t="s">
        <v>229</v>
      </c>
      <c r="C167" s="1">
        <v>7313.4999996088445</v>
      </c>
      <c r="D167" s="1">
        <v>1</v>
      </c>
      <c r="E167">
        <f>(R167-S167*(1000-T167)/(1000-U167))*AO167</f>
        <v>-1.0927393452140188</v>
      </c>
      <c r="F167">
        <f>IF(AZ167&lt;&gt;0,1/(1/AZ167-1/N167),0)</f>
        <v>3.4127995051042151E-2</v>
      </c>
      <c r="G167">
        <f>((BC167-AP167/2)*S167-E167)/(BC167+AP167/2)</f>
        <v>454.2347080876454</v>
      </c>
      <c r="H167">
        <f>AP167*1000</f>
        <v>0.44721309949341131</v>
      </c>
      <c r="I167">
        <f>(AU167-BA167)</f>
        <v>1.3157898691891015</v>
      </c>
      <c r="J167">
        <f>(P167+AT167*D167)</f>
        <v>20.09472310166268</v>
      </c>
      <c r="K167" s="1">
        <v>8.6000003814697266</v>
      </c>
      <c r="L167">
        <f>(K167*AI167+AJ167)</f>
        <v>2</v>
      </c>
      <c r="M167" s="1">
        <v>0.5</v>
      </c>
      <c r="N167">
        <f>L167*(M167+1)*(M167+1)/(M167*M167+1)</f>
        <v>3.6</v>
      </c>
      <c r="O167" s="1">
        <v>20.292951583862305</v>
      </c>
      <c r="P167" s="1">
        <v>20.25739860534668</v>
      </c>
      <c r="Q167" s="1">
        <v>20.059394836425781</v>
      </c>
      <c r="R167" s="1">
        <v>410.17880249023438</v>
      </c>
      <c r="S167" s="1">
        <v>411.74057006835938</v>
      </c>
      <c r="T167" s="1">
        <v>9.5645713806152344</v>
      </c>
      <c r="U167" s="1">
        <v>10.325333595275879</v>
      </c>
      <c r="V167" s="1">
        <v>40.495151519775391</v>
      </c>
      <c r="W167" s="1">
        <v>43.719955444335938</v>
      </c>
      <c r="X167" s="1">
        <v>500.3299560546875</v>
      </c>
      <c r="Y167" s="1">
        <v>0.12039606273174286</v>
      </c>
      <c r="Z167" s="1">
        <v>0.12673270702362061</v>
      </c>
      <c r="AA167" s="1">
        <v>101.17090606689453</v>
      </c>
      <c r="AB167" s="1">
        <v>-1.7002716064453125</v>
      </c>
      <c r="AC167" s="1">
        <v>-3.3053174614906311E-2</v>
      </c>
      <c r="AD167" s="1">
        <v>1.2720157392323017E-2</v>
      </c>
      <c r="AE167" s="1">
        <v>2.4736046325415373E-3</v>
      </c>
      <c r="AF167" s="1">
        <v>2.2865653038024902E-2</v>
      </c>
      <c r="AG167" s="1">
        <v>2.2852991241961718E-3</v>
      </c>
      <c r="AH167" s="1">
        <v>1</v>
      </c>
      <c r="AI167" s="1">
        <v>0</v>
      </c>
      <c r="AJ167" s="1">
        <v>2</v>
      </c>
      <c r="AK167" s="1">
        <v>0</v>
      </c>
      <c r="AL167" s="1">
        <v>1</v>
      </c>
      <c r="AM167" s="1">
        <v>0.18999999761581421</v>
      </c>
      <c r="AN167" s="1">
        <v>111115</v>
      </c>
      <c r="AO167">
        <f>X167*0.000001/(K167*0.0001)</f>
        <v>0.5817789928623025</v>
      </c>
      <c r="AP167">
        <f>(U167-T167)/(1000-U167)*AO167</f>
        <v>4.472130994934113E-4</v>
      </c>
      <c r="AQ167">
        <f>(P167+273.15)</f>
        <v>293.40739860534666</v>
      </c>
      <c r="AR167">
        <f>(O167+273.15)</f>
        <v>293.44295158386228</v>
      </c>
      <c r="AS167">
        <f>(Y167*AK167+Z167*AL167)*AM167</f>
        <v>2.4079214032333596E-2</v>
      </c>
      <c r="AT167">
        <f>((AS167+0.00000010773*(AR167^4-AQ167^4))-AP167*44100)/(L167*0.92*2*29.3+0.00000043092*AQ167^3)</f>
        <v>-0.16267550368399791</v>
      </c>
      <c r="AU167">
        <f>0.61365*EXP(17.502*J167/(240.97+J167))</f>
        <v>2.3604132244661078</v>
      </c>
      <c r="AV167">
        <f>AU167*1000/AA167</f>
        <v>23.330948750279994</v>
      </c>
      <c r="AW167">
        <f>(AV167-U167)</f>
        <v>13.005615155004115</v>
      </c>
      <c r="AX167">
        <f>IF(D167,P167,(O167+P167)/2)</f>
        <v>20.25739860534668</v>
      </c>
      <c r="AY167">
        <f>0.61365*EXP(17.502*AX167/(240.97+AX167))</f>
        <v>2.38427926162319</v>
      </c>
      <c r="AZ167">
        <f>IF(AW167&lt;&gt;0,(1000-(AV167+U167)/2)/AW167*AP167,0)</f>
        <v>3.3807499997540985E-2</v>
      </c>
      <c r="BA167">
        <f>U167*AA167/1000</f>
        <v>1.0446233552770063</v>
      </c>
      <c r="BB167">
        <f>(AY167-BA167)</f>
        <v>1.3396559063461837</v>
      </c>
      <c r="BC167">
        <f>1/(1.6/F167+1.37/N167)</f>
        <v>2.1158250125971591E-2</v>
      </c>
      <c r="BD167">
        <f>G167*AA167*0.001</f>
        <v>45.95533698425843</v>
      </c>
      <c r="BE167">
        <f>G167/S167</f>
        <v>1.1032060989574841</v>
      </c>
      <c r="BF167">
        <f>(1-AP167*AA167/AU167/F167)*100</f>
        <v>43.834278606767008</v>
      </c>
      <c r="BG167">
        <f>(S167-E167/(N167/1.35))</f>
        <v>412.15034732281464</v>
      </c>
      <c r="BH167">
        <f>E167*BF167/100/BG167</f>
        <v>-1.1621836840324305E-3</v>
      </c>
    </row>
    <row r="168" spans="1:60" x14ac:dyDescent="0.25">
      <c r="A168" s="1">
        <v>58</v>
      </c>
      <c r="B168" s="1" t="s">
        <v>230</v>
      </c>
      <c r="C168" s="1">
        <v>7318.4999994970858</v>
      </c>
      <c r="D168" s="1">
        <v>1</v>
      </c>
      <c r="E168">
        <f>(R168-S168*(1000-T168)/(1000-U168))*AO168</f>
        <v>-1.1002447469795908</v>
      </c>
      <c r="F168">
        <f>IF(AZ168&lt;&gt;0,1/(1/AZ168-1/N168),0)</f>
        <v>3.3920895995298711E-2</v>
      </c>
      <c r="G168">
        <f>((BC168-AP168/2)*S168-E168)/(BC168+AP168/2)</f>
        <v>454.9094002144688</v>
      </c>
      <c r="H168">
        <f>AP168*1000</f>
        <v>0.44466312762601312</v>
      </c>
      <c r="I168">
        <f>(AU168-BA168)</f>
        <v>1.3162062248518995</v>
      </c>
      <c r="J168">
        <f>(P168+AT168*D168)</f>
        <v>20.095325946502527</v>
      </c>
      <c r="K168" s="1">
        <v>8.6000003814697266</v>
      </c>
      <c r="L168">
        <f>(K168*AI168+AJ168)</f>
        <v>2</v>
      </c>
      <c r="M168" s="1">
        <v>0.5</v>
      </c>
      <c r="N168">
        <f>L168*(M168+1)*(M168+1)/(M168*M168+1)</f>
        <v>3.6</v>
      </c>
      <c r="O168" s="1">
        <v>20.291109085083008</v>
      </c>
      <c r="P168" s="1">
        <v>20.257190704345703</v>
      </c>
      <c r="Q168" s="1">
        <v>20.054573059082031</v>
      </c>
      <c r="R168" s="1">
        <v>410.17935180664063</v>
      </c>
      <c r="S168" s="1">
        <v>411.75582885742188</v>
      </c>
      <c r="T168" s="1">
        <v>9.565617561340332</v>
      </c>
      <c r="U168" s="1">
        <v>10.322052001953125</v>
      </c>
      <c r="V168" s="1">
        <v>40.503215789794922</v>
      </c>
      <c r="W168" s="1">
        <v>43.709457397460938</v>
      </c>
      <c r="X168" s="1">
        <v>500.32498168945313</v>
      </c>
      <c r="Y168" s="1">
        <v>0.12835295498371124</v>
      </c>
      <c r="Z168" s="1">
        <v>0.13510836660861969</v>
      </c>
      <c r="AA168" s="1">
        <v>101.1712646484375</v>
      </c>
      <c r="AB168" s="1">
        <v>-1.7002716064453125</v>
      </c>
      <c r="AC168" s="1">
        <v>-3.3053174614906311E-2</v>
      </c>
      <c r="AD168" s="1">
        <v>1.2720157392323017E-2</v>
      </c>
      <c r="AE168" s="1">
        <v>2.4736046325415373E-3</v>
      </c>
      <c r="AF168" s="1">
        <v>2.2865653038024902E-2</v>
      </c>
      <c r="AG168" s="1">
        <v>2.2852991241961718E-3</v>
      </c>
      <c r="AH168" s="1">
        <v>1</v>
      </c>
      <c r="AI168" s="1">
        <v>0</v>
      </c>
      <c r="AJ168" s="1">
        <v>2</v>
      </c>
      <c r="AK168" s="1">
        <v>0</v>
      </c>
      <c r="AL168" s="1">
        <v>1</v>
      </c>
      <c r="AM168" s="1">
        <v>0.18999999761581421</v>
      </c>
      <c r="AN168" s="1">
        <v>111115</v>
      </c>
      <c r="AO168">
        <f>X168*0.000001/(K168*0.0001)</f>
        <v>0.58177320871693761</v>
      </c>
      <c r="AP168">
        <f>(U168-T168)/(1000-U168)*AO168</f>
        <v>4.4466312762601315E-4</v>
      </c>
      <c r="AQ168">
        <f>(P168+273.15)</f>
        <v>293.40719070434568</v>
      </c>
      <c r="AR168">
        <f>(O168+273.15)</f>
        <v>293.44110908508299</v>
      </c>
      <c r="AS168">
        <f>(Y168*AK168+Z168*AL168)*AM168</f>
        <v>2.5670589333514293E-2</v>
      </c>
      <c r="AT168">
        <f>((AS168+0.00000010773*(AR168^4-AQ168^4))-AP168*44100)/(L168*0.92*2*29.3+0.00000043092*AQ168^3)</f>
        <v>-0.16186475784317689</v>
      </c>
      <c r="AU168">
        <f>0.61365*EXP(17.502*J168/(240.97+J168))</f>
        <v>2.3605012796564333</v>
      </c>
      <c r="AV168">
        <f>AU168*1000/AA168</f>
        <v>23.331736416056447</v>
      </c>
      <c r="AW168">
        <f>(AV168-U168)</f>
        <v>13.009684414103322</v>
      </c>
      <c r="AX168">
        <f>IF(D168,P168,(O168+P168)/2)</f>
        <v>20.257190704345703</v>
      </c>
      <c r="AY168">
        <f>0.61365*EXP(17.502*AX168/(240.97+AX168))</f>
        <v>2.3842486261591431</v>
      </c>
      <c r="AZ168">
        <f>IF(AW168&lt;&gt;0,(1000-(AV168+U168)/2)/AW168*AP168,0)</f>
        <v>3.3604260818569383E-2</v>
      </c>
      <c r="BA168">
        <f>U168*AA168/1000</f>
        <v>1.0442950548045338</v>
      </c>
      <c r="BB168">
        <f>(AY168-BA168)</f>
        <v>1.3399535713546094</v>
      </c>
      <c r="BC168">
        <f>1/(1.6/F168+1.37/N168)</f>
        <v>2.1030883024458592E-2</v>
      </c>
      <c r="BD168">
        <f>G168*AA168*0.001</f>
        <v>46.023759320159996</v>
      </c>
      <c r="BE168">
        <f>G168/S168</f>
        <v>1.1048037898499057</v>
      </c>
      <c r="BF168">
        <f>(1-AP168*AA168/AU168/F168)*100</f>
        <v>43.815471374210844</v>
      </c>
      <c r="BG168">
        <f>(S168-E168/(N168/1.35))</f>
        <v>412.16842063753921</v>
      </c>
      <c r="BH168">
        <f>E168*BF168/100/BG168</f>
        <v>-1.1696127068964361E-3</v>
      </c>
    </row>
    <row r="169" spans="1:60" x14ac:dyDescent="0.25">
      <c r="A169" s="1" t="s">
        <v>9</v>
      </c>
      <c r="B169" s="1" t="s">
        <v>231</v>
      </c>
    </row>
    <row r="170" spans="1:60" x14ac:dyDescent="0.25">
      <c r="A170" s="1" t="s">
        <v>9</v>
      </c>
      <c r="B170" s="1" t="s">
        <v>232</v>
      </c>
    </row>
    <row r="171" spans="1:60" x14ac:dyDescent="0.25">
      <c r="A171" s="1" t="s">
        <v>9</v>
      </c>
      <c r="B171" s="1" t="s">
        <v>233</v>
      </c>
    </row>
    <row r="172" spans="1:60" x14ac:dyDescent="0.25">
      <c r="A172" s="1" t="s">
        <v>9</v>
      </c>
      <c r="B172" s="1" t="s">
        <v>234</v>
      </c>
    </row>
    <row r="173" spans="1:60" x14ac:dyDescent="0.25">
      <c r="A173" s="1" t="s">
        <v>9</v>
      </c>
      <c r="B173" s="1" t="s">
        <v>235</v>
      </c>
    </row>
    <row r="174" spans="1:60" x14ac:dyDescent="0.25">
      <c r="A174" s="1" t="s">
        <v>9</v>
      </c>
      <c r="B174" s="1" t="s">
        <v>236</v>
      </c>
    </row>
    <row r="175" spans="1:60" x14ac:dyDescent="0.25">
      <c r="A175" s="1" t="s">
        <v>9</v>
      </c>
      <c r="B175" s="1" t="s">
        <v>237</v>
      </c>
    </row>
    <row r="176" spans="1:60" x14ac:dyDescent="0.25">
      <c r="A176" s="1" t="s">
        <v>9</v>
      </c>
      <c r="B176" s="1" t="s">
        <v>238</v>
      </c>
    </row>
    <row r="177" spans="1:60" x14ac:dyDescent="0.25">
      <c r="A177" s="1" t="s">
        <v>9</v>
      </c>
      <c r="B177" s="1" t="s">
        <v>239</v>
      </c>
    </row>
    <row r="178" spans="1:60" x14ac:dyDescent="0.25">
      <c r="A178" s="1">
        <v>59</v>
      </c>
      <c r="B178" s="1" t="s">
        <v>240</v>
      </c>
      <c r="C178" s="1">
        <v>7696.9999999552965</v>
      </c>
      <c r="D178" s="1">
        <v>1</v>
      </c>
      <c r="E178">
        <f>(R178-S178*(1000-T178)/(1000-U178))*AO178</f>
        <v>-0.92804669876266921</v>
      </c>
      <c r="F178">
        <f>IF(AZ178&lt;&gt;0,1/(1/AZ178-1/N178),0)</f>
        <v>2.9491968519624261E-2</v>
      </c>
      <c r="G178">
        <f>((BC178-AP178/2)*S178-E178)/(BC178+AP178/2)</f>
        <v>452.61029200659891</v>
      </c>
      <c r="H178">
        <f>AP178*1000</f>
        <v>0.39089187429542116</v>
      </c>
      <c r="I178">
        <f>(AU178-BA178)</f>
        <v>1.3293280016559883</v>
      </c>
      <c r="J178">
        <f>(P178+AT178*D178)</f>
        <v>20.126375279801593</v>
      </c>
      <c r="K178" s="1">
        <v>7.6700000762939453</v>
      </c>
      <c r="L178">
        <f>(K178*AI178+AJ178)</f>
        <v>2</v>
      </c>
      <c r="M178" s="1">
        <v>0.5</v>
      </c>
      <c r="N178">
        <f>L178*(M178+1)*(M178+1)/(M178*M178+1)</f>
        <v>3.6</v>
      </c>
      <c r="O178" s="1">
        <v>20.292758941650391</v>
      </c>
      <c r="P178" s="1">
        <v>20.269237518310547</v>
      </c>
      <c r="Q178" s="1">
        <v>20.066688537597656</v>
      </c>
      <c r="R178" s="1">
        <v>409.95513916015625</v>
      </c>
      <c r="S178" s="1">
        <v>411.1314697265625</v>
      </c>
      <c r="T178" s="1">
        <v>9.6431903839111328</v>
      </c>
      <c r="U178" s="1">
        <v>10.236293792724609</v>
      </c>
      <c r="V178" s="1">
        <v>40.840099334716797</v>
      </c>
      <c r="W178" s="1">
        <v>43.345767974853516</v>
      </c>
      <c r="X178" s="1">
        <v>500.3260498046875</v>
      </c>
      <c r="Y178" s="1">
        <v>0.11547516286373138</v>
      </c>
      <c r="Z178" s="1">
        <v>0.12155281007289886</v>
      </c>
      <c r="AA178" s="1">
        <v>101.18041229248047</v>
      </c>
      <c r="AB178" s="1">
        <v>-1.6680037975311279</v>
      </c>
      <c r="AC178" s="1">
        <v>-3.9928309619426727E-2</v>
      </c>
      <c r="AD178" s="1">
        <v>1.0239365510642529E-2</v>
      </c>
      <c r="AE178" s="1">
        <v>2.788524841889739E-3</v>
      </c>
      <c r="AF178" s="1">
        <v>2.7408333495259285E-2</v>
      </c>
      <c r="AG178" s="1">
        <v>2.894191537052393E-3</v>
      </c>
      <c r="AH178" s="1">
        <v>1</v>
      </c>
      <c r="AI178" s="1">
        <v>0</v>
      </c>
      <c r="AJ178" s="1">
        <v>2</v>
      </c>
      <c r="AK178" s="1">
        <v>0</v>
      </c>
      <c r="AL178" s="1">
        <v>1</v>
      </c>
      <c r="AM178" s="1">
        <v>0.18999999761581421</v>
      </c>
      <c r="AN178" s="1">
        <v>111115</v>
      </c>
      <c r="AO178">
        <f>X178*0.000001/(K178*0.0001)</f>
        <v>0.65231557343926272</v>
      </c>
      <c r="AP178">
        <f>(U178-T178)/(1000-U178)*AO178</f>
        <v>3.9089187429542114E-4</v>
      </c>
      <c r="AQ178">
        <f>(P178+273.15)</f>
        <v>293.41923751831052</v>
      </c>
      <c r="AR178">
        <f>(O178+273.15)</f>
        <v>293.44275894165037</v>
      </c>
      <c r="AS178">
        <f>(Y178*AK178+Z178*AL178)*AM178</f>
        <v>2.3095033624046302E-2</v>
      </c>
      <c r="AT178">
        <f>((AS178+0.00000010773*(AR178^4-AQ178^4))-AP178*44100)/(L178*0.92*2*29.3+0.00000043092*AQ178^3)</f>
        <v>-0.14286223850895574</v>
      </c>
      <c r="AU178">
        <f>0.61365*EXP(17.502*J178/(240.97+J178))</f>
        <v>2.3650404279508228</v>
      </c>
      <c r="AV178">
        <f>AU178*1000/AA178</f>
        <v>23.374488938770494</v>
      </c>
      <c r="AW178">
        <f>(AV178-U178)</f>
        <v>13.138195146045884</v>
      </c>
      <c r="AX178">
        <f>IF(D178,P178,(O178+P178)/2)</f>
        <v>20.269237518310547</v>
      </c>
      <c r="AY178">
        <f>0.61365*EXP(17.502*AX178/(240.97+AX178))</f>
        <v>2.3860243658054783</v>
      </c>
      <c r="AZ178">
        <f>IF(AW178&lt;&gt;0,(1000-(AV178+U178)/2)/AW178*AP178,0)</f>
        <v>2.9252327210397926E-2</v>
      </c>
      <c r="BA178">
        <f>U178*AA178/1000</f>
        <v>1.0357124262948345</v>
      </c>
      <c r="BB178">
        <f>(AY178-BA178)</f>
        <v>1.3503119395106438</v>
      </c>
      <c r="BC178">
        <f>1/(1.6/F178+1.37/N178)</f>
        <v>1.8304084806490137E-2</v>
      </c>
      <c r="BD178">
        <f>G178*AA178*0.001</f>
        <v>45.795295953047656</v>
      </c>
      <c r="BE178">
        <f>G178/S178</f>
        <v>1.1008894364316684</v>
      </c>
      <c r="BF178">
        <f>(1-AP178*AA178/AU178/F178)*100</f>
        <v>43.296383751013181</v>
      </c>
      <c r="BG178">
        <f>(S178-E178/(N178/1.35))</f>
        <v>411.47948723859849</v>
      </c>
      <c r="BH178">
        <f>E178*BF178/100/BG178</f>
        <v>-9.7650228637497676E-4</v>
      </c>
    </row>
    <row r="179" spans="1:60" x14ac:dyDescent="0.25">
      <c r="A179" s="1">
        <v>60</v>
      </c>
      <c r="B179" s="1" t="s">
        <v>241</v>
      </c>
      <c r="C179" s="1">
        <v>7701.9999998435378</v>
      </c>
      <c r="D179" s="1">
        <v>1</v>
      </c>
      <c r="E179">
        <f>(R179-S179*(1000-T179)/(1000-U179))*AO179</f>
        <v>-0.94248617331005702</v>
      </c>
      <c r="F179">
        <f>IF(AZ179&lt;&gt;0,1/(1/AZ179-1/N179),0)</f>
        <v>2.952073007861785E-2</v>
      </c>
      <c r="G179">
        <f>((BC179-AP179/2)*S179-E179)/(BC179+AP179/2)</f>
        <v>453.31819545803165</v>
      </c>
      <c r="H179">
        <f>AP179*1000</f>
        <v>0.39134113143392962</v>
      </c>
      <c r="I179">
        <f>(AU179-BA179)</f>
        <v>1.3295675226143342</v>
      </c>
      <c r="J179">
        <f>(P179+AT179*D179)</f>
        <v>20.125606419961066</v>
      </c>
      <c r="K179" s="1">
        <v>7.6700000762939453</v>
      </c>
      <c r="L179">
        <f>(K179*AI179+AJ179)</f>
        <v>2</v>
      </c>
      <c r="M179" s="1">
        <v>0.5</v>
      </c>
      <c r="N179">
        <f>L179*(M179+1)*(M179+1)/(M179*M179+1)</f>
        <v>3.6</v>
      </c>
      <c r="O179" s="1">
        <v>20.294443130493164</v>
      </c>
      <c r="P179" s="1">
        <v>20.268354415893555</v>
      </c>
      <c r="Q179" s="1">
        <v>20.070842742919922</v>
      </c>
      <c r="R179" s="1">
        <v>409.9111328125</v>
      </c>
      <c r="S179" s="1">
        <v>411.10931396484375</v>
      </c>
      <c r="T179" s="1">
        <v>9.6390752792358398</v>
      </c>
      <c r="U179" s="1">
        <v>10.232854843139648</v>
      </c>
      <c r="V179" s="1">
        <v>40.812191009521484</v>
      </c>
      <c r="W179" s="1">
        <v>43.327980041503906</v>
      </c>
      <c r="X179" s="1">
        <v>500.33242797851563</v>
      </c>
      <c r="Y179" s="1">
        <v>0.14265674352645874</v>
      </c>
      <c r="Z179" s="1">
        <v>0.15016499161720276</v>
      </c>
      <c r="AA179" s="1">
        <v>101.18001556396484</v>
      </c>
      <c r="AB179" s="1">
        <v>-1.6680037975311279</v>
      </c>
      <c r="AC179" s="1">
        <v>-3.9928309619426727E-2</v>
      </c>
      <c r="AD179" s="1">
        <v>1.0239365510642529E-2</v>
      </c>
      <c r="AE179" s="1">
        <v>2.788524841889739E-3</v>
      </c>
      <c r="AF179" s="1">
        <v>2.7408333495259285E-2</v>
      </c>
      <c r="AG179" s="1">
        <v>2.894191537052393E-3</v>
      </c>
      <c r="AH179" s="1">
        <v>1</v>
      </c>
      <c r="AI179" s="1">
        <v>0</v>
      </c>
      <c r="AJ179" s="1">
        <v>2</v>
      </c>
      <c r="AK179" s="1">
        <v>0</v>
      </c>
      <c r="AL179" s="1">
        <v>1</v>
      </c>
      <c r="AM179" s="1">
        <v>0.18999999761581421</v>
      </c>
      <c r="AN179" s="1">
        <v>111115</v>
      </c>
      <c r="AO179">
        <f>X179*0.000001/(K179*0.0001)</f>
        <v>0.65232388918080741</v>
      </c>
      <c r="AP179">
        <f>(U179-T179)/(1000-U179)*AO179</f>
        <v>3.9134113143392962E-4</v>
      </c>
      <c r="AQ179">
        <f>(P179+273.15)</f>
        <v>293.41835441589353</v>
      </c>
      <c r="AR179">
        <f>(O179+273.15)</f>
        <v>293.44444313049314</v>
      </c>
      <c r="AS179">
        <f>(Y179*AK179+Z179*AL179)*AM179</f>
        <v>2.8531348049247285E-2</v>
      </c>
      <c r="AT179">
        <f>((AS179+0.00000010773*(AR179^4-AQ179^4))-AP179*44100)/(L179*0.92*2*29.3+0.00000043092*AQ179^3)</f>
        <v>-0.14274799593248672</v>
      </c>
      <c r="AU179">
        <f>0.61365*EXP(17.502*J179/(240.97+J179))</f>
        <v>2.3649279349069969</v>
      </c>
      <c r="AV179">
        <f>AU179*1000/AA179</f>
        <v>23.37346877963185</v>
      </c>
      <c r="AW179">
        <f>(AV179-U179)</f>
        <v>13.140613936492201</v>
      </c>
      <c r="AX179">
        <f>IF(D179,P179,(O179+P179)/2)</f>
        <v>20.268354415893555</v>
      </c>
      <c r="AY179">
        <f>0.61365*EXP(17.502*AX179/(240.97+AX179))</f>
        <v>2.3858941542858298</v>
      </c>
      <c r="AZ179">
        <f>IF(AW179&lt;&gt;0,(1000-(AV179+U179)/2)/AW179*AP179,0)</f>
        <v>2.9280623031659136E-2</v>
      </c>
      <c r="BA179">
        <f>U179*AA179/1000</f>
        <v>1.0353604122926627</v>
      </c>
      <c r="BB179">
        <f>(AY179-BA179)</f>
        <v>1.3505337419931671</v>
      </c>
      <c r="BC179">
        <f>1/(1.6/F179+1.37/N179)</f>
        <v>1.8321811101409714E-2</v>
      </c>
      <c r="BD179">
        <f>G179*AA179*0.001</f>
        <v>45.866742071872096</v>
      </c>
      <c r="BE179">
        <f>G179/S179</f>
        <v>1.1026707010992152</v>
      </c>
      <c r="BF179">
        <f>(1-AP179*AA179/AU179/F179)*100</f>
        <v>43.284047115374904</v>
      </c>
      <c r="BG179">
        <f>(S179-E179/(N179/1.35))</f>
        <v>411.46274627983502</v>
      </c>
      <c r="BH179">
        <f>E179*BF179/100/BG179</f>
        <v>-9.9145344991688651E-4</v>
      </c>
    </row>
    <row r="180" spans="1:60" x14ac:dyDescent="0.25">
      <c r="A180" s="1">
        <v>61</v>
      </c>
      <c r="B180" s="1" t="s">
        <v>242</v>
      </c>
      <c r="C180" s="1">
        <v>7707.4999997206032</v>
      </c>
      <c r="D180" s="1">
        <v>1</v>
      </c>
      <c r="E180">
        <f>(R180-S180*(1000-T180)/(1000-U180))*AO180</f>
        <v>-0.92095705659450022</v>
      </c>
      <c r="F180">
        <f>IF(AZ180&lt;&gt;0,1/(1/AZ180-1/N180),0)</f>
        <v>2.9290756324413893E-2</v>
      </c>
      <c r="G180">
        <f>((BC180-AP180/2)*S180-E180)/(BC180+AP180/2)</f>
        <v>452.52648610500574</v>
      </c>
      <c r="H180">
        <f>AP180*1000</f>
        <v>0.38842106617991157</v>
      </c>
      <c r="I180">
        <f>(AU180-BA180)</f>
        <v>1.3299225423905412</v>
      </c>
      <c r="J180">
        <f>(P180+AT180*D180)</f>
        <v>20.125860061005671</v>
      </c>
      <c r="K180" s="1">
        <v>7.6700000762939453</v>
      </c>
      <c r="L180">
        <f>(K180*AI180+AJ180)</f>
        <v>2</v>
      </c>
      <c r="M180" s="1">
        <v>0.5</v>
      </c>
      <c r="N180">
        <f>L180*(M180+1)*(M180+1)/(M180*M180+1)</f>
        <v>3.6</v>
      </c>
      <c r="O180" s="1">
        <v>20.296281814575195</v>
      </c>
      <c r="P180" s="1">
        <v>20.267307281494141</v>
      </c>
      <c r="Q180" s="1">
        <v>20.068731307983398</v>
      </c>
      <c r="R180" s="1">
        <v>409.92770385742188</v>
      </c>
      <c r="S180" s="1">
        <v>411.09469604492188</v>
      </c>
      <c r="T180" s="1">
        <v>9.6404008865356445</v>
      </c>
      <c r="U180" s="1">
        <v>10.229734420776367</v>
      </c>
      <c r="V180" s="1">
        <v>40.812885284423828</v>
      </c>
      <c r="W180" s="1">
        <v>43.309391021728516</v>
      </c>
      <c r="X180" s="1">
        <v>500.34710693359375</v>
      </c>
      <c r="Y180" s="1">
        <v>0.11383956670761108</v>
      </c>
      <c r="Z180" s="1">
        <v>0.11983112245798111</v>
      </c>
      <c r="AA180" s="1">
        <v>101.17980194091797</v>
      </c>
      <c r="AB180" s="1">
        <v>-1.6680037975311279</v>
      </c>
      <c r="AC180" s="1">
        <v>-3.9928309619426727E-2</v>
      </c>
      <c r="AD180" s="1">
        <v>1.0239365510642529E-2</v>
      </c>
      <c r="AE180" s="1">
        <v>2.788524841889739E-3</v>
      </c>
      <c r="AF180" s="1">
        <v>2.7408333495259285E-2</v>
      </c>
      <c r="AG180" s="1">
        <v>2.894191537052393E-3</v>
      </c>
      <c r="AH180" s="1">
        <v>1</v>
      </c>
      <c r="AI180" s="1">
        <v>0</v>
      </c>
      <c r="AJ180" s="1">
        <v>2</v>
      </c>
      <c r="AK180" s="1">
        <v>0</v>
      </c>
      <c r="AL180" s="1">
        <v>1</v>
      </c>
      <c r="AM180" s="1">
        <v>0.18999999761581421</v>
      </c>
      <c r="AN180" s="1">
        <v>111115</v>
      </c>
      <c r="AO180">
        <f>X180*0.000001/(K180*0.0001)</f>
        <v>0.652343027322831</v>
      </c>
      <c r="AP180">
        <f>(U180-T180)/(1000-U180)*AO180</f>
        <v>3.8842106617991155E-4</v>
      </c>
      <c r="AQ180">
        <f>(P180+273.15)</f>
        <v>293.41730728149412</v>
      </c>
      <c r="AR180">
        <f>(O180+273.15)</f>
        <v>293.44628181457517</v>
      </c>
      <c r="AS180">
        <f>(Y180*AK180+Z180*AL180)*AM180</f>
        <v>2.2767912981316751E-2</v>
      </c>
      <c r="AT180">
        <f>((AS180+0.00000010773*(AR180^4-AQ180^4))-AP180*44100)/(L180*0.92*2*29.3+0.00000043092*AQ180^3)</f>
        <v>-0.14144722048846944</v>
      </c>
      <c r="AU180">
        <f>0.61365*EXP(17.502*J180/(240.97+J180))</f>
        <v>2.3649650449928852</v>
      </c>
      <c r="AV180">
        <f>AU180*1000/AA180</f>
        <v>23.373884902184944</v>
      </c>
      <c r="AW180">
        <f>(AV180-U180)</f>
        <v>13.144150481408577</v>
      </c>
      <c r="AX180">
        <f>IF(D180,P180,(O180+P180)/2)</f>
        <v>20.267307281494141</v>
      </c>
      <c r="AY180">
        <f>0.61365*EXP(17.502*AX180/(240.97+AX180))</f>
        <v>2.3857397646768534</v>
      </c>
      <c r="AZ180">
        <f>IF(AW180&lt;&gt;0,(1000-(AV180+U180)/2)/AW180*AP180,0)</f>
        <v>2.9054360713353759E-2</v>
      </c>
      <c r="BA180">
        <f>U180*AA180/1000</f>
        <v>1.035042502602344</v>
      </c>
      <c r="BB180">
        <f>(AY180-BA180)</f>
        <v>1.3506972620745095</v>
      </c>
      <c r="BC180">
        <f>1/(1.6/F180+1.37/N180)</f>
        <v>1.8180067173758543E-2</v>
      </c>
      <c r="BD180">
        <f>G180*AA180*0.001</f>
        <v>45.786540237124051</v>
      </c>
      <c r="BE180">
        <f>G180/S180</f>
        <v>1.1007840540359501</v>
      </c>
      <c r="BF180">
        <f>(1-AP180*AA180/AU180/F180)*100</f>
        <v>43.266276336080779</v>
      </c>
      <c r="BG180">
        <f>(S180-E180/(N180/1.35))</f>
        <v>411.44005494114481</v>
      </c>
      <c r="BH180">
        <f>E180*BF180/100/BG180</f>
        <v>-9.6846143261333968E-4</v>
      </c>
    </row>
    <row r="181" spans="1:60" x14ac:dyDescent="0.25">
      <c r="A181" s="1">
        <v>62</v>
      </c>
      <c r="B181" s="1" t="s">
        <v>243</v>
      </c>
      <c r="C181" s="1">
        <v>7712.4999996088445</v>
      </c>
      <c r="D181" s="1">
        <v>1</v>
      </c>
      <c r="E181">
        <f>(R181-S181*(1000-T181)/(1000-U181))*AO181</f>
        <v>-0.86158650594054831</v>
      </c>
      <c r="F181">
        <f>IF(AZ181&lt;&gt;0,1/(1/AZ181-1/N181),0)</f>
        <v>2.9140821407021296E-2</v>
      </c>
      <c r="G181">
        <f>((BC181-AP181/2)*S181-E181)/(BC181+AP181/2)</f>
        <v>449.53931183263126</v>
      </c>
      <c r="H181">
        <f>AP181*1000</f>
        <v>0.38653325486074647</v>
      </c>
      <c r="I181">
        <f>(AU181-BA181)</f>
        <v>1.33021904274333</v>
      </c>
      <c r="J181">
        <f>(P181+AT181*D181)</f>
        <v>20.12696844893199</v>
      </c>
      <c r="K181" s="1">
        <v>7.6700000762939453</v>
      </c>
      <c r="L181">
        <f>(K181*AI181+AJ181)</f>
        <v>2</v>
      </c>
      <c r="M181" s="1">
        <v>0.5</v>
      </c>
      <c r="N181">
        <f>L181*(M181+1)*(M181+1)/(M181*M181+1)</f>
        <v>3.6</v>
      </c>
      <c r="O181" s="1">
        <v>20.296909332275391</v>
      </c>
      <c r="P181" s="1">
        <v>20.267736434936523</v>
      </c>
      <c r="Q181" s="1">
        <v>20.059267044067383</v>
      </c>
      <c r="R181" s="1">
        <v>410.02413940429688</v>
      </c>
      <c r="S181" s="1">
        <v>411.10128784179688</v>
      </c>
      <c r="T181" s="1">
        <v>9.641901969909668</v>
      </c>
      <c r="U181" s="1">
        <v>10.228362083435059</v>
      </c>
      <c r="V181" s="1">
        <v>40.816150665283203</v>
      </c>
      <c r="W181" s="1">
        <v>43.301708221435547</v>
      </c>
      <c r="X181" s="1">
        <v>500.3555908203125</v>
      </c>
      <c r="Y181" s="1">
        <v>8.9895166456699371E-2</v>
      </c>
      <c r="Z181" s="1">
        <v>9.4626486301422119E-2</v>
      </c>
      <c r="AA181" s="1">
        <v>101.18024444580078</v>
      </c>
      <c r="AB181" s="1">
        <v>-1.6680037975311279</v>
      </c>
      <c r="AC181" s="1">
        <v>-3.9928309619426727E-2</v>
      </c>
      <c r="AD181" s="1">
        <v>1.0239365510642529E-2</v>
      </c>
      <c r="AE181" s="1">
        <v>2.788524841889739E-3</v>
      </c>
      <c r="AF181" s="1">
        <v>2.7408333495259285E-2</v>
      </c>
      <c r="AG181" s="1">
        <v>2.894191537052393E-3</v>
      </c>
      <c r="AH181" s="1">
        <v>1</v>
      </c>
      <c r="AI181" s="1">
        <v>0</v>
      </c>
      <c r="AJ181" s="1">
        <v>2</v>
      </c>
      <c r="AK181" s="1">
        <v>0</v>
      </c>
      <c r="AL181" s="1">
        <v>1</v>
      </c>
      <c r="AM181" s="1">
        <v>0.18999999761581421</v>
      </c>
      <c r="AN181" s="1">
        <v>111115</v>
      </c>
      <c r="AO181">
        <f>X181*0.000001/(K181*0.0001)</f>
        <v>0.65235408845273235</v>
      </c>
      <c r="AP181">
        <f>(U181-T181)/(1000-U181)*AO181</f>
        <v>3.8653325486074649E-4</v>
      </c>
      <c r="AQ181">
        <f>(P181+273.15)</f>
        <v>293.4177364349365</v>
      </c>
      <c r="AR181">
        <f>(O181+273.15)</f>
        <v>293.44690933227537</v>
      </c>
      <c r="AS181">
        <f>(Y181*AK181+Z181*AL181)*AM181</f>
        <v>1.7979032171663079E-2</v>
      </c>
      <c r="AT181">
        <f>((AS181+0.00000010773*(AR181^4-AQ181^4))-AP181*44100)/(L181*0.92*2*29.3+0.00000043092*AQ181^3)</f>
        <v>-0.14076798600453461</v>
      </c>
      <c r="AU181">
        <f>0.61365*EXP(17.502*J181/(240.97+J181))</f>
        <v>2.3651272186254495</v>
      </c>
      <c r="AV181">
        <f>AU181*1000/AA181</f>
        <v>23.375385497238813</v>
      </c>
      <c r="AW181">
        <f>(AV181-U181)</f>
        <v>13.147023413803755</v>
      </c>
      <c r="AX181">
        <f>IF(D181,P181,(O181+P181)/2)</f>
        <v>20.267736434936523</v>
      </c>
      <c r="AY181">
        <f>0.61365*EXP(17.502*AX181/(240.97+AX181))</f>
        <v>2.3858030380482087</v>
      </c>
      <c r="AZ181">
        <f>IF(AW181&lt;&gt;0,(1000-(AV181+U181)/2)/AW181*AP181,0)</f>
        <v>2.8906830081232324E-2</v>
      </c>
      <c r="BA181">
        <f>U181*AA181/1000</f>
        <v>1.0349081758821195</v>
      </c>
      <c r="BB181">
        <f>(AY181-BA181)</f>
        <v>1.3508948621660892</v>
      </c>
      <c r="BC181">
        <f>1/(1.6/F181+1.37/N181)</f>
        <v>1.8087646752538666E-2</v>
      </c>
      <c r="BD181">
        <f>G181*AA181*0.001</f>
        <v>45.484497459222695</v>
      </c>
      <c r="BE181">
        <f>G181/S181</f>
        <v>1.0935001303270702</v>
      </c>
      <c r="BF181">
        <f>(1-AP181*AA181/AU181/F181)*100</f>
        <v>43.255170857213656</v>
      </c>
      <c r="BG181">
        <f>(S181-E181/(N181/1.35))</f>
        <v>411.42438278152457</v>
      </c>
      <c r="BH181">
        <f>E181*BF181/100/BG181</f>
        <v>-9.0583040486733404E-4</v>
      </c>
    </row>
    <row r="182" spans="1:60" x14ac:dyDescent="0.25">
      <c r="A182" s="1">
        <v>63</v>
      </c>
      <c r="B182" s="1" t="s">
        <v>244</v>
      </c>
      <c r="C182" s="1">
        <v>7717.4999994970858</v>
      </c>
      <c r="D182" s="1">
        <v>1</v>
      </c>
      <c r="E182">
        <f>(R182-S182*(1000-T182)/(1000-U182))*AO182</f>
        <v>-0.85968151073615584</v>
      </c>
      <c r="F182">
        <f>IF(AZ182&lt;&gt;0,1/(1/AZ182-1/N182),0)</f>
        <v>2.8985387395240241E-2</v>
      </c>
      <c r="G182">
        <f>((BC182-AP182/2)*S182-E182)/(BC182+AP182/2)</f>
        <v>449.70376512922655</v>
      </c>
      <c r="H182">
        <f>AP182*1000</f>
        <v>0.38453250400671751</v>
      </c>
      <c r="I182">
        <f>(AU182-BA182)</f>
        <v>1.330376564560563</v>
      </c>
      <c r="J182">
        <f>(P182+AT182*D182)</f>
        <v>20.126586753828526</v>
      </c>
      <c r="K182" s="1">
        <v>7.6700000762939453</v>
      </c>
      <c r="L182">
        <f>(K182*AI182+AJ182)</f>
        <v>2</v>
      </c>
      <c r="M182" s="1">
        <v>0.5</v>
      </c>
      <c r="N182">
        <f>L182*(M182+1)*(M182+1)/(M182*M182+1)</f>
        <v>3.6</v>
      </c>
      <c r="O182" s="1">
        <v>20.295780181884766</v>
      </c>
      <c r="P182" s="1">
        <v>20.266654968261719</v>
      </c>
      <c r="Q182" s="1">
        <v>20.054325103759766</v>
      </c>
      <c r="R182" s="1">
        <v>410.04556274414063</v>
      </c>
      <c r="S182" s="1">
        <v>411.12103271484375</v>
      </c>
      <c r="T182" s="1">
        <v>9.6428184509277344</v>
      </c>
      <c r="U182" s="1">
        <v>10.226240158081055</v>
      </c>
      <c r="V182" s="1">
        <v>40.822509765625</v>
      </c>
      <c r="W182" s="1">
        <v>43.294857025146484</v>
      </c>
      <c r="X182" s="1">
        <v>500.35906982421875</v>
      </c>
      <c r="Y182" s="1">
        <v>6.6775858402252197E-2</v>
      </c>
      <c r="Z182" s="1">
        <v>7.0290379226207733E-2</v>
      </c>
      <c r="AA182" s="1">
        <v>101.18037414550781</v>
      </c>
      <c r="AB182" s="1">
        <v>-1.6680037975311279</v>
      </c>
      <c r="AC182" s="1">
        <v>-3.9928309619426727E-2</v>
      </c>
      <c r="AD182" s="1">
        <v>1.0239365510642529E-2</v>
      </c>
      <c r="AE182" s="1">
        <v>2.788524841889739E-3</v>
      </c>
      <c r="AF182" s="1">
        <v>2.7408333495259285E-2</v>
      </c>
      <c r="AG182" s="1">
        <v>2.894191537052393E-3</v>
      </c>
      <c r="AH182" s="1">
        <v>1</v>
      </c>
      <c r="AI182" s="1">
        <v>0</v>
      </c>
      <c r="AJ182" s="1">
        <v>2</v>
      </c>
      <c r="AK182" s="1">
        <v>0</v>
      </c>
      <c r="AL182" s="1">
        <v>1</v>
      </c>
      <c r="AM182" s="1">
        <v>0.18999999761581421</v>
      </c>
      <c r="AN182" s="1">
        <v>111115</v>
      </c>
      <c r="AO182">
        <f>X182*0.000001/(K182*0.0001)</f>
        <v>0.65235862431175662</v>
      </c>
      <c r="AP182">
        <f>(U182-T182)/(1000-U182)*AO182</f>
        <v>3.8453250400671753E-4</v>
      </c>
      <c r="AQ182">
        <f>(P182+273.15)</f>
        <v>293.4166549682617</v>
      </c>
      <c r="AR182">
        <f>(O182+273.15)</f>
        <v>293.44578018188474</v>
      </c>
      <c r="AS182">
        <f>(Y182*AK182+Z182*AL182)*AM182</f>
        <v>1.3355171885394146E-2</v>
      </c>
      <c r="AT182">
        <f>((AS182+0.00000010773*(AR182^4-AQ182^4))-AP182*44100)/(L182*0.92*2*29.3+0.00000043092*AQ182^3)</f>
        <v>-0.14006821443319303</v>
      </c>
      <c r="AU182">
        <f>0.61365*EXP(17.502*J182/(240.97+J182))</f>
        <v>2.3650713698570209</v>
      </c>
      <c r="AV182">
        <f>AU182*1000/AA182</f>
        <v>23.374803560775572</v>
      </c>
      <c r="AW182">
        <f>(AV182-U182)</f>
        <v>13.148563402694517</v>
      </c>
      <c r="AX182">
        <f>IF(D182,P182,(O182+P182)/2)</f>
        <v>20.266654968261719</v>
      </c>
      <c r="AY182">
        <f>0.61365*EXP(17.502*AX182/(240.97+AX182))</f>
        <v>2.3856435919680745</v>
      </c>
      <c r="AZ182">
        <f>IF(AW182&lt;&gt;0,(1000-(AV182+U182)/2)/AW182*AP182,0)</f>
        <v>2.8753875665992086E-2</v>
      </c>
      <c r="BA182">
        <f>U182*AA182/1000</f>
        <v>1.034694805296458</v>
      </c>
      <c r="BB182">
        <f>(AY182-BA182)</f>
        <v>1.3509487866716166</v>
      </c>
      <c r="BC182">
        <f>1/(1.6/F182+1.37/N182)</f>
        <v>1.7991829758650144E-2</v>
      </c>
      <c r="BD182">
        <f>G182*AA182*0.001</f>
        <v>45.501195210418715</v>
      </c>
      <c r="BE182">
        <f>G182/S182</f>
        <v>1.0938476247726885</v>
      </c>
      <c r="BF182">
        <f>(1-AP182*AA182/AU182/F182)*100</f>
        <v>43.244758362954713</v>
      </c>
      <c r="BG182">
        <f>(S182-E182/(N182/1.35))</f>
        <v>411.44341328136983</v>
      </c>
      <c r="BH182">
        <f>E182*BF182/100/BG182</f>
        <v>-9.0356821863766797E-4</v>
      </c>
    </row>
    <row r="183" spans="1:60" x14ac:dyDescent="0.25">
      <c r="A183" s="1" t="s">
        <v>9</v>
      </c>
      <c r="B183" s="1" t="s">
        <v>245</v>
      </c>
    </row>
    <row r="184" spans="1:60" x14ac:dyDescent="0.25">
      <c r="A184" s="1" t="s">
        <v>9</v>
      </c>
      <c r="B184" s="1" t="s">
        <v>246</v>
      </c>
    </row>
    <row r="185" spans="1:60" x14ac:dyDescent="0.25">
      <c r="A185" s="1" t="s">
        <v>9</v>
      </c>
      <c r="B185" s="1" t="s">
        <v>247</v>
      </c>
    </row>
    <row r="186" spans="1:60" x14ac:dyDescent="0.25">
      <c r="A186" s="1" t="s">
        <v>9</v>
      </c>
      <c r="B186" s="1" t="s">
        <v>248</v>
      </c>
    </row>
    <row r="187" spans="1:60" x14ac:dyDescent="0.25">
      <c r="A187" s="1" t="s">
        <v>9</v>
      </c>
      <c r="B187" s="1" t="s">
        <v>249</v>
      </c>
    </row>
    <row r="188" spans="1:60" x14ac:dyDescent="0.25">
      <c r="A188" s="1" t="s">
        <v>9</v>
      </c>
      <c r="B188" s="1" t="s">
        <v>250</v>
      </c>
    </row>
    <row r="189" spans="1:60" x14ac:dyDescent="0.25">
      <c r="A189" s="1" t="s">
        <v>9</v>
      </c>
      <c r="B189" s="1" t="s">
        <v>251</v>
      </c>
    </row>
    <row r="190" spans="1:60" x14ac:dyDescent="0.25">
      <c r="A190" s="1" t="s">
        <v>9</v>
      </c>
      <c r="B190" s="1" t="s">
        <v>252</v>
      </c>
    </row>
    <row r="191" spans="1:60" x14ac:dyDescent="0.25">
      <c r="A191" s="1" t="s">
        <v>9</v>
      </c>
      <c r="B191" s="1" t="s">
        <v>253</v>
      </c>
    </row>
    <row r="192" spans="1:60" x14ac:dyDescent="0.25">
      <c r="A192" s="1" t="s">
        <v>9</v>
      </c>
      <c r="B192" s="1" t="s">
        <v>254</v>
      </c>
    </row>
    <row r="193" spans="1:60" x14ac:dyDescent="0.25">
      <c r="A193" s="1">
        <v>64</v>
      </c>
      <c r="B193" s="1" t="s">
        <v>255</v>
      </c>
      <c r="C193" s="1">
        <v>9662.9999999552965</v>
      </c>
      <c r="D193" s="1">
        <v>1</v>
      </c>
      <c r="E193">
        <f>(R193-S193*(1000-T193)/(1000-U193))*AO193</f>
        <v>-2.8049877041693545</v>
      </c>
      <c r="F193">
        <f>IF(AZ193&lt;&gt;0,1/(1/AZ193-1/N193),0)</f>
        <v>1.4489036722694465E-2</v>
      </c>
      <c r="G193">
        <f>((BC193-AP193/2)*S193-E193)/(BC193+AP193/2)</f>
        <v>706.55562589098065</v>
      </c>
      <c r="H193">
        <f>AP193*1000</f>
        <v>0.31143684096700797</v>
      </c>
      <c r="I193">
        <f>(AU193-BA193)</f>
        <v>2.1290553606607219</v>
      </c>
      <c r="J193">
        <f>(P193+AT193*D193)</f>
        <v>27.249310070769926</v>
      </c>
      <c r="K193" s="1">
        <v>9.5</v>
      </c>
      <c r="L193">
        <f>(K193*AI193+AJ193)</f>
        <v>2</v>
      </c>
      <c r="M193" s="1">
        <v>0.5</v>
      </c>
      <c r="N193">
        <f>L193*(M193+1)*(M193+1)/(M193*M193+1)</f>
        <v>3.6</v>
      </c>
      <c r="O193" s="1">
        <v>27.275434494018555</v>
      </c>
      <c r="P193" s="1">
        <v>27.373647689819336</v>
      </c>
      <c r="Q193" s="1">
        <v>27.050752639770508</v>
      </c>
      <c r="R193" s="1">
        <v>410.010498046875</v>
      </c>
      <c r="S193" s="1">
        <v>415.09210205078125</v>
      </c>
      <c r="T193" s="1">
        <v>14.264548301696777</v>
      </c>
      <c r="U193" s="1">
        <v>14.847234725952148</v>
      </c>
      <c r="V193" s="1">
        <v>39.693553924560547</v>
      </c>
      <c r="W193" s="1">
        <v>41.314960479736328</v>
      </c>
      <c r="X193" s="1">
        <v>500.22140502929688</v>
      </c>
      <c r="Y193" s="1">
        <v>0.10837181657552719</v>
      </c>
      <c r="Z193" s="1">
        <v>0.11407560110092163</v>
      </c>
      <c r="AA193" s="1">
        <v>101.22077941894531</v>
      </c>
      <c r="AB193" s="1">
        <v>-0.15631099045276642</v>
      </c>
      <c r="AC193" s="1">
        <v>-0.10254189372062683</v>
      </c>
      <c r="AD193" s="1">
        <v>1.8587743863463402E-2</v>
      </c>
      <c r="AE193" s="1">
        <v>3.8408010732382536E-3</v>
      </c>
      <c r="AF193" s="1">
        <v>1.1523026041686535E-2</v>
      </c>
      <c r="AG193" s="1">
        <v>4.3078428134322166E-3</v>
      </c>
      <c r="AH193" s="1">
        <v>1</v>
      </c>
      <c r="AI193" s="1">
        <v>0</v>
      </c>
      <c r="AJ193" s="1">
        <v>2</v>
      </c>
      <c r="AK193" s="1">
        <v>0</v>
      </c>
      <c r="AL193" s="1">
        <v>1</v>
      </c>
      <c r="AM193" s="1">
        <v>0.18999999761581421</v>
      </c>
      <c r="AN193" s="1">
        <v>111115</v>
      </c>
      <c r="AO193">
        <f>X193*0.000001/(K193*0.0001)</f>
        <v>0.52654884739925989</v>
      </c>
      <c r="AP193">
        <f>(U193-T193)/(1000-U193)*AO193</f>
        <v>3.1143684096700795E-4</v>
      </c>
      <c r="AQ193">
        <f>(P193+273.15)</f>
        <v>300.52364768981931</v>
      </c>
      <c r="AR193">
        <f>(O193+273.15)</f>
        <v>300.42543449401853</v>
      </c>
      <c r="AS193">
        <f>(Y193*AK193+Z193*AL193)*AM193</f>
        <v>2.1674363937197683E-2</v>
      </c>
      <c r="AT193">
        <f>((AS193+0.00000010773*(AR193^4-AQ193^4))-AP193*44100)/(L193*0.92*2*29.3+0.00000043092*AQ193^3)</f>
        <v>-0.12433761904941101</v>
      </c>
      <c r="AU193">
        <f>0.61365*EXP(17.502*J193/(240.97+J193))</f>
        <v>3.6319040318376294</v>
      </c>
      <c r="AV193">
        <f>AU193*1000/AA193</f>
        <v>35.881012304849456</v>
      </c>
      <c r="AW193">
        <f>(AV193-U193)</f>
        <v>21.033777578897308</v>
      </c>
      <c r="AX193">
        <f>IF(D193,P193,(O193+P193)/2)</f>
        <v>27.373647689819336</v>
      </c>
      <c r="AY193">
        <f>0.61365*EXP(17.502*AX193/(240.97+AX193))</f>
        <v>3.6584616572166468</v>
      </c>
      <c r="AZ193">
        <f>IF(AW193&lt;&gt;0,(1000-(AV193+U193)/2)/AW193*AP193,0)</f>
        <v>1.4430955986242174E-2</v>
      </c>
      <c r="BA193">
        <f>U193*AA193/1000</f>
        <v>1.5028486711769073</v>
      </c>
      <c r="BB193">
        <f>(AY193-BA193)</f>
        <v>2.1556129860397393</v>
      </c>
      <c r="BC193">
        <f>1/(1.6/F193+1.37/N193)</f>
        <v>9.0245477615150203E-3</v>
      </c>
      <c r="BD193">
        <f>G193*AA193*0.001</f>
        <v>71.518111155525801</v>
      </c>
      <c r="BE193">
        <f>G193/S193</f>
        <v>1.7021659106502165</v>
      </c>
      <c r="BF193">
        <f>(1-AP193*AA193/AU193/F193)*100</f>
        <v>40.094625828583204</v>
      </c>
      <c r="BG193">
        <f>(S193-E193/(N193/1.35))</f>
        <v>416.14397243984473</v>
      </c>
      <c r="BH193">
        <f>E193*BF193/100/BG193</f>
        <v>-2.7025486346243825E-3</v>
      </c>
    </row>
    <row r="194" spans="1:60" x14ac:dyDescent="0.25">
      <c r="A194" s="1">
        <v>65</v>
      </c>
      <c r="B194" s="1" t="s">
        <v>256</v>
      </c>
      <c r="C194" s="1">
        <v>9667.9999998435378</v>
      </c>
      <c r="D194" s="1">
        <v>1</v>
      </c>
      <c r="E194">
        <f>(R194-S194*(1000-T194)/(1000-U194))*AO194</f>
        <v>-2.8043433736380639</v>
      </c>
      <c r="F194">
        <f>IF(AZ194&lt;&gt;0,1/(1/AZ194-1/N194),0)</f>
        <v>1.4477875023741437E-2</v>
      </c>
      <c r="G194">
        <f>((BC194-AP194/2)*S194-E194)/(BC194+AP194/2)</f>
        <v>706.6947319221623</v>
      </c>
      <c r="H194">
        <f>AP194*1000</f>
        <v>0.31122073921976529</v>
      </c>
      <c r="I194">
        <f>(AU194-BA194)</f>
        <v>2.1292022196272273</v>
      </c>
      <c r="J194">
        <f>(P194+AT194*D194)</f>
        <v>27.252438084319301</v>
      </c>
      <c r="K194" s="1">
        <v>9.5</v>
      </c>
      <c r="L194">
        <f>(K194*AI194+AJ194)</f>
        <v>2</v>
      </c>
      <c r="M194" s="1">
        <v>0.5</v>
      </c>
      <c r="N194">
        <f>L194*(M194+1)*(M194+1)/(M194*M194+1)</f>
        <v>3.6</v>
      </c>
      <c r="O194" s="1">
        <v>27.278400421142578</v>
      </c>
      <c r="P194" s="1">
        <v>27.376745223999023</v>
      </c>
      <c r="Q194" s="1">
        <v>27.059896469116211</v>
      </c>
      <c r="R194" s="1">
        <v>409.98678588867188</v>
      </c>
      <c r="S194" s="1">
        <v>415.0672607421875</v>
      </c>
      <c r="T194" s="1">
        <v>14.270072937011719</v>
      </c>
      <c r="U194" s="1">
        <v>14.852341651916504</v>
      </c>
      <c r="V194" s="1">
        <v>39.701488494873047</v>
      </c>
      <c r="W194" s="1">
        <v>41.321941375732422</v>
      </c>
      <c r="X194" s="1">
        <v>500.23031616210938</v>
      </c>
      <c r="Y194" s="1">
        <v>8.6577579379081726E-2</v>
      </c>
      <c r="Z194" s="1">
        <v>9.1134294867515564E-2</v>
      </c>
      <c r="AA194" s="1">
        <v>101.22093200683594</v>
      </c>
      <c r="AB194" s="1">
        <v>-0.15631099045276642</v>
      </c>
      <c r="AC194" s="1">
        <v>-0.10254189372062683</v>
      </c>
      <c r="AD194" s="1">
        <v>1.8587743863463402E-2</v>
      </c>
      <c r="AE194" s="1">
        <v>3.8408010732382536E-3</v>
      </c>
      <c r="AF194" s="1">
        <v>1.1523026041686535E-2</v>
      </c>
      <c r="AG194" s="1">
        <v>4.3078428134322166E-3</v>
      </c>
      <c r="AH194" s="1">
        <v>1</v>
      </c>
      <c r="AI194" s="1">
        <v>0</v>
      </c>
      <c r="AJ194" s="1">
        <v>2</v>
      </c>
      <c r="AK194" s="1">
        <v>0</v>
      </c>
      <c r="AL194" s="1">
        <v>1</v>
      </c>
      <c r="AM194" s="1">
        <v>0.18999999761581421</v>
      </c>
      <c r="AN194" s="1">
        <v>111115</v>
      </c>
      <c r="AO194">
        <f>X194*0.000001/(K194*0.0001)</f>
        <v>0.52655822753906245</v>
      </c>
      <c r="AP194">
        <f>(U194-T194)/(1000-U194)*AO194</f>
        <v>3.1122073921976528E-4</v>
      </c>
      <c r="AQ194">
        <f>(P194+273.15)</f>
        <v>300.526745223999</v>
      </c>
      <c r="AR194">
        <f>(O194+273.15)</f>
        <v>300.42840042114256</v>
      </c>
      <c r="AS194">
        <f>(Y194*AK194+Z194*AL194)*AM194</f>
        <v>1.7315515807546866E-2</v>
      </c>
      <c r="AT194">
        <f>((AS194+0.00000010773*(AR194^4-AQ194^4))-AP194*44100)/(L194*0.92*2*29.3+0.00000043092*AQ194^3)</f>
        <v>-0.12430713967972151</v>
      </c>
      <c r="AU194">
        <f>0.61365*EXP(17.502*J194/(240.97+J194))</f>
        <v>3.6325700841181652</v>
      </c>
      <c r="AV194">
        <f>AU194*1000/AA194</f>
        <v>35.88753839840993</v>
      </c>
      <c r="AW194">
        <f>(AV194-U194)</f>
        <v>21.035196746493426</v>
      </c>
      <c r="AX194">
        <f>IF(D194,P194,(O194+P194)/2)</f>
        <v>27.376745223999023</v>
      </c>
      <c r="AY194">
        <f>0.61365*EXP(17.502*AX194/(240.97+AX194))</f>
        <v>3.6591254262935191</v>
      </c>
      <c r="AZ194">
        <f>IF(AW194&lt;&gt;0,(1000-(AV194+U194)/2)/AW194*AP194,0)</f>
        <v>1.4419883559289135E-2</v>
      </c>
      <c r="BA194">
        <f>U194*AA194/1000</f>
        <v>1.5033678644909378</v>
      </c>
      <c r="BB194">
        <f>(AY194-BA194)</f>
        <v>2.1557575618025813</v>
      </c>
      <c r="BC194">
        <f>1/(1.6/F194+1.37/N194)</f>
        <v>9.0176195154204122E-3</v>
      </c>
      <c r="BD194">
        <f>G194*AA194*0.001</f>
        <v>71.532299409482334</v>
      </c>
      <c r="BE194">
        <f>G194/S194</f>
        <v>1.7026029243031882</v>
      </c>
      <c r="BF194">
        <f>(1-AP194*AA194/AU194/F194)*100</f>
        <v>40.100935954725372</v>
      </c>
      <c r="BG194">
        <f>(S194-E194/(N194/1.35))</f>
        <v>416.11888950730179</v>
      </c>
      <c r="BH194">
        <f>E194*BF194/100/BG194</f>
        <v>-2.7025159601495375E-3</v>
      </c>
    </row>
    <row r="195" spans="1:60" x14ac:dyDescent="0.25">
      <c r="A195" s="1">
        <v>66</v>
      </c>
      <c r="B195" s="1" t="s">
        <v>257</v>
      </c>
      <c r="C195" s="1">
        <v>9673.4999997206032</v>
      </c>
      <c r="D195" s="1">
        <v>1</v>
      </c>
      <c r="E195">
        <f>(R195-S195*(1000-T195)/(1000-U195))*AO195</f>
        <v>-2.7964346917193383</v>
      </c>
      <c r="F195">
        <f>IF(AZ195&lt;&gt;0,1/(1/AZ195-1/N195),0)</f>
        <v>1.4465011563941064E-2</v>
      </c>
      <c r="G195">
        <f>((BC195-AP195/2)*S195-E195)/(BC195+AP195/2)</f>
        <v>706.07829937827046</v>
      </c>
      <c r="H195">
        <f>AP195*1000</f>
        <v>0.31082961963547528</v>
      </c>
      <c r="I195">
        <f>(AU195-BA195)</f>
        <v>2.1284130413370823</v>
      </c>
      <c r="J195">
        <f>(P195+AT195*D195)</f>
        <v>27.251011500706323</v>
      </c>
      <c r="K195" s="1">
        <v>9.5</v>
      </c>
      <c r="L195">
        <f>(K195*AI195+AJ195)</f>
        <v>2</v>
      </c>
      <c r="M195" s="1">
        <v>0.5</v>
      </c>
      <c r="N195">
        <f>L195*(M195+1)*(M195+1)/(M195*M195+1)</f>
        <v>3.6</v>
      </c>
      <c r="O195" s="1">
        <v>27.280017852783203</v>
      </c>
      <c r="P195" s="1">
        <v>27.374868392944336</v>
      </c>
      <c r="Q195" s="1">
        <v>27.056163787841797</v>
      </c>
      <c r="R195" s="1">
        <v>409.96881103515625</v>
      </c>
      <c r="S195" s="1">
        <v>415.03463745117188</v>
      </c>
      <c r="T195" s="1">
        <v>14.27556324005127</v>
      </c>
      <c r="U195" s="1">
        <v>14.857102394104004</v>
      </c>
      <c r="V195" s="1">
        <v>39.712444305419922</v>
      </c>
      <c r="W195" s="1">
        <v>41.330936431884766</v>
      </c>
      <c r="X195" s="1">
        <v>500.22601318359375</v>
      </c>
      <c r="Y195" s="1">
        <v>6.5284349024295807E-2</v>
      </c>
      <c r="Z195" s="1">
        <v>6.8720363080501556E-2</v>
      </c>
      <c r="AA195" s="1">
        <v>101.22116851806641</v>
      </c>
      <c r="AB195" s="1">
        <v>-0.15631099045276642</v>
      </c>
      <c r="AC195" s="1">
        <v>-0.10254189372062683</v>
      </c>
      <c r="AD195" s="1">
        <v>1.8587743863463402E-2</v>
      </c>
      <c r="AE195" s="1">
        <v>3.8408010732382536E-3</v>
      </c>
      <c r="AF195" s="1">
        <v>1.1523026041686535E-2</v>
      </c>
      <c r="AG195" s="1">
        <v>4.3078428134322166E-3</v>
      </c>
      <c r="AH195" s="1">
        <v>1</v>
      </c>
      <c r="AI195" s="1">
        <v>0</v>
      </c>
      <c r="AJ195" s="1">
        <v>2</v>
      </c>
      <c r="AK195" s="1">
        <v>0</v>
      </c>
      <c r="AL195" s="1">
        <v>1</v>
      </c>
      <c r="AM195" s="1">
        <v>0.18999999761581421</v>
      </c>
      <c r="AN195" s="1">
        <v>111115</v>
      </c>
      <c r="AO195">
        <f>X195*0.000001/(K195*0.0001)</f>
        <v>0.52655369808799346</v>
      </c>
      <c r="AP195">
        <f>(U195-T195)/(1000-U195)*AO195</f>
        <v>3.108296196354753E-4</v>
      </c>
      <c r="AQ195">
        <f>(P195+273.15)</f>
        <v>300.52486839294431</v>
      </c>
      <c r="AR195">
        <f>(O195+273.15)</f>
        <v>300.43001785278318</v>
      </c>
      <c r="AS195">
        <f>(Y195*AK195+Z195*AL195)*AM195</f>
        <v>1.3056868821453183E-2</v>
      </c>
      <c r="AT195">
        <f>((AS195+0.00000010773*(AR195^4-AQ195^4))-AP195*44100)/(L195*0.92*2*29.3+0.00000043092*AQ195^3)</f>
        <v>-0.12385689223801309</v>
      </c>
      <c r="AU195">
        <f>0.61365*EXP(17.502*J195/(240.97+J195))</f>
        <v>3.6322663064608514</v>
      </c>
      <c r="AV195">
        <f>AU195*1000/AA195</f>
        <v>35.884453416604735</v>
      </c>
      <c r="AW195">
        <f>(AV195-U195)</f>
        <v>21.027351022500731</v>
      </c>
      <c r="AX195">
        <f>IF(D195,P195,(O195+P195)/2)</f>
        <v>27.374868392944336</v>
      </c>
      <c r="AY195">
        <f>0.61365*EXP(17.502*AX195/(240.97+AX195))</f>
        <v>3.6587232285418776</v>
      </c>
      <c r="AZ195">
        <f>IF(AW195&lt;&gt;0,(1000-(AV195+U195)/2)/AW195*AP195,0)</f>
        <v>1.4407122897464692E-2</v>
      </c>
      <c r="BA195">
        <f>U195*AA195/1000</f>
        <v>1.5038532651237693</v>
      </c>
      <c r="BB195">
        <f>(AY195-BA195)</f>
        <v>2.1548699634181085</v>
      </c>
      <c r="BC195">
        <f>1/(1.6/F195+1.37/N195)</f>
        <v>9.0096349135223557E-3</v>
      </c>
      <c r="BD195">
        <f>G195*AA195*0.001</f>
        <v>71.470070528317649</v>
      </c>
      <c r="BE195">
        <f>G195/S195</f>
        <v>1.701251499668722</v>
      </c>
      <c r="BF195">
        <f>(1-AP195*AA195/AU195/F195)*100</f>
        <v>40.117864967280589</v>
      </c>
      <c r="BG195">
        <f>(S195-E195/(N195/1.35))</f>
        <v>416.08330046056665</v>
      </c>
      <c r="BH195">
        <f>E195*BF195/100/BG195</f>
        <v>-2.6962627249888294E-3</v>
      </c>
    </row>
    <row r="196" spans="1:60" x14ac:dyDescent="0.25">
      <c r="A196" s="1">
        <v>67</v>
      </c>
      <c r="B196" s="1" t="s">
        <v>258</v>
      </c>
      <c r="C196" s="1">
        <v>9678.4999996088445</v>
      </c>
      <c r="D196" s="1">
        <v>1</v>
      </c>
      <c r="E196">
        <f>(R196-S196*(1000-T196)/(1000-U196))*AO196</f>
        <v>-2.7711094065796917</v>
      </c>
      <c r="F196">
        <f>IF(AZ196&lt;&gt;0,1/(1/AZ196-1/N196),0)</f>
        <v>1.4451075361733021E-2</v>
      </c>
      <c r="G196">
        <f>((BC196-AP196/2)*S196-E196)/(BC196+AP196/2)</f>
        <v>703.59949047233818</v>
      </c>
      <c r="H196">
        <f>AP196*1000</f>
        <v>0.31036780006251707</v>
      </c>
      <c r="I196">
        <f>(AU196-BA196)</f>
        <v>2.1273061355266476</v>
      </c>
      <c r="J196">
        <f>(P196+AT196*D196)</f>
        <v>27.2474940212864</v>
      </c>
      <c r="K196" s="1">
        <v>9.5</v>
      </c>
      <c r="L196">
        <f>(K196*AI196+AJ196)</f>
        <v>2</v>
      </c>
      <c r="M196" s="1">
        <v>0.5</v>
      </c>
      <c r="N196">
        <f>L196*(M196+1)*(M196+1)/(M196*M196+1)</f>
        <v>3.6</v>
      </c>
      <c r="O196" s="1">
        <v>27.277690887451172</v>
      </c>
      <c r="P196" s="1">
        <v>27.371044158935547</v>
      </c>
      <c r="Q196" s="1">
        <v>27.039451599121094</v>
      </c>
      <c r="R196" s="1">
        <v>409.99984741210938</v>
      </c>
      <c r="S196" s="1">
        <v>415.0179443359375</v>
      </c>
      <c r="T196" s="1">
        <v>14.279899597167969</v>
      </c>
      <c r="U196" s="1">
        <v>14.86057186126709</v>
      </c>
      <c r="V196" s="1">
        <v>39.728538513183594</v>
      </c>
      <c r="W196" s="1">
        <v>41.344558715820313</v>
      </c>
      <c r="X196" s="1">
        <v>500.22671508789063</v>
      </c>
      <c r="Y196" s="1">
        <v>5.9359017759561539E-2</v>
      </c>
      <c r="Z196" s="1">
        <v>6.2483176589012146E-2</v>
      </c>
      <c r="AA196" s="1">
        <v>101.22162628173828</v>
      </c>
      <c r="AB196" s="1">
        <v>-0.15631099045276642</v>
      </c>
      <c r="AC196" s="1">
        <v>-0.10254189372062683</v>
      </c>
      <c r="AD196" s="1">
        <v>1.8587743863463402E-2</v>
      </c>
      <c r="AE196" s="1">
        <v>3.8408010732382536E-3</v>
      </c>
      <c r="AF196" s="1">
        <v>1.1523026041686535E-2</v>
      </c>
      <c r="AG196" s="1">
        <v>4.3078428134322166E-3</v>
      </c>
      <c r="AH196" s="1">
        <v>1</v>
      </c>
      <c r="AI196" s="1">
        <v>0</v>
      </c>
      <c r="AJ196" s="1">
        <v>2</v>
      </c>
      <c r="AK196" s="1">
        <v>0</v>
      </c>
      <c r="AL196" s="1">
        <v>1</v>
      </c>
      <c r="AM196" s="1">
        <v>0.18999999761581421</v>
      </c>
      <c r="AN196" s="1">
        <v>111115</v>
      </c>
      <c r="AO196">
        <f>X196*0.000001/(K196*0.0001)</f>
        <v>0.52655443693462167</v>
      </c>
      <c r="AP196">
        <f>(U196-T196)/(1000-U196)*AO196</f>
        <v>3.1036780006251708E-4</v>
      </c>
      <c r="AQ196">
        <f>(P196+273.15)</f>
        <v>300.52104415893552</v>
      </c>
      <c r="AR196">
        <f>(O196+273.15)</f>
        <v>300.42769088745115</v>
      </c>
      <c r="AS196">
        <f>(Y196*AK196+Z196*AL196)*AM196</f>
        <v>1.1871803402940806E-2</v>
      </c>
      <c r="AT196">
        <f>((AS196+0.00000010773*(AR196^4-AQ196^4))-AP196*44100)/(L196*0.92*2*29.3+0.00000043092*AQ196^3)</f>
        <v>-0.12355013764914724</v>
      </c>
      <c r="AU196">
        <f>0.61365*EXP(17.502*J196/(240.97+J196))</f>
        <v>3.6315173868007409</v>
      </c>
      <c r="AV196">
        <f>AU196*1000/AA196</f>
        <v>35.876892322326917</v>
      </c>
      <c r="AW196">
        <f>(AV196-U196)</f>
        <v>21.016320461059827</v>
      </c>
      <c r="AX196">
        <f>IF(D196,P196,(O196+P196)/2)</f>
        <v>27.371044158935547</v>
      </c>
      <c r="AY196">
        <f>0.61365*EXP(17.502*AX196/(240.97+AX196))</f>
        <v>3.6579038291489772</v>
      </c>
      <c r="AZ196">
        <f>IF(AW196&lt;&gt;0,(1000-(AV196+U196)/2)/AW196*AP196,0)</f>
        <v>1.4393297963517836E-2</v>
      </c>
      <c r="BA196">
        <f>U196*AA196/1000</f>
        <v>1.5042112512740933</v>
      </c>
      <c r="BB196">
        <f>(AY196-BA196)</f>
        <v>2.1536925778748839</v>
      </c>
      <c r="BC196">
        <f>1/(1.6/F196+1.37/N196)</f>
        <v>9.0009843844118843E-3</v>
      </c>
      <c r="BD196">
        <f>G196*AA196*0.001</f>
        <v>71.219484676612481</v>
      </c>
      <c r="BE196">
        <f>G196/S196</f>
        <v>1.6953471532373248</v>
      </c>
      <c r="BF196">
        <f>(1-AP196*AA196/AU196/F196)*100</f>
        <v>40.136559271410263</v>
      </c>
      <c r="BG196">
        <f>(S196-E196/(N196/1.35))</f>
        <v>416.05711036340489</v>
      </c>
      <c r="BH196">
        <f>E196*BF196/100/BG196</f>
        <v>-2.6732579296049244E-3</v>
      </c>
    </row>
    <row r="197" spans="1:60" x14ac:dyDescent="0.25">
      <c r="A197" s="1">
        <v>68</v>
      </c>
      <c r="B197" s="1" t="s">
        <v>259</v>
      </c>
      <c r="C197" s="1">
        <v>9683.4999994970858</v>
      </c>
      <c r="D197" s="1">
        <v>1</v>
      </c>
      <c r="E197">
        <f>(R197-S197*(1000-T197)/(1000-U197))*AO197</f>
        <v>-2.7737849501782144</v>
      </c>
      <c r="F197">
        <f>IF(AZ197&lt;&gt;0,1/(1/AZ197-1/N197),0)</f>
        <v>1.4459409039756958E-2</v>
      </c>
      <c r="G197">
        <f>((BC197-AP197/2)*S197-E197)/(BC197+AP197/2)</f>
        <v>703.70761159270137</v>
      </c>
      <c r="H197">
        <f>AP197*1000</f>
        <v>0.31031157298350143</v>
      </c>
      <c r="I197">
        <f>(AU197-BA197)</f>
        <v>2.1257102076863088</v>
      </c>
      <c r="J197">
        <f>(P197+AT197*D197)</f>
        <v>27.241583128627717</v>
      </c>
      <c r="K197" s="1">
        <v>9.5</v>
      </c>
      <c r="L197">
        <f>(K197*AI197+AJ197)</f>
        <v>2</v>
      </c>
      <c r="M197" s="1">
        <v>0.5</v>
      </c>
      <c r="N197">
        <f>L197*(M197+1)*(M197+1)/(M197*M197+1)</f>
        <v>3.6</v>
      </c>
      <c r="O197" s="1">
        <v>27.272478103637695</v>
      </c>
      <c r="P197" s="1">
        <v>27.364973068237305</v>
      </c>
      <c r="Q197" s="1">
        <v>27.031270980834961</v>
      </c>
      <c r="R197" s="1">
        <v>409.96945190429688</v>
      </c>
      <c r="S197" s="1">
        <v>414.99267578125</v>
      </c>
      <c r="T197" s="1">
        <v>14.283341407775879</v>
      </c>
      <c r="U197" s="1">
        <v>14.86390495300293</v>
      </c>
      <c r="V197" s="1">
        <v>39.749702453613281</v>
      </c>
      <c r="W197" s="1">
        <v>41.365318298339844</v>
      </c>
      <c r="X197" s="1">
        <v>500.22805786132813</v>
      </c>
      <c r="Y197" s="1">
        <v>9.2659153044223785E-2</v>
      </c>
      <c r="Z197" s="1">
        <v>9.7535952925682068E-2</v>
      </c>
      <c r="AA197" s="1">
        <v>101.22164916992188</v>
      </c>
      <c r="AB197" s="1">
        <v>-0.15631099045276642</v>
      </c>
      <c r="AC197" s="1">
        <v>-0.10254189372062683</v>
      </c>
      <c r="AD197" s="1">
        <v>1.8587743863463402E-2</v>
      </c>
      <c r="AE197" s="1">
        <v>3.8408010732382536E-3</v>
      </c>
      <c r="AF197" s="1">
        <v>1.1523026041686535E-2</v>
      </c>
      <c r="AG197" s="1">
        <v>4.3078428134322166E-3</v>
      </c>
      <c r="AH197" s="1">
        <v>1</v>
      </c>
      <c r="AI197" s="1">
        <v>0</v>
      </c>
      <c r="AJ197" s="1">
        <v>2</v>
      </c>
      <c r="AK197" s="1">
        <v>0</v>
      </c>
      <c r="AL197" s="1">
        <v>1</v>
      </c>
      <c r="AM197" s="1">
        <v>0.18999999761581421</v>
      </c>
      <c r="AN197" s="1">
        <v>111115</v>
      </c>
      <c r="AO197">
        <f>X197*0.000001/(K197*0.0001)</f>
        <v>0.52655585038034536</v>
      </c>
      <c r="AP197">
        <f>(U197-T197)/(1000-U197)*AO197</f>
        <v>3.1031157298350143E-4</v>
      </c>
      <c r="AQ197">
        <f>(P197+273.15)</f>
        <v>300.51497306823728</v>
      </c>
      <c r="AR197">
        <f>(O197+273.15)</f>
        <v>300.42247810363767</v>
      </c>
      <c r="AS197">
        <f>(Y197*AK197+Z197*AL197)*AM197</f>
        <v>1.853183082333576E-2</v>
      </c>
      <c r="AT197">
        <f>((AS197+0.00000010773*(AR197^4-AQ197^4))-AP197*44100)/(L197*0.92*2*29.3+0.00000043092*AQ197^3)</f>
        <v>-0.12338993960958733</v>
      </c>
      <c r="AU197">
        <f>0.61365*EXP(17.502*J197/(240.97+J197))</f>
        <v>3.6302591801342352</v>
      </c>
      <c r="AV197">
        <f>AU197*1000/AA197</f>
        <v>35.864453996793507</v>
      </c>
      <c r="AW197">
        <f>(AV197-U197)</f>
        <v>21.000549043790578</v>
      </c>
      <c r="AX197">
        <f>IF(D197,P197,(O197+P197)/2)</f>
        <v>27.364973068237305</v>
      </c>
      <c r="AY197">
        <f>0.61365*EXP(17.502*AX197/(240.97+AX197))</f>
        <v>3.6566033360178225</v>
      </c>
      <c r="AZ197">
        <f>IF(AW197&lt;&gt;0,(1000-(AV197+U197)/2)/AW197*AP197,0)</f>
        <v>1.4401565117300365E-2</v>
      </c>
      <c r="BA197">
        <f>U197*AA197/1000</f>
        <v>1.5045489724479266</v>
      </c>
      <c r="BB197">
        <f>(AY197-BA197)</f>
        <v>2.1520543635698957</v>
      </c>
      <c r="BC197">
        <f>1/(1.6/F197+1.37/N197)</f>
        <v>9.0061573016099877E-3</v>
      </c>
      <c r="BD197">
        <f>G197*AA197*0.001</f>
        <v>71.230444978840069</v>
      </c>
      <c r="BE197">
        <f>G197/S197</f>
        <v>1.6957109189166464</v>
      </c>
      <c r="BF197">
        <f>(1-AP197*AA197/AU197/F197)*100</f>
        <v>40.161154523896094</v>
      </c>
      <c r="BG197">
        <f>(S197-E197/(N197/1.35))</f>
        <v>416.03284513756682</v>
      </c>
      <c r="BH197">
        <f>E197*BF197/100/BG197</f>
        <v>-2.6776348863352204E-3</v>
      </c>
    </row>
    <row r="198" spans="1:60" x14ac:dyDescent="0.25">
      <c r="A198" s="1" t="s">
        <v>9</v>
      </c>
      <c r="B198" s="1" t="s">
        <v>260</v>
      </c>
    </row>
    <row r="199" spans="1:60" x14ac:dyDescent="0.25">
      <c r="A199" s="1" t="s">
        <v>9</v>
      </c>
      <c r="B199" s="1" t="s">
        <v>261</v>
      </c>
    </row>
    <row r="200" spans="1:60" x14ac:dyDescent="0.25">
      <c r="A200" s="1" t="s">
        <v>9</v>
      </c>
      <c r="B200" s="1" t="s">
        <v>262</v>
      </c>
    </row>
    <row r="201" spans="1:60" x14ac:dyDescent="0.25">
      <c r="A201" s="1" t="s">
        <v>9</v>
      </c>
      <c r="B201" s="1" t="s">
        <v>263</v>
      </c>
    </row>
    <row r="202" spans="1:60" x14ac:dyDescent="0.25">
      <c r="A202" s="1" t="s">
        <v>9</v>
      </c>
      <c r="B202" s="1" t="s">
        <v>264</v>
      </c>
    </row>
    <row r="203" spans="1:60" x14ac:dyDescent="0.25">
      <c r="A203" s="1" t="s">
        <v>9</v>
      </c>
      <c r="B203" s="1" t="s">
        <v>265</v>
      </c>
    </row>
    <row r="204" spans="1:60" x14ac:dyDescent="0.25">
      <c r="A204" s="1" t="s">
        <v>9</v>
      </c>
      <c r="B204" s="1" t="s">
        <v>266</v>
      </c>
    </row>
    <row r="205" spans="1:60" x14ac:dyDescent="0.25">
      <c r="A205" s="1" t="s">
        <v>9</v>
      </c>
      <c r="B205" s="1" t="s">
        <v>267</v>
      </c>
    </row>
    <row r="206" spans="1:60" x14ac:dyDescent="0.25">
      <c r="A206" s="1" t="s">
        <v>9</v>
      </c>
      <c r="B206" s="1" t="s">
        <v>268</v>
      </c>
    </row>
    <row r="207" spans="1:60" x14ac:dyDescent="0.25">
      <c r="A207" s="1">
        <v>69</v>
      </c>
      <c r="B207" s="1" t="s">
        <v>269</v>
      </c>
      <c r="C207" s="1">
        <v>9998.9999999552965</v>
      </c>
      <c r="D207" s="1">
        <v>1</v>
      </c>
      <c r="E207">
        <f>(R207-S207*(1000-T207)/(1000-U207))*AO207</f>
        <v>-2.5404782535601202</v>
      </c>
      <c r="F207">
        <f>IF(AZ207&lt;&gt;0,1/(1/AZ207-1/N207),0)</f>
        <v>2.0054305773350621E-2</v>
      </c>
      <c r="G207">
        <f>((BC207-AP207/2)*S207-E207)/(BC207+AP207/2)</f>
        <v>600.27773989052503</v>
      </c>
      <c r="H207">
        <f>AP207*1000</f>
        <v>0.42687873924091346</v>
      </c>
      <c r="I207">
        <f>(AU207-BA207)</f>
        <v>2.1113435728598926</v>
      </c>
      <c r="J207">
        <f>(P207+AT207*D207)</f>
        <v>27.287080800183279</v>
      </c>
      <c r="K207" s="1">
        <v>8.2700004577636719</v>
      </c>
      <c r="L207">
        <f>(K207*AI207+AJ207)</f>
        <v>2</v>
      </c>
      <c r="M207" s="1">
        <v>0.5</v>
      </c>
      <c r="N207">
        <f>L207*(M207+1)*(M207+1)/(M207*M207+1)</f>
        <v>3.6</v>
      </c>
      <c r="O207" s="1">
        <v>27.292705535888672</v>
      </c>
      <c r="P207" s="1">
        <v>27.460916519165039</v>
      </c>
      <c r="Q207" s="1">
        <v>27.014913558959961</v>
      </c>
      <c r="R207" s="1">
        <v>410.06918334960938</v>
      </c>
      <c r="S207" s="1">
        <v>413.97708129882813</v>
      </c>
      <c r="T207" s="1">
        <v>14.406261444091797</v>
      </c>
      <c r="U207" s="1">
        <v>15.101343154907227</v>
      </c>
      <c r="V207" s="1">
        <v>40.048206329345703</v>
      </c>
      <c r="W207" s="1">
        <v>41.98065185546875</v>
      </c>
      <c r="X207" s="1">
        <v>500.22540283203125</v>
      </c>
      <c r="Y207" s="1">
        <v>7.097095251083374E-2</v>
      </c>
      <c r="Z207" s="1">
        <v>7.4706271290779114E-2</v>
      </c>
      <c r="AA207" s="1">
        <v>101.22345733642578</v>
      </c>
      <c r="AB207" s="1">
        <v>-0.42362514138221741</v>
      </c>
      <c r="AC207" s="1">
        <v>-0.13212168216705322</v>
      </c>
      <c r="AD207" s="1">
        <v>1.4858262613415718E-2</v>
      </c>
      <c r="AE207" s="1">
        <v>1.2593034189194441E-3</v>
      </c>
      <c r="AF207" s="1">
        <v>2.3480227217078209E-2</v>
      </c>
      <c r="AG207" s="1">
        <v>9.0248294873163104E-4</v>
      </c>
      <c r="AH207" s="1">
        <v>1</v>
      </c>
      <c r="AI207" s="1">
        <v>0</v>
      </c>
      <c r="AJ207" s="1">
        <v>2</v>
      </c>
      <c r="AK207" s="1">
        <v>0</v>
      </c>
      <c r="AL207" s="1">
        <v>1</v>
      </c>
      <c r="AM207" s="1">
        <v>0.18999999761581421</v>
      </c>
      <c r="AN207" s="1">
        <v>111115</v>
      </c>
      <c r="AO207">
        <f>X207*0.000001/(K207*0.0001)</f>
        <v>0.60486744273687676</v>
      </c>
      <c r="AP207">
        <f>(U207-T207)/(1000-U207)*AO207</f>
        <v>4.2687873924091344E-4</v>
      </c>
      <c r="AQ207">
        <f>(P207+273.15)</f>
        <v>300.61091651916502</v>
      </c>
      <c r="AR207">
        <f>(O207+273.15)</f>
        <v>300.44270553588865</v>
      </c>
      <c r="AS207">
        <f>(Y207*AK207+Z207*AL207)*AM207</f>
        <v>1.4194191367134401E-2</v>
      </c>
      <c r="AT207">
        <f>((AS207+0.00000010773*(AR207^4-AQ207^4))-AP207*44100)/(L207*0.92*2*29.3+0.00000043092*AQ207^3)</f>
        <v>-0.17383571898175876</v>
      </c>
      <c r="AU207">
        <f>0.61365*EXP(17.502*J207/(240.97+J207))</f>
        <v>3.6399537374233697</v>
      </c>
      <c r="AV207">
        <f>AU207*1000/AA207</f>
        <v>35.959587166891936</v>
      </c>
      <c r="AW207">
        <f>(AV207-U207)</f>
        <v>20.858244011984709</v>
      </c>
      <c r="AX207">
        <f>IF(D207,P207,(O207+P207)/2)</f>
        <v>27.460916519165039</v>
      </c>
      <c r="AY207">
        <f>0.61365*EXP(17.502*AX207/(240.97+AX207))</f>
        <v>3.6772027308696811</v>
      </c>
      <c r="AZ207">
        <f>IF(AW207&lt;&gt;0,(1000-(AV207+U207)/2)/AW207*AP207,0)</f>
        <v>1.9943209323938345E-2</v>
      </c>
      <c r="BA207">
        <f>U207*AA207/1000</f>
        <v>1.5286101645634771</v>
      </c>
      <c r="BB207">
        <f>(AY207-BA207)</f>
        <v>2.148592566306204</v>
      </c>
      <c r="BC207">
        <f>1/(1.6/F207+1.37/N207)</f>
        <v>1.2474439765585092E-2</v>
      </c>
      <c r="BD207">
        <f>G207*AA207*0.001</f>
        <v>60.762188193814659</v>
      </c>
      <c r="BE207">
        <f>G207/S207</f>
        <v>1.450026503900143</v>
      </c>
      <c r="BF207">
        <f>(1-AP207*AA207/AU207/F207)*100</f>
        <v>40.805385636415323</v>
      </c>
      <c r="BG207">
        <f>(S207-E207/(N207/1.35))</f>
        <v>414.9297606439132</v>
      </c>
      <c r="BH207">
        <f>E207*BF207/100/BG207</f>
        <v>-2.4983793564620107E-3</v>
      </c>
    </row>
    <row r="208" spans="1:60" x14ac:dyDescent="0.25">
      <c r="A208" s="1">
        <v>70</v>
      </c>
      <c r="B208" s="1" t="s">
        <v>270</v>
      </c>
      <c r="C208" s="1">
        <v>10003.999999843538</v>
      </c>
      <c r="D208" s="1">
        <v>1</v>
      </c>
      <c r="E208">
        <f>(R208-S208*(1000-T208)/(1000-U208))*AO208</f>
        <v>-2.5718328468609815</v>
      </c>
      <c r="F208">
        <f>IF(AZ208&lt;&gt;0,1/(1/AZ208-1/N208),0)</f>
        <v>2.0013366290827561E-2</v>
      </c>
      <c r="G208">
        <f>((BC208-AP208/2)*S208-E208)/(BC208+AP208/2)</f>
        <v>603.15896305147066</v>
      </c>
      <c r="H208">
        <f>AP208*1000</f>
        <v>0.42584017852130257</v>
      </c>
      <c r="I208">
        <f>(AU208-BA208)</f>
        <v>2.1105073818850824</v>
      </c>
      <c r="J208">
        <f>(P208+AT208*D208)</f>
        <v>27.281952006284186</v>
      </c>
      <c r="K208" s="1">
        <v>8.2700004577636719</v>
      </c>
      <c r="L208">
        <f>(K208*AI208+AJ208)</f>
        <v>2</v>
      </c>
      <c r="M208" s="1">
        <v>0.5</v>
      </c>
      <c r="N208">
        <f>L208*(M208+1)*(M208+1)/(M208*M208+1)</f>
        <v>3.6</v>
      </c>
      <c r="O208" s="1">
        <v>27.285360336303711</v>
      </c>
      <c r="P208" s="1">
        <v>27.455535888671875</v>
      </c>
      <c r="Q208" s="1">
        <v>27.003692626953125</v>
      </c>
      <c r="R208" s="1">
        <v>410.00674438476563</v>
      </c>
      <c r="S208" s="1">
        <v>413.96719360351563</v>
      </c>
      <c r="T208" s="1">
        <v>14.405394554138184</v>
      </c>
      <c r="U208" s="1">
        <v>15.098786354064941</v>
      </c>
      <c r="V208" s="1">
        <v>40.061737060546875</v>
      </c>
      <c r="W208" s="1">
        <v>41.991008758544922</v>
      </c>
      <c r="X208" s="1">
        <v>500.22586059570313</v>
      </c>
      <c r="Y208" s="1">
        <v>0.1072823628783226</v>
      </c>
      <c r="Z208" s="1">
        <v>0.11292880773544312</v>
      </c>
      <c r="AA208" s="1">
        <v>101.22352600097656</v>
      </c>
      <c r="AB208" s="1">
        <v>-0.42362514138221741</v>
      </c>
      <c r="AC208" s="1">
        <v>-0.13212168216705322</v>
      </c>
      <c r="AD208" s="1">
        <v>1.4858262613415718E-2</v>
      </c>
      <c r="AE208" s="1">
        <v>1.2593034189194441E-3</v>
      </c>
      <c r="AF208" s="1">
        <v>2.3480227217078209E-2</v>
      </c>
      <c r="AG208" s="1">
        <v>9.0248294873163104E-4</v>
      </c>
      <c r="AH208" s="1">
        <v>1</v>
      </c>
      <c r="AI208" s="1">
        <v>0</v>
      </c>
      <c r="AJ208" s="1">
        <v>2</v>
      </c>
      <c r="AK208" s="1">
        <v>0</v>
      </c>
      <c r="AL208" s="1">
        <v>1</v>
      </c>
      <c r="AM208" s="1">
        <v>0.18999999761581421</v>
      </c>
      <c r="AN208" s="1">
        <v>111115</v>
      </c>
      <c r="AO208">
        <f>X208*0.000001/(K208*0.0001)</f>
        <v>0.60486799626002852</v>
      </c>
      <c r="AP208">
        <f>(U208-T208)/(1000-U208)*AO208</f>
        <v>4.2584017852130259E-4</v>
      </c>
      <c r="AQ208">
        <f>(P208+273.15)</f>
        <v>300.60553588867185</v>
      </c>
      <c r="AR208">
        <f>(O208+273.15)</f>
        <v>300.43536033630369</v>
      </c>
      <c r="AS208">
        <f>(Y208*AK208+Z208*AL208)*AM208</f>
        <v>2.1456473200490933E-2</v>
      </c>
      <c r="AT208">
        <f>((AS208+0.00000010773*(AR208^4-AQ208^4))-AP208*44100)/(L208*0.92*2*29.3+0.00000043092*AQ208^3)</f>
        <v>-0.17358388238768913</v>
      </c>
      <c r="AU208">
        <f>0.61365*EXP(17.502*J208/(240.97+J208))</f>
        <v>3.6388597749789651</v>
      </c>
      <c r="AV208">
        <f>AU208*1000/AA208</f>
        <v>35.948755380679579</v>
      </c>
      <c r="AW208">
        <f>(AV208-U208)</f>
        <v>20.849969026614637</v>
      </c>
      <c r="AX208">
        <f>IF(D208,P208,(O208+P208)/2)</f>
        <v>27.455535888671875</v>
      </c>
      <c r="AY208">
        <f>0.61365*EXP(17.502*AX208/(240.97+AX208))</f>
        <v>3.6760448159491959</v>
      </c>
      <c r="AZ208">
        <f>IF(AW208&lt;&gt;0,(1000-(AV208+U208)/2)/AW208*AP208,0)</f>
        <v>1.9902721718622229E-2</v>
      </c>
      <c r="BA208">
        <f>U208*AA208/1000</f>
        <v>1.5283523930938827</v>
      </c>
      <c r="BB208">
        <f>(AY208-BA208)</f>
        <v>2.1476924228553131</v>
      </c>
      <c r="BC208">
        <f>1/(1.6/F208+1.37/N208)</f>
        <v>1.2449094702529176E-2</v>
      </c>
      <c r="BD208">
        <f>G208*AA208*0.001</f>
        <v>61.053876979162602</v>
      </c>
      <c r="BE208">
        <f>G208/S208</f>
        <v>1.4570211658587535</v>
      </c>
      <c r="BF208">
        <f>(1-AP208*AA208/AU208/F208)*100</f>
        <v>40.810777883220176</v>
      </c>
      <c r="BG208">
        <f>(S208-E208/(N208/1.35))</f>
        <v>414.93163092108847</v>
      </c>
      <c r="BH208">
        <f>E208*BF208/100/BG208</f>
        <v>-2.529537187440267E-3</v>
      </c>
    </row>
    <row r="209" spans="1:60" x14ac:dyDescent="0.25">
      <c r="A209" s="1">
        <v>71</v>
      </c>
      <c r="B209" s="1" t="s">
        <v>271</v>
      </c>
      <c r="C209" s="1">
        <v>10009.499999720603</v>
      </c>
      <c r="D209" s="1">
        <v>1</v>
      </c>
      <c r="E209">
        <f>(R209-S209*(1000-T209)/(1000-U209))*AO209</f>
        <v>-2.6195577879090282</v>
      </c>
      <c r="F209">
        <f>IF(AZ209&lt;&gt;0,1/(1/AZ209-1/N209),0)</f>
        <v>1.9922658601388768E-2</v>
      </c>
      <c r="G209">
        <f>((BC209-AP209/2)*S209-E209)/(BC209+AP209/2)</f>
        <v>607.84831888365068</v>
      </c>
      <c r="H209">
        <f>AP209*1000</f>
        <v>0.42389398516627336</v>
      </c>
      <c r="I209">
        <f>(AU209-BA209)</f>
        <v>2.1103850925873475</v>
      </c>
      <c r="J209">
        <f>(P209+AT209*D209)</f>
        <v>27.27955819374122</v>
      </c>
      <c r="K209" s="1">
        <v>8.2700004577636719</v>
      </c>
      <c r="L209">
        <f>(K209*AI209+AJ209)</f>
        <v>2</v>
      </c>
      <c r="M209" s="1">
        <v>0.5</v>
      </c>
      <c r="N209">
        <f>L209*(M209+1)*(M209+1)/(M209*M209+1)</f>
        <v>3.6</v>
      </c>
      <c r="O209" s="1">
        <v>27.279478073120117</v>
      </c>
      <c r="P209" s="1">
        <v>27.452709197998047</v>
      </c>
      <c r="Q209" s="1">
        <v>27.009702682495117</v>
      </c>
      <c r="R209" s="1">
        <v>409.90753173828125</v>
      </c>
      <c r="S209" s="1">
        <v>413.94827270507813</v>
      </c>
      <c r="T209" s="1">
        <v>14.404708862304688</v>
      </c>
      <c r="U209" s="1">
        <v>15.094942092895508</v>
      </c>
      <c r="V209" s="1">
        <v>40.073726654052734</v>
      </c>
      <c r="W209" s="1">
        <v>41.995742797851563</v>
      </c>
      <c r="X209" s="1">
        <v>500.22027587890625</v>
      </c>
      <c r="Y209" s="1">
        <v>0.11538291722536087</v>
      </c>
      <c r="Z209" s="1">
        <v>0.12145570665597916</v>
      </c>
      <c r="AA209" s="1">
        <v>101.22358703613281</v>
      </c>
      <c r="AB209" s="1">
        <v>-0.42362514138221741</v>
      </c>
      <c r="AC209" s="1">
        <v>-0.13212168216705322</v>
      </c>
      <c r="AD209" s="1">
        <v>1.4858262613415718E-2</v>
      </c>
      <c r="AE209" s="1">
        <v>1.2593034189194441E-3</v>
      </c>
      <c r="AF209" s="1">
        <v>2.3480227217078209E-2</v>
      </c>
      <c r="AG209" s="1">
        <v>9.0248294873163104E-4</v>
      </c>
      <c r="AH209" s="1">
        <v>1</v>
      </c>
      <c r="AI209" s="1">
        <v>0</v>
      </c>
      <c r="AJ209" s="1">
        <v>2</v>
      </c>
      <c r="AK209" s="1">
        <v>0</v>
      </c>
      <c r="AL209" s="1">
        <v>1</v>
      </c>
      <c r="AM209" s="1">
        <v>0.18999999761581421</v>
      </c>
      <c r="AN209" s="1">
        <v>111115</v>
      </c>
      <c r="AO209">
        <f>X209*0.000001/(K209*0.0001)</f>
        <v>0.60486124327757651</v>
      </c>
      <c r="AP209">
        <f>(U209-T209)/(1000-U209)*AO209</f>
        <v>4.2389398516627338E-4</v>
      </c>
      <c r="AQ209">
        <f>(P209+273.15)</f>
        <v>300.60270919799802</v>
      </c>
      <c r="AR209">
        <f>(O209+273.15)</f>
        <v>300.42947807312009</v>
      </c>
      <c r="AS209">
        <f>(Y209*AK209+Z209*AL209)*AM209</f>
        <v>2.307658397506307E-2</v>
      </c>
      <c r="AT209">
        <f>((AS209+0.00000010773*(AR209^4-AQ209^4))-AP209*44100)/(L209*0.92*2*29.3+0.00000043092*AQ209^3)</f>
        <v>-0.17315100425682714</v>
      </c>
      <c r="AU209">
        <f>0.61365*EXP(17.502*J209/(240.97+J209))</f>
        <v>3.6383492773329409</v>
      </c>
      <c r="AV209">
        <f>AU209*1000/AA209</f>
        <v>35.943690436836569</v>
      </c>
      <c r="AW209">
        <f>(AV209-U209)</f>
        <v>20.848748343941061</v>
      </c>
      <c r="AX209">
        <f>IF(D209,P209,(O209+P209)/2)</f>
        <v>27.452709197998047</v>
      </c>
      <c r="AY209">
        <f>0.61365*EXP(17.502*AX209/(240.97+AX209))</f>
        <v>3.6754366379181365</v>
      </c>
      <c r="AZ209">
        <f>IF(AW209&lt;&gt;0,(1000-(AV209+U209)/2)/AW209*AP209,0)</f>
        <v>1.9813011969904978E-2</v>
      </c>
      <c r="BA209">
        <f>U209*AA209/1000</f>
        <v>1.5279641847455931</v>
      </c>
      <c r="BB209">
        <f>(AY209-BA209)</f>
        <v>2.1474724531725435</v>
      </c>
      <c r="BC209">
        <f>1/(1.6/F209+1.37/N209)</f>
        <v>1.2392937086136941E-2</v>
      </c>
      <c r="BD209">
        <f>G209*AA209*0.001</f>
        <v>61.528587211286229</v>
      </c>
      <c r="BE209">
        <f>G209/S209</f>
        <v>1.4684161257914432</v>
      </c>
      <c r="BF209">
        <f>(1-AP209*AA209/AU209/F209)*100</f>
        <v>40.804690434544078</v>
      </c>
      <c r="BG209">
        <f>(S209-E209/(N209/1.35))</f>
        <v>414.93060687554402</v>
      </c>
      <c r="BH209">
        <f>E209*BF209/100/BG209</f>
        <v>-2.5760993004569572E-3</v>
      </c>
    </row>
    <row r="210" spans="1:60" x14ac:dyDescent="0.25">
      <c r="A210" s="1">
        <v>72</v>
      </c>
      <c r="B210" s="1" t="s">
        <v>272</v>
      </c>
      <c r="C210" s="1">
        <v>10014.499999608845</v>
      </c>
      <c r="D210" s="1">
        <v>1</v>
      </c>
      <c r="E210">
        <f>(R210-S210*(1000-T210)/(1000-U210))*AO210</f>
        <v>-2.6739133088424487</v>
      </c>
      <c r="F210">
        <f>IF(AZ210&lt;&gt;0,1/(1/AZ210-1/N210),0)</f>
        <v>1.9861274458144704E-2</v>
      </c>
      <c r="G210">
        <f>((BC210-AP210/2)*S210-E210)/(BC210+AP210/2)</f>
        <v>612.78129049747349</v>
      </c>
      <c r="H210">
        <f>AP210*1000</f>
        <v>0.42266485313706825</v>
      </c>
      <c r="I210">
        <f>(AU210-BA210)</f>
        <v>2.1107336674595256</v>
      </c>
      <c r="J210">
        <f>(P210+AT210*D210)</f>
        <v>27.280378948382744</v>
      </c>
      <c r="K210" s="1">
        <v>8.2700004577636719</v>
      </c>
      <c r="L210">
        <f>(K210*AI210+AJ210)</f>
        <v>2</v>
      </c>
      <c r="M210" s="1">
        <v>0.5</v>
      </c>
      <c r="N210">
        <f>L210*(M210+1)*(M210+1)/(M210*M210+1)</f>
        <v>3.6</v>
      </c>
      <c r="O210" s="1">
        <v>27.279266357421875</v>
      </c>
      <c r="P210" s="1">
        <v>27.453140258789063</v>
      </c>
      <c r="Q210" s="1">
        <v>27.030817031860352</v>
      </c>
      <c r="R210" s="1">
        <v>409.78677368164063</v>
      </c>
      <c r="S210" s="1">
        <v>413.9183349609375</v>
      </c>
      <c r="T210" s="1">
        <v>14.404977798461914</v>
      </c>
      <c r="U210" s="1">
        <v>15.093226432800293</v>
      </c>
      <c r="V210" s="1">
        <v>40.076580047607422</v>
      </c>
      <c r="W210" s="1">
        <v>41.992713928222656</v>
      </c>
      <c r="X210" s="1">
        <v>500.20892333984375</v>
      </c>
      <c r="Y210" s="1">
        <v>0.11481206119060516</v>
      </c>
      <c r="Z210" s="1">
        <v>0.12085480242967606</v>
      </c>
      <c r="AA210" s="1">
        <v>101.22359466552734</v>
      </c>
      <c r="AB210" s="1">
        <v>-0.42362514138221741</v>
      </c>
      <c r="AC210" s="1">
        <v>-0.13212168216705322</v>
      </c>
      <c r="AD210" s="1">
        <v>1.4858262613415718E-2</v>
      </c>
      <c r="AE210" s="1">
        <v>1.2593034189194441E-3</v>
      </c>
      <c r="AF210" s="1">
        <v>2.3480227217078209E-2</v>
      </c>
      <c r="AG210" s="1">
        <v>9.0248294873163104E-4</v>
      </c>
      <c r="AH210" s="1">
        <v>1</v>
      </c>
      <c r="AI210" s="1">
        <v>0</v>
      </c>
      <c r="AJ210" s="1">
        <v>2</v>
      </c>
      <c r="AK210" s="1">
        <v>0</v>
      </c>
      <c r="AL210" s="1">
        <v>1</v>
      </c>
      <c r="AM210" s="1">
        <v>0.18999999761581421</v>
      </c>
      <c r="AN210" s="1">
        <v>111115</v>
      </c>
      <c r="AO210">
        <f>X210*0.000001/(K210*0.0001)</f>
        <v>0.60484751590341201</v>
      </c>
      <c r="AP210">
        <f>(U210-T210)/(1000-U210)*AO210</f>
        <v>4.2266485313706826E-4</v>
      </c>
      <c r="AQ210">
        <f>(P210+273.15)</f>
        <v>300.60314025878904</v>
      </c>
      <c r="AR210">
        <f>(O210+273.15)</f>
        <v>300.42926635742185</v>
      </c>
      <c r="AS210">
        <f>(Y210*AK210+Z210*AL210)*AM210</f>
        <v>2.2962412173498148E-2</v>
      </c>
      <c r="AT210">
        <f>((AS210+0.00000010773*(AR210^4-AQ210^4))-AP210*44100)/(L210*0.92*2*29.3+0.00000043092*AQ210^3)</f>
        <v>-0.17276131040631768</v>
      </c>
      <c r="AU210">
        <f>0.61365*EXP(17.502*J210/(240.97+J210))</f>
        <v>3.6385243020883258</v>
      </c>
      <c r="AV210">
        <f>AU210*1000/AA210</f>
        <v>35.945416818194268</v>
      </c>
      <c r="AW210">
        <f>(AV210-U210)</f>
        <v>20.852190385393975</v>
      </c>
      <c r="AX210">
        <f>IF(D210,P210,(O210+P210)/2)</f>
        <v>27.453140258789063</v>
      </c>
      <c r="AY210">
        <f>0.61365*EXP(17.502*AX210/(240.97+AX210))</f>
        <v>3.6755293773411837</v>
      </c>
      <c r="AZ210">
        <f>IF(AW210&lt;&gt;0,(1000-(AV210+U210)/2)/AW210*AP210,0)</f>
        <v>1.9752300607161752E-2</v>
      </c>
      <c r="BA210">
        <f>U210*AA210/1000</f>
        <v>1.5277906346287999</v>
      </c>
      <c r="BB210">
        <f>(AY210-BA210)</f>
        <v>2.1477387427123835</v>
      </c>
      <c r="BC210">
        <f>1/(1.6/F210+1.37/N210)</f>
        <v>1.235493246597111E-2</v>
      </c>
      <c r="BD210">
        <f>G210*AA210*0.001</f>
        <v>62.027924967935022</v>
      </c>
      <c r="BE210">
        <f>G210/S210</f>
        <v>1.4804400741399948</v>
      </c>
      <c r="BF210">
        <f>(1-AP210*AA210/AU210/F210)*100</f>
        <v>40.796756775630691</v>
      </c>
      <c r="BG210">
        <f>(S210-E210/(N210/1.35))</f>
        <v>414.92105245175344</v>
      </c>
      <c r="BH210">
        <f>E210*BF210/100/BG210</f>
        <v>-2.6291023377911578E-3</v>
      </c>
    </row>
    <row r="211" spans="1:60" x14ac:dyDescent="0.25">
      <c r="A211" s="1">
        <v>73</v>
      </c>
      <c r="B211" s="1" t="s">
        <v>273</v>
      </c>
      <c r="C211" s="1">
        <v>10019.499999497086</v>
      </c>
      <c r="D211" s="1">
        <v>1</v>
      </c>
      <c r="E211">
        <f>(R211-S211*(1000-T211)/(1000-U211))*AO211</f>
        <v>-2.6493299442714942</v>
      </c>
      <c r="F211">
        <f>IF(AZ211&lt;&gt;0,1/(1/AZ211-1/N211),0)</f>
        <v>1.9817289880403346E-2</v>
      </c>
      <c r="G211">
        <f>((BC211-AP211/2)*S211-E211)/(BC211+AP211/2)</f>
        <v>611.26658167941321</v>
      </c>
      <c r="H211">
        <f>AP211*1000</f>
        <v>0.42184629210594715</v>
      </c>
      <c r="I211">
        <f>(AU211-BA211)</f>
        <v>2.1112972599597732</v>
      </c>
      <c r="J211">
        <f>(P211+AT211*D211)</f>
        <v>27.282376258593718</v>
      </c>
      <c r="K211" s="1">
        <v>8.2700004577636719</v>
      </c>
      <c r="L211">
        <f>(K211*AI211+AJ211)</f>
        <v>2</v>
      </c>
      <c r="M211" s="1">
        <v>0.5</v>
      </c>
      <c r="N211">
        <f>L211*(M211+1)*(M211+1)/(M211*M211+1)</f>
        <v>3.6</v>
      </c>
      <c r="O211" s="1">
        <v>27.282197952270508</v>
      </c>
      <c r="P211" s="1">
        <v>27.454736709594727</v>
      </c>
      <c r="Q211" s="1">
        <v>27.040328979492188</v>
      </c>
      <c r="R211" s="1">
        <v>409.80667114257813</v>
      </c>
      <c r="S211" s="1">
        <v>413.89813232421875</v>
      </c>
      <c r="T211" s="1">
        <v>14.404924392700195</v>
      </c>
      <c r="U211" s="1">
        <v>15.091835975646973</v>
      </c>
      <c r="V211" s="1">
        <v>40.071197509765625</v>
      </c>
      <c r="W211" s="1">
        <v>41.98297119140625</v>
      </c>
      <c r="X211" s="1">
        <v>500.212646484375</v>
      </c>
      <c r="Y211" s="1">
        <v>9.5886006951332092E-2</v>
      </c>
      <c r="Z211" s="1">
        <v>0.10093264281749725</v>
      </c>
      <c r="AA211" s="1">
        <v>101.22380065917969</v>
      </c>
      <c r="AB211" s="1">
        <v>-0.42362514138221741</v>
      </c>
      <c r="AC211" s="1">
        <v>-0.13212168216705322</v>
      </c>
      <c r="AD211" s="1">
        <v>1.4858262613415718E-2</v>
      </c>
      <c r="AE211" s="1">
        <v>1.2593034189194441E-3</v>
      </c>
      <c r="AF211" s="1">
        <v>2.3480227217078209E-2</v>
      </c>
      <c r="AG211" s="1">
        <v>9.0248294873163104E-4</v>
      </c>
      <c r="AH211" s="1">
        <v>1</v>
      </c>
      <c r="AI211" s="1">
        <v>0</v>
      </c>
      <c r="AJ211" s="1">
        <v>2</v>
      </c>
      <c r="AK211" s="1">
        <v>0</v>
      </c>
      <c r="AL211" s="1">
        <v>1</v>
      </c>
      <c r="AM211" s="1">
        <v>0.18999999761581421</v>
      </c>
      <c r="AN211" s="1">
        <v>111115</v>
      </c>
      <c r="AO211">
        <f>X211*0.000001/(K211*0.0001)</f>
        <v>0.60485201789171339</v>
      </c>
      <c r="AP211">
        <f>(U211-T211)/(1000-U211)*AO211</f>
        <v>4.2184629210594715E-4</v>
      </c>
      <c r="AQ211">
        <f>(P211+273.15)</f>
        <v>300.6047367095947</v>
      </c>
      <c r="AR211">
        <f>(O211+273.15)</f>
        <v>300.43219795227049</v>
      </c>
      <c r="AS211">
        <f>(Y211*AK211+Z211*AL211)*AM211</f>
        <v>1.9177201894682305E-2</v>
      </c>
      <c r="AT211">
        <f>((AS211+0.00000010773*(AR211^4-AQ211^4))-AP211*44100)/(L211*0.92*2*29.3+0.00000043092*AQ211^3)</f>
        <v>-0.17236045100100894</v>
      </c>
      <c r="AU211">
        <f>0.61365*EXP(17.502*J211/(240.97+J211))</f>
        <v>3.6389502563396992</v>
      </c>
      <c r="AV211">
        <f>AU211*1000/AA211</f>
        <v>35.949551712566461</v>
      </c>
      <c r="AW211">
        <f>(AV211-U211)</f>
        <v>20.857715736919488</v>
      </c>
      <c r="AX211">
        <f>IF(D211,P211,(O211+P211)/2)</f>
        <v>27.454736709594727</v>
      </c>
      <c r="AY211">
        <f>0.61365*EXP(17.502*AX211/(240.97+AX211))</f>
        <v>3.675872859274766</v>
      </c>
      <c r="AZ211">
        <f>IF(AW211&lt;&gt;0,(1000-(AV211+U211)/2)/AW211*AP211,0)</f>
        <v>1.9708796841458577E-2</v>
      </c>
      <c r="BA211">
        <f>U211*AA211/1000</f>
        <v>1.5276529963799257</v>
      </c>
      <c r="BB211">
        <f>(AY211-BA211)</f>
        <v>2.1482198628948401</v>
      </c>
      <c r="BC211">
        <f>1/(1.6/F211+1.37/N211)</f>
        <v>1.2327699718573667E-2</v>
      </c>
      <c r="BD211">
        <f>G211*AA211*0.001</f>
        <v>61.874726613535103</v>
      </c>
      <c r="BE211">
        <f>G211/S211</f>
        <v>1.4768527179547404</v>
      </c>
      <c r="BF211">
        <f>(1-AP211*AA211/AU211/F211)*100</f>
        <v>40.787077729084089</v>
      </c>
      <c r="BG211">
        <f>(S211-E211/(N211/1.35))</f>
        <v>414.89163105332057</v>
      </c>
      <c r="BH211">
        <f>E211*BF211/100/BG211</f>
        <v>-2.6044976152605048E-3</v>
      </c>
    </row>
    <row r="212" spans="1:60" x14ac:dyDescent="0.25">
      <c r="A212" s="1" t="s">
        <v>9</v>
      </c>
      <c r="B212" s="1" t="s">
        <v>274</v>
      </c>
    </row>
    <row r="213" spans="1:60" x14ac:dyDescent="0.25">
      <c r="A213" s="1" t="s">
        <v>9</v>
      </c>
      <c r="B213" s="1" t="s">
        <v>275</v>
      </c>
    </row>
    <row r="214" spans="1:60" x14ac:dyDescent="0.25">
      <c r="A214" s="1" t="s">
        <v>9</v>
      </c>
      <c r="B214" s="1" t="s">
        <v>276</v>
      </c>
    </row>
    <row r="215" spans="1:60" x14ac:dyDescent="0.25">
      <c r="A215" s="1" t="s">
        <v>9</v>
      </c>
      <c r="B215" s="1" t="s">
        <v>277</v>
      </c>
    </row>
    <row r="216" spans="1:60" x14ac:dyDescent="0.25">
      <c r="A216" s="1" t="s">
        <v>9</v>
      </c>
      <c r="B216" s="1" t="s">
        <v>278</v>
      </c>
    </row>
    <row r="217" spans="1:60" x14ac:dyDescent="0.25">
      <c r="A217" s="1" t="s">
        <v>9</v>
      </c>
      <c r="B217" s="1" t="s">
        <v>279</v>
      </c>
    </row>
    <row r="218" spans="1:60" x14ac:dyDescent="0.25">
      <c r="A218" s="1" t="s">
        <v>9</v>
      </c>
      <c r="B218" s="1" t="s">
        <v>280</v>
      </c>
    </row>
    <row r="219" spans="1:60" x14ac:dyDescent="0.25">
      <c r="A219" s="1" t="s">
        <v>9</v>
      </c>
      <c r="B219" s="1" t="s">
        <v>281</v>
      </c>
    </row>
    <row r="220" spans="1:60" x14ac:dyDescent="0.25">
      <c r="A220" s="1" t="s">
        <v>9</v>
      </c>
      <c r="B220" s="1" t="s">
        <v>282</v>
      </c>
    </row>
    <row r="221" spans="1:60" x14ac:dyDescent="0.25">
      <c r="A221" s="1">
        <v>74</v>
      </c>
      <c r="B221" s="1" t="s">
        <v>283</v>
      </c>
      <c r="C221" s="1">
        <v>10311.999999955297</v>
      </c>
      <c r="D221" s="1">
        <v>1</v>
      </c>
      <c r="E221">
        <f>(R221-S221*(1000-T221)/(1000-U221))*AO221</f>
        <v>-2.2136840754301179</v>
      </c>
      <c r="F221">
        <f>IF(AZ221&lt;&gt;0,1/(1/AZ221-1/N221),0)</f>
        <v>1.1150241349938653E-2</v>
      </c>
      <c r="G221">
        <f>((BC221-AP221/2)*S221-E221)/(BC221+AP221/2)</f>
        <v>713.84371501546082</v>
      </c>
      <c r="H221">
        <f>AP221*1000</f>
        <v>0.2434247315645601</v>
      </c>
      <c r="I221">
        <f>(AU221-BA221)</f>
        <v>2.159749493853703</v>
      </c>
      <c r="J221">
        <f>(P221+AT221*D221)</f>
        <v>27.461734381784925</v>
      </c>
      <c r="K221" s="1">
        <v>12.109999656677246</v>
      </c>
      <c r="L221">
        <f>(K221*AI221+AJ221)</f>
        <v>2</v>
      </c>
      <c r="M221" s="1">
        <v>0.5</v>
      </c>
      <c r="N221">
        <f>L221*(M221+1)*(M221+1)/(M221*M221+1)</f>
        <v>3.6</v>
      </c>
      <c r="O221" s="1">
        <v>27.335895538330078</v>
      </c>
      <c r="P221" s="1">
        <v>27.574756622314453</v>
      </c>
      <c r="Q221" s="1">
        <v>27.050537109375</v>
      </c>
      <c r="R221" s="1">
        <v>410.00454711914063</v>
      </c>
      <c r="S221" s="1">
        <v>415.11917114257813</v>
      </c>
      <c r="T221" s="1">
        <v>14.412754058837891</v>
      </c>
      <c r="U221" s="1">
        <v>14.993242263793945</v>
      </c>
      <c r="V221" s="1">
        <v>39.982219696044922</v>
      </c>
      <c r="W221" s="1">
        <v>41.577217102050781</v>
      </c>
      <c r="X221" s="1">
        <v>500.21261596679688</v>
      </c>
      <c r="Y221" s="1">
        <v>9.9694676697254181E-2</v>
      </c>
      <c r="Z221" s="1">
        <v>0.10494177043437958</v>
      </c>
      <c r="AA221" s="1">
        <v>101.22088623046875</v>
      </c>
      <c r="AB221" s="1">
        <v>-0.3665221631526947</v>
      </c>
      <c r="AC221" s="1">
        <v>-0.13200128078460693</v>
      </c>
      <c r="AD221" s="1">
        <v>3.5540860146284103E-2</v>
      </c>
      <c r="AE221" s="1">
        <v>6.2852720730006695E-3</v>
      </c>
      <c r="AF221" s="1">
        <v>3.144097700715065E-2</v>
      </c>
      <c r="AG221" s="1">
        <v>6.1177653260529041E-3</v>
      </c>
      <c r="AH221" s="1">
        <v>0.66666668653488159</v>
      </c>
      <c r="AI221" s="1">
        <v>0</v>
      </c>
      <c r="AJ221" s="1">
        <v>2</v>
      </c>
      <c r="AK221" s="1">
        <v>0</v>
      </c>
      <c r="AL221" s="1">
        <v>1</v>
      </c>
      <c r="AM221" s="1">
        <v>0.18999999761581421</v>
      </c>
      <c r="AN221" s="1">
        <v>111115</v>
      </c>
      <c r="AO221">
        <f>X221*0.000001/(K221*0.0001)</f>
        <v>0.41305749805780395</v>
      </c>
      <c r="AP221">
        <f>(U221-T221)/(1000-U221)*AO221</f>
        <v>2.434247315645601E-4</v>
      </c>
      <c r="AQ221">
        <f>(P221+273.15)</f>
        <v>300.72475662231443</v>
      </c>
      <c r="AR221">
        <f>(O221+273.15)</f>
        <v>300.48589553833006</v>
      </c>
      <c r="AS221">
        <f>(Y221*AK221+Z221*AL221)*AM221</f>
        <v>1.9938936132331442E-2</v>
      </c>
      <c r="AT221">
        <f>((AS221+0.00000010773*(AR221^4-AQ221^4))-AP221*44100)/(L221*0.92*2*29.3+0.00000043092*AQ221^3)</f>
        <v>-0.11302224052952634</v>
      </c>
      <c r="AU221">
        <f>0.61365*EXP(17.502*J221/(240.97+J221))</f>
        <v>3.6773787632630457</v>
      </c>
      <c r="AV221">
        <f>AU221*1000/AA221</f>
        <v>36.330236774355654</v>
      </c>
      <c r="AW221">
        <f>(AV221-U221)</f>
        <v>21.336994510561709</v>
      </c>
      <c r="AX221">
        <f>IF(D221,P221,(O221+P221)/2)</f>
        <v>27.574756622314453</v>
      </c>
      <c r="AY221">
        <f>0.61365*EXP(17.502*AX221/(240.97+AX221))</f>
        <v>3.7017759118167013</v>
      </c>
      <c r="AZ221">
        <f>IF(AW221&lt;&gt;0,(1000-(AV221+U221)/2)/AW221*AP221,0)</f>
        <v>1.1115812463336748E-2</v>
      </c>
      <c r="BA221">
        <f>U221*AA221/1000</f>
        <v>1.5176292694093427</v>
      </c>
      <c r="BB221">
        <f>(AY221-BA221)</f>
        <v>2.1841466424073586</v>
      </c>
      <c r="BC221">
        <f>1/(1.6/F221+1.37/N221)</f>
        <v>6.9504678281773775E-3</v>
      </c>
      <c r="BD221">
        <f>G221*AA221*0.001</f>
        <v>72.255893463915115</v>
      </c>
      <c r="BE221">
        <f>G221/S221</f>
        <v>1.7196115348049821</v>
      </c>
      <c r="BF221">
        <f>(1-AP221*AA221/AU221/F221)*100</f>
        <v>39.908616422572216</v>
      </c>
      <c r="BG221">
        <f>(S221-E221/(N221/1.35))</f>
        <v>415.94930267086443</v>
      </c>
      <c r="BH221">
        <f>E221*BF221/100/BG221</f>
        <v>-2.1239383761391555E-3</v>
      </c>
    </row>
    <row r="222" spans="1:60" x14ac:dyDescent="0.25">
      <c r="A222" s="1">
        <v>75</v>
      </c>
      <c r="B222" s="1" t="s">
        <v>284</v>
      </c>
      <c r="C222" s="1">
        <v>10317.499999832362</v>
      </c>
      <c r="D222" s="1">
        <v>1</v>
      </c>
      <c r="E222">
        <f>(R222-S222*(1000-T222)/(1000-U222))*AO222</f>
        <v>-2.2498196428329957</v>
      </c>
      <c r="F222">
        <f>IF(AZ222&lt;&gt;0,1/(1/AZ222-1/N222),0)</f>
        <v>1.1191704133974602E-2</v>
      </c>
      <c r="G222">
        <f>((BC222-AP222/2)*S222-E222)/(BC222+AP222/2)</f>
        <v>717.77995317692807</v>
      </c>
      <c r="H222">
        <f>AP222*1000</f>
        <v>0.24437064629811614</v>
      </c>
      <c r="I222">
        <f>(AU222-BA222)</f>
        <v>2.1601621017711539</v>
      </c>
      <c r="J222">
        <f>(P222+AT222*D222)</f>
        <v>27.458283450643918</v>
      </c>
      <c r="K222" s="1">
        <v>12.109999656677246</v>
      </c>
      <c r="L222">
        <f>(K222*AI222+AJ222)</f>
        <v>2</v>
      </c>
      <c r="M222" s="1">
        <v>0.5</v>
      </c>
      <c r="N222">
        <f>L222*(M222+1)*(M222+1)/(M222*M222+1)</f>
        <v>3.6</v>
      </c>
      <c r="O222" s="1">
        <v>27.337764739990234</v>
      </c>
      <c r="P222" s="1">
        <v>27.571130752563477</v>
      </c>
      <c r="Q222" s="1">
        <v>27.059648513793945</v>
      </c>
      <c r="R222" s="1">
        <v>409.923828125</v>
      </c>
      <c r="S222" s="1">
        <v>415.12496948242188</v>
      </c>
      <c r="T222" s="1">
        <v>14.399031639099121</v>
      </c>
      <c r="U222" s="1">
        <v>14.981781005859375</v>
      </c>
      <c r="V222" s="1">
        <v>39.925838470458984</v>
      </c>
      <c r="W222" s="1">
        <v>41.543754577636719</v>
      </c>
      <c r="X222" s="1">
        <v>500.2137451171875</v>
      </c>
      <c r="Y222" s="1">
        <v>9.1341592371463776E-2</v>
      </c>
      <c r="Z222" s="1">
        <v>9.6149049699306488E-2</v>
      </c>
      <c r="AA222" s="1">
        <v>101.22120666503906</v>
      </c>
      <c r="AB222" s="1">
        <v>-0.3665221631526947</v>
      </c>
      <c r="AC222" s="1">
        <v>-0.13200128078460693</v>
      </c>
      <c r="AD222" s="1">
        <v>3.5540860146284103E-2</v>
      </c>
      <c r="AE222" s="1">
        <v>6.2852720730006695E-3</v>
      </c>
      <c r="AF222" s="1">
        <v>3.144097700715065E-2</v>
      </c>
      <c r="AG222" s="1">
        <v>6.1177653260529041E-3</v>
      </c>
      <c r="AH222" s="1">
        <v>1</v>
      </c>
      <c r="AI222" s="1">
        <v>0</v>
      </c>
      <c r="AJ222" s="1">
        <v>2</v>
      </c>
      <c r="AK222" s="1">
        <v>0</v>
      </c>
      <c r="AL222" s="1">
        <v>1</v>
      </c>
      <c r="AM222" s="1">
        <v>0.18999999761581421</v>
      </c>
      <c r="AN222" s="1">
        <v>111115</v>
      </c>
      <c r="AO222">
        <f>X222*0.000001/(K222*0.0001)</f>
        <v>0.41305843046938329</v>
      </c>
      <c r="AP222">
        <f>(U222-T222)/(1000-U222)*AO222</f>
        <v>2.4437064629811615E-4</v>
      </c>
      <c r="AQ222">
        <f>(P222+273.15)</f>
        <v>300.72113075256345</v>
      </c>
      <c r="AR222">
        <f>(O222+273.15)</f>
        <v>300.48776473999021</v>
      </c>
      <c r="AS222">
        <f>(Y222*AK222+Z222*AL222)*AM222</f>
        <v>1.8268319213631035E-2</v>
      </c>
      <c r="AT222">
        <f>((AS222+0.00000010773*(AR222^4-AQ222^4))-AP222*44100)/(L222*0.92*2*29.3+0.00000043092*AQ222^3)</f>
        <v>-0.11284730191955868</v>
      </c>
      <c r="AU222">
        <f>0.61365*EXP(17.502*J222/(240.97+J222))</f>
        <v>3.6766360531756024</v>
      </c>
      <c r="AV222">
        <f>AU222*1000/AA222</f>
        <v>36.322784269331187</v>
      </c>
      <c r="AW222">
        <f>(AV222-U222)</f>
        <v>21.341003263471812</v>
      </c>
      <c r="AX222">
        <f>IF(D222,P222,(O222+P222)/2)</f>
        <v>27.571130752563477</v>
      </c>
      <c r="AY222">
        <f>0.61365*EXP(17.502*AX222/(240.97+AX222))</f>
        <v>3.7009910387142186</v>
      </c>
      <c r="AZ222">
        <f>IF(AW222&lt;&gt;0,(1000-(AV222+U222)/2)/AW222*AP222,0)</f>
        <v>1.1157019118144776E-2</v>
      </c>
      <c r="BA222">
        <f>U222*AA222/1000</f>
        <v>1.5164739514044485</v>
      </c>
      <c r="BB222">
        <f>(AY222-BA222)</f>
        <v>2.1845170873097701</v>
      </c>
      <c r="BC222">
        <f>1/(1.6/F222+1.37/N222)</f>
        <v>6.9762449076070845E-3</v>
      </c>
      <c r="BD222">
        <f>G222*AA222*0.001</f>
        <v>72.654552980543897</v>
      </c>
      <c r="BE222">
        <f>G222/S222</f>
        <v>1.7290695716806836</v>
      </c>
      <c r="BF222">
        <f>(1-AP222*AA222/AU222/F222)*100</f>
        <v>39.886268727656216</v>
      </c>
      <c r="BG222">
        <f>(S222-E222/(N222/1.35))</f>
        <v>415.96865184848423</v>
      </c>
      <c r="BH222">
        <f>E222*BF222/100/BG222</f>
        <v>-2.1572998461307823E-3</v>
      </c>
    </row>
    <row r="223" spans="1:60" x14ac:dyDescent="0.25">
      <c r="A223" s="1">
        <v>76</v>
      </c>
      <c r="B223" s="1" t="s">
        <v>285</v>
      </c>
      <c r="C223" s="1">
        <v>10322.499999720603</v>
      </c>
      <c r="D223" s="1">
        <v>1</v>
      </c>
      <c r="E223">
        <f>(R223-S223*(1000-T223)/(1000-U223))*AO223</f>
        <v>-2.2664038438687917</v>
      </c>
      <c r="F223">
        <f>IF(AZ223&lt;&gt;0,1/(1/AZ223-1/N223),0)</f>
        <v>1.1043721072175893E-2</v>
      </c>
      <c r="G223">
        <f>((BC223-AP223/2)*S223-E223)/(BC223+AP223/2)</f>
        <v>724.38155325970331</v>
      </c>
      <c r="H223">
        <f>AP223*1000</f>
        <v>0.24121256493985788</v>
      </c>
      <c r="I223">
        <f>(AU223-BA223)</f>
        <v>2.1607545807269348</v>
      </c>
      <c r="J223">
        <f>(P223+AT223*D223)</f>
        <v>27.45656586122297</v>
      </c>
      <c r="K223" s="1">
        <v>12.109999656677246</v>
      </c>
      <c r="L223">
        <f>(K223*AI223+AJ223)</f>
        <v>2</v>
      </c>
      <c r="M223" s="1">
        <v>0.5</v>
      </c>
      <c r="N223">
        <f>L223*(M223+1)*(M223+1)/(M223*M223+1)</f>
        <v>3.6</v>
      </c>
      <c r="O223" s="1">
        <v>27.338779449462891</v>
      </c>
      <c r="P223" s="1">
        <v>27.567773818969727</v>
      </c>
      <c r="Q223" s="1">
        <v>27.053714752197266</v>
      </c>
      <c r="R223" s="1">
        <v>409.88430786132813</v>
      </c>
      <c r="S223" s="1">
        <v>415.12869262695313</v>
      </c>
      <c r="T223" s="1">
        <v>14.396984100341797</v>
      </c>
      <c r="U223" s="1">
        <v>14.972199440002441</v>
      </c>
      <c r="V223" s="1">
        <v>39.917694091796875</v>
      </c>
      <c r="W223" s="1">
        <v>41.515274047851563</v>
      </c>
      <c r="X223" s="1">
        <v>500.22119140625</v>
      </c>
      <c r="Y223" s="1">
        <v>0.11904910951852798</v>
      </c>
      <c r="Z223" s="1">
        <v>0.125314861536026</v>
      </c>
      <c r="AA223" s="1">
        <v>101.22172546386719</v>
      </c>
      <c r="AB223" s="1">
        <v>-0.3665221631526947</v>
      </c>
      <c r="AC223" s="1">
        <v>-0.13200128078460693</v>
      </c>
      <c r="AD223" s="1">
        <v>3.5540860146284103E-2</v>
      </c>
      <c r="AE223" s="1">
        <v>6.2852720730006695E-3</v>
      </c>
      <c r="AF223" s="1">
        <v>3.144097700715065E-2</v>
      </c>
      <c r="AG223" s="1">
        <v>6.1177653260529041E-3</v>
      </c>
      <c r="AH223" s="1">
        <v>1</v>
      </c>
      <c r="AI223" s="1">
        <v>0</v>
      </c>
      <c r="AJ223" s="1">
        <v>2</v>
      </c>
      <c r="AK223" s="1">
        <v>0</v>
      </c>
      <c r="AL223" s="1">
        <v>1</v>
      </c>
      <c r="AM223" s="1">
        <v>0.18999999761581421</v>
      </c>
      <c r="AN223" s="1">
        <v>111115</v>
      </c>
      <c r="AO223">
        <f>X223*0.000001/(K223*0.0001)</f>
        <v>0.4130645793457447</v>
      </c>
      <c r="AP223">
        <f>(U223-T223)/(1000-U223)*AO223</f>
        <v>2.4121256493985787E-4</v>
      </c>
      <c r="AQ223">
        <f>(P223+273.15)</f>
        <v>300.7177738189697</v>
      </c>
      <c r="AR223">
        <f>(O223+273.15)</f>
        <v>300.48877944946287</v>
      </c>
      <c r="AS223">
        <f>(Y223*AK223+Z223*AL223)*AM223</f>
        <v>2.3809823393071028E-2</v>
      </c>
      <c r="AT223">
        <f>((AS223+0.00000010773*(AR223^4-AQ223^4))-AP223*44100)/(L223*0.92*2*29.3+0.00000043092*AQ223^3)</f>
        <v>-0.11120795774675796</v>
      </c>
      <c r="AU223">
        <f>0.61365*EXP(17.502*J223/(240.97+J223))</f>
        <v>3.6762664420331279</v>
      </c>
      <c r="AV223">
        <f>AU223*1000/AA223</f>
        <v>36.31894660149252</v>
      </c>
      <c r="AW223">
        <f>(AV223-U223)</f>
        <v>21.346747161490079</v>
      </c>
      <c r="AX223">
        <f>IF(D223,P223,(O223+P223)/2)</f>
        <v>27.567773818969727</v>
      </c>
      <c r="AY223">
        <f>0.61365*EXP(17.502*AX223/(240.97+AX223))</f>
        <v>3.7002645102859657</v>
      </c>
      <c r="AZ223">
        <f>IF(AW223&lt;&gt;0,(1000-(AV223+U223)/2)/AW223*AP223,0)</f>
        <v>1.1009945857988288E-2</v>
      </c>
      <c r="BA223">
        <f>U223*AA223/1000</f>
        <v>1.5155118613061931</v>
      </c>
      <c r="BB223">
        <f>(AY223-BA223)</f>
        <v>2.1847526489797726</v>
      </c>
      <c r="BC223">
        <f>1/(1.6/F223+1.37/N223)</f>
        <v>6.8842427032687788E-3</v>
      </c>
      <c r="BD223">
        <f>G223*AA223*0.001</f>
        <v>73.323150715143385</v>
      </c>
      <c r="BE223">
        <f>G223/S223</f>
        <v>1.7449566029169994</v>
      </c>
      <c r="BF223">
        <f>(1-AP223*AA223/AU223/F223)*100</f>
        <v>39.861685242027292</v>
      </c>
      <c r="BG223">
        <f>(S223-E223/(N223/1.35))</f>
        <v>415.97859406840394</v>
      </c>
      <c r="BH223">
        <f>E223*BF223/100/BG223</f>
        <v>-2.171810711989726E-3</v>
      </c>
    </row>
    <row r="224" spans="1:60" x14ac:dyDescent="0.25">
      <c r="A224" s="1">
        <v>77</v>
      </c>
      <c r="B224" s="1" t="s">
        <v>286</v>
      </c>
      <c r="C224" s="1">
        <v>10327.499999608845</v>
      </c>
      <c r="D224" s="1">
        <v>1</v>
      </c>
      <c r="E224">
        <f>(R224-S224*(1000-T224)/(1000-U224))*AO224</f>
        <v>-2.2862355713093256</v>
      </c>
      <c r="F224">
        <f>IF(AZ224&lt;&gt;0,1/(1/AZ224-1/N224),0)</f>
        <v>1.0936290310522668E-2</v>
      </c>
      <c r="G224">
        <f>((BC224-AP224/2)*S224-E224)/(BC224+AP224/2)</f>
        <v>730.40978689511348</v>
      </c>
      <c r="H224">
        <f>AP224*1000</f>
        <v>0.23891381472519344</v>
      </c>
      <c r="I224">
        <f>(AU224-BA224)</f>
        <v>2.1611417398016255</v>
      </c>
      <c r="J224">
        <f>(P224+AT224*D224)</f>
        <v>27.455128622553559</v>
      </c>
      <c r="K224" s="1">
        <v>12.109999656677246</v>
      </c>
      <c r="L224">
        <f>(K224*AI224+AJ224)</f>
        <v>2</v>
      </c>
      <c r="M224" s="1">
        <v>0.5</v>
      </c>
      <c r="N224">
        <f>L224*(M224+1)*(M224+1)/(M224*M224+1)</f>
        <v>3.6</v>
      </c>
      <c r="O224" s="1">
        <v>27.33619499206543</v>
      </c>
      <c r="P224" s="1">
        <v>27.565452575683594</v>
      </c>
      <c r="Q224" s="1">
        <v>27.034574508666992</v>
      </c>
      <c r="R224" s="1">
        <v>409.83685302734375</v>
      </c>
      <c r="S224" s="1">
        <v>415.131591796875</v>
      </c>
      <c r="T224" s="1">
        <v>14.39551830291748</v>
      </c>
      <c r="U224" s="1">
        <v>14.965259552001953</v>
      </c>
      <c r="V224" s="1">
        <v>39.916934967041016</v>
      </c>
      <c r="W224" s="1">
        <v>41.499660491943359</v>
      </c>
      <c r="X224" s="1">
        <v>500.21795654296875</v>
      </c>
      <c r="Y224" s="1">
        <v>0.15578161180019379</v>
      </c>
      <c r="Z224" s="1">
        <v>0.16398064792156219</v>
      </c>
      <c r="AA224" s="1">
        <v>101.22212982177734</v>
      </c>
      <c r="AB224" s="1">
        <v>-0.3665221631526947</v>
      </c>
      <c r="AC224" s="1">
        <v>-0.13200128078460693</v>
      </c>
      <c r="AD224" s="1">
        <v>3.5540860146284103E-2</v>
      </c>
      <c r="AE224" s="1">
        <v>6.2852720730006695E-3</v>
      </c>
      <c r="AF224" s="1">
        <v>3.144097700715065E-2</v>
      </c>
      <c r="AG224" s="1">
        <v>6.1177653260529041E-3</v>
      </c>
      <c r="AH224" s="1">
        <v>1</v>
      </c>
      <c r="AI224" s="1">
        <v>0</v>
      </c>
      <c r="AJ224" s="1">
        <v>2</v>
      </c>
      <c r="AK224" s="1">
        <v>0</v>
      </c>
      <c r="AL224" s="1">
        <v>1</v>
      </c>
      <c r="AM224" s="1">
        <v>0.18999999761581421</v>
      </c>
      <c r="AN224" s="1">
        <v>111115</v>
      </c>
      <c r="AO224">
        <f>X224*0.000001/(K224*0.0001)</f>
        <v>0.41306190811257126</v>
      </c>
      <c r="AP224">
        <f>(U224-T224)/(1000-U224)*AO224</f>
        <v>2.3891381472519345E-4</v>
      </c>
      <c r="AQ224">
        <f>(P224+273.15)</f>
        <v>300.71545257568357</v>
      </c>
      <c r="AR224">
        <f>(O224+273.15)</f>
        <v>300.48619499206541</v>
      </c>
      <c r="AS224">
        <f>(Y224*AK224+Z224*AL224)*AM224</f>
        <v>3.1156322714136486E-2</v>
      </c>
      <c r="AT224">
        <f>((AS224+0.00000010773*(AR224^4-AQ224^4))-AP224*44100)/(L224*0.92*2*29.3+0.00000043092*AQ224^3)</f>
        <v>-0.11032395313003297</v>
      </c>
      <c r="AU224">
        <f>0.61365*EXP(17.502*J224/(240.97+J224))</f>
        <v>3.6759571849909607</v>
      </c>
      <c r="AV224">
        <f>AU224*1000/AA224</f>
        <v>36.315746284564945</v>
      </c>
      <c r="AW224">
        <f>(AV224-U224)</f>
        <v>21.350486732562992</v>
      </c>
      <c r="AX224">
        <f>IF(D224,P224,(O224+P224)/2)</f>
        <v>27.565452575683594</v>
      </c>
      <c r="AY224">
        <f>0.61365*EXP(17.502*AX224/(240.97+AX224))</f>
        <v>3.6997622051779993</v>
      </c>
      <c r="AZ224">
        <f>IF(AW224&lt;&gt;0,(1000-(AV224+U224)/2)/AW224*AP224,0)</f>
        <v>1.0903168029723374E-2</v>
      </c>
      <c r="BA224">
        <f>U224*AA224/1000</f>
        <v>1.5148154451893352</v>
      </c>
      <c r="BB224">
        <f>(AY224-BA224)</f>
        <v>2.1849467599886641</v>
      </c>
      <c r="BC224">
        <f>1/(1.6/F224+1.37/N224)</f>
        <v>6.8174481279466856E-3</v>
      </c>
      <c r="BD224">
        <f>G224*AA224*0.001</f>
        <v>73.933634272193899</v>
      </c>
      <c r="BE224">
        <f>G224/S224</f>
        <v>1.7594656762535792</v>
      </c>
      <c r="BF224">
        <f>(1-AP224*AA224/AU224/F224)*100</f>
        <v>39.84437282008453</v>
      </c>
      <c r="BG224">
        <f>(S224-E224/(N224/1.35))</f>
        <v>415.98893013611598</v>
      </c>
      <c r="BH224">
        <f>E224*BF224/100/BG224</f>
        <v>-2.1898088112099743E-3</v>
      </c>
    </row>
    <row r="225" spans="1:60" x14ac:dyDescent="0.25">
      <c r="A225" s="1">
        <v>78</v>
      </c>
      <c r="B225" s="1" t="s">
        <v>287</v>
      </c>
      <c r="C225" s="1">
        <v>10332.99999948591</v>
      </c>
      <c r="D225" s="1">
        <v>1</v>
      </c>
      <c r="E225">
        <f>(R225-S225*(1000-T225)/(1000-U225))*AO225</f>
        <v>-2.2881151378882212</v>
      </c>
      <c r="F225">
        <f>IF(AZ225&lt;&gt;0,1/(1/AZ225-1/N225),0)</f>
        <v>1.0851296868159537E-2</v>
      </c>
      <c r="G225">
        <f>((BC225-AP225/2)*S225-E225)/(BC225+AP225/2)</f>
        <v>733.2353972586086</v>
      </c>
      <c r="H225">
        <f>AP225*1000</f>
        <v>0.23702255517058299</v>
      </c>
      <c r="I225">
        <f>(AU225-BA225)</f>
        <v>2.1608100321890147</v>
      </c>
      <c r="J225">
        <f>(P225+AT225*D225)</f>
        <v>27.450058463623051</v>
      </c>
      <c r="K225" s="1">
        <v>12.109999656677246</v>
      </c>
      <c r="L225">
        <f>(K225*AI225+AJ225)</f>
        <v>2</v>
      </c>
      <c r="M225" s="1">
        <v>0.5</v>
      </c>
      <c r="N225">
        <f>L225*(M225+1)*(M225+1)/(M225*M225+1)</f>
        <v>3.6</v>
      </c>
      <c r="O225" s="1">
        <v>27.329399108886719</v>
      </c>
      <c r="P225" s="1">
        <v>27.559736251831055</v>
      </c>
      <c r="Q225" s="1">
        <v>27.025033950805664</v>
      </c>
      <c r="R225" s="1">
        <v>409.80392456054688</v>
      </c>
      <c r="S225" s="1">
        <v>415.105224609375</v>
      </c>
      <c r="T225" s="1">
        <v>14.392424583435059</v>
      </c>
      <c r="U225" s="1">
        <v>14.957670211791992</v>
      </c>
      <c r="V225" s="1">
        <v>39.923175811767578</v>
      </c>
      <c r="W225" s="1">
        <v>41.493598937988281</v>
      </c>
      <c r="X225" s="1">
        <v>500.208984375</v>
      </c>
      <c r="Y225" s="1">
        <v>0.18768446147441864</v>
      </c>
      <c r="Z225" s="1">
        <v>0.19756259024143219</v>
      </c>
      <c r="AA225" s="1">
        <v>101.22274017333984</v>
      </c>
      <c r="AB225" s="1">
        <v>-0.3665221631526947</v>
      </c>
      <c r="AC225" s="1">
        <v>-0.13200128078460693</v>
      </c>
      <c r="AD225" s="1">
        <v>3.5540860146284103E-2</v>
      </c>
      <c r="AE225" s="1">
        <v>6.2852720730006695E-3</v>
      </c>
      <c r="AF225" s="1">
        <v>3.144097700715065E-2</v>
      </c>
      <c r="AG225" s="1">
        <v>6.1177653260529041E-3</v>
      </c>
      <c r="AH225" s="1">
        <v>1</v>
      </c>
      <c r="AI225" s="1">
        <v>0</v>
      </c>
      <c r="AJ225" s="1">
        <v>2</v>
      </c>
      <c r="AK225" s="1">
        <v>0</v>
      </c>
      <c r="AL225" s="1">
        <v>1</v>
      </c>
      <c r="AM225" s="1">
        <v>0.18999999761581421</v>
      </c>
      <c r="AN225" s="1">
        <v>111115</v>
      </c>
      <c r="AO225">
        <f>X225*0.000001/(K225*0.0001)</f>
        <v>0.41305449922056209</v>
      </c>
      <c r="AP225">
        <f>(U225-T225)/(1000-U225)*AO225</f>
        <v>2.3702255517058299E-4</v>
      </c>
      <c r="AQ225">
        <f>(P225+273.15)</f>
        <v>300.70973625183103</v>
      </c>
      <c r="AR225">
        <f>(O225+273.15)</f>
        <v>300.4793991088867</v>
      </c>
      <c r="AS225">
        <f>(Y225*AK225+Z225*AL225)*AM225</f>
        <v>3.7536891674846196E-2</v>
      </c>
      <c r="AT225">
        <f>((AS225+0.00000010773*(AR225^4-AQ225^4))-AP225*44100)/(L225*0.92*2*29.3+0.00000043092*AQ225^3)</f>
        <v>-0.109677788208003</v>
      </c>
      <c r="AU225">
        <f>0.61365*EXP(17.502*J225/(240.97+J225))</f>
        <v>3.6748663976357405</v>
      </c>
      <c r="AV225">
        <f>AU225*1000/AA225</f>
        <v>36.304751198620792</v>
      </c>
      <c r="AW225">
        <f>(AV225-U225)</f>
        <v>21.3470809868288</v>
      </c>
      <c r="AX225">
        <f>IF(D225,P225,(O225+P225)/2)</f>
        <v>27.559736251831055</v>
      </c>
      <c r="AY225">
        <f>0.61365*EXP(17.502*AX225/(240.97+AX225))</f>
        <v>3.6985254757868082</v>
      </c>
      <c r="AZ225">
        <f>IF(AW225&lt;&gt;0,(1000-(AV225+U225)/2)/AW225*AP225,0)</f>
        <v>1.0818686651332537E-2</v>
      </c>
      <c r="BA225">
        <f>U225*AA225/1000</f>
        <v>1.5140563654467261</v>
      </c>
      <c r="BB225">
        <f>(AY225-BA225)</f>
        <v>2.184469110340082</v>
      </c>
      <c r="BC225">
        <f>1/(1.6/F225+1.37/N225)</f>
        <v>6.7646014389850205E-3</v>
      </c>
      <c r="BD225">
        <f>G225*AA225*0.001</f>
        <v>74.220096102603762</v>
      </c>
      <c r="BE225">
        <f>G225/S225</f>
        <v>1.7663844099977362</v>
      </c>
      <c r="BF225">
        <f>(1-AP225*AA225/AU225/F225)*100</f>
        <v>39.834910677909264</v>
      </c>
      <c r="BG225">
        <f>(S225-E225/(N225/1.35))</f>
        <v>415.96326778608307</v>
      </c>
      <c r="BH225">
        <f>E225*BF225/100/BG225</f>
        <v>-2.1912238218453296E-3</v>
      </c>
    </row>
    <row r="226" spans="1:60" x14ac:dyDescent="0.25">
      <c r="A226" s="1" t="s">
        <v>9</v>
      </c>
      <c r="B226" s="1" t="s">
        <v>288</v>
      </c>
    </row>
    <row r="227" spans="1:60" x14ac:dyDescent="0.25">
      <c r="A227" s="1" t="s">
        <v>9</v>
      </c>
      <c r="B227" s="1" t="s">
        <v>289</v>
      </c>
    </row>
    <row r="228" spans="1:60" x14ac:dyDescent="0.25">
      <c r="A228" s="1" t="s">
        <v>9</v>
      </c>
      <c r="B228" s="1" t="s">
        <v>290</v>
      </c>
    </row>
    <row r="229" spans="1:60" x14ac:dyDescent="0.25">
      <c r="A229" s="1" t="s">
        <v>9</v>
      </c>
      <c r="B229" s="1" t="s">
        <v>291</v>
      </c>
    </row>
    <row r="230" spans="1:60" x14ac:dyDescent="0.25">
      <c r="A230" s="1" t="s">
        <v>9</v>
      </c>
      <c r="B230" s="1" t="s">
        <v>292</v>
      </c>
    </row>
    <row r="231" spans="1:60" x14ac:dyDescent="0.25">
      <c r="A231" s="1" t="s">
        <v>9</v>
      </c>
      <c r="B231" s="1" t="s">
        <v>293</v>
      </c>
    </row>
    <row r="232" spans="1:60" x14ac:dyDescent="0.25">
      <c r="A232" s="1" t="s">
        <v>9</v>
      </c>
      <c r="B232" s="1" t="s">
        <v>294</v>
      </c>
    </row>
    <row r="233" spans="1:60" x14ac:dyDescent="0.25">
      <c r="A233" s="1" t="s">
        <v>9</v>
      </c>
      <c r="B233" s="1" t="s">
        <v>295</v>
      </c>
    </row>
    <row r="234" spans="1:60" x14ac:dyDescent="0.25">
      <c r="A234" s="1" t="s">
        <v>9</v>
      </c>
      <c r="B234" s="1" t="s">
        <v>296</v>
      </c>
    </row>
    <row r="235" spans="1:60" x14ac:dyDescent="0.25">
      <c r="A235" s="1">
        <v>79</v>
      </c>
      <c r="B235" s="1" t="s">
        <v>297</v>
      </c>
      <c r="C235" s="1">
        <v>10594.999999955297</v>
      </c>
      <c r="D235" s="1">
        <v>1</v>
      </c>
      <c r="E235">
        <f t="shared" ref="E235:E240" si="84">(R235-S235*(1000-T235)/(1000-U235))*AO235</f>
        <v>-1.790918895144691</v>
      </c>
      <c r="F235">
        <f t="shared" ref="F235:F240" si="85">IF(AZ235&lt;&gt;0,1/(1/AZ235-1/N235),0)</f>
        <v>1.4055853208763449E-2</v>
      </c>
      <c r="G235">
        <f t="shared" ref="G235:G240" si="86">((BC235-AP235/2)*S235-E235)/(BC235+AP235/2)</f>
        <v>599.36711967566009</v>
      </c>
      <c r="H235">
        <f t="shared" ref="H235:H240" si="87">AP235*1000</f>
        <v>0.30917949195592936</v>
      </c>
      <c r="I235">
        <f t="shared" ref="I235:I240" si="88">(AU235-BA235)</f>
        <v>2.1779083390902665</v>
      </c>
      <c r="J235">
        <f t="shared" ref="J235:J240" si="89">(P235+AT235*D235)</f>
        <v>27.492191249588064</v>
      </c>
      <c r="K235" s="1">
        <v>8.1800003051757813</v>
      </c>
      <c r="L235">
        <f t="shared" ref="L235:L240" si="90">(K235*AI235+AJ235)</f>
        <v>2</v>
      </c>
      <c r="M235" s="1">
        <v>0.5</v>
      </c>
      <c r="N235">
        <f t="shared" ref="N235:N240" si="91">L235*(M235+1)*(M235+1)/(M235*M235+1)</f>
        <v>3.6</v>
      </c>
      <c r="O235" s="1">
        <v>27.345962524414063</v>
      </c>
      <c r="P235" s="1">
        <v>27.634256362915039</v>
      </c>
      <c r="Q235" s="1">
        <v>27.048410415649414</v>
      </c>
      <c r="R235" s="1">
        <v>409.9713134765625</v>
      </c>
      <c r="S235" s="1">
        <v>412.69137573242188</v>
      </c>
      <c r="T235" s="1">
        <v>14.380481719970703</v>
      </c>
      <c r="U235" s="1">
        <v>14.878565788269043</v>
      </c>
      <c r="V235" s="1">
        <v>39.852649688720703</v>
      </c>
      <c r="W235" s="1">
        <v>41.233482360839844</v>
      </c>
      <c r="X235" s="1">
        <v>500.20855712890625</v>
      </c>
      <c r="Y235" s="1">
        <v>0.13327609002590179</v>
      </c>
      <c r="Z235" s="1">
        <v>0.14029061794281006</v>
      </c>
      <c r="AA235" s="1">
        <v>101.22151947021484</v>
      </c>
      <c r="AB235" s="1">
        <v>-0.31151270866394043</v>
      </c>
      <c r="AC235" s="1">
        <v>-0.1389906108379364</v>
      </c>
      <c r="AD235" s="1">
        <v>2.9083199799060822E-2</v>
      </c>
      <c r="AE235" s="1">
        <v>5.4327037651091814E-4</v>
      </c>
      <c r="AF235" s="1">
        <v>2.5153383612632751E-2</v>
      </c>
      <c r="AG235" s="1">
        <v>7.4927997775375843E-4</v>
      </c>
      <c r="AH235" s="1">
        <v>0.66666668653488159</v>
      </c>
      <c r="AI235" s="1">
        <v>0</v>
      </c>
      <c r="AJ235" s="1">
        <v>2</v>
      </c>
      <c r="AK235" s="1">
        <v>0</v>
      </c>
      <c r="AL235" s="1">
        <v>1</v>
      </c>
      <c r="AM235" s="1">
        <v>0.18999999761581421</v>
      </c>
      <c r="AN235" s="1">
        <v>111115</v>
      </c>
      <c r="AO235">
        <f t="shared" ref="AO235:AO240" si="92">X235*0.000001/(K235*0.0001)</f>
        <v>0.61150188076693124</v>
      </c>
      <c r="AP235">
        <f t="shared" ref="AP235:AP240" si="93">(U235-T235)/(1000-U235)*AO235</f>
        <v>3.0917949195592937E-4</v>
      </c>
      <c r="AQ235">
        <f t="shared" ref="AQ235:AQ240" si="94">(P235+273.15)</f>
        <v>300.78425636291502</v>
      </c>
      <c r="AR235">
        <f t="shared" ref="AR235:AR240" si="95">(O235+273.15)</f>
        <v>300.49596252441404</v>
      </c>
      <c r="AS235">
        <f t="shared" ref="AS235:AS240" si="96">(Y235*AK235+Z235*AL235)*AM235</f>
        <v>2.6655217074655013E-2</v>
      </c>
      <c r="AT235">
        <f t="shared" ref="AT235:AT240" si="97">((AS235+0.00000010773*(AR235^4-AQ235^4))-AP235*44100)/(L235*0.92*2*29.3+0.00000043092*AQ235^3)</f>
        <v>-0.14206511332697611</v>
      </c>
      <c r="AU235">
        <f t="shared" ref="AU235:AU240" si="98">0.61365*EXP(17.502*J235/(240.97+J235))</f>
        <v>3.6839393757164141</v>
      </c>
      <c r="AV235">
        <f t="shared" ref="AV235:AV240" si="99">AU235*1000/AA235</f>
        <v>36.394823897110527</v>
      </c>
      <c r="AW235">
        <f t="shared" ref="AW235:AW240" si="100">(AV235-U235)</f>
        <v>21.516258108841484</v>
      </c>
      <c r="AX235">
        <f t="shared" ref="AX235:AX240" si="101">IF(D235,P235,(O235+P235)/2)</f>
        <v>27.634256362915039</v>
      </c>
      <c r="AY235">
        <f t="shared" ref="AY235:AY240" si="102">0.61365*EXP(17.502*AX235/(240.97+AX235))</f>
        <v>3.7146762747761106</v>
      </c>
      <c r="AZ235">
        <f t="shared" ref="AZ235:AZ240" si="103">IF(AW235&lt;&gt;0,(1000-(AV235+U235)/2)/AW235*AP235,0)</f>
        <v>1.4001186923168861E-2</v>
      </c>
      <c r="BA235">
        <f t="shared" ref="BA235:BA240" si="104">U235*AA235/1000</f>
        <v>1.5060310366261473</v>
      </c>
      <c r="BB235">
        <f t="shared" ref="BB235:BB240" si="105">(AY235-BA235)</f>
        <v>2.2086452381499635</v>
      </c>
      <c r="BC235">
        <f t="shared" ref="BC235:BC240" si="106">1/(1.6/F235+1.37/N235)</f>
        <v>8.7556368861810945E-3</v>
      </c>
      <c r="BD235">
        <f t="shared" ref="BD235:BD240" si="107">G235*AA235*0.001</f>
        <v>60.668850574056421</v>
      </c>
      <c r="BE235">
        <f t="shared" ref="BE235:BE240" si="108">G235/S235</f>
        <v>1.4523374001017986</v>
      </c>
      <c r="BF235">
        <f t="shared" ref="BF235:BF240" si="109">(1-AP235*AA235/AU235/F235)*100</f>
        <v>39.56147680105655</v>
      </c>
      <c r="BG235">
        <f t="shared" ref="BG235:BG240" si="110">(S235-E235/(N235/1.35))</f>
        <v>413.36297031810113</v>
      </c>
      <c r="BH235">
        <f t="shared" ref="BH235:BH240" si="111">E235*BF235/100/BG235</f>
        <v>-1.7140237856409161E-3</v>
      </c>
    </row>
    <row r="236" spans="1:60" x14ac:dyDescent="0.25">
      <c r="A236" s="1">
        <v>80</v>
      </c>
      <c r="B236" s="1" t="s">
        <v>298</v>
      </c>
      <c r="C236" s="1">
        <v>10599.999999843538</v>
      </c>
      <c r="D236" s="1">
        <v>1</v>
      </c>
      <c r="E236">
        <f t="shared" si="84"/>
        <v>-1.7890618246548236</v>
      </c>
      <c r="F236">
        <f t="shared" si="85"/>
        <v>1.4021227764886013E-2</v>
      </c>
      <c r="G236">
        <f t="shared" si="86"/>
        <v>599.67544415262432</v>
      </c>
      <c r="H236">
        <f t="shared" si="87"/>
        <v>0.30846665932809897</v>
      </c>
      <c r="I236">
        <f t="shared" si="88"/>
        <v>2.1782388290696049</v>
      </c>
      <c r="J236">
        <f t="shared" si="89"/>
        <v>27.493175339599798</v>
      </c>
      <c r="K236" s="1">
        <v>8.1800003051757813</v>
      </c>
      <c r="L236">
        <f t="shared" si="90"/>
        <v>2</v>
      </c>
      <c r="M236" s="1">
        <v>0.5</v>
      </c>
      <c r="N236">
        <f t="shared" si="91"/>
        <v>3.6</v>
      </c>
      <c r="O236" s="1">
        <v>27.350797653198242</v>
      </c>
      <c r="P236" s="1">
        <v>27.634593963623047</v>
      </c>
      <c r="Q236" s="1">
        <v>27.062746047973633</v>
      </c>
      <c r="R236" s="1">
        <v>410.00006103515625</v>
      </c>
      <c r="S236" s="1">
        <v>412.71746826171875</v>
      </c>
      <c r="T236" s="1">
        <v>14.380424499511719</v>
      </c>
      <c r="U236" s="1">
        <v>14.877345085144043</v>
      </c>
      <c r="V236" s="1">
        <v>39.842781066894531</v>
      </c>
      <c r="W236" s="1">
        <v>41.220436096191406</v>
      </c>
      <c r="X236" s="1">
        <v>500.22439575195313</v>
      </c>
      <c r="Y236" s="1">
        <v>9.9618799984455109E-2</v>
      </c>
      <c r="Z236" s="1">
        <v>0.10486189275979996</v>
      </c>
      <c r="AA236" s="1">
        <v>101.22187042236328</v>
      </c>
      <c r="AB236" s="1">
        <v>-0.31151270866394043</v>
      </c>
      <c r="AC236" s="1">
        <v>-0.1389906108379364</v>
      </c>
      <c r="AD236" s="1">
        <v>2.9083199799060822E-2</v>
      </c>
      <c r="AE236" s="1">
        <v>5.4327037651091814E-4</v>
      </c>
      <c r="AF236" s="1">
        <v>2.5153383612632751E-2</v>
      </c>
      <c r="AG236" s="1">
        <v>7.4927997775375843E-4</v>
      </c>
      <c r="AH236" s="1">
        <v>1</v>
      </c>
      <c r="AI236" s="1">
        <v>0</v>
      </c>
      <c r="AJ236" s="1">
        <v>2</v>
      </c>
      <c r="AK236" s="1">
        <v>0</v>
      </c>
      <c r="AL236" s="1">
        <v>1</v>
      </c>
      <c r="AM236" s="1">
        <v>0.18999999761581421</v>
      </c>
      <c r="AN236" s="1">
        <v>111115</v>
      </c>
      <c r="AO236">
        <f t="shared" si="92"/>
        <v>0.61152124338607061</v>
      </c>
      <c r="AP236">
        <f t="shared" si="93"/>
        <v>3.0846665932809898E-4</v>
      </c>
      <c r="AQ236">
        <f t="shared" si="94"/>
        <v>300.78459396362302</v>
      </c>
      <c r="AR236">
        <f t="shared" si="95"/>
        <v>300.50079765319822</v>
      </c>
      <c r="AS236">
        <f t="shared" si="96"/>
        <v>1.9923759374351757E-2</v>
      </c>
      <c r="AT236">
        <f t="shared" si="97"/>
        <v>-0.14141862402325026</v>
      </c>
      <c r="AU236">
        <f t="shared" si="98"/>
        <v>3.6841515255068384</v>
      </c>
      <c r="AV236">
        <f t="shared" si="99"/>
        <v>36.396793599388843</v>
      </c>
      <c r="AW236">
        <f t="shared" si="100"/>
        <v>21.5194485142448</v>
      </c>
      <c r="AX236">
        <f t="shared" si="101"/>
        <v>27.634593963623047</v>
      </c>
      <c r="AY236">
        <f t="shared" si="102"/>
        <v>3.7147495830403772</v>
      </c>
      <c r="AZ236">
        <f t="shared" si="103"/>
        <v>1.3966829958220003E-2</v>
      </c>
      <c r="BA236">
        <f t="shared" si="104"/>
        <v>1.5059126964372336</v>
      </c>
      <c r="BB236">
        <f t="shared" si="105"/>
        <v>2.2088368866031436</v>
      </c>
      <c r="BC236">
        <f t="shared" si="106"/>
        <v>8.7341397822884078E-3</v>
      </c>
      <c r="BD236">
        <f t="shared" si="107"/>
        <v>60.700270103490091</v>
      </c>
      <c r="BE236">
        <f t="shared" si="108"/>
        <v>1.4529926408938643</v>
      </c>
      <c r="BF236">
        <f t="shared" si="109"/>
        <v>39.555183972905319</v>
      </c>
      <c r="BG236">
        <f t="shared" si="110"/>
        <v>413.38836644596432</v>
      </c>
      <c r="BH236">
        <f t="shared" si="111"/>
        <v>-1.7118689193294805E-3</v>
      </c>
    </row>
    <row r="237" spans="1:60" x14ac:dyDescent="0.25">
      <c r="A237" s="1">
        <v>81</v>
      </c>
      <c r="B237" s="1" t="s">
        <v>299</v>
      </c>
      <c r="C237" s="1">
        <v>10604.999999731779</v>
      </c>
      <c r="D237" s="1">
        <v>1</v>
      </c>
      <c r="E237">
        <f t="shared" si="84"/>
        <v>-1.8207148666937951</v>
      </c>
      <c r="F237">
        <f t="shared" si="85"/>
        <v>1.3977384355680165E-2</v>
      </c>
      <c r="G237">
        <f t="shared" si="86"/>
        <v>603.89829339739106</v>
      </c>
      <c r="H237">
        <f t="shared" si="87"/>
        <v>0.30750161733108533</v>
      </c>
      <c r="I237">
        <f t="shared" si="88"/>
        <v>2.178228659291146</v>
      </c>
      <c r="J237">
        <f t="shared" si="89"/>
        <v>27.492338063438599</v>
      </c>
      <c r="K237" s="1">
        <v>8.1800003051757813</v>
      </c>
      <c r="L237">
        <f t="shared" si="90"/>
        <v>2</v>
      </c>
      <c r="M237" s="1">
        <v>0.5</v>
      </c>
      <c r="N237">
        <f t="shared" si="91"/>
        <v>3.6</v>
      </c>
      <c r="O237" s="1">
        <v>27.35472297668457</v>
      </c>
      <c r="P237" s="1">
        <v>27.632890701293945</v>
      </c>
      <c r="Q237" s="1">
        <v>27.059263229370117</v>
      </c>
      <c r="R237" s="1">
        <v>409.96945190429688</v>
      </c>
      <c r="S237" s="1">
        <v>412.73928833007813</v>
      </c>
      <c r="T237" s="1">
        <v>14.380185127258301</v>
      </c>
      <c r="U237" s="1">
        <v>14.875556945800781</v>
      </c>
      <c r="V237" s="1">
        <v>39.833419799804688</v>
      </c>
      <c r="W237" s="1">
        <v>41.206558227539063</v>
      </c>
      <c r="X237" s="1">
        <v>500.21939086914063</v>
      </c>
      <c r="Y237" s="1">
        <v>7.524476945400238E-2</v>
      </c>
      <c r="Z237" s="1">
        <v>7.9205021262168884E-2</v>
      </c>
      <c r="AA237" s="1">
        <v>101.22258758544922</v>
      </c>
      <c r="AB237" s="1">
        <v>-0.31151270866394043</v>
      </c>
      <c r="AC237" s="1">
        <v>-0.1389906108379364</v>
      </c>
      <c r="AD237" s="1">
        <v>2.9083199799060822E-2</v>
      </c>
      <c r="AE237" s="1">
        <v>5.4327037651091814E-4</v>
      </c>
      <c r="AF237" s="1">
        <v>2.5153383612632751E-2</v>
      </c>
      <c r="AG237" s="1">
        <v>7.4927997775375843E-4</v>
      </c>
      <c r="AH237" s="1">
        <v>1</v>
      </c>
      <c r="AI237" s="1">
        <v>0</v>
      </c>
      <c r="AJ237" s="1">
        <v>2</v>
      </c>
      <c r="AK237" s="1">
        <v>0</v>
      </c>
      <c r="AL237" s="1">
        <v>1</v>
      </c>
      <c r="AM237" s="1">
        <v>0.18999999761581421</v>
      </c>
      <c r="AN237" s="1">
        <v>111115</v>
      </c>
      <c r="AO237">
        <f t="shared" si="92"/>
        <v>0.61151512494765281</v>
      </c>
      <c r="AP237">
        <f t="shared" si="93"/>
        <v>3.0750161733108535E-4</v>
      </c>
      <c r="AQ237">
        <f t="shared" si="94"/>
        <v>300.78289070129392</v>
      </c>
      <c r="AR237">
        <f t="shared" si="95"/>
        <v>300.50472297668455</v>
      </c>
      <c r="AS237">
        <f t="shared" si="96"/>
        <v>1.5048953850972602E-2</v>
      </c>
      <c r="AT237">
        <f t="shared" si="97"/>
        <v>-0.14055263785534586</v>
      </c>
      <c r="AU237">
        <f t="shared" si="98"/>
        <v>3.6839710251198032</v>
      </c>
      <c r="AV237">
        <f t="shared" si="99"/>
        <v>36.394752525071539</v>
      </c>
      <c r="AW237">
        <f t="shared" si="100"/>
        <v>21.519195579270757</v>
      </c>
      <c r="AX237">
        <f t="shared" si="101"/>
        <v>27.632890701293945</v>
      </c>
      <c r="AY237">
        <f t="shared" si="102"/>
        <v>3.714379741233234</v>
      </c>
      <c r="AZ237">
        <f t="shared" si="103"/>
        <v>1.3923325557672152E-2</v>
      </c>
      <c r="BA237">
        <f t="shared" si="104"/>
        <v>1.5057423658286571</v>
      </c>
      <c r="BB237">
        <f t="shared" si="105"/>
        <v>2.2086373754045772</v>
      </c>
      <c r="BC237">
        <f t="shared" si="106"/>
        <v>8.7069192256850631E-3</v>
      </c>
      <c r="BD237">
        <f t="shared" si="107"/>
        <v>61.128147896120723</v>
      </c>
      <c r="BE237">
        <f t="shared" si="108"/>
        <v>1.4631471015050019</v>
      </c>
      <c r="BF237">
        <f t="shared" si="109"/>
        <v>39.551890082181764</v>
      </c>
      <c r="BG237">
        <f t="shared" si="110"/>
        <v>413.42205640508831</v>
      </c>
      <c r="BH237">
        <f t="shared" si="111"/>
        <v>-1.7418691906439102E-3</v>
      </c>
    </row>
    <row r="238" spans="1:60" x14ac:dyDescent="0.25">
      <c r="A238" s="1">
        <v>82</v>
      </c>
      <c r="B238" s="1" t="s">
        <v>300</v>
      </c>
      <c r="C238" s="1">
        <v>10610.499999608845</v>
      </c>
      <c r="D238" s="1">
        <v>1</v>
      </c>
      <c r="E238">
        <f t="shared" si="84"/>
        <v>-1.8733962978751466</v>
      </c>
      <c r="F238">
        <f t="shared" si="85"/>
        <v>1.3994194490186415E-2</v>
      </c>
      <c r="G238">
        <f t="shared" si="86"/>
        <v>609.57911271847945</v>
      </c>
      <c r="H238">
        <f t="shared" si="87"/>
        <v>0.30785911274320982</v>
      </c>
      <c r="I238">
        <f t="shared" si="88"/>
        <v>2.1781779922802409</v>
      </c>
      <c r="J238">
        <f t="shared" si="89"/>
        <v>27.492122757313393</v>
      </c>
      <c r="K238" s="1">
        <v>8.1800003051757813</v>
      </c>
      <c r="L238">
        <f t="shared" si="90"/>
        <v>2</v>
      </c>
      <c r="M238" s="1">
        <v>0.5</v>
      </c>
      <c r="N238">
        <f t="shared" si="91"/>
        <v>3.6</v>
      </c>
      <c r="O238" s="1">
        <v>27.352649688720703</v>
      </c>
      <c r="P238" s="1">
        <v>27.632991790771484</v>
      </c>
      <c r="Q238" s="1">
        <v>27.033811569213867</v>
      </c>
      <c r="R238" s="1">
        <v>409.87069702148438</v>
      </c>
      <c r="S238" s="1">
        <v>412.72662353515625</v>
      </c>
      <c r="T238" s="1">
        <v>14.379447937011719</v>
      </c>
      <c r="U238" s="1">
        <v>14.875426292419434</v>
      </c>
      <c r="V238" s="1">
        <v>39.834217071533203</v>
      </c>
      <c r="W238" s="1">
        <v>41.208328247070313</v>
      </c>
      <c r="X238" s="1">
        <v>500.18856811523438</v>
      </c>
      <c r="Y238" s="1">
        <v>9.2085808515548706E-2</v>
      </c>
      <c r="Z238" s="1">
        <v>9.693242609500885E-2</v>
      </c>
      <c r="AA238" s="1">
        <v>101.22376251220703</v>
      </c>
      <c r="AB238" s="1">
        <v>-0.31151270866394043</v>
      </c>
      <c r="AC238" s="1">
        <v>-0.1389906108379364</v>
      </c>
      <c r="AD238" s="1">
        <v>2.9083199799060822E-2</v>
      </c>
      <c r="AE238" s="1">
        <v>5.4327037651091814E-4</v>
      </c>
      <c r="AF238" s="1">
        <v>2.5153383612632751E-2</v>
      </c>
      <c r="AG238" s="1">
        <v>7.4927997775375843E-4</v>
      </c>
      <c r="AH238" s="1">
        <v>1</v>
      </c>
      <c r="AI238" s="1">
        <v>0</v>
      </c>
      <c r="AJ238" s="1">
        <v>2</v>
      </c>
      <c r="AK238" s="1">
        <v>0</v>
      </c>
      <c r="AL238" s="1">
        <v>1</v>
      </c>
      <c r="AM238" s="1">
        <v>0.18999999761581421</v>
      </c>
      <c r="AN238" s="1">
        <v>111115</v>
      </c>
      <c r="AO238">
        <f t="shared" si="92"/>
        <v>0.6114774443208113</v>
      </c>
      <c r="AP238">
        <f t="shared" si="93"/>
        <v>3.078591127432098E-4</v>
      </c>
      <c r="AQ238">
        <f t="shared" si="94"/>
        <v>300.78299179077146</v>
      </c>
      <c r="AR238">
        <f t="shared" si="95"/>
        <v>300.50264968872068</v>
      </c>
      <c r="AS238">
        <f t="shared" si="96"/>
        <v>1.8417160726946769E-2</v>
      </c>
      <c r="AT238">
        <f t="shared" si="97"/>
        <v>-0.14086903345809229</v>
      </c>
      <c r="AU238">
        <f t="shared" si="98"/>
        <v>3.6839246105719461</v>
      </c>
      <c r="AV238">
        <f t="shared" si="99"/>
        <v>36.39387154896248</v>
      </c>
      <c r="AW238">
        <f t="shared" si="100"/>
        <v>21.518445256543046</v>
      </c>
      <c r="AX238">
        <f t="shared" si="101"/>
        <v>27.632991790771484</v>
      </c>
      <c r="AY238">
        <f t="shared" si="102"/>
        <v>3.7144016906339088</v>
      </c>
      <c r="AZ238">
        <f t="shared" si="103"/>
        <v>1.3940005836610899E-2</v>
      </c>
      <c r="BA238">
        <f t="shared" si="104"/>
        <v>1.5057466182917052</v>
      </c>
      <c r="BB238">
        <f t="shared" si="105"/>
        <v>2.2086550723422036</v>
      </c>
      <c r="BC238">
        <f t="shared" si="106"/>
        <v>8.7173560087390276E-3</v>
      </c>
      <c r="BD238">
        <f t="shared" si="107"/>
        <v>61.703891338217247</v>
      </c>
      <c r="BE238">
        <f t="shared" si="108"/>
        <v>1.4769561204877184</v>
      </c>
      <c r="BF238">
        <f t="shared" si="109"/>
        <v>39.552847108414646</v>
      </c>
      <c r="BG238">
        <f t="shared" si="110"/>
        <v>413.42914714685941</v>
      </c>
      <c r="BH238">
        <f t="shared" si="111"/>
        <v>-1.7922818904929398E-3</v>
      </c>
    </row>
    <row r="239" spans="1:60" x14ac:dyDescent="0.25">
      <c r="A239" s="1">
        <v>83</v>
      </c>
      <c r="B239" s="1" t="s">
        <v>301</v>
      </c>
      <c r="C239" s="1">
        <v>10615.499999497086</v>
      </c>
      <c r="D239" s="1">
        <v>1</v>
      </c>
      <c r="E239">
        <f t="shared" si="84"/>
        <v>-1.8618193468390563</v>
      </c>
      <c r="F239">
        <f t="shared" si="85"/>
        <v>1.3990026647989578E-2</v>
      </c>
      <c r="G239">
        <f t="shared" si="86"/>
        <v>608.30930380371717</v>
      </c>
      <c r="H239">
        <f t="shared" si="87"/>
        <v>0.30770584606236323</v>
      </c>
      <c r="I239">
        <f t="shared" si="88"/>
        <v>2.1777601173012697</v>
      </c>
      <c r="J239">
        <f t="shared" si="89"/>
        <v>27.489830759930964</v>
      </c>
      <c r="K239" s="1">
        <v>8.1800003051757813</v>
      </c>
      <c r="L239">
        <f t="shared" si="90"/>
        <v>2</v>
      </c>
      <c r="M239" s="1">
        <v>0.5</v>
      </c>
      <c r="N239">
        <f t="shared" si="91"/>
        <v>3.6</v>
      </c>
      <c r="O239" s="1">
        <v>27.346168518066406</v>
      </c>
      <c r="P239" s="1">
        <v>27.631074905395508</v>
      </c>
      <c r="Q239" s="1">
        <v>27.023906707763672</v>
      </c>
      <c r="R239" s="1">
        <v>409.85775756835938</v>
      </c>
      <c r="S239" s="1">
        <v>412.69482421875</v>
      </c>
      <c r="T239" s="1">
        <v>14.37885570526123</v>
      </c>
      <c r="U239" s="1">
        <v>14.874579429626465</v>
      </c>
      <c r="V239" s="1">
        <v>39.845996856689453</v>
      </c>
      <c r="W239" s="1">
        <v>41.219638824462891</v>
      </c>
      <c r="X239" s="1">
        <v>500.19677734375</v>
      </c>
      <c r="Y239" s="1">
        <v>0.10076069086790085</v>
      </c>
      <c r="Z239" s="1">
        <v>0.10606388002634048</v>
      </c>
      <c r="AA239" s="1">
        <v>101.22440338134766</v>
      </c>
      <c r="AB239" s="1">
        <v>-0.31151270866394043</v>
      </c>
      <c r="AC239" s="1">
        <v>-0.1389906108379364</v>
      </c>
      <c r="AD239" s="1">
        <v>2.9083199799060822E-2</v>
      </c>
      <c r="AE239" s="1">
        <v>5.4327037651091814E-4</v>
      </c>
      <c r="AF239" s="1">
        <v>2.5153383612632751E-2</v>
      </c>
      <c r="AG239" s="1">
        <v>7.4927997775375843E-4</v>
      </c>
      <c r="AH239" s="1">
        <v>1</v>
      </c>
      <c r="AI239" s="1">
        <v>0</v>
      </c>
      <c r="AJ239" s="1">
        <v>2</v>
      </c>
      <c r="AK239" s="1">
        <v>0</v>
      </c>
      <c r="AL239" s="1">
        <v>1</v>
      </c>
      <c r="AM239" s="1">
        <v>0.18999999761581421</v>
      </c>
      <c r="AN239" s="1">
        <v>111115</v>
      </c>
      <c r="AO239">
        <f t="shared" si="92"/>
        <v>0.61148748005211861</v>
      </c>
      <c r="AP239">
        <f t="shared" si="93"/>
        <v>3.0770584606236326E-4</v>
      </c>
      <c r="AQ239">
        <f t="shared" si="94"/>
        <v>300.78107490539549</v>
      </c>
      <c r="AR239">
        <f t="shared" si="95"/>
        <v>300.49616851806638</v>
      </c>
      <c r="AS239">
        <f t="shared" si="96"/>
        <v>2.0152136952128696E-2</v>
      </c>
      <c r="AT239">
        <f t="shared" si="97"/>
        <v>-0.14124414546454328</v>
      </c>
      <c r="AU239">
        <f t="shared" si="98"/>
        <v>3.6834305456136751</v>
      </c>
      <c r="AV239">
        <f t="shared" si="99"/>
        <v>36.388760245263256</v>
      </c>
      <c r="AW239">
        <f t="shared" si="100"/>
        <v>21.514180815636792</v>
      </c>
      <c r="AX239">
        <f t="shared" si="101"/>
        <v>27.631074905395508</v>
      </c>
      <c r="AY239">
        <f t="shared" si="102"/>
        <v>3.7139854995753567</v>
      </c>
      <c r="AZ239">
        <f t="shared" si="103"/>
        <v>1.3935870204787386E-2</v>
      </c>
      <c r="BA239">
        <f t="shared" si="104"/>
        <v>1.5056704283124054</v>
      </c>
      <c r="BB239">
        <f t="shared" si="105"/>
        <v>2.2083150712629513</v>
      </c>
      <c r="BC239">
        <f t="shared" si="106"/>
        <v>8.7147683593403295E-3</v>
      </c>
      <c r="BD239">
        <f t="shared" si="107"/>
        <v>61.575746348854231</v>
      </c>
      <c r="BE239">
        <f t="shared" si="108"/>
        <v>1.4739930527485394</v>
      </c>
      <c r="BF239">
        <f t="shared" si="109"/>
        <v>39.55645243012944</v>
      </c>
      <c r="BG239">
        <f t="shared" si="110"/>
        <v>413.39300647381464</v>
      </c>
      <c r="BH239">
        <f t="shared" si="111"/>
        <v>-1.7815242946399186E-3</v>
      </c>
    </row>
    <row r="240" spans="1:60" x14ac:dyDescent="0.25">
      <c r="A240" s="1">
        <v>84</v>
      </c>
      <c r="B240" s="1" t="s">
        <v>302</v>
      </c>
      <c r="C240" s="1">
        <v>10620.499999385327</v>
      </c>
      <c r="D240" s="1">
        <v>1</v>
      </c>
      <c r="E240">
        <f t="shared" si="84"/>
        <v>-1.8326903299824739</v>
      </c>
      <c r="F240">
        <f t="shared" si="85"/>
        <v>1.3995411153064212E-2</v>
      </c>
      <c r="G240">
        <f t="shared" si="86"/>
        <v>604.92455298929497</v>
      </c>
      <c r="H240">
        <f t="shared" si="87"/>
        <v>0.30783419609070189</v>
      </c>
      <c r="I240">
        <f t="shared" si="88"/>
        <v>2.1778564656854167</v>
      </c>
      <c r="J240">
        <f t="shared" si="89"/>
        <v>27.489945146156025</v>
      </c>
      <c r="K240" s="1">
        <v>8.1800003051757813</v>
      </c>
      <c r="L240">
        <f t="shared" si="90"/>
        <v>2</v>
      </c>
      <c r="M240" s="1">
        <v>0.5</v>
      </c>
      <c r="N240">
        <f t="shared" si="91"/>
        <v>3.6</v>
      </c>
      <c r="O240" s="1">
        <v>27.341083526611328</v>
      </c>
      <c r="P240" s="1">
        <v>27.631826400756836</v>
      </c>
      <c r="Q240" s="1">
        <v>27.028102874755859</v>
      </c>
      <c r="R240" s="1">
        <v>409.88442993164063</v>
      </c>
      <c r="S240" s="1">
        <v>412.67367553710938</v>
      </c>
      <c r="T240" s="1">
        <v>14.377810478210449</v>
      </c>
      <c r="U240" s="1">
        <v>14.873722076416016</v>
      </c>
      <c r="V240" s="1">
        <v>39.855712890625</v>
      </c>
      <c r="W240" s="1">
        <v>41.230438232421875</v>
      </c>
      <c r="X240" s="1">
        <v>500.21627807617188</v>
      </c>
      <c r="Y240" s="1">
        <v>8.9505776762962341E-2</v>
      </c>
      <c r="Z240" s="1">
        <v>9.4216607511043549E-2</v>
      </c>
      <c r="AA240" s="1">
        <v>101.22541809082031</v>
      </c>
      <c r="AB240" s="1">
        <v>-0.31151270866394043</v>
      </c>
      <c r="AC240" s="1">
        <v>-0.1389906108379364</v>
      </c>
      <c r="AD240" s="1">
        <v>2.9083199799060822E-2</v>
      </c>
      <c r="AE240" s="1">
        <v>5.4327037651091814E-4</v>
      </c>
      <c r="AF240" s="1">
        <v>2.5153383612632751E-2</v>
      </c>
      <c r="AG240" s="1">
        <v>7.4927997775375843E-4</v>
      </c>
      <c r="AH240" s="1">
        <v>1</v>
      </c>
      <c r="AI240" s="1">
        <v>0</v>
      </c>
      <c r="AJ240" s="1">
        <v>2</v>
      </c>
      <c r="AK240" s="1">
        <v>0</v>
      </c>
      <c r="AL240" s="1">
        <v>1</v>
      </c>
      <c r="AM240" s="1">
        <v>0.18999999761581421</v>
      </c>
      <c r="AN240" s="1">
        <v>111115</v>
      </c>
      <c r="AO240">
        <f t="shared" si="92"/>
        <v>0.61151131957741722</v>
      </c>
      <c r="AP240">
        <f t="shared" si="93"/>
        <v>3.0783419609070188E-4</v>
      </c>
      <c r="AQ240">
        <f t="shared" si="94"/>
        <v>300.78182640075681</v>
      </c>
      <c r="AR240">
        <f t="shared" si="95"/>
        <v>300.49108352661131</v>
      </c>
      <c r="AS240">
        <f t="shared" si="96"/>
        <v>1.7901155202468377E-2</v>
      </c>
      <c r="AT240">
        <f t="shared" si="97"/>
        <v>-0.14188125460081127</v>
      </c>
      <c r="AU240">
        <f t="shared" si="98"/>
        <v>3.6834552014372917</v>
      </c>
      <c r="AV240">
        <f t="shared" si="99"/>
        <v>36.388639048469663</v>
      </c>
      <c r="AW240">
        <f t="shared" si="100"/>
        <v>21.514916972053648</v>
      </c>
      <c r="AX240">
        <f t="shared" si="101"/>
        <v>27.631826400756836</v>
      </c>
      <c r="AY240">
        <f t="shared" si="102"/>
        <v>3.7141486581853491</v>
      </c>
      <c r="AZ240">
        <f t="shared" si="103"/>
        <v>1.3941213094943044E-2</v>
      </c>
      <c r="BA240">
        <f t="shared" si="104"/>
        <v>1.5055987357518752</v>
      </c>
      <c r="BB240">
        <f t="shared" si="105"/>
        <v>2.2085499224334741</v>
      </c>
      <c r="BC240">
        <f t="shared" si="106"/>
        <v>8.7181113859334716E-3</v>
      </c>
      <c r="BD240">
        <f t="shared" si="107"/>
        <v>61.233740789743969</v>
      </c>
      <c r="BE240">
        <f t="shared" si="108"/>
        <v>1.4658665886598274</v>
      </c>
      <c r="BF240">
        <f t="shared" si="109"/>
        <v>39.554303306787453</v>
      </c>
      <c r="BG240">
        <f t="shared" si="110"/>
        <v>413.36093441085279</v>
      </c>
      <c r="BH240">
        <f t="shared" si="111"/>
        <v>-1.7536923096726944E-3</v>
      </c>
    </row>
    <row r="241" spans="1:60" x14ac:dyDescent="0.25">
      <c r="A241" s="1" t="s">
        <v>9</v>
      </c>
      <c r="B241" s="1" t="s">
        <v>303</v>
      </c>
    </row>
    <row r="242" spans="1:60" x14ac:dyDescent="0.25">
      <c r="A242" s="1" t="s">
        <v>9</v>
      </c>
      <c r="B242" s="1" t="s">
        <v>304</v>
      </c>
    </row>
    <row r="243" spans="1:60" x14ac:dyDescent="0.25">
      <c r="A243" s="1" t="s">
        <v>9</v>
      </c>
      <c r="B243" s="1" t="s">
        <v>305</v>
      </c>
    </row>
    <row r="244" spans="1:60" x14ac:dyDescent="0.25">
      <c r="A244" s="1" t="s">
        <v>9</v>
      </c>
      <c r="B244" s="1" t="s">
        <v>306</v>
      </c>
    </row>
    <row r="245" spans="1:60" x14ac:dyDescent="0.25">
      <c r="A245" s="1" t="s">
        <v>9</v>
      </c>
      <c r="B245" s="1" t="s">
        <v>307</v>
      </c>
    </row>
    <row r="246" spans="1:60" x14ac:dyDescent="0.25">
      <c r="A246" s="1" t="s">
        <v>9</v>
      </c>
      <c r="B246" s="1" t="s">
        <v>308</v>
      </c>
    </row>
    <row r="247" spans="1:60" x14ac:dyDescent="0.25">
      <c r="A247" s="1" t="s">
        <v>9</v>
      </c>
      <c r="B247" s="1" t="s">
        <v>309</v>
      </c>
    </row>
    <row r="248" spans="1:60" x14ac:dyDescent="0.25">
      <c r="A248" s="1" t="s">
        <v>9</v>
      </c>
      <c r="B248" s="1" t="s">
        <v>310</v>
      </c>
    </row>
    <row r="249" spans="1:60" x14ac:dyDescent="0.25">
      <c r="A249" s="1" t="s">
        <v>9</v>
      </c>
      <c r="B249" s="1" t="s">
        <v>311</v>
      </c>
    </row>
    <row r="250" spans="1:60" x14ac:dyDescent="0.25">
      <c r="A250" s="1" t="s">
        <v>9</v>
      </c>
      <c r="B250" s="1" t="s">
        <v>312</v>
      </c>
    </row>
    <row r="251" spans="1:60" x14ac:dyDescent="0.25">
      <c r="A251" s="1">
        <v>85</v>
      </c>
      <c r="B251" s="1" t="s">
        <v>313</v>
      </c>
      <c r="C251" s="1">
        <v>10963.999999955297</v>
      </c>
      <c r="D251" s="1">
        <v>1</v>
      </c>
      <c r="E251">
        <f>(R251-S251*(1000-T251)/(1000-U251))*AO251</f>
        <v>-3.1783706203235793</v>
      </c>
      <c r="F251">
        <f>IF(AZ251&lt;&gt;0,1/(1/AZ251-1/N251),0)</f>
        <v>1.6368320938097113E-2</v>
      </c>
      <c r="G251">
        <f>((BC251-AP251/2)*S251-E251)/(BC251+AP251/2)</f>
        <v>704.82343812285626</v>
      </c>
      <c r="H251">
        <f>AP251*1000</f>
        <v>0.36342798569848273</v>
      </c>
      <c r="I251">
        <f>(AU251-BA251)</f>
        <v>2.1999930978376723</v>
      </c>
      <c r="J251">
        <f>(P251+AT251*D251)</f>
        <v>27.519661063638186</v>
      </c>
      <c r="K251" s="1">
        <v>4.619999885559082</v>
      </c>
      <c r="L251">
        <f>(K251*AI251+AJ251)</f>
        <v>2</v>
      </c>
      <c r="M251" s="1">
        <v>0.5</v>
      </c>
      <c r="N251">
        <f>L251*(M251+1)*(M251+1)/(M251*M251+1)</f>
        <v>3.6</v>
      </c>
      <c r="O251" s="1">
        <v>27.358196258544922</v>
      </c>
      <c r="P251" s="1">
        <v>27.685592651367188</v>
      </c>
      <c r="Q251" s="1">
        <v>27.043787002563477</v>
      </c>
      <c r="R251" s="1">
        <v>410.06192016601563</v>
      </c>
      <c r="S251" s="1">
        <v>412.85894775390625</v>
      </c>
      <c r="T251" s="1">
        <v>14.387516975402832</v>
      </c>
      <c r="U251" s="1">
        <v>14.718246459960938</v>
      </c>
      <c r="V251" s="1">
        <v>39.845096588134766</v>
      </c>
      <c r="W251" s="1">
        <v>40.761123657226563</v>
      </c>
      <c r="X251" s="1">
        <v>500.20480346679688</v>
      </c>
      <c r="Y251" s="1">
        <v>0.11929671466350555</v>
      </c>
      <c r="Z251" s="1">
        <v>0.1255754828453064</v>
      </c>
      <c r="AA251" s="1">
        <v>101.22620391845703</v>
      </c>
      <c r="AB251" s="1">
        <v>-0.15439143776893616</v>
      </c>
      <c r="AC251" s="1">
        <v>-0.13276688754558563</v>
      </c>
      <c r="AD251" s="1">
        <v>1.8912786617875099E-2</v>
      </c>
      <c r="AE251" s="1">
        <v>5.7155074318870902E-4</v>
      </c>
      <c r="AF251" s="1">
        <v>2.0239358767867088E-2</v>
      </c>
      <c r="AG251" s="1">
        <v>7.5566372834146023E-4</v>
      </c>
      <c r="AH251" s="1">
        <v>0.66666668653488159</v>
      </c>
      <c r="AI251" s="1">
        <v>0</v>
      </c>
      <c r="AJ251" s="1">
        <v>2</v>
      </c>
      <c r="AK251" s="1">
        <v>0</v>
      </c>
      <c r="AL251" s="1">
        <v>1</v>
      </c>
      <c r="AM251" s="1">
        <v>0.18999999761581421</v>
      </c>
      <c r="AN251" s="1">
        <v>111115</v>
      </c>
      <c r="AO251">
        <f>X251*0.000001/(K251*0.0001)</f>
        <v>1.0826944066174264</v>
      </c>
      <c r="AP251">
        <f>(U251-T251)/(1000-U251)*AO251</f>
        <v>3.6342798569848273E-4</v>
      </c>
      <c r="AQ251">
        <f>(P251+273.15)</f>
        <v>300.83559265136716</v>
      </c>
      <c r="AR251">
        <f>(O251+273.15)</f>
        <v>300.5081962585449</v>
      </c>
      <c r="AS251">
        <f>(Y251*AK251+Z251*AL251)*AM251</f>
        <v>2.3859341441212933E-2</v>
      </c>
      <c r="AT251">
        <f>((AS251+0.00000010773*(AR251^4-AQ251^4))-AP251*44100)/(L251*0.92*2*29.3+0.00000043092*AQ251^3)</f>
        <v>-0.16593158772900268</v>
      </c>
      <c r="AU251">
        <f>0.61365*EXP(17.502*J251/(240.97+J251))</f>
        <v>3.6898653153157865</v>
      </c>
      <c r="AV251">
        <f>AU251*1000/AA251</f>
        <v>36.45168120981959</v>
      </c>
      <c r="AW251">
        <f>(AV251-U251)</f>
        <v>21.733434749858652</v>
      </c>
      <c r="AX251">
        <f>IF(D251,P251,(O251+P251)/2)</f>
        <v>27.685592651367188</v>
      </c>
      <c r="AY251">
        <f>0.61365*EXP(17.502*AX251/(240.97+AX251))</f>
        <v>3.7258381969958085</v>
      </c>
      <c r="AZ251">
        <f>IF(AW251&lt;&gt;0,(1000-(AV251+U251)/2)/AW251*AP251,0)</f>
        <v>1.6294235030204014E-2</v>
      </c>
      <c r="BA251">
        <f>U251*AA251/1000</f>
        <v>1.4898722174781143</v>
      </c>
      <c r="BB251">
        <f>(AY251-BA251)</f>
        <v>2.2359659795176943</v>
      </c>
      <c r="BC251">
        <f>1/(1.6/F251+1.37/N251)</f>
        <v>1.0190527236681591E-2</v>
      </c>
      <c r="BD251">
        <f>G251*AA251*0.001</f>
        <v>71.34660107393222</v>
      </c>
      <c r="BE251">
        <f>G251/S251</f>
        <v>1.7071773349162871</v>
      </c>
      <c r="BF251">
        <f>(1-AP251*AA251/AU251/F251)*100</f>
        <v>39.08886785073048</v>
      </c>
      <c r="BG251">
        <f>(S251-E251/(N251/1.35))</f>
        <v>414.05083673652757</v>
      </c>
      <c r="BH251">
        <f>E251*BF251/100/BG251</f>
        <v>-3.0005713824346027E-3</v>
      </c>
    </row>
    <row r="252" spans="1:60" x14ac:dyDescent="0.25">
      <c r="A252" s="1">
        <v>86</v>
      </c>
      <c r="B252" s="1" t="s">
        <v>314</v>
      </c>
      <c r="C252" s="1">
        <v>10968.999999843538</v>
      </c>
      <c r="D252" s="1">
        <v>1</v>
      </c>
      <c r="E252">
        <f>(R252-S252*(1000-T252)/(1000-U252))*AO252</f>
        <v>-3.1484668542153407</v>
      </c>
      <c r="F252">
        <f>IF(AZ252&lt;&gt;0,1/(1/AZ252-1/N252),0)</f>
        <v>1.6290947663686398E-2</v>
      </c>
      <c r="G252">
        <f>((BC252-AP252/2)*S252-E252)/(BC252+AP252/2)</f>
        <v>703.36215377204792</v>
      </c>
      <c r="H252">
        <f>AP252*1000</f>
        <v>0.36177791245694618</v>
      </c>
      <c r="I252">
        <f>(AU252-BA252)</f>
        <v>2.2003446228706025</v>
      </c>
      <c r="J252">
        <f>(P252+AT252*D252)</f>
        <v>27.520436314465051</v>
      </c>
      <c r="K252" s="1">
        <v>4.619999885559082</v>
      </c>
      <c r="L252">
        <f>(K252*AI252+AJ252)</f>
        <v>2</v>
      </c>
      <c r="M252" s="1">
        <v>0.5</v>
      </c>
      <c r="N252">
        <f>L252*(M252+1)*(M252+1)/(M252*M252+1)</f>
        <v>3.6</v>
      </c>
      <c r="O252" s="1">
        <v>27.358991622924805</v>
      </c>
      <c r="P252" s="1">
        <v>27.685661315917969</v>
      </c>
      <c r="Q252" s="1">
        <v>27.0538330078125</v>
      </c>
      <c r="R252" s="1">
        <v>410.07745361328125</v>
      </c>
      <c r="S252" s="1">
        <v>412.8475341796875</v>
      </c>
      <c r="T252" s="1">
        <v>14.387287139892578</v>
      </c>
      <c r="U252" s="1">
        <v>14.716520309448242</v>
      </c>
      <c r="V252" s="1">
        <v>39.842876434326172</v>
      </c>
      <c r="W252" s="1">
        <v>40.755279541015625</v>
      </c>
      <c r="X252" s="1">
        <v>500.1976318359375</v>
      </c>
      <c r="Y252" s="1">
        <v>0.13535580039024353</v>
      </c>
      <c r="Z252" s="1">
        <v>0.1424797922372818</v>
      </c>
      <c r="AA252" s="1">
        <v>101.22556304931641</v>
      </c>
      <c r="AB252" s="1">
        <v>-0.15439143776893616</v>
      </c>
      <c r="AC252" s="1">
        <v>-0.13276688754558563</v>
      </c>
      <c r="AD252" s="1">
        <v>1.8912786617875099E-2</v>
      </c>
      <c r="AE252" s="1">
        <v>5.7155074318870902E-4</v>
      </c>
      <c r="AF252" s="1">
        <v>2.0239358767867088E-2</v>
      </c>
      <c r="AG252" s="1">
        <v>7.5566372834146023E-4</v>
      </c>
      <c r="AH252" s="1">
        <v>1</v>
      </c>
      <c r="AI252" s="1">
        <v>0</v>
      </c>
      <c r="AJ252" s="1">
        <v>2</v>
      </c>
      <c r="AK252" s="1">
        <v>0</v>
      </c>
      <c r="AL252" s="1">
        <v>1</v>
      </c>
      <c r="AM252" s="1">
        <v>0.18999999761581421</v>
      </c>
      <c r="AN252" s="1">
        <v>111115</v>
      </c>
      <c r="AO252">
        <f>X252*0.000001/(K252*0.0001)</f>
        <v>1.0826788836065238</v>
      </c>
      <c r="AP252">
        <f>(U252-T252)/(1000-U252)*AO252</f>
        <v>3.6177791245694618E-4</v>
      </c>
      <c r="AQ252">
        <f>(P252+273.15)</f>
        <v>300.83566131591795</v>
      </c>
      <c r="AR252">
        <f>(O252+273.15)</f>
        <v>300.50899162292478</v>
      </c>
      <c r="AS252">
        <f>(Y252*AK252+Z252*AL252)*AM252</f>
        <v>2.7071160185385246E-2</v>
      </c>
      <c r="AT252">
        <f>((AS252+0.00000010773*(AR252^4-AQ252^4))-AP252*44100)/(L252*0.92*2*29.3+0.00000043092*AQ252^3)</f>
        <v>-0.16522500145291838</v>
      </c>
      <c r="AU252">
        <f>0.61365*EXP(17.502*J252/(240.97+J252))</f>
        <v>3.6900326773212009</v>
      </c>
      <c r="AV252">
        <f>AU252*1000/AA252</f>
        <v>36.453565346170926</v>
      </c>
      <c r="AW252">
        <f>(AV252-U252)</f>
        <v>21.737045036722684</v>
      </c>
      <c r="AX252">
        <f>IF(D252,P252,(O252+P252)/2)</f>
        <v>27.685661315917969</v>
      </c>
      <c r="AY252">
        <f>0.61365*EXP(17.502*AX252/(240.97+AX252))</f>
        <v>3.7258531461361741</v>
      </c>
      <c r="AZ252">
        <f>IF(AW252&lt;&gt;0,(1000-(AV252+U252)/2)/AW252*AP252,0)</f>
        <v>1.6217558940372408E-2</v>
      </c>
      <c r="BA252">
        <f>U252*AA252/1000</f>
        <v>1.4896880544505984</v>
      </c>
      <c r="BB252">
        <f>(AY252-BA252)</f>
        <v>2.2361650916855758</v>
      </c>
      <c r="BC252">
        <f>1/(1.6/F252+1.37/N252)</f>
        <v>1.0142542406176123E-2</v>
      </c>
      <c r="BD252">
        <f>G252*AA252*0.001</f>
        <v>71.198230043155419</v>
      </c>
      <c r="BE252">
        <f>G252/S252</f>
        <v>1.7036850060630786</v>
      </c>
      <c r="BF252">
        <f>(1-AP252*AA252/AU252/F252)*100</f>
        <v>39.080589937373745</v>
      </c>
      <c r="BG252">
        <f>(S252-E252/(N252/1.35))</f>
        <v>414.02820925001828</v>
      </c>
      <c r="BH252">
        <f>E252*BF252/100/BG252</f>
        <v>-2.9718733968366043E-3</v>
      </c>
    </row>
    <row r="253" spans="1:60" x14ac:dyDescent="0.25">
      <c r="A253" s="1">
        <v>87</v>
      </c>
      <c r="B253" s="1" t="s">
        <v>315</v>
      </c>
      <c r="C253" s="1">
        <v>10973.999999731779</v>
      </c>
      <c r="D253" s="1">
        <v>1</v>
      </c>
      <c r="E253">
        <f>(R253-S253*(1000-T253)/(1000-U253))*AO253</f>
        <v>-3.2063079536898766</v>
      </c>
      <c r="F253">
        <f>IF(AZ253&lt;&gt;0,1/(1/AZ253-1/N253),0)</f>
        <v>1.6198041636479348E-2</v>
      </c>
      <c r="G253">
        <f>((BC253-AP253/2)*S253-E253)/(BC253+AP253/2)</f>
        <v>710.74143967019643</v>
      </c>
      <c r="H253">
        <f>AP253*1000</f>
        <v>0.35976232160895655</v>
      </c>
      <c r="I253">
        <f>(AU253-BA253)</f>
        <v>2.2005703493065916</v>
      </c>
      <c r="J253">
        <f>(P253+AT253*D253)</f>
        <v>27.520334742995438</v>
      </c>
      <c r="K253" s="1">
        <v>4.619999885559082</v>
      </c>
      <c r="L253">
        <f>(K253*AI253+AJ253)</f>
        <v>2</v>
      </c>
      <c r="M253" s="1">
        <v>0.5</v>
      </c>
      <c r="N253">
        <f>L253*(M253+1)*(M253+1)/(M253*M253+1)</f>
        <v>3.6</v>
      </c>
      <c r="O253" s="1">
        <v>27.360359191894531</v>
      </c>
      <c r="P253" s="1">
        <v>27.684549331665039</v>
      </c>
      <c r="Q253" s="1">
        <v>27.052995681762695</v>
      </c>
      <c r="R253" s="1">
        <v>410.02749633789063</v>
      </c>
      <c r="S253" s="1">
        <v>412.85171508789063</v>
      </c>
      <c r="T253" s="1">
        <v>14.386757850646973</v>
      </c>
      <c r="U253" s="1">
        <v>14.714151382446289</v>
      </c>
      <c r="V253" s="1">
        <v>39.838592529296875</v>
      </c>
      <c r="W253" s="1">
        <v>40.745937347412109</v>
      </c>
      <c r="X253" s="1">
        <v>500.20703125</v>
      </c>
      <c r="Y253" s="1">
        <v>0.1498371809720993</v>
      </c>
      <c r="Z253" s="1">
        <v>0.15772335231304169</v>
      </c>
      <c r="AA253" s="1">
        <v>101.22502899169922</v>
      </c>
      <c r="AB253" s="1">
        <v>-0.15439143776893616</v>
      </c>
      <c r="AC253" s="1">
        <v>-0.13276688754558563</v>
      </c>
      <c r="AD253" s="1">
        <v>1.8912786617875099E-2</v>
      </c>
      <c r="AE253" s="1">
        <v>5.7155074318870902E-4</v>
      </c>
      <c r="AF253" s="1">
        <v>2.0239358767867088E-2</v>
      </c>
      <c r="AG253" s="1">
        <v>7.5566372834146023E-4</v>
      </c>
      <c r="AH253" s="1">
        <v>1</v>
      </c>
      <c r="AI253" s="1">
        <v>0</v>
      </c>
      <c r="AJ253" s="1">
        <v>2</v>
      </c>
      <c r="AK253" s="1">
        <v>0</v>
      </c>
      <c r="AL253" s="1">
        <v>1</v>
      </c>
      <c r="AM253" s="1">
        <v>0.18999999761581421</v>
      </c>
      <c r="AN253" s="1">
        <v>111115</v>
      </c>
      <c r="AO253">
        <f>X253*0.000001/(K253*0.0001)</f>
        <v>1.0826992286591111</v>
      </c>
      <c r="AP253">
        <f>(U253-T253)/(1000-U253)*AO253</f>
        <v>3.5976232160895655E-4</v>
      </c>
      <c r="AQ253">
        <f>(P253+273.15)</f>
        <v>300.83454933166502</v>
      </c>
      <c r="AR253">
        <f>(O253+273.15)</f>
        <v>300.51035919189451</v>
      </c>
      <c r="AS253">
        <f>(Y253*AK253+Z253*AL253)*AM253</f>
        <v>2.9967436563436145E-2</v>
      </c>
      <c r="AT253">
        <f>((AS253+0.00000010773*(AR253^4-AQ253^4))-AP253*44100)/(L253*0.92*2*29.3+0.00000043092*AQ253^3)</f>
        <v>-0.16421458866960059</v>
      </c>
      <c r="AU253">
        <f>0.61365*EXP(17.502*J253/(240.97+J253))</f>
        <v>3.6900107495829682</v>
      </c>
      <c r="AV253">
        <f>AU253*1000/AA253</f>
        <v>36.453541049472662</v>
      </c>
      <c r="AW253">
        <f>(AV253-U253)</f>
        <v>21.739389667026373</v>
      </c>
      <c r="AX253">
        <f>IF(D253,P253,(O253+P253)/2)</f>
        <v>27.684549331665039</v>
      </c>
      <c r="AY253">
        <f>0.61365*EXP(17.502*AX253/(240.97+AX253))</f>
        <v>3.7256110595522891</v>
      </c>
      <c r="AZ253">
        <f>IF(AW253&lt;&gt;0,(1000-(AV253+U253)/2)/AW253*AP253,0)</f>
        <v>1.6125485722827456E-2</v>
      </c>
      <c r="BA253">
        <f>U253*AA253/1000</f>
        <v>1.4894404002763768</v>
      </c>
      <c r="BB253">
        <f>(AY253-BA253)</f>
        <v>2.2361706592759125</v>
      </c>
      <c r="BC253">
        <f>1/(1.6/F253+1.37/N253)</f>
        <v>1.008492225420813E-2</v>
      </c>
      <c r="BD253">
        <f>G253*AA253*0.001</f>
        <v>71.944822836217682</v>
      </c>
      <c r="BE253">
        <f>G253/S253</f>
        <v>1.7215416908680858</v>
      </c>
      <c r="BF253">
        <f>(1-AP253*AA253/AU253/F253)*100</f>
        <v>39.072487890395401</v>
      </c>
      <c r="BG253">
        <f>(S253-E253/(N253/1.35))</f>
        <v>414.05408057052432</v>
      </c>
      <c r="BH253">
        <f>E253*BF253/100/BG253</f>
        <v>-3.025653762928873E-3</v>
      </c>
    </row>
    <row r="254" spans="1:60" x14ac:dyDescent="0.25">
      <c r="A254" s="1">
        <v>88</v>
      </c>
      <c r="B254" s="1" t="s">
        <v>316</v>
      </c>
      <c r="C254" s="1">
        <v>10979.499999608845</v>
      </c>
      <c r="D254" s="1">
        <v>1</v>
      </c>
      <c r="E254">
        <f>(R254-S254*(1000-T254)/(1000-U254))*AO254</f>
        <v>-3.1970619914464815</v>
      </c>
      <c r="F254">
        <f>IF(AZ254&lt;&gt;0,1/(1/AZ254-1/N254),0)</f>
        <v>1.6271727183626981E-2</v>
      </c>
      <c r="G254">
        <f>((BC254-AP254/2)*S254-E254)/(BC254+AP254/2)</f>
        <v>708.43875126922046</v>
      </c>
      <c r="H254">
        <f>AP254*1000</f>
        <v>0.36129180624300666</v>
      </c>
      <c r="I254">
        <f>(AU254-BA254)</f>
        <v>2.199979425219178</v>
      </c>
      <c r="J254">
        <f>(P254+AT254*D254)</f>
        <v>27.517132277112196</v>
      </c>
      <c r="K254" s="1">
        <v>4.619999885559082</v>
      </c>
      <c r="L254">
        <f>(K254*AI254+AJ254)</f>
        <v>2</v>
      </c>
      <c r="M254" s="1">
        <v>0.5</v>
      </c>
      <c r="N254">
        <f>L254*(M254+1)*(M254+1)/(M254*M254+1)</f>
        <v>3.6</v>
      </c>
      <c r="O254" s="1">
        <v>27.359676361083984</v>
      </c>
      <c r="P254" s="1">
        <v>27.681737899780273</v>
      </c>
      <c r="Q254" s="1">
        <v>27.035961151123047</v>
      </c>
      <c r="R254" s="1">
        <v>410.0340576171875</v>
      </c>
      <c r="S254" s="1">
        <v>412.84921264648438</v>
      </c>
      <c r="T254" s="1">
        <v>14.384318351745605</v>
      </c>
      <c r="U254" s="1">
        <v>14.71311092376709</v>
      </c>
      <c r="V254" s="1">
        <v>39.832992553710938</v>
      </c>
      <c r="W254" s="1">
        <v>40.743312835693359</v>
      </c>
      <c r="X254" s="1">
        <v>500.1966552734375</v>
      </c>
      <c r="Y254" s="1">
        <v>0.12861339747905731</v>
      </c>
      <c r="Z254" s="1">
        <v>0.13538253307342529</v>
      </c>
      <c r="AA254" s="1">
        <v>101.22536468505859</v>
      </c>
      <c r="AB254" s="1">
        <v>-0.15439143776893616</v>
      </c>
      <c r="AC254" s="1">
        <v>-0.13276688754558563</v>
      </c>
      <c r="AD254" s="1">
        <v>1.8912786617875099E-2</v>
      </c>
      <c r="AE254" s="1">
        <v>5.7155074318870902E-4</v>
      </c>
      <c r="AF254" s="1">
        <v>2.0239358767867088E-2</v>
      </c>
      <c r="AG254" s="1">
        <v>7.5566372834146023E-4</v>
      </c>
      <c r="AH254" s="1">
        <v>1</v>
      </c>
      <c r="AI254" s="1">
        <v>0</v>
      </c>
      <c r="AJ254" s="1">
        <v>2</v>
      </c>
      <c r="AK254" s="1">
        <v>0</v>
      </c>
      <c r="AL254" s="1">
        <v>1</v>
      </c>
      <c r="AM254" s="1">
        <v>0.18999999761581421</v>
      </c>
      <c r="AN254" s="1">
        <v>111115</v>
      </c>
      <c r="AO254">
        <f>X254*0.000001/(K254*0.0001)</f>
        <v>1.0826767698348263</v>
      </c>
      <c r="AP254">
        <f>(U254-T254)/(1000-U254)*AO254</f>
        <v>3.6129180624300668E-4</v>
      </c>
      <c r="AQ254">
        <f>(P254+273.15)</f>
        <v>300.83173789978025</v>
      </c>
      <c r="AR254">
        <f>(O254+273.15)</f>
        <v>300.50967636108396</v>
      </c>
      <c r="AS254">
        <f>(Y254*AK254+Z254*AL254)*AM254</f>
        <v>2.5722680961173694E-2</v>
      </c>
      <c r="AT254">
        <f>((AS254+0.00000010773*(AR254^4-AQ254^4))-AP254*44100)/(L254*0.92*2*29.3+0.00000043092*AQ254^3)</f>
        <v>-0.16460562266807752</v>
      </c>
      <c r="AU254">
        <f>0.61365*EXP(17.502*J254/(240.97+J254))</f>
        <v>3.6893194441292207</v>
      </c>
      <c r="AV254">
        <f>AU254*1000/AA254</f>
        <v>36.446590788857726</v>
      </c>
      <c r="AW254">
        <f>(AV254-U254)</f>
        <v>21.733479865090636</v>
      </c>
      <c r="AX254">
        <f>IF(D254,P254,(O254+P254)/2)</f>
        <v>27.681737899780273</v>
      </c>
      <c r="AY254">
        <f>0.61365*EXP(17.502*AX254/(240.97+AX254))</f>
        <v>3.7249990528047365</v>
      </c>
      <c r="AZ254">
        <f>IF(AW254&lt;&gt;0,(1000-(AV254+U254)/2)/AW254*AP254,0)</f>
        <v>1.6198511140831272E-2</v>
      </c>
      <c r="BA254">
        <f>U254*AA254/1000</f>
        <v>1.489340018910043</v>
      </c>
      <c r="BB254">
        <f>(AY254-BA254)</f>
        <v>2.2356590338946933</v>
      </c>
      <c r="BC254">
        <f>1/(1.6/F254+1.37/N254)</f>
        <v>1.0130622106919609E-2</v>
      </c>
      <c r="BD254">
        <f>G254*AA254*0.001</f>
        <v>71.711970954254355</v>
      </c>
      <c r="BE254">
        <f>G254/S254</f>
        <v>1.7159745727209228</v>
      </c>
      <c r="BF254">
        <f>(1-AP254*AA254/AU254/F254)*100</f>
        <v>39.07892650451754</v>
      </c>
      <c r="BG254">
        <f>(S254-E254/(N254/1.35))</f>
        <v>414.04811089327683</v>
      </c>
      <c r="BH254">
        <f>E254*BF254/100/BG254</f>
        <v>-3.017469402881225E-3</v>
      </c>
    </row>
    <row r="255" spans="1:60" x14ac:dyDescent="0.25">
      <c r="A255" s="1">
        <v>89</v>
      </c>
      <c r="B255" s="1" t="s">
        <v>317</v>
      </c>
      <c r="C255" s="1">
        <v>10984.499999497086</v>
      </c>
      <c r="D255" s="1">
        <v>1</v>
      </c>
      <c r="E255">
        <f>(R255-S255*(1000-T255)/(1000-U255))*AO255</f>
        <v>-3.2087183317367383</v>
      </c>
      <c r="F255">
        <f>IF(AZ255&lt;&gt;0,1/(1/AZ255-1/N255),0)</f>
        <v>1.6285070714849349E-2</v>
      </c>
      <c r="G255">
        <f>((BC255-AP255/2)*S255-E255)/(BC255+AP255/2)</f>
        <v>709.33393823353254</v>
      </c>
      <c r="H255">
        <f>AP255*1000</f>
        <v>0.36149260955304807</v>
      </c>
      <c r="I255">
        <f>(AU255-BA255)</f>
        <v>2.1994200348885649</v>
      </c>
      <c r="J255">
        <f>(P255+AT255*D255)</f>
        <v>27.513412685491872</v>
      </c>
      <c r="K255" s="1">
        <v>4.619999885559082</v>
      </c>
      <c r="L255">
        <f>(K255*AI255+AJ255)</f>
        <v>2</v>
      </c>
      <c r="M255" s="1">
        <v>0.5</v>
      </c>
      <c r="N255">
        <f>L255*(M255+1)*(M255+1)/(M255*M255+1)</f>
        <v>3.6</v>
      </c>
      <c r="O255" s="1">
        <v>27.355739593505859</v>
      </c>
      <c r="P255" s="1">
        <v>27.678117752075195</v>
      </c>
      <c r="Q255" s="1">
        <v>27.028440475463867</v>
      </c>
      <c r="R255" s="1">
        <v>410.0374755859375</v>
      </c>
      <c r="S255" s="1">
        <v>412.86331176757813</v>
      </c>
      <c r="T255" s="1">
        <v>14.381719589233398</v>
      </c>
      <c r="U255" s="1">
        <v>14.710695266723633</v>
      </c>
      <c r="V255" s="1">
        <v>39.834362030029297</v>
      </c>
      <c r="W255" s="1">
        <v>40.74542236328125</v>
      </c>
      <c r="X255" s="1">
        <v>500.19732666015625</v>
      </c>
      <c r="Y255" s="1">
        <v>0.1316249668598175</v>
      </c>
      <c r="Z255" s="1">
        <v>0.13855259120464325</v>
      </c>
      <c r="AA255" s="1">
        <v>101.22544097900391</v>
      </c>
      <c r="AB255" s="1">
        <v>-0.15439143776893616</v>
      </c>
      <c r="AC255" s="1">
        <v>-0.13276688754558563</v>
      </c>
      <c r="AD255" s="1">
        <v>1.8912786617875099E-2</v>
      </c>
      <c r="AE255" s="1">
        <v>5.7155074318870902E-4</v>
      </c>
      <c r="AF255" s="1">
        <v>2.0239358767867088E-2</v>
      </c>
      <c r="AG255" s="1">
        <v>7.5566372834146023E-4</v>
      </c>
      <c r="AH255" s="1">
        <v>1</v>
      </c>
      <c r="AI255" s="1">
        <v>0</v>
      </c>
      <c r="AJ255" s="1">
        <v>2</v>
      </c>
      <c r="AK255" s="1">
        <v>0</v>
      </c>
      <c r="AL255" s="1">
        <v>1</v>
      </c>
      <c r="AM255" s="1">
        <v>0.18999999761581421</v>
      </c>
      <c r="AN255" s="1">
        <v>111115</v>
      </c>
      <c r="AO255">
        <f>X255*0.000001/(K255*0.0001)</f>
        <v>1.0826782230528684</v>
      </c>
      <c r="AP255">
        <f>(U255-T255)/(1000-U255)*AO255</f>
        <v>3.6149260955304805E-4</v>
      </c>
      <c r="AQ255">
        <f>(P255+273.15)</f>
        <v>300.82811775207517</v>
      </c>
      <c r="AR255">
        <f>(O255+273.15)</f>
        <v>300.50573959350584</v>
      </c>
      <c r="AS255">
        <f>(Y255*AK255+Z255*AL255)*AM255</f>
        <v>2.6324991998547098E-2</v>
      </c>
      <c r="AT255">
        <f>((AS255+0.00000010773*(AR255^4-AQ255^4))-AP255*44100)/(L255*0.92*2*29.3+0.00000043092*AQ255^3)</f>
        <v>-0.16470506658332248</v>
      </c>
      <c r="AU255">
        <f>0.61365*EXP(17.502*J255/(240.97+J255))</f>
        <v>3.6885166503704099</v>
      </c>
      <c r="AV255">
        <f>AU255*1000/AA255</f>
        <v>36.438632568026833</v>
      </c>
      <c r="AW255">
        <f>(AV255-U255)</f>
        <v>21.7279373013032</v>
      </c>
      <c r="AX255">
        <f>IF(D255,P255,(O255+P255)/2)</f>
        <v>27.678117752075195</v>
      </c>
      <c r="AY255">
        <f>0.61365*EXP(17.502*AX255/(240.97+AX255))</f>
        <v>3.7242111299060476</v>
      </c>
      <c r="AZ255">
        <f>IF(AW255&lt;&gt;0,(1000-(AV255+U255)/2)/AW255*AP255,0)</f>
        <v>1.6211734812673025E-2</v>
      </c>
      <c r="BA255">
        <f>U255*AA255/1000</f>
        <v>1.4890966154818452</v>
      </c>
      <c r="BB255">
        <f>(AY255-BA255)</f>
        <v>2.2351145144242022</v>
      </c>
      <c r="BC255">
        <f>1/(1.6/F255+1.37/N255)</f>
        <v>1.0138897608171125E-2</v>
      </c>
      <c r="BD255">
        <f>G255*AA255*0.001</f>
        <v>71.802640699062849</v>
      </c>
      <c r="BE255">
        <f>G255/S255</f>
        <v>1.7180842133845327</v>
      </c>
      <c r="BF255">
        <f>(1-AP255*AA255/AU255/F255)*100</f>
        <v>39.081710100725331</v>
      </c>
      <c r="BG255">
        <f>(S255-E255/(N255/1.35))</f>
        <v>414.06658114197938</v>
      </c>
      <c r="BH255">
        <f>E255*BF255/100/BG255</f>
        <v>-3.0285515747241394E-3</v>
      </c>
    </row>
    <row r="256" spans="1:60" x14ac:dyDescent="0.25">
      <c r="A256" s="1" t="s">
        <v>9</v>
      </c>
      <c r="B256" s="1" t="s">
        <v>318</v>
      </c>
    </row>
    <row r="257" spans="1:60" x14ac:dyDescent="0.25">
      <c r="A257" s="1" t="s">
        <v>9</v>
      </c>
      <c r="B257" s="1" t="s">
        <v>319</v>
      </c>
    </row>
    <row r="258" spans="1:60" x14ac:dyDescent="0.25">
      <c r="A258" s="1" t="s">
        <v>9</v>
      </c>
      <c r="B258" s="1" t="s">
        <v>320</v>
      </c>
    </row>
    <row r="259" spans="1:60" x14ac:dyDescent="0.25">
      <c r="A259" s="1" t="s">
        <v>9</v>
      </c>
      <c r="B259" s="1" t="s">
        <v>321</v>
      </c>
    </row>
    <row r="260" spans="1:60" x14ac:dyDescent="0.25">
      <c r="A260" s="1" t="s">
        <v>9</v>
      </c>
      <c r="B260" s="1" t="s">
        <v>322</v>
      </c>
    </row>
    <row r="261" spans="1:60" x14ac:dyDescent="0.25">
      <c r="A261" s="1" t="s">
        <v>9</v>
      </c>
      <c r="B261" s="1" t="s">
        <v>323</v>
      </c>
    </row>
    <row r="262" spans="1:60" x14ac:dyDescent="0.25">
      <c r="A262" s="1" t="s">
        <v>9</v>
      </c>
      <c r="B262" s="1" t="s">
        <v>324</v>
      </c>
    </row>
    <row r="263" spans="1:60" x14ac:dyDescent="0.25">
      <c r="A263" s="1" t="s">
        <v>9</v>
      </c>
      <c r="B263" s="1" t="s">
        <v>325</v>
      </c>
    </row>
    <row r="264" spans="1:60" x14ac:dyDescent="0.25">
      <c r="A264" s="1" t="s">
        <v>9</v>
      </c>
      <c r="B264" s="1" t="s">
        <v>326</v>
      </c>
    </row>
    <row r="265" spans="1:60" x14ac:dyDescent="0.25">
      <c r="A265" s="1">
        <v>90</v>
      </c>
      <c r="B265" s="1" t="s">
        <v>327</v>
      </c>
      <c r="C265" s="1">
        <v>11286.999999955297</v>
      </c>
      <c r="D265" s="1">
        <v>1</v>
      </c>
      <c r="E265">
        <f>(R265-S265*(1000-T265)/(1000-U265))*AO265</f>
        <v>-1.6556600851704213</v>
      </c>
      <c r="F265">
        <f>IF(AZ265&lt;&gt;0,1/(1/AZ265-1/N265),0)</f>
        <v>1.4183181690349069E-2</v>
      </c>
      <c r="G265">
        <f>((BC265-AP265/2)*S265-E265)/(BC265+AP265/2)</f>
        <v>582.05732943943667</v>
      </c>
      <c r="H265">
        <f>AP265*1000</f>
        <v>0.31421114522776183</v>
      </c>
      <c r="I265">
        <f>(AU265-BA265)</f>
        <v>2.1935910366335629</v>
      </c>
      <c r="J265">
        <f>(P265+AT265*D265)</f>
        <v>27.557376046160403</v>
      </c>
      <c r="K265" s="1">
        <v>7.6700000762939453</v>
      </c>
      <c r="L265">
        <f>(K265*AI265+AJ265)</f>
        <v>2</v>
      </c>
      <c r="M265" s="1">
        <v>0.5</v>
      </c>
      <c r="N265">
        <f>L265*(M265+1)*(M265+1)/(M265*M265+1)</f>
        <v>3.6</v>
      </c>
      <c r="O265" s="1">
        <v>27.373750686645508</v>
      </c>
      <c r="P265" s="1">
        <v>27.705659866333008</v>
      </c>
      <c r="Q265" s="1">
        <v>27.049465179443359</v>
      </c>
      <c r="R265" s="1">
        <v>409.995849609375</v>
      </c>
      <c r="S265" s="1">
        <v>412.33590698242188</v>
      </c>
      <c r="T265" s="1">
        <v>14.386924743652344</v>
      </c>
      <c r="U265" s="1">
        <v>14.861562728881836</v>
      </c>
      <c r="V265" s="1">
        <v>39.853591918945313</v>
      </c>
      <c r="W265" s="1">
        <v>41.121814727783203</v>
      </c>
      <c r="X265" s="1">
        <v>500.20925903320313</v>
      </c>
      <c r="Y265" s="1">
        <v>8.2504741847515106E-2</v>
      </c>
      <c r="Z265" s="1">
        <v>8.6847104132175446E-2</v>
      </c>
      <c r="AA265" s="1">
        <v>101.22918701171875</v>
      </c>
      <c r="AB265" s="1">
        <v>-0.22498470544815063</v>
      </c>
      <c r="AC265" s="1">
        <v>-0.14042504131793976</v>
      </c>
      <c r="AD265" s="1">
        <v>1.6987118870019913E-2</v>
      </c>
      <c r="AE265" s="1">
        <v>8.5916416719555855E-4</v>
      </c>
      <c r="AF265" s="1">
        <v>1.0500960052013397E-2</v>
      </c>
      <c r="AG265" s="1">
        <v>1.0365149937570095E-3</v>
      </c>
      <c r="AH265" s="1">
        <v>0.3333333432674408</v>
      </c>
      <c r="AI265" s="1">
        <v>0</v>
      </c>
      <c r="AJ265" s="1">
        <v>2</v>
      </c>
      <c r="AK265" s="1">
        <v>0</v>
      </c>
      <c r="AL265" s="1">
        <v>1</v>
      </c>
      <c r="AM265" s="1">
        <v>0.18999999761581421</v>
      </c>
      <c r="AN265" s="1">
        <v>111115</v>
      </c>
      <c r="AO265">
        <f>X265*0.000001/(K265*0.0001)</f>
        <v>0.65216330385605203</v>
      </c>
      <c r="AP265">
        <f>(U265-T265)/(1000-U265)*AO265</f>
        <v>3.1421114522776184E-4</v>
      </c>
      <c r="AQ265">
        <f>(P265+273.15)</f>
        <v>300.85565986633299</v>
      </c>
      <c r="AR265">
        <f>(O265+273.15)</f>
        <v>300.52375068664549</v>
      </c>
      <c r="AS265">
        <f>(Y265*AK265+Z265*AL265)*AM265</f>
        <v>1.6500949578053703E-2</v>
      </c>
      <c r="AT265">
        <f>((AS265+0.00000010773*(AR265^4-AQ265^4))-AP265*44100)/(L265*0.92*2*29.3+0.00000043092*AQ265^3)</f>
        <v>-0.14828382017260514</v>
      </c>
      <c r="AU265">
        <f>0.61365*EXP(17.502*J265/(240.97+J265))</f>
        <v>3.6980149494019314</v>
      </c>
      <c r="AV265">
        <f>AU265*1000/AA265</f>
        <v>36.531113788099795</v>
      </c>
      <c r="AW265">
        <f>(AV265-U265)</f>
        <v>21.669551059217959</v>
      </c>
      <c r="AX265">
        <f>IF(D265,P265,(O265+P265)/2)</f>
        <v>27.705659866333008</v>
      </c>
      <c r="AY265">
        <f>0.61365*EXP(17.502*AX265/(240.97+AX265))</f>
        <v>3.7302093113801393</v>
      </c>
      <c r="AZ265">
        <f>IF(AW265&lt;&gt;0,(1000-(AV265+U265)/2)/AW265*AP265,0)</f>
        <v>1.4127522463146488E-2</v>
      </c>
      <c r="BA265">
        <f>U265*AA265/1000</f>
        <v>1.5044239127683685</v>
      </c>
      <c r="BB265">
        <f>(AY265-BA265)</f>
        <v>2.2257853986117708</v>
      </c>
      <c r="BC265">
        <f>1/(1.6/F265+1.37/N265)</f>
        <v>8.8346853605870239E-3</v>
      </c>
      <c r="BD265">
        <f>G265*AA265*0.001</f>
        <v>58.921190253366326</v>
      </c>
      <c r="BE265">
        <f>G265/S265</f>
        <v>1.411609611442959</v>
      </c>
      <c r="BF265">
        <f>(1-AP265*AA265/AU265/F265)*100</f>
        <v>39.35639563792602</v>
      </c>
      <c r="BG265">
        <f>(S265-E265/(N265/1.35))</f>
        <v>412.95677951436079</v>
      </c>
      <c r="BH265">
        <f>E265*BF265/100/BG265</f>
        <v>-1.5779087930344387E-3</v>
      </c>
    </row>
    <row r="266" spans="1:60" x14ac:dyDescent="0.25">
      <c r="A266" s="1">
        <v>91</v>
      </c>
      <c r="B266" s="1" t="s">
        <v>328</v>
      </c>
      <c r="C266" s="1">
        <v>11291.999999843538</v>
      </c>
      <c r="D266" s="1">
        <v>1</v>
      </c>
      <c r="E266">
        <f>(R266-S266*(1000-T266)/(1000-U266))*AO266</f>
        <v>-1.7321945679826032</v>
      </c>
      <c r="F266">
        <f>IF(AZ266&lt;&gt;0,1/(1/AZ266-1/N266),0)</f>
        <v>1.4614342548619444E-2</v>
      </c>
      <c r="G266">
        <f>((BC266-AP266/2)*S266-E266)/(BC266+AP266/2)</f>
        <v>584.88690865131366</v>
      </c>
      <c r="H266">
        <f>AP266*1000</f>
        <v>0.32370078568704258</v>
      </c>
      <c r="I266">
        <f>(AU266-BA266)</f>
        <v>2.1934433789610486</v>
      </c>
      <c r="J266">
        <f>(P266+AT266*D266)</f>
        <v>27.55598914563685</v>
      </c>
      <c r="K266" s="1">
        <v>7.6700000762939453</v>
      </c>
      <c r="L266">
        <f>(K266*AI266+AJ266)</f>
        <v>2</v>
      </c>
      <c r="M266" s="1">
        <v>0.5</v>
      </c>
      <c r="N266">
        <f>L266*(M266+1)*(M266+1)/(M266*M266+1)</f>
        <v>3.6</v>
      </c>
      <c r="O266" s="1">
        <v>27.37645149230957</v>
      </c>
      <c r="P266" s="1">
        <v>27.707717895507813</v>
      </c>
      <c r="Q266" s="1">
        <v>27.059377670288086</v>
      </c>
      <c r="R266" s="1">
        <v>409.864501953125</v>
      </c>
      <c r="S266" s="1">
        <v>412.31594848632813</v>
      </c>
      <c r="T266" s="1">
        <v>14.37103271484375</v>
      </c>
      <c r="U266" s="1">
        <v>14.860011100769043</v>
      </c>
      <c r="V266" s="1">
        <v>39.762355804443359</v>
      </c>
      <c r="W266" s="1">
        <v>41.112457275390625</v>
      </c>
      <c r="X266" s="1">
        <v>500.20428466796875</v>
      </c>
      <c r="Y266" s="1">
        <v>7.8240677714347839E-2</v>
      </c>
      <c r="Z266" s="1">
        <v>8.2358606159687042E-2</v>
      </c>
      <c r="AA266" s="1">
        <v>101.22950744628906</v>
      </c>
      <c r="AB266" s="1">
        <v>-0.22498470544815063</v>
      </c>
      <c r="AC266" s="1">
        <v>-0.14042504131793976</v>
      </c>
      <c r="AD266" s="1">
        <v>1.6987118870019913E-2</v>
      </c>
      <c r="AE266" s="1">
        <v>8.5916416719555855E-4</v>
      </c>
      <c r="AF266" s="1">
        <v>1.0500960052013397E-2</v>
      </c>
      <c r="AG266" s="1">
        <v>1.0365149937570095E-3</v>
      </c>
      <c r="AH266" s="1">
        <v>1</v>
      </c>
      <c r="AI266" s="1">
        <v>0</v>
      </c>
      <c r="AJ266" s="1">
        <v>2</v>
      </c>
      <c r="AK266" s="1">
        <v>0</v>
      </c>
      <c r="AL266" s="1">
        <v>1</v>
      </c>
      <c r="AM266" s="1">
        <v>0.18999999761581421</v>
      </c>
      <c r="AN266" s="1">
        <v>111115</v>
      </c>
      <c r="AO266">
        <f>X266*0.000001/(K266*0.0001)</f>
        <v>0.652156818373412</v>
      </c>
      <c r="AP266">
        <f>(U266-T266)/(1000-U266)*AO266</f>
        <v>3.2370078568704256E-4</v>
      </c>
      <c r="AQ266">
        <f>(P266+273.15)</f>
        <v>300.85771789550779</v>
      </c>
      <c r="AR266">
        <f>(O266+273.15)</f>
        <v>300.52645149230955</v>
      </c>
      <c r="AS266">
        <f>(Y266*AK266+Z266*AL266)*AM266</f>
        <v>1.5648134973982319E-2</v>
      </c>
      <c r="AT266">
        <f>((AS266+0.00000010773*(AR266^4-AQ266^4))-AP266*44100)/(L266*0.92*2*29.3+0.00000043092*AQ266^3)</f>
        <v>-0.15172874987096044</v>
      </c>
      <c r="AU266">
        <f>0.61365*EXP(17.502*J266/(240.97+J266))</f>
        <v>3.6977149833382867</v>
      </c>
      <c r="AV266">
        <f>AU266*1000/AA266</f>
        <v>36.528034924009106</v>
      </c>
      <c r="AW266">
        <f>(AV266-U266)</f>
        <v>21.668023823240063</v>
      </c>
      <c r="AX266">
        <f>IF(D266,P266,(O266+P266)/2)</f>
        <v>27.707717895507813</v>
      </c>
      <c r="AY266">
        <f>0.61365*EXP(17.502*AX266/(240.97+AX266))</f>
        <v>3.7306578517333602</v>
      </c>
      <c r="AZ266">
        <f>IF(AW266&lt;&gt;0,(1000-(AV266+U266)/2)/AW266*AP266,0)</f>
        <v>1.4555254914950123E-2</v>
      </c>
      <c r="BA266">
        <f>U266*AA266/1000</f>
        <v>1.5042716043772379</v>
      </c>
      <c r="BB266">
        <f>(AY266-BA266)</f>
        <v>2.226386247356122</v>
      </c>
      <c r="BC266">
        <f>1/(1.6/F266+1.37/N266)</f>
        <v>9.1023245875693215E-3</v>
      </c>
      <c r="BD266">
        <f>G266*AA266*0.001</f>
        <v>59.207813674555148</v>
      </c>
      <c r="BE266">
        <f>G266/S266</f>
        <v>1.4185405895612786</v>
      </c>
      <c r="BF266">
        <f>(1-AP266*AA266/AU266/F266)*100</f>
        <v>39.362936477724894</v>
      </c>
      <c r="BG266">
        <f>(S266-E266/(N266/1.35))</f>
        <v>412.96552144932161</v>
      </c>
      <c r="BH266">
        <f>E266*BF266/100/BG266</f>
        <v>-1.6510885583683472E-3</v>
      </c>
    </row>
    <row r="267" spans="1:60" x14ac:dyDescent="0.25">
      <c r="A267" s="1">
        <v>92</v>
      </c>
      <c r="B267" s="1" t="s">
        <v>329</v>
      </c>
      <c r="C267" s="1">
        <v>11297.499999720603</v>
      </c>
      <c r="D267" s="1">
        <v>1</v>
      </c>
      <c r="E267">
        <f>(R267-S267*(1000-T267)/(1000-U267))*AO267</f>
        <v>-1.7394313108850106</v>
      </c>
      <c r="F267">
        <f>IF(AZ267&lt;&gt;0,1/(1/AZ267-1/N267),0)</f>
        <v>1.4586035638638859E-2</v>
      </c>
      <c r="G267">
        <f>((BC267-AP267/2)*S267-E267)/(BC267+AP267/2)</f>
        <v>586.00165286594847</v>
      </c>
      <c r="H267">
        <f>AP267*1000</f>
        <v>0.32303592936162745</v>
      </c>
      <c r="I267">
        <f>(AU267-BA267)</f>
        <v>2.1931795072634133</v>
      </c>
      <c r="J267">
        <f>(P267+AT267*D267)</f>
        <v>27.554234278341838</v>
      </c>
      <c r="K267" s="1">
        <v>7.6700000762939453</v>
      </c>
      <c r="L267">
        <f>(K267*AI267+AJ267)</f>
        <v>2</v>
      </c>
      <c r="M267" s="1">
        <v>0.5</v>
      </c>
      <c r="N267">
        <f>L267*(M267+1)*(M267+1)/(M267*M267+1)</f>
        <v>3.6</v>
      </c>
      <c r="O267" s="1">
        <v>27.378419876098633</v>
      </c>
      <c r="P267" s="1">
        <v>27.705301284790039</v>
      </c>
      <c r="Q267" s="1">
        <v>27.054004669189453</v>
      </c>
      <c r="R267" s="1">
        <v>409.82012939453125</v>
      </c>
      <c r="S267" s="1">
        <v>412.28311157226563</v>
      </c>
      <c r="T267" s="1">
        <v>14.370861053466797</v>
      </c>
      <c r="U267" s="1">
        <v>14.85883617401123</v>
      </c>
      <c r="V267" s="1">
        <v>39.756362915039063</v>
      </c>
      <c r="W267" s="1">
        <v>41.105121612548828</v>
      </c>
      <c r="X267" s="1">
        <v>500.20379638671875</v>
      </c>
      <c r="Y267" s="1">
        <v>7.0533961057662964E-2</v>
      </c>
      <c r="Z267" s="1">
        <v>7.4246272444725037E-2</v>
      </c>
      <c r="AA267" s="1">
        <v>101.22972869873047</v>
      </c>
      <c r="AB267" s="1">
        <v>-0.22498470544815063</v>
      </c>
      <c r="AC267" s="1">
        <v>-0.14042504131793976</v>
      </c>
      <c r="AD267" s="1">
        <v>1.6987118870019913E-2</v>
      </c>
      <c r="AE267" s="1">
        <v>8.5916416719555855E-4</v>
      </c>
      <c r="AF267" s="1">
        <v>1.0500960052013397E-2</v>
      </c>
      <c r="AG267" s="1">
        <v>1.0365149937570095E-3</v>
      </c>
      <c r="AH267" s="1">
        <v>1</v>
      </c>
      <c r="AI267" s="1">
        <v>0</v>
      </c>
      <c r="AJ267" s="1">
        <v>2</v>
      </c>
      <c r="AK267" s="1">
        <v>0</v>
      </c>
      <c r="AL267" s="1">
        <v>1</v>
      </c>
      <c r="AM267" s="1">
        <v>0.18999999761581421</v>
      </c>
      <c r="AN267" s="1">
        <v>111115</v>
      </c>
      <c r="AO267">
        <f>X267*0.000001/(K267*0.0001)</f>
        <v>0.65215618176161905</v>
      </c>
      <c r="AP267">
        <f>(U267-T267)/(1000-U267)*AO267</f>
        <v>3.2303592936162748E-4</v>
      </c>
      <c r="AQ267">
        <f>(P267+273.15)</f>
        <v>300.85530128479002</v>
      </c>
      <c r="AR267">
        <f>(O267+273.15)</f>
        <v>300.52841987609861</v>
      </c>
      <c r="AS267">
        <f>(Y267*AK267+Z267*AL267)*AM267</f>
        <v>1.4106791587480849E-2</v>
      </c>
      <c r="AT267">
        <f>((AS267+0.00000010773*(AR267^4-AQ267^4))-AP267*44100)/(L267*0.92*2*29.3+0.00000043092*AQ267^3)</f>
        <v>-0.15106700644820176</v>
      </c>
      <c r="AU267">
        <f>0.61365*EXP(17.502*J267/(240.97+J267))</f>
        <v>3.6973354619374525</v>
      </c>
      <c r="AV267">
        <f>AU267*1000/AA267</f>
        <v>36.524205976498102</v>
      </c>
      <c r="AW267">
        <f>(AV267-U267)</f>
        <v>21.665369802486872</v>
      </c>
      <c r="AX267">
        <f>IF(D267,P267,(O267+P267)/2)</f>
        <v>27.705301284790039</v>
      </c>
      <c r="AY267">
        <f>0.61365*EXP(17.502*AX267/(240.97+AX267))</f>
        <v>3.7301311645848667</v>
      </c>
      <c r="AZ267">
        <f>IF(AW267&lt;&gt;0,(1000-(AV267+U267)/2)/AW267*AP267,0)</f>
        <v>1.4527176219177276E-2</v>
      </c>
      <c r="BA267">
        <f>U267*AA267/1000</f>
        <v>1.5041559546740391</v>
      </c>
      <c r="BB267">
        <f>(AY267-BA267)</f>
        <v>2.2259752099108274</v>
      </c>
      <c r="BC267">
        <f>1/(1.6/F267+1.37/N267)</f>
        <v>9.0847550054720255E-3</v>
      </c>
      <c r="BD267">
        <f>G267*AA267*0.001</f>
        <v>59.320788336627594</v>
      </c>
      <c r="BE267">
        <f>G267/S267</f>
        <v>1.4213574032445742</v>
      </c>
      <c r="BF267">
        <f>(1-AP267*AA267/AU267/F267)*100</f>
        <v>39.363688499094593</v>
      </c>
      <c r="BG267">
        <f>(S267-E267/(N267/1.35))</f>
        <v>412.93539831384749</v>
      </c>
      <c r="BH267">
        <f>E267*BF267/100/BG267</f>
        <v>-1.6581390834216894E-3</v>
      </c>
    </row>
    <row r="268" spans="1:60" x14ac:dyDescent="0.25">
      <c r="A268" s="1">
        <v>93</v>
      </c>
      <c r="B268" s="1" t="s">
        <v>330</v>
      </c>
      <c r="C268" s="1">
        <v>11302.499999608845</v>
      </c>
      <c r="D268" s="1">
        <v>1</v>
      </c>
      <c r="E268">
        <f>(R268-S268*(1000-T268)/(1000-U268))*AO268</f>
        <v>-1.7289988151571181</v>
      </c>
      <c r="F268">
        <f>IF(AZ268&lt;&gt;0,1/(1/AZ268-1/N268),0)</f>
        <v>1.4532244498822863E-2</v>
      </c>
      <c r="G268">
        <f>((BC268-AP268/2)*S268-E268)/(BC268+AP268/2)</f>
        <v>585.54472138394488</v>
      </c>
      <c r="H268">
        <f>AP268*1000</f>
        <v>0.32178670376449575</v>
      </c>
      <c r="I268">
        <f>(AU268-BA268)</f>
        <v>2.1927564219282742</v>
      </c>
      <c r="J268">
        <f>(P268+AT268*D268)</f>
        <v>27.551602812327125</v>
      </c>
      <c r="K268" s="1">
        <v>7.6700000762939453</v>
      </c>
      <c r="L268">
        <f>(K268*AI268+AJ268)</f>
        <v>2</v>
      </c>
      <c r="M268" s="1">
        <v>0.5</v>
      </c>
      <c r="N268">
        <f>L268*(M268+1)*(M268+1)/(M268*M268+1)</f>
        <v>3.6</v>
      </c>
      <c r="O268" s="1">
        <v>27.376226425170898</v>
      </c>
      <c r="P268" s="1">
        <v>27.702049255371094</v>
      </c>
      <c r="Q268" s="1">
        <v>27.032901763916016</v>
      </c>
      <c r="R268" s="1">
        <v>409.812744140625</v>
      </c>
      <c r="S268" s="1">
        <v>412.26055908203125</v>
      </c>
      <c r="T268" s="1">
        <v>14.37132453918457</v>
      </c>
      <c r="U268" s="1">
        <v>14.857419013977051</v>
      </c>
      <c r="V268" s="1">
        <v>39.758941650390625</v>
      </c>
      <c r="W268" s="1">
        <v>41.104026794433594</v>
      </c>
      <c r="X268" s="1">
        <v>500.19790649414063</v>
      </c>
      <c r="Y268" s="1">
        <v>0.10380700975656509</v>
      </c>
      <c r="Z268" s="1">
        <v>0.10927054286003113</v>
      </c>
      <c r="AA268" s="1">
        <v>101.22956085205078</v>
      </c>
      <c r="AB268" s="1">
        <v>-0.22498470544815063</v>
      </c>
      <c r="AC268" s="1">
        <v>-0.14042504131793976</v>
      </c>
      <c r="AD268" s="1">
        <v>1.6987118870019913E-2</v>
      </c>
      <c r="AE268" s="1">
        <v>8.5916416719555855E-4</v>
      </c>
      <c r="AF268" s="1">
        <v>1.0500960052013397E-2</v>
      </c>
      <c r="AG268" s="1">
        <v>1.0365149937570095E-3</v>
      </c>
      <c r="AH268" s="1">
        <v>1</v>
      </c>
      <c r="AI268" s="1">
        <v>0</v>
      </c>
      <c r="AJ268" s="1">
        <v>2</v>
      </c>
      <c r="AK268" s="1">
        <v>0</v>
      </c>
      <c r="AL268" s="1">
        <v>1</v>
      </c>
      <c r="AM268" s="1">
        <v>0.18999999761581421</v>
      </c>
      <c r="AN268" s="1">
        <v>111115</v>
      </c>
      <c r="AO268">
        <f>X268*0.000001/(K268*0.0001)</f>
        <v>0.65214850263186741</v>
      </c>
      <c r="AP268">
        <f>(U268-T268)/(1000-U268)*AO268</f>
        <v>3.2178670376449575E-4</v>
      </c>
      <c r="AQ268">
        <f>(P268+273.15)</f>
        <v>300.85204925537107</v>
      </c>
      <c r="AR268">
        <f>(O268+273.15)</f>
        <v>300.52622642517088</v>
      </c>
      <c r="AS268">
        <f>(Y268*AK268+Z268*AL268)*AM268</f>
        <v>2.0761402882884639E-2</v>
      </c>
      <c r="AT268">
        <f>((AS268+0.00000010773*(AR268^4-AQ268^4))-AP268*44100)/(L268*0.92*2*29.3+0.00000043092*AQ268^3)</f>
        <v>-0.15044644304396881</v>
      </c>
      <c r="AU268">
        <f>0.61365*EXP(17.502*J268/(240.97+J268))</f>
        <v>3.6967664241080804</v>
      </c>
      <c r="AV268">
        <f>AU268*1000/AA268</f>
        <v>36.518645275079137</v>
      </c>
      <c r="AW268">
        <f>(AV268-U268)</f>
        <v>21.661226261102087</v>
      </c>
      <c r="AX268">
        <f>IF(D268,P268,(O268+P268)/2)</f>
        <v>27.702049255371094</v>
      </c>
      <c r="AY268">
        <f>0.61365*EXP(17.502*AX268/(240.97+AX268))</f>
        <v>3.7294225048842331</v>
      </c>
      <c r="AZ268">
        <f>IF(AW268&lt;&gt;0,(1000-(AV268+U268)/2)/AW268*AP268,0)</f>
        <v>1.4473817539014997E-2</v>
      </c>
      <c r="BA268">
        <f>U268*AA268/1000</f>
        <v>1.5040100021798062</v>
      </c>
      <c r="BB268">
        <f>(AY268-BA268)</f>
        <v>2.2254125027044269</v>
      </c>
      <c r="BC268">
        <f>1/(1.6/F268+1.37/N268)</f>
        <v>9.0513671775982012E-3</v>
      </c>
      <c r="BD268">
        <f>G268*AA268*0.001</f>
        <v>59.274435004933174</v>
      </c>
      <c r="BE268">
        <f>G268/S268</f>
        <v>1.420326801787104</v>
      </c>
      <c r="BF268">
        <f>(1-AP268*AA268/AU268/F268)*100</f>
        <v>39.365368746059836</v>
      </c>
      <c r="BG268">
        <f>(S268-E268/(N268/1.35))</f>
        <v>412.90893363771517</v>
      </c>
      <c r="BH268">
        <f>E268*BF268/100/BG268</f>
        <v>-1.648370145943087E-3</v>
      </c>
    </row>
    <row r="269" spans="1:60" x14ac:dyDescent="0.25">
      <c r="A269" s="1">
        <v>94</v>
      </c>
      <c r="B269" s="1" t="s">
        <v>331</v>
      </c>
      <c r="C269" s="1">
        <v>11307.499999497086</v>
      </c>
      <c r="D269" s="1">
        <v>1</v>
      </c>
      <c r="E269">
        <f>(R269-S269*(1000-T269)/(1000-U269))*AO269</f>
        <v>-1.7140427950057382</v>
      </c>
      <c r="F269">
        <f>IF(AZ269&lt;&gt;0,1/(1/AZ269-1/N269),0)</f>
        <v>1.4486754397572594E-2</v>
      </c>
      <c r="G269">
        <f>((BC269-AP269/2)*S269-E269)/(BC269+AP269/2)</f>
        <v>584.47681327265184</v>
      </c>
      <c r="H269">
        <f>AP269*1000</f>
        <v>0.32067061689605791</v>
      </c>
      <c r="I269">
        <f>(AU269-BA269)</f>
        <v>2.1919839231640399</v>
      </c>
      <c r="J269">
        <f>(P269+AT269*D269)</f>
        <v>27.547201924672109</v>
      </c>
      <c r="K269" s="1">
        <v>7.6700000762939453</v>
      </c>
      <c r="L269">
        <f>(K269*AI269+AJ269)</f>
        <v>2</v>
      </c>
      <c r="M269" s="1">
        <v>0.5</v>
      </c>
      <c r="N269">
        <f>L269*(M269+1)*(M269+1)/(M269*M269+1)</f>
        <v>3.6</v>
      </c>
      <c r="O269" s="1">
        <v>27.370389938354492</v>
      </c>
      <c r="P269" s="1">
        <v>27.69737434387207</v>
      </c>
      <c r="Q269" s="1">
        <v>27.023029327392578</v>
      </c>
      <c r="R269" s="1">
        <v>409.80093383789063</v>
      </c>
      <c r="S269" s="1">
        <v>412.22662353515625</v>
      </c>
      <c r="T269" s="1">
        <v>14.371315002441406</v>
      </c>
      <c r="U269" s="1">
        <v>14.855741500854492</v>
      </c>
      <c r="V269" s="1">
        <v>39.770122528076172</v>
      </c>
      <c r="W269" s="1">
        <v>41.111293792724609</v>
      </c>
      <c r="X269" s="1">
        <v>500.18017578125</v>
      </c>
      <c r="Y269" s="1">
        <v>8.8965848088264465E-2</v>
      </c>
      <c r="Z269" s="1">
        <v>9.3648262321949005E-2</v>
      </c>
      <c r="AA269" s="1">
        <v>101.22894287109375</v>
      </c>
      <c r="AB269" s="1">
        <v>-0.22498470544815063</v>
      </c>
      <c r="AC269" s="1">
        <v>-0.14042504131793976</v>
      </c>
      <c r="AD269" s="1">
        <v>1.6987118870019913E-2</v>
      </c>
      <c r="AE269" s="1">
        <v>8.5916416719555855E-4</v>
      </c>
      <c r="AF269" s="1">
        <v>1.0500960052013397E-2</v>
      </c>
      <c r="AG269" s="1">
        <v>1.0365149937570095E-3</v>
      </c>
      <c r="AH269" s="1">
        <v>1</v>
      </c>
      <c r="AI269" s="1">
        <v>0</v>
      </c>
      <c r="AJ269" s="1">
        <v>2</v>
      </c>
      <c r="AK269" s="1">
        <v>0</v>
      </c>
      <c r="AL269" s="1">
        <v>1</v>
      </c>
      <c r="AM269" s="1">
        <v>0.18999999761581421</v>
      </c>
      <c r="AN269" s="1">
        <v>111115</v>
      </c>
      <c r="AO269">
        <f>X269*0.000001/(K269*0.0001)</f>
        <v>0.6521253856661382</v>
      </c>
      <c r="AP269">
        <f>(U269-T269)/(1000-U269)*AO269</f>
        <v>3.206706168960579E-4</v>
      </c>
      <c r="AQ269">
        <f>(P269+273.15)</f>
        <v>300.84737434387205</v>
      </c>
      <c r="AR269">
        <f>(O269+273.15)</f>
        <v>300.52038993835447</v>
      </c>
      <c r="AS269">
        <f>(Y269*AK269+Z269*AL269)*AM269</f>
        <v>1.7793169617895455E-2</v>
      </c>
      <c r="AT269">
        <f>((AS269+0.00000010773*(AR269^4-AQ269^4))-AP269*44100)/(L269*0.92*2*29.3+0.00000043092*AQ269^3)</f>
        <v>-0.15017241919996108</v>
      </c>
      <c r="AU269">
        <f>0.61365*EXP(17.502*J269/(240.97+J269))</f>
        <v>3.695814930861776</v>
      </c>
      <c r="AV269">
        <f>AU269*1000/AA269</f>
        <v>36.509468794592422</v>
      </c>
      <c r="AW269">
        <f>(AV269-U269)</f>
        <v>21.65372729373793</v>
      </c>
      <c r="AX269">
        <f>IF(D269,P269,(O269+P269)/2)</f>
        <v>27.69737434387207</v>
      </c>
      <c r="AY269">
        <f>0.61365*EXP(17.502*AX269/(240.97+AX269))</f>
        <v>3.7284039864149014</v>
      </c>
      <c r="AZ269">
        <f>IF(AW269&lt;&gt;0,(1000-(AV269+U269)/2)/AW269*AP269,0)</f>
        <v>1.4428691920868191E-2</v>
      </c>
      <c r="BA269">
        <f>U269*AA269/1000</f>
        <v>1.5038310076977359</v>
      </c>
      <c r="BB269">
        <f>(AY269-BA269)</f>
        <v>2.2245729787171653</v>
      </c>
      <c r="BC269">
        <f>1/(1.6/F269+1.37/N269)</f>
        <v>9.0231310885785371E-3</v>
      </c>
      <c r="BD269">
        <f>G269*AA269*0.001</f>
        <v>59.165969940256204</v>
      </c>
      <c r="BE269">
        <f>G269/S269</f>
        <v>1.4178531417022981</v>
      </c>
      <c r="BF269">
        <f>(1-AP269*AA269/AU269/F269)*100</f>
        <v>39.370699754929319</v>
      </c>
      <c r="BG269">
        <f>(S269-E269/(N269/1.35))</f>
        <v>412.86938958328341</v>
      </c>
      <c r="BH269">
        <f>E269*BF269/100/BG269</f>
        <v>-1.6344894039585418E-3</v>
      </c>
    </row>
    <row r="270" spans="1:60" x14ac:dyDescent="0.25">
      <c r="A270" s="1" t="s">
        <v>9</v>
      </c>
      <c r="B270" s="1" t="s">
        <v>332</v>
      </c>
    </row>
    <row r="271" spans="1:60" x14ac:dyDescent="0.25">
      <c r="A271" s="1" t="s">
        <v>9</v>
      </c>
      <c r="B271" s="1" t="s">
        <v>333</v>
      </c>
    </row>
    <row r="272" spans="1:60" x14ac:dyDescent="0.25">
      <c r="A272" s="1" t="s">
        <v>9</v>
      </c>
      <c r="B272" s="1" t="s">
        <v>334</v>
      </c>
    </row>
    <row r="273" spans="1:60" x14ac:dyDescent="0.25">
      <c r="A273" s="1" t="s">
        <v>9</v>
      </c>
      <c r="B273" s="1" t="s">
        <v>335</v>
      </c>
    </row>
    <row r="274" spans="1:60" x14ac:dyDescent="0.25">
      <c r="A274" s="1" t="s">
        <v>9</v>
      </c>
      <c r="B274" s="1" t="s">
        <v>336</v>
      </c>
    </row>
    <row r="275" spans="1:60" x14ac:dyDescent="0.25">
      <c r="A275" s="1" t="s">
        <v>9</v>
      </c>
      <c r="B275" s="1" t="s">
        <v>337</v>
      </c>
    </row>
    <row r="276" spans="1:60" x14ac:dyDescent="0.25">
      <c r="A276" s="1" t="s">
        <v>9</v>
      </c>
      <c r="B276" s="1" t="s">
        <v>338</v>
      </c>
    </row>
    <row r="277" spans="1:60" x14ac:dyDescent="0.25">
      <c r="A277" s="1" t="s">
        <v>9</v>
      </c>
      <c r="B277" s="1" t="s">
        <v>339</v>
      </c>
    </row>
    <row r="278" spans="1:60" x14ac:dyDescent="0.25">
      <c r="A278" s="1" t="s">
        <v>9</v>
      </c>
      <c r="B278" s="1" t="s">
        <v>340</v>
      </c>
    </row>
    <row r="279" spans="1:60" x14ac:dyDescent="0.25">
      <c r="A279" s="1" t="s">
        <v>9</v>
      </c>
      <c r="B279" s="1" t="s">
        <v>341</v>
      </c>
    </row>
    <row r="280" spans="1:60" x14ac:dyDescent="0.25">
      <c r="A280" s="1">
        <v>95</v>
      </c>
      <c r="B280" s="1" t="s">
        <v>342</v>
      </c>
      <c r="C280" s="1">
        <v>13476.999999955297</v>
      </c>
      <c r="D280" s="1">
        <v>1</v>
      </c>
      <c r="E280">
        <f>(R280-S280*(1000-T280)/(1000-U280))*AO280</f>
        <v>-4.4685778134261174</v>
      </c>
      <c r="F280">
        <f>IF(AZ280&lt;&gt;0,1/(1/AZ280-1/N280),0)</f>
        <v>1.0338007186742321E-2</v>
      </c>
      <c r="G280">
        <f>((BC280-AP280/2)*S280-E280)/(BC280+AP280/2)</f>
        <v>1064.535364995128</v>
      </c>
      <c r="H280">
        <f>AP280*1000</f>
        <v>0.38617980959593778</v>
      </c>
      <c r="I280">
        <f>(AU280-BA280)</f>
        <v>3.6471711402294602</v>
      </c>
      <c r="J280">
        <f>(P280+AT280*D280)</f>
        <v>35.151078538177515</v>
      </c>
      <c r="K280" s="1">
        <v>6.2100000381469727</v>
      </c>
      <c r="L280">
        <f>(K280*AI280+AJ280)</f>
        <v>2</v>
      </c>
      <c r="M280" s="1">
        <v>0.5</v>
      </c>
      <c r="N280">
        <f>L280*(M280+1)*(M280+1)/(M280*M280+1)</f>
        <v>3.6</v>
      </c>
      <c r="O280" s="1">
        <v>35.305118560791016</v>
      </c>
      <c r="P280" s="1">
        <v>35.290706634521484</v>
      </c>
      <c r="Q280" s="1">
        <v>35.033817291259766</v>
      </c>
      <c r="R280" s="1">
        <v>410.23187255859375</v>
      </c>
      <c r="S280" s="1">
        <v>415.57974243164063</v>
      </c>
      <c r="T280" s="1">
        <v>19.768241882324219</v>
      </c>
      <c r="U280" s="1">
        <v>20.237926483154297</v>
      </c>
      <c r="V280" s="1">
        <v>34.833286285400391</v>
      </c>
      <c r="W280" s="1">
        <v>35.660228729248047</v>
      </c>
      <c r="X280" s="1">
        <v>500.2596435546875</v>
      </c>
      <c r="Y280" s="1">
        <v>0.1372639536857605</v>
      </c>
      <c r="Z280" s="1">
        <v>0.1444883793592453</v>
      </c>
      <c r="AA280" s="1">
        <v>101.22716522216797</v>
      </c>
      <c r="AB280" s="1">
        <v>1.5881881713867188</v>
      </c>
      <c r="AC280" s="1">
        <v>-0.27206987142562866</v>
      </c>
      <c r="AD280" s="1">
        <v>2.9358182102441788E-2</v>
      </c>
      <c r="AE280" s="1">
        <v>2.18553701415658E-3</v>
      </c>
      <c r="AF280" s="1">
        <v>1.6839917749166489E-2</v>
      </c>
      <c r="AG280" s="1">
        <v>2.6296044234186411E-3</v>
      </c>
      <c r="AH280" s="1">
        <v>0.66666668653488159</v>
      </c>
      <c r="AI280" s="1">
        <v>0</v>
      </c>
      <c r="AJ280" s="1">
        <v>2</v>
      </c>
      <c r="AK280" s="1">
        <v>0</v>
      </c>
      <c r="AL280" s="1">
        <v>1</v>
      </c>
      <c r="AM280" s="1">
        <v>0.18999999761581421</v>
      </c>
      <c r="AN280" s="1">
        <v>111115</v>
      </c>
      <c r="AO280">
        <f>X280*0.000001/(K280*0.0001)</f>
        <v>0.80557107968064035</v>
      </c>
      <c r="AP280">
        <f>(U280-T280)/(1000-U280)*AO280</f>
        <v>3.8617980959593777E-4</v>
      </c>
      <c r="AQ280">
        <f>(P280+273.15)</f>
        <v>308.44070663452146</v>
      </c>
      <c r="AR280">
        <f>(O280+273.15)</f>
        <v>308.45511856079099</v>
      </c>
      <c r="AS280">
        <f>(Y280*AK280+Z280*AL280)*AM280</f>
        <v>2.7452791733769466E-2</v>
      </c>
      <c r="AT280">
        <f>((AS280+0.00000010773*(AR280^4-AQ280^4))-AP280*44100)/(L280*0.92*2*29.3+0.00000043092*AQ280^3)</f>
        <v>-0.13962809634396747</v>
      </c>
      <c r="AU280">
        <f>0.61365*EXP(17.502*J280/(240.97+J280))</f>
        <v>5.6957990680938089</v>
      </c>
      <c r="AV280">
        <f>AU280*1000/AA280</f>
        <v>56.267495544234336</v>
      </c>
      <c r="AW280">
        <f>(AV280-U280)</f>
        <v>36.029569061080039</v>
      </c>
      <c r="AX280">
        <f>IF(D280,P280,(O280+P280)/2)</f>
        <v>35.290706634521484</v>
      </c>
      <c r="AY280">
        <f>0.61365*EXP(17.502*AX280/(240.97+AX280))</f>
        <v>5.7399395288063984</v>
      </c>
      <c r="AZ280">
        <f>IF(AW280&lt;&gt;0,(1000-(AV280+U280)/2)/AW280*AP280,0)</f>
        <v>1.0308404863530371E-2</v>
      </c>
      <c r="BA280">
        <f>U280*AA280/1000</f>
        <v>2.0486279278643487</v>
      </c>
      <c r="BB280">
        <f>(AY280-BA280)</f>
        <v>3.6913116009420497</v>
      </c>
      <c r="BC280">
        <f>1/(1.6/F280+1.37/N280)</f>
        <v>6.4454060999122416E-3</v>
      </c>
      <c r="BD280">
        <f>G280*AA280*0.001</f>
        <v>107.75989727720271</v>
      </c>
      <c r="BE280">
        <f>G280/S280</f>
        <v>2.5615670262614767</v>
      </c>
      <c r="BF280">
        <f>(1-AP280*AA280/AU280/F280)*100</f>
        <v>33.611149489482486</v>
      </c>
      <c r="BG280">
        <f>(S280-E280/(N280/1.35))</f>
        <v>417.25545911167541</v>
      </c>
      <c r="BH280">
        <f>E280*BF280/100/BG280</f>
        <v>-3.5995703258672445E-3</v>
      </c>
    </row>
    <row r="281" spans="1:60" x14ac:dyDescent="0.25">
      <c r="A281" s="1">
        <v>96</v>
      </c>
      <c r="B281" s="1" t="s">
        <v>343</v>
      </c>
      <c r="C281" s="1">
        <v>13481.999999843538</v>
      </c>
      <c r="D281" s="1">
        <v>1</v>
      </c>
      <c r="E281">
        <f>(R281-S281*(1000-T281)/(1000-U281))*AO281</f>
        <v>-4.6040098260330122</v>
      </c>
      <c r="F281">
        <f>IF(AZ281&lt;&gt;0,1/(1/AZ281-1/N281),0)</f>
        <v>1.043631454141793E-2</v>
      </c>
      <c r="G281">
        <f>((BC281-AP281/2)*S281-E281)/(BC281+AP281/2)</f>
        <v>1078.446203602063</v>
      </c>
      <c r="H281">
        <f>AP281*1000</f>
        <v>0.38928816222680362</v>
      </c>
      <c r="I281">
        <f>(AU281-BA281)</f>
        <v>3.6421000247161146</v>
      </c>
      <c r="J281">
        <f>(P281+AT281*D281)</f>
        <v>35.133818562338632</v>
      </c>
      <c r="K281" s="1">
        <v>6.2100000381469727</v>
      </c>
      <c r="L281">
        <f>(K281*AI281+AJ281)</f>
        <v>2</v>
      </c>
      <c r="M281" s="1">
        <v>0.5</v>
      </c>
      <c r="N281">
        <f>L281*(M281+1)*(M281+1)/(M281*M281+1)</f>
        <v>3.6</v>
      </c>
      <c r="O281" s="1">
        <v>35.290061950683594</v>
      </c>
      <c r="P281" s="1">
        <v>35.274513244628906</v>
      </c>
      <c r="Q281" s="1">
        <v>35.016880035400391</v>
      </c>
      <c r="R281" s="1">
        <v>410.02801513671875</v>
      </c>
      <c r="S281" s="1">
        <v>415.54241943359375</v>
      </c>
      <c r="T281" s="1">
        <v>19.760871887207031</v>
      </c>
      <c r="U281" s="1">
        <v>20.234338760375977</v>
      </c>
      <c r="V281" s="1">
        <v>34.847915649414063</v>
      </c>
      <c r="W281" s="1">
        <v>35.682243347167969</v>
      </c>
      <c r="X281" s="1">
        <v>500.25958251953125</v>
      </c>
      <c r="Y281" s="1">
        <v>0.10987769812345505</v>
      </c>
      <c r="Z281" s="1">
        <v>0.11566073447465897</v>
      </c>
      <c r="AA281" s="1">
        <v>101.22708892822266</v>
      </c>
      <c r="AB281" s="1">
        <v>1.5881881713867188</v>
      </c>
      <c r="AC281" s="1">
        <v>-0.27206987142562866</v>
      </c>
      <c r="AD281" s="1">
        <v>2.9358182102441788E-2</v>
      </c>
      <c r="AE281" s="1">
        <v>2.18553701415658E-3</v>
      </c>
      <c r="AF281" s="1">
        <v>1.6839917749166489E-2</v>
      </c>
      <c r="AG281" s="1">
        <v>2.6296044234186411E-3</v>
      </c>
      <c r="AH281" s="1">
        <v>1</v>
      </c>
      <c r="AI281" s="1">
        <v>0</v>
      </c>
      <c r="AJ281" s="1">
        <v>2</v>
      </c>
      <c r="AK281" s="1">
        <v>0</v>
      </c>
      <c r="AL281" s="1">
        <v>1</v>
      </c>
      <c r="AM281" s="1">
        <v>0.18999999761581421</v>
      </c>
      <c r="AN281" s="1">
        <v>111115</v>
      </c>
      <c r="AO281">
        <f>X281*0.000001/(K281*0.0001)</f>
        <v>0.80557098139536532</v>
      </c>
      <c r="AP281">
        <f>(U281-T281)/(1000-U281)*AO281</f>
        <v>3.8928816222680361E-4</v>
      </c>
      <c r="AQ281">
        <f>(P281+273.15)</f>
        <v>308.42451324462888</v>
      </c>
      <c r="AR281">
        <f>(O281+273.15)</f>
        <v>308.44006195068357</v>
      </c>
      <c r="AS281">
        <f>(Y281*AK281+Z281*AL281)*AM281</f>
        <v>2.1975539274428524E-2</v>
      </c>
      <c r="AT281">
        <f>((AS281+0.00000010773*(AR281^4-AQ281^4))-AP281*44100)/(L281*0.92*2*29.3+0.00000043092*AQ281^3)</f>
        <v>-0.14069468229027451</v>
      </c>
      <c r="AU281">
        <f>0.61365*EXP(17.502*J281/(240.97+J281))</f>
        <v>5.690363233816476</v>
      </c>
      <c r="AV281">
        <f>AU281*1000/AA281</f>
        <v>56.213838549198584</v>
      </c>
      <c r="AW281">
        <f>(AV281-U281)</f>
        <v>35.979499788822608</v>
      </c>
      <c r="AX281">
        <f>IF(D281,P281,(O281+P281)/2)</f>
        <v>35.274513244628906</v>
      </c>
      <c r="AY281">
        <f>0.61365*EXP(17.502*AX281/(240.97+AX281))</f>
        <v>5.7348051411391401</v>
      </c>
      <c r="AZ281">
        <f>IF(AW281&lt;&gt;0,(1000-(AV281+U281)/2)/AW281*AP281,0)</f>
        <v>1.0406147367226618E-2</v>
      </c>
      <c r="BA281">
        <f>U281*AA281/1000</f>
        <v>2.0482632091003614</v>
      </c>
      <c r="BB281">
        <f>(AY281-BA281)</f>
        <v>3.6865419320387787</v>
      </c>
      <c r="BC281">
        <f>1/(1.6/F281+1.37/N281)</f>
        <v>6.5065457255139274E-3</v>
      </c>
      <c r="BD281">
        <f>G281*AA281*0.001</f>
        <v>109.16796975633015</v>
      </c>
      <c r="BE281">
        <f>G281/S281</f>
        <v>2.5952734382016693</v>
      </c>
      <c r="BF281">
        <f>(1-AP281*AA281/AU281/F281)*100</f>
        <v>33.643908754167896</v>
      </c>
      <c r="BG281">
        <f>(S281-E281/(N281/1.35))</f>
        <v>417.26892311835616</v>
      </c>
      <c r="BH281">
        <f>E281*BF281/100/BG281</f>
        <v>-3.7121596627125615E-3</v>
      </c>
    </row>
    <row r="282" spans="1:60" x14ac:dyDescent="0.25">
      <c r="A282" s="1">
        <v>97</v>
      </c>
      <c r="B282" s="1" t="s">
        <v>344</v>
      </c>
      <c r="C282" s="1">
        <v>13487.499999720603</v>
      </c>
      <c r="D282" s="1">
        <v>1</v>
      </c>
      <c r="E282">
        <f>(R282-S282*(1000-T282)/(1000-U282))*AO282</f>
        <v>-4.7220130459510914</v>
      </c>
      <c r="F282">
        <f>IF(AZ282&lt;&gt;0,1/(1/AZ282-1/N282),0)</f>
        <v>1.0489243383989391E-2</v>
      </c>
      <c r="G282">
        <f>((BC282-AP282/2)*S282-E282)/(BC282+AP282/2)</f>
        <v>1092.4676522258917</v>
      </c>
      <c r="H282">
        <f>AP282*1000</f>
        <v>0.39088679274359711</v>
      </c>
      <c r="I282">
        <f>(AU282-BA282)</f>
        <v>3.638736649696372</v>
      </c>
      <c r="J282">
        <f>(P282+AT282*D282)</f>
        <v>35.12093859846977</v>
      </c>
      <c r="K282" s="1">
        <v>6.2100000381469727</v>
      </c>
      <c r="L282">
        <f>(K282*AI282+AJ282)</f>
        <v>2</v>
      </c>
      <c r="M282" s="1">
        <v>0.5</v>
      </c>
      <c r="N282">
        <f>L282*(M282+1)*(M282+1)/(M282*M282+1)</f>
        <v>3.6</v>
      </c>
      <c r="O282" s="1">
        <v>35.276325225830078</v>
      </c>
      <c r="P282" s="1">
        <v>35.262382507324219</v>
      </c>
      <c r="Q282" s="1">
        <v>35.029148101806641</v>
      </c>
      <c r="R282" s="1">
        <v>409.79464721679688</v>
      </c>
      <c r="S282" s="1">
        <v>415.45486450195313</v>
      </c>
      <c r="T282" s="1">
        <v>19.752141952514648</v>
      </c>
      <c r="U282" s="1">
        <v>20.227565765380859</v>
      </c>
      <c r="V282" s="1">
        <v>34.859672546386719</v>
      </c>
      <c r="W282" s="1">
        <v>35.698234558105469</v>
      </c>
      <c r="X282" s="1">
        <v>500.249755859375</v>
      </c>
      <c r="Y282" s="1">
        <v>0.113785520195961</v>
      </c>
      <c r="Z282" s="1">
        <v>0.1197742372751236</v>
      </c>
      <c r="AA282" s="1">
        <v>101.22686767578125</v>
      </c>
      <c r="AB282" s="1">
        <v>1.5881881713867188</v>
      </c>
      <c r="AC282" s="1">
        <v>-0.27206987142562866</v>
      </c>
      <c r="AD282" s="1">
        <v>2.9358182102441788E-2</v>
      </c>
      <c r="AE282" s="1">
        <v>2.18553701415658E-3</v>
      </c>
      <c r="AF282" s="1">
        <v>1.6839917749166489E-2</v>
      </c>
      <c r="AG282" s="1">
        <v>2.6296044234186411E-3</v>
      </c>
      <c r="AH282" s="1">
        <v>1</v>
      </c>
      <c r="AI282" s="1">
        <v>0</v>
      </c>
      <c r="AJ282" s="1">
        <v>2</v>
      </c>
      <c r="AK282" s="1">
        <v>0</v>
      </c>
      <c r="AL282" s="1">
        <v>1</v>
      </c>
      <c r="AM282" s="1">
        <v>0.18999999761581421</v>
      </c>
      <c r="AN282" s="1">
        <v>111115</v>
      </c>
      <c r="AO282">
        <f>X282*0.000001/(K282*0.0001)</f>
        <v>0.80555515746606432</v>
      </c>
      <c r="AP282">
        <f>(U282-T282)/(1000-U282)*AO282</f>
        <v>3.9088679274359712E-4</v>
      </c>
      <c r="AQ282">
        <f>(P282+273.15)</f>
        <v>308.4123825073242</v>
      </c>
      <c r="AR282">
        <f>(O282+273.15)</f>
        <v>308.42632522583006</v>
      </c>
      <c r="AS282">
        <f>(Y282*AK282+Z282*AL282)*AM282</f>
        <v>2.2757104796709449E-2</v>
      </c>
      <c r="AT282">
        <f>((AS282+0.00000010773*(AR282^4-AQ282^4))-AP282*44100)/(L282*0.92*2*29.3+0.00000043092*AQ282^3)</f>
        <v>-0.14144390885444857</v>
      </c>
      <c r="AU282">
        <f>0.61365*EXP(17.502*J282/(240.97+J282))</f>
        <v>5.6863097728317431</v>
      </c>
      <c r="AV282">
        <f>AU282*1000/AA282</f>
        <v>56.173918085111367</v>
      </c>
      <c r="AW282">
        <f>(AV282-U282)</f>
        <v>35.946352319730508</v>
      </c>
      <c r="AX282">
        <f>IF(D282,P282,(O282+P282)/2)</f>
        <v>35.262382507324219</v>
      </c>
      <c r="AY282">
        <f>0.61365*EXP(17.502*AX282/(240.97+AX282))</f>
        <v>5.7309615012509711</v>
      </c>
      <c r="AZ282">
        <f>IF(AW282&lt;&gt;0,(1000-(AV282+U282)/2)/AW282*AP282,0)</f>
        <v>1.0458769888750436E-2</v>
      </c>
      <c r="BA282">
        <f>U282*AA282/1000</f>
        <v>2.0475731231353711</v>
      </c>
      <c r="BB282">
        <f>(AY282-BA282)</f>
        <v>3.6833883781156</v>
      </c>
      <c r="BC282">
        <f>1/(1.6/F282+1.37/N282)</f>
        <v>6.5394622200571854E-3</v>
      </c>
      <c r="BD282">
        <f>G282*AA282*0.001</f>
        <v>110.58707847194175</v>
      </c>
      <c r="BE282">
        <f>G282/S282</f>
        <v>2.6295700100552217</v>
      </c>
      <c r="BF282">
        <f>(1-AP282*AA282/AU282/F282)*100</f>
        <v>33.660511658777892</v>
      </c>
      <c r="BG282">
        <f>(S282-E282/(N282/1.35))</f>
        <v>417.22561939418478</v>
      </c>
      <c r="BH282">
        <f>E282*BF282/100/BG282</f>
        <v>-3.809578506155209E-3</v>
      </c>
    </row>
    <row r="283" spans="1:60" x14ac:dyDescent="0.25">
      <c r="A283" s="1">
        <v>98</v>
      </c>
      <c r="B283" s="1" t="s">
        <v>345</v>
      </c>
      <c r="C283" s="1">
        <v>13492.499999608845</v>
      </c>
      <c r="D283" s="1">
        <v>1</v>
      </c>
      <c r="E283">
        <f>(R283-S283*(1000-T283)/(1000-U283))*AO283</f>
        <v>-4.7685556669107987</v>
      </c>
      <c r="F283">
        <f>IF(AZ283&lt;&gt;0,1/(1/AZ283-1/N283),0)</f>
        <v>1.0504391158293772E-2</v>
      </c>
      <c r="G283">
        <f>((BC283-AP283/2)*S283-E283)/(BC283+AP283/2)</f>
        <v>1098.341907616086</v>
      </c>
      <c r="H283">
        <f>AP283*1000</f>
        <v>0.39123791175919603</v>
      </c>
      <c r="I283">
        <f>(AU283-BA283)</f>
        <v>3.6368300165415532</v>
      </c>
      <c r="J283">
        <f>(P283+AT283*D283)</f>
        <v>35.113038228052623</v>
      </c>
      <c r="K283" s="1">
        <v>6.2100000381469727</v>
      </c>
      <c r="L283">
        <f>(K283*AI283+AJ283)</f>
        <v>2</v>
      </c>
      <c r="M283" s="1">
        <v>0.5</v>
      </c>
      <c r="N283">
        <f>L283*(M283+1)*(M283+1)/(M283*M283+1)</f>
        <v>3.6</v>
      </c>
      <c r="O283" s="1">
        <v>35.274574279785156</v>
      </c>
      <c r="P283" s="1">
        <v>35.253913879394531</v>
      </c>
      <c r="Q283" s="1">
        <v>35.069400787353516</v>
      </c>
      <c r="R283" s="1">
        <v>409.6925048828125</v>
      </c>
      <c r="S283" s="1">
        <v>415.41058349609375</v>
      </c>
      <c r="T283" s="1">
        <v>19.745954513549805</v>
      </c>
      <c r="U283" s="1">
        <v>20.221828460693359</v>
      </c>
      <c r="V283" s="1">
        <v>34.855098724365234</v>
      </c>
      <c r="W283" s="1">
        <v>35.694869995117188</v>
      </c>
      <c r="X283" s="1">
        <v>500.22842407226563</v>
      </c>
      <c r="Y283" s="1">
        <v>0.10965196043252945</v>
      </c>
      <c r="Z283" s="1">
        <v>0.11542312055826187</v>
      </c>
      <c r="AA283" s="1">
        <v>101.22698211669922</v>
      </c>
      <c r="AB283" s="1">
        <v>1.5881881713867188</v>
      </c>
      <c r="AC283" s="1">
        <v>-0.27206987142562866</v>
      </c>
      <c r="AD283" s="1">
        <v>2.9358182102441788E-2</v>
      </c>
      <c r="AE283" s="1">
        <v>2.18553701415658E-3</v>
      </c>
      <c r="AF283" s="1">
        <v>1.6839917749166489E-2</v>
      </c>
      <c r="AG283" s="1">
        <v>2.6296044234186411E-3</v>
      </c>
      <c r="AH283" s="1">
        <v>1</v>
      </c>
      <c r="AI283" s="1">
        <v>0</v>
      </c>
      <c r="AJ283" s="1">
        <v>2</v>
      </c>
      <c r="AK283" s="1">
        <v>0</v>
      </c>
      <c r="AL283" s="1">
        <v>1</v>
      </c>
      <c r="AM283" s="1">
        <v>0.18999999761581421</v>
      </c>
      <c r="AN283" s="1">
        <v>111115</v>
      </c>
      <c r="AO283">
        <f>X283*0.000001/(K283*0.0001)</f>
        <v>0.80552080676239546</v>
      </c>
      <c r="AP283">
        <f>(U283-T283)/(1000-U283)*AO283</f>
        <v>3.9123791175919604E-4</v>
      </c>
      <c r="AQ283">
        <f>(P283+273.15)</f>
        <v>308.40391387939451</v>
      </c>
      <c r="AR283">
        <f>(O283+273.15)</f>
        <v>308.42457427978513</v>
      </c>
      <c r="AS283">
        <f>(Y283*AK283+Z283*AL283)*AM283</f>
        <v>2.1930392630879592E-2</v>
      </c>
      <c r="AT283">
        <f>((AS283+0.00000010773*(AR283^4-AQ283^4))-AP283*44100)/(L283*0.92*2*29.3+0.00000043092*AQ283^3)</f>
        <v>-0.14087565134190921</v>
      </c>
      <c r="AU283">
        <f>0.61365*EXP(17.502*J283/(240.97+J283))</f>
        <v>5.6838246844991192</v>
      </c>
      <c r="AV283">
        <f>AU283*1000/AA283</f>
        <v>56.149304915032822</v>
      </c>
      <c r="AW283">
        <f>(AV283-U283)</f>
        <v>35.927476454339462</v>
      </c>
      <c r="AX283">
        <f>IF(D283,P283,(O283+P283)/2)</f>
        <v>35.253913879394531</v>
      </c>
      <c r="AY283">
        <f>0.61365*EXP(17.502*AX283/(240.97+AX283))</f>
        <v>5.7282795326026887</v>
      </c>
      <c r="AZ283">
        <f>IF(AW283&lt;&gt;0,(1000-(AV283+U283)/2)/AW283*AP283,0)</f>
        <v>1.0473829712675079E-2</v>
      </c>
      <c r="BA283">
        <f>U283*AA283/1000</f>
        <v>2.0469946679575659</v>
      </c>
      <c r="BB283">
        <f>(AY283-BA283)</f>
        <v>3.6812848646451228</v>
      </c>
      <c r="BC283">
        <f>1/(1.6/F283+1.37/N283)</f>
        <v>6.548882482294043E-3</v>
      </c>
      <c r="BD283">
        <f>G283*AA283*0.001</f>
        <v>111.18183664027485</v>
      </c>
      <c r="BE283">
        <f>G283/S283</f>
        <v>2.6439911529755573</v>
      </c>
      <c r="BF283">
        <f>(1-AP283*AA283/AU283/F283)*100</f>
        <v>33.667607431139324</v>
      </c>
      <c r="BG283">
        <f>(S283-E283/(N283/1.35))</f>
        <v>417.19879187118528</v>
      </c>
      <c r="BH283">
        <f>E283*BF283/100/BG283</f>
        <v>-3.8481861245815365E-3</v>
      </c>
    </row>
    <row r="284" spans="1:60" x14ac:dyDescent="0.25">
      <c r="A284" s="1">
        <v>99</v>
      </c>
      <c r="B284" s="1" t="s">
        <v>346</v>
      </c>
      <c r="C284" s="1">
        <v>13497.499999497086</v>
      </c>
      <c r="D284" s="1">
        <v>1</v>
      </c>
      <c r="E284">
        <f>(R284-S284*(1000-T284)/(1000-U284))*AO284</f>
        <v>-4.7642900988673933</v>
      </c>
      <c r="F284">
        <f>IF(AZ284&lt;&gt;0,1/(1/AZ284-1/N284),0)</f>
        <v>1.0556530037656815E-2</v>
      </c>
      <c r="G284">
        <f>((BC284-AP284/2)*S284-E284)/(BC284+AP284/2)</f>
        <v>1094.2123302833829</v>
      </c>
      <c r="H284">
        <f>AP284*1000</f>
        <v>0.39289708117373462</v>
      </c>
      <c r="I284">
        <f>(AU284-BA284)</f>
        <v>3.6343382895679697</v>
      </c>
      <c r="J284">
        <f>(P284+AT284*D284)</f>
        <v>35.103495355328896</v>
      </c>
      <c r="K284" s="1">
        <v>6.2100000381469727</v>
      </c>
      <c r="L284">
        <f>(K284*AI284+AJ284)</f>
        <v>2</v>
      </c>
      <c r="M284" s="1">
        <v>0.5</v>
      </c>
      <c r="N284">
        <f>L284*(M284+1)*(M284+1)/(M284*M284+1)</f>
        <v>3.6</v>
      </c>
      <c r="O284" s="1">
        <v>35.277053833007813</v>
      </c>
      <c r="P284" s="1">
        <v>35.243663787841797</v>
      </c>
      <c r="Q284" s="1">
        <v>35.081817626953125</v>
      </c>
      <c r="R284" s="1">
        <v>409.64791870117188</v>
      </c>
      <c r="S284" s="1">
        <v>415.35977172851563</v>
      </c>
      <c r="T284" s="1">
        <v>19.738885879516602</v>
      </c>
      <c r="U284" s="1">
        <v>20.216772079467773</v>
      </c>
      <c r="V284" s="1">
        <v>34.840438842773438</v>
      </c>
      <c r="W284" s="1">
        <v>35.68243408203125</v>
      </c>
      <c r="X284" s="1">
        <v>500.23712158203125</v>
      </c>
      <c r="Y284" s="1">
        <v>9.7823359072208405E-2</v>
      </c>
      <c r="Z284" s="1">
        <v>0.10297195613384247</v>
      </c>
      <c r="AA284" s="1">
        <v>101.22713470458984</v>
      </c>
      <c r="AB284" s="1">
        <v>1.5881881713867188</v>
      </c>
      <c r="AC284" s="1">
        <v>-0.27206987142562866</v>
      </c>
      <c r="AD284" s="1">
        <v>2.9358182102441788E-2</v>
      </c>
      <c r="AE284" s="1">
        <v>2.18553701415658E-3</v>
      </c>
      <c r="AF284" s="1">
        <v>1.6839917749166489E-2</v>
      </c>
      <c r="AG284" s="1">
        <v>2.6296044234186411E-3</v>
      </c>
      <c r="AH284" s="1">
        <v>1</v>
      </c>
      <c r="AI284" s="1">
        <v>0</v>
      </c>
      <c r="AJ284" s="1">
        <v>2</v>
      </c>
      <c r="AK284" s="1">
        <v>0</v>
      </c>
      <c r="AL284" s="1">
        <v>1</v>
      </c>
      <c r="AM284" s="1">
        <v>0.18999999761581421</v>
      </c>
      <c r="AN284" s="1">
        <v>111115</v>
      </c>
      <c r="AO284">
        <f>X284*0.000001/(K284*0.0001)</f>
        <v>0.80553481241410585</v>
      </c>
      <c r="AP284">
        <f>(U284-T284)/(1000-U284)*AO284</f>
        <v>3.9289708117373463E-4</v>
      </c>
      <c r="AQ284">
        <f>(P284+273.15)</f>
        <v>308.39366378784177</v>
      </c>
      <c r="AR284">
        <f>(O284+273.15)</f>
        <v>308.42705383300779</v>
      </c>
      <c r="AS284">
        <f>(Y284*AK284+Z284*AL284)*AM284</f>
        <v>1.9564671419925794E-2</v>
      </c>
      <c r="AT284">
        <f>((AS284+0.00000010773*(AR284^4-AQ284^4))-AP284*44100)/(L284*0.92*2*29.3+0.00000043092*AQ284^3)</f>
        <v>-0.14016843251290137</v>
      </c>
      <c r="AU284">
        <f>0.61365*EXP(17.502*J284/(240.97+J284))</f>
        <v>5.680824200148245</v>
      </c>
      <c r="AV284">
        <f>AU284*1000/AA284</f>
        <v>56.119579169424668</v>
      </c>
      <c r="AW284">
        <f>(AV284-U284)</f>
        <v>35.902807089956895</v>
      </c>
      <c r="AX284">
        <f>IF(D284,P284,(O284+P284)/2)</f>
        <v>35.243663787841797</v>
      </c>
      <c r="AY284">
        <f>0.61365*EXP(17.502*AX284/(240.97+AX284))</f>
        <v>5.7250348431068776</v>
      </c>
      <c r="AZ284">
        <f>IF(AW284&lt;&gt;0,(1000-(AV284+U284)/2)/AW284*AP284,0)</f>
        <v>1.0525664899413215E-2</v>
      </c>
      <c r="BA284">
        <f>U284*AA284/1000</f>
        <v>2.0464859105802753</v>
      </c>
      <c r="BB284">
        <f>(AY284-BA284)</f>
        <v>3.6785489325266023</v>
      </c>
      <c r="BC284">
        <f>1/(1.6/F284+1.37/N284)</f>
        <v>6.5813066566727954E-3</v>
      </c>
      <c r="BD284">
        <f>G284*AA284*0.001</f>
        <v>110.76397895301916</v>
      </c>
      <c r="BE284">
        <f>G284/S284</f>
        <v>2.6343724278589353</v>
      </c>
      <c r="BF284">
        <f>(1-AP284*AA284/AU284/F284)*100</f>
        <v>33.680199824154791</v>
      </c>
      <c r="BG284">
        <f>(S284-E284/(N284/1.35))</f>
        <v>417.14638051559092</v>
      </c>
      <c r="BH284">
        <f>E284*BF284/100/BG284</f>
        <v>-3.8466651047472937E-3</v>
      </c>
    </row>
    <row r="285" spans="1:60" x14ac:dyDescent="0.25">
      <c r="A285" s="1" t="s">
        <v>9</v>
      </c>
      <c r="B285" s="1" t="s">
        <v>347</v>
      </c>
    </row>
    <row r="286" spans="1:60" x14ac:dyDescent="0.25">
      <c r="A286" s="1" t="s">
        <v>9</v>
      </c>
      <c r="B286" s="1" t="s">
        <v>348</v>
      </c>
    </row>
    <row r="287" spans="1:60" x14ac:dyDescent="0.25">
      <c r="A287" s="1" t="s">
        <v>9</v>
      </c>
      <c r="B287" s="1" t="s">
        <v>349</v>
      </c>
    </row>
    <row r="288" spans="1:60" x14ac:dyDescent="0.25">
      <c r="A288" s="1" t="s">
        <v>9</v>
      </c>
      <c r="B288" s="1" t="s">
        <v>350</v>
      </c>
    </row>
    <row r="289" spans="1:60" x14ac:dyDescent="0.25">
      <c r="A289" s="1" t="s">
        <v>9</v>
      </c>
      <c r="B289" s="1" t="s">
        <v>351</v>
      </c>
    </row>
    <row r="290" spans="1:60" x14ac:dyDescent="0.25">
      <c r="A290" s="1" t="s">
        <v>9</v>
      </c>
      <c r="B290" s="1" t="s">
        <v>352</v>
      </c>
    </row>
    <row r="291" spans="1:60" x14ac:dyDescent="0.25">
      <c r="A291" s="1" t="s">
        <v>9</v>
      </c>
      <c r="B291" s="1" t="s">
        <v>353</v>
      </c>
    </row>
    <row r="292" spans="1:60" x14ac:dyDescent="0.25">
      <c r="A292" s="1" t="s">
        <v>9</v>
      </c>
      <c r="B292" s="1" t="s">
        <v>354</v>
      </c>
    </row>
    <row r="293" spans="1:60" x14ac:dyDescent="0.25">
      <c r="A293" s="1" t="s">
        <v>9</v>
      </c>
      <c r="B293" s="1" t="s">
        <v>355</v>
      </c>
    </row>
    <row r="294" spans="1:60" x14ac:dyDescent="0.25">
      <c r="A294" s="1">
        <v>100</v>
      </c>
      <c r="B294" s="1" t="s">
        <v>356</v>
      </c>
      <c r="C294" s="1">
        <v>13822.999999955297</v>
      </c>
      <c r="D294" s="1">
        <v>1</v>
      </c>
      <c r="E294">
        <f>(R294-S294*(1000-T294)/(1000-U294))*AO294</f>
        <v>-3.319185569914076</v>
      </c>
      <c r="F294">
        <f>IF(AZ294&lt;&gt;0,1/(1/AZ294-1/N294),0)</f>
        <v>1.3788198306678098E-2</v>
      </c>
      <c r="G294">
        <f>((BC294-AP294/2)*S294-E294)/(BC294+AP294/2)</f>
        <v>767.08115984594679</v>
      </c>
      <c r="H294">
        <f>AP294*1000</f>
        <v>0.50661178399213436</v>
      </c>
      <c r="I294">
        <f>(AU294-BA294)</f>
        <v>3.5928908654817597</v>
      </c>
      <c r="J294">
        <f>(P294+AT294*D294)</f>
        <v>34.870559429967074</v>
      </c>
      <c r="K294" s="1">
        <v>8.6000003814697266</v>
      </c>
      <c r="L294">
        <f>(K294*AI294+AJ294)</f>
        <v>2</v>
      </c>
      <c r="M294" s="1">
        <v>0.5</v>
      </c>
      <c r="N294">
        <f>L294*(M294+1)*(M294+1)/(M294*M294+1)</f>
        <v>3.6</v>
      </c>
      <c r="O294" s="1">
        <v>35.194023132324219</v>
      </c>
      <c r="P294" s="1">
        <v>35.039562225341797</v>
      </c>
      <c r="Q294" s="1">
        <v>35.027912139892578</v>
      </c>
      <c r="R294" s="1">
        <v>410.18719482421875</v>
      </c>
      <c r="S294" s="1">
        <v>415.53115844726563</v>
      </c>
      <c r="T294" s="1">
        <v>19.05389404296875</v>
      </c>
      <c r="U294" s="1">
        <v>19.907447814941406</v>
      </c>
      <c r="V294" s="1">
        <v>33.833251953125</v>
      </c>
      <c r="W294" s="1">
        <v>35.295204162597656</v>
      </c>
      <c r="X294" s="1">
        <v>500.27633666992188</v>
      </c>
      <c r="Y294" s="1">
        <v>0.18704210221767426</v>
      </c>
      <c r="Z294" s="1">
        <v>0.19688642024993896</v>
      </c>
      <c r="AA294" s="1">
        <v>101.22437286376953</v>
      </c>
      <c r="AB294" s="1">
        <v>1.7373383045196533</v>
      </c>
      <c r="AC294" s="1">
        <v>-0.2563742995262146</v>
      </c>
      <c r="AD294" s="1">
        <v>1.4392128214240074E-2</v>
      </c>
      <c r="AE294" s="1">
        <v>5.8946036733686924E-3</v>
      </c>
      <c r="AF294" s="1">
        <v>2.5997333228588104E-2</v>
      </c>
      <c r="AG294" s="1">
        <v>5.2412389777600765E-3</v>
      </c>
      <c r="AH294" s="1">
        <v>0.66666668653488159</v>
      </c>
      <c r="AI294" s="1">
        <v>0</v>
      </c>
      <c r="AJ294" s="1">
        <v>2</v>
      </c>
      <c r="AK294" s="1">
        <v>0</v>
      </c>
      <c r="AL294" s="1">
        <v>1</v>
      </c>
      <c r="AM294" s="1">
        <v>0.18999999761581421</v>
      </c>
      <c r="AN294" s="1">
        <v>111115</v>
      </c>
      <c r="AO294">
        <f>X294*0.000001/(K294*0.0001)</f>
        <v>0.58171664474324758</v>
      </c>
      <c r="AP294">
        <f>(U294-T294)/(1000-U294)*AO294</f>
        <v>5.0661178399213436E-4</v>
      </c>
      <c r="AQ294">
        <f>(P294+273.15)</f>
        <v>308.18956222534177</v>
      </c>
      <c r="AR294">
        <f>(O294+273.15)</f>
        <v>308.3440231323242</v>
      </c>
      <c r="AS294">
        <f>(Y294*AK294+Z294*AL294)*AM294</f>
        <v>3.7408419378074598E-2</v>
      </c>
      <c r="AT294">
        <f>((AS294+0.00000010773*(AR294^4-AQ294^4))-AP294*44100)/(L294*0.92*2*29.3+0.00000043092*AQ294^3)</f>
        <v>-0.16900279537472426</v>
      </c>
      <c r="AU294">
        <f>0.61365*EXP(17.502*J294/(240.97+J294))</f>
        <v>5.6080097858674227</v>
      </c>
      <c r="AV294">
        <f>AU294*1000/AA294</f>
        <v>55.401773576951001</v>
      </c>
      <c r="AW294">
        <f>(AV294-U294)</f>
        <v>35.494325762009595</v>
      </c>
      <c r="AX294">
        <f>IF(D294,P294,(O294+P294)/2)</f>
        <v>35.039562225341797</v>
      </c>
      <c r="AY294">
        <f>0.61365*EXP(17.502*AX294/(240.97+AX294))</f>
        <v>5.6607577307350754</v>
      </c>
      <c r="AZ294">
        <f>IF(AW294&lt;&gt;0,(1000-(AV294+U294)/2)/AW294*AP294,0)</f>
        <v>1.3735590239433493E-2</v>
      </c>
      <c r="BA294">
        <f>U294*AA294/1000</f>
        <v>2.015118920385663</v>
      </c>
      <c r="BB294">
        <f>(AY294-BA294)</f>
        <v>3.6456388103494124</v>
      </c>
      <c r="BC294">
        <f>1/(1.6/F294+1.37/N294)</f>
        <v>8.5894549558508514E-3</v>
      </c>
      <c r="BD294">
        <f>G294*AA294*0.001</f>
        <v>77.647309341018925</v>
      </c>
      <c r="BE294">
        <f>G294/S294</f>
        <v>1.8460256090357561</v>
      </c>
      <c r="BF294">
        <f>(1-AP294*AA294/AU294/F294)*100</f>
        <v>33.680063997053253</v>
      </c>
      <c r="BG294">
        <f>(S294-E294/(N294/1.35))</f>
        <v>416.7758530359834</v>
      </c>
      <c r="BH294">
        <f>E294*BF294/100/BG294</f>
        <v>-2.6822662973027384E-3</v>
      </c>
    </row>
    <row r="295" spans="1:60" x14ac:dyDescent="0.25">
      <c r="A295" s="1">
        <v>101</v>
      </c>
      <c r="B295" s="1" t="s">
        <v>357</v>
      </c>
      <c r="C295" s="1">
        <v>13827.999999843538</v>
      </c>
      <c r="D295" s="1">
        <v>1</v>
      </c>
      <c r="E295">
        <f>(R295-S295*(1000-T295)/(1000-U295))*AO295</f>
        <v>-3.4031653764054082</v>
      </c>
      <c r="F295">
        <f>IF(AZ295&lt;&gt;0,1/(1/AZ295-1/N295),0)</f>
        <v>1.4260846020800145E-2</v>
      </c>
      <c r="G295">
        <f>((BC295-AP295/2)*S295-E295)/(BC295+AP295/2)</f>
        <v>763.90979209703937</v>
      </c>
      <c r="H295">
        <f>AP295*1000</f>
        <v>0.52282548579365795</v>
      </c>
      <c r="I295">
        <f>(AU295-BA295)</f>
        <v>3.5856217427495061</v>
      </c>
      <c r="J295">
        <f>(P295+AT295*D295)</f>
        <v>34.841942747035006</v>
      </c>
      <c r="K295" s="1">
        <v>8.6000003814697266</v>
      </c>
      <c r="L295">
        <f>(K295*AI295+AJ295)</f>
        <v>2</v>
      </c>
      <c r="M295" s="1">
        <v>0.5</v>
      </c>
      <c r="N295">
        <f>L295*(M295+1)*(M295+1)/(M295*M295+1)</f>
        <v>3.6</v>
      </c>
      <c r="O295" s="1">
        <v>35.176143646240234</v>
      </c>
      <c r="P295" s="1">
        <v>35.016353607177734</v>
      </c>
      <c r="Q295" s="1">
        <v>35.014568328857422</v>
      </c>
      <c r="R295" s="1">
        <v>410.0272216796875</v>
      </c>
      <c r="S295" s="1">
        <v>415.50421142578125</v>
      </c>
      <c r="T295" s="1">
        <v>19.010675430297852</v>
      </c>
      <c r="U295" s="1">
        <v>19.891595840454102</v>
      </c>
      <c r="V295" s="1">
        <v>33.740779876708984</v>
      </c>
      <c r="W295" s="1">
        <v>35.300994873046875</v>
      </c>
      <c r="X295" s="1">
        <v>500.25640869140625</v>
      </c>
      <c r="Y295" s="1">
        <v>0.17362457513809204</v>
      </c>
      <c r="Z295" s="1">
        <v>0.18276272714138031</v>
      </c>
      <c r="AA295" s="1">
        <v>101.22359466552734</v>
      </c>
      <c r="AB295" s="1">
        <v>1.7373383045196533</v>
      </c>
      <c r="AC295" s="1">
        <v>-0.2563742995262146</v>
      </c>
      <c r="AD295" s="1">
        <v>1.4392128214240074E-2</v>
      </c>
      <c r="AE295" s="1">
        <v>5.8946036733686924E-3</v>
      </c>
      <c r="AF295" s="1">
        <v>2.5997333228588104E-2</v>
      </c>
      <c r="AG295" s="1">
        <v>5.2412389777600765E-3</v>
      </c>
      <c r="AH295" s="1">
        <v>0.66666668653488159</v>
      </c>
      <c r="AI295" s="1">
        <v>0</v>
      </c>
      <c r="AJ295" s="1">
        <v>2</v>
      </c>
      <c r="AK295" s="1">
        <v>0</v>
      </c>
      <c r="AL295" s="1">
        <v>1</v>
      </c>
      <c r="AM295" s="1">
        <v>0.18999999761581421</v>
      </c>
      <c r="AN295" s="1">
        <v>111115</v>
      </c>
      <c r="AO295">
        <f>X295*0.000001/(K295*0.0001)</f>
        <v>0.58169347267623406</v>
      </c>
      <c r="AP295">
        <f>(U295-T295)/(1000-U295)*AO295</f>
        <v>5.22825485793658E-4</v>
      </c>
      <c r="AQ295">
        <f>(P295+273.15)</f>
        <v>308.16635360717771</v>
      </c>
      <c r="AR295">
        <f>(O295+273.15)</f>
        <v>308.32614364624021</v>
      </c>
      <c r="AS295">
        <f>(Y295*AK295+Z295*AL295)*AM295</f>
        <v>3.4724917721121962E-2</v>
      </c>
      <c r="AT295">
        <f>((AS295+0.00000010773*(AR295^4-AQ295^4))-AP295*44100)/(L295*0.92*2*29.3+0.00000043092*AQ295^3)</f>
        <v>-0.17441086014272783</v>
      </c>
      <c r="AU295">
        <f>0.61365*EXP(17.502*J295/(240.97+J295))</f>
        <v>5.5991205773541219</v>
      </c>
      <c r="AV295">
        <f>AU295*1000/AA295</f>
        <v>55.314381946771114</v>
      </c>
      <c r="AW295">
        <f>(AV295-U295)</f>
        <v>35.422786106317012</v>
      </c>
      <c r="AX295">
        <f>IF(D295,P295,(O295+P295)/2)</f>
        <v>35.016353607177734</v>
      </c>
      <c r="AY295">
        <f>0.61365*EXP(17.502*AX295/(240.97+AX295))</f>
        <v>5.6534885782791289</v>
      </c>
      <c r="AZ295">
        <f>IF(AW295&lt;&gt;0,(1000-(AV295+U295)/2)/AW295*AP295,0)</f>
        <v>1.4204576775747489E-2</v>
      </c>
      <c r="BA295">
        <f>U295*AA295/1000</f>
        <v>2.0134988346046159</v>
      </c>
      <c r="BB295">
        <f>(AY295-BA295)</f>
        <v>3.639989743674513</v>
      </c>
      <c r="BC295">
        <f>1/(1.6/F295+1.37/N295)</f>
        <v>8.8828988352335232E-3</v>
      </c>
      <c r="BD295">
        <f>G295*AA295*0.001</f>
        <v>77.325695156257979</v>
      </c>
      <c r="BE295">
        <f>G295/S295</f>
        <v>1.8385127541204032</v>
      </c>
      <c r="BF295">
        <f>(1-AP295*AA295/AU295/F295)*100</f>
        <v>33.721389540224692</v>
      </c>
      <c r="BG295">
        <f>(S295-E295/(N295/1.35))</f>
        <v>416.7803984419333</v>
      </c>
      <c r="BH295">
        <f>E295*BF295/100/BG295</f>
        <v>-2.753475589461069E-3</v>
      </c>
    </row>
    <row r="296" spans="1:60" x14ac:dyDescent="0.25">
      <c r="A296" s="1">
        <v>102</v>
      </c>
      <c r="B296" s="1" t="s">
        <v>358</v>
      </c>
      <c r="C296" s="1">
        <v>13833.499999720603</v>
      </c>
      <c r="D296" s="1">
        <v>1</v>
      </c>
      <c r="E296">
        <f>(R296-S296*(1000-T296)/(1000-U296))*AO296</f>
        <v>-3.3954471767055825</v>
      </c>
      <c r="F296">
        <f>IF(AZ296&lt;&gt;0,1/(1/AZ296-1/N296),0)</f>
        <v>1.4244685383067283E-2</v>
      </c>
      <c r="G296">
        <f>((BC296-AP296/2)*S296-E296)/(BC296+AP296/2)</f>
        <v>763.48060944892643</v>
      </c>
      <c r="H296">
        <f>AP296*1000</f>
        <v>0.5217895956246531</v>
      </c>
      <c r="I296">
        <f>(AU296-BA296)</f>
        <v>3.5826984677976115</v>
      </c>
      <c r="J296">
        <f>(P296+AT296*D296)</f>
        <v>34.826216619356089</v>
      </c>
      <c r="K296" s="1">
        <v>8.6000003814697266</v>
      </c>
      <c r="L296">
        <f>(K296*AI296+AJ296)</f>
        <v>2</v>
      </c>
      <c r="M296" s="1">
        <v>0.5</v>
      </c>
      <c r="N296">
        <f>L296*(M296+1)*(M296+1)/(M296*M296+1)</f>
        <v>3.6</v>
      </c>
      <c r="O296" s="1">
        <v>35.1614990234375</v>
      </c>
      <c r="P296" s="1">
        <v>35.000068664550781</v>
      </c>
      <c r="Q296" s="1">
        <v>35.0303955078125</v>
      </c>
      <c r="R296" s="1">
        <v>410.00384521484375</v>
      </c>
      <c r="S296" s="1">
        <v>415.46844482421875</v>
      </c>
      <c r="T296" s="1">
        <v>18.992996215820313</v>
      </c>
      <c r="U296" s="1">
        <v>19.87220573425293</v>
      </c>
      <c r="V296" s="1">
        <v>33.738430023193359</v>
      </c>
      <c r="W296" s="1">
        <v>35.296394348144531</v>
      </c>
      <c r="X296" s="1">
        <v>500.24667358398438</v>
      </c>
      <c r="Y296" s="1">
        <v>0.18147487938404083</v>
      </c>
      <c r="Z296" s="1">
        <v>0.19102619588375092</v>
      </c>
      <c r="AA296" s="1">
        <v>101.22390747070313</v>
      </c>
      <c r="AB296" s="1">
        <v>1.7373383045196533</v>
      </c>
      <c r="AC296" s="1">
        <v>-0.2563742995262146</v>
      </c>
      <c r="AD296" s="1">
        <v>1.4392128214240074E-2</v>
      </c>
      <c r="AE296" s="1">
        <v>5.8946036733686924E-3</v>
      </c>
      <c r="AF296" s="1">
        <v>2.5997333228588104E-2</v>
      </c>
      <c r="AG296" s="1">
        <v>5.2412389777600765E-3</v>
      </c>
      <c r="AH296" s="1">
        <v>1</v>
      </c>
      <c r="AI296" s="1">
        <v>0</v>
      </c>
      <c r="AJ296" s="1">
        <v>2</v>
      </c>
      <c r="AK296" s="1">
        <v>0</v>
      </c>
      <c r="AL296" s="1">
        <v>1</v>
      </c>
      <c r="AM296" s="1">
        <v>0.18999999761581421</v>
      </c>
      <c r="AN296" s="1">
        <v>111115</v>
      </c>
      <c r="AO296">
        <f>X296*0.000001/(K296*0.0001)</f>
        <v>0.58168215278438506</v>
      </c>
      <c r="AP296">
        <f>(U296-T296)/(1000-U296)*AO296</f>
        <v>5.2178959562465305E-4</v>
      </c>
      <c r="AQ296">
        <f>(P296+273.15)</f>
        <v>308.15006866455076</v>
      </c>
      <c r="AR296">
        <f>(O296+273.15)</f>
        <v>308.31149902343748</v>
      </c>
      <c r="AS296">
        <f>(Y296*AK296+Z296*AL296)*AM296</f>
        <v>3.6294976762470732E-2</v>
      </c>
      <c r="AT296">
        <f>((AS296+0.00000010773*(AR296^4-AQ296^4))-AP296*44100)/(L296*0.92*2*29.3+0.00000043092*AQ296^3)</f>
        <v>-0.1738520451946898</v>
      </c>
      <c r="AU296">
        <f>0.61365*EXP(17.502*J296/(240.97+J296))</f>
        <v>5.5942407822804059</v>
      </c>
      <c r="AV296">
        <f>AU296*1000/AA296</f>
        <v>55.266003082320523</v>
      </c>
      <c r="AW296">
        <f>(AV296-U296)</f>
        <v>35.393797348067594</v>
      </c>
      <c r="AX296">
        <f>IF(D296,P296,(O296+P296)/2)</f>
        <v>35.000068664550781</v>
      </c>
      <c r="AY296">
        <f>0.61365*EXP(17.502*AX296/(240.97+AX296))</f>
        <v>5.6483928293646057</v>
      </c>
      <c r="AZ296">
        <f>IF(AW296&lt;&gt;0,(1000-(AV296+U296)/2)/AW296*AP296,0)</f>
        <v>1.4188543345290152E-2</v>
      </c>
      <c r="BA296">
        <f>U296*AA296/1000</f>
        <v>2.0115423144827944</v>
      </c>
      <c r="BB296">
        <f>(AY296-BA296)</f>
        <v>3.6368505148818113</v>
      </c>
      <c r="BC296">
        <f>1/(1.6/F296+1.37/N296)</f>
        <v>8.8728665703104864E-3</v>
      </c>
      <c r="BD296">
        <f>G296*AA296*0.001</f>
        <v>77.282490566534165</v>
      </c>
      <c r="BE296">
        <f>G296/S296</f>
        <v>1.8376380179051834</v>
      </c>
      <c r="BF296">
        <f>(1-AP296*AA296/AU296/F296)*100</f>
        <v>33.719695246603465</v>
      </c>
      <c r="BG296">
        <f>(S296-E296/(N296/1.35))</f>
        <v>416.74173751548335</v>
      </c>
      <c r="BH296">
        <f>E296*BF296/100/BG296</f>
        <v>-2.7473476668556283E-3</v>
      </c>
    </row>
    <row r="297" spans="1:60" x14ac:dyDescent="0.25">
      <c r="A297" s="1">
        <v>103</v>
      </c>
      <c r="B297" s="1" t="s">
        <v>359</v>
      </c>
      <c r="C297" s="1">
        <v>13838.499999608845</v>
      </c>
      <c r="D297" s="1">
        <v>1</v>
      </c>
      <c r="E297">
        <f>(R297-S297*(1000-T297)/(1000-U297))*AO297</f>
        <v>-3.4079457876984018</v>
      </c>
      <c r="F297">
        <f>IF(AZ297&lt;&gt;0,1/(1/AZ297-1/N297),0)</f>
        <v>1.4258705689164453E-2</v>
      </c>
      <c r="G297">
        <f>((BC297-AP297/2)*S297-E297)/(BC297+AP297/2)</f>
        <v>764.44220320439308</v>
      </c>
      <c r="H297">
        <f>AP297*1000</f>
        <v>0.52213537178935443</v>
      </c>
      <c r="I297">
        <f>(AU297-BA297)</f>
        <v>3.5817068704782438</v>
      </c>
      <c r="J297">
        <f>(P297+AT297*D297)</f>
        <v>34.81852474734368</v>
      </c>
      <c r="K297" s="1">
        <v>8.6000003814697266</v>
      </c>
      <c r="L297">
        <f>(K297*AI297+AJ297)</f>
        <v>2</v>
      </c>
      <c r="M297" s="1">
        <v>0.5</v>
      </c>
      <c r="N297">
        <f>L297*(M297+1)*(M297+1)/(M297*M297+1)</f>
        <v>3.6</v>
      </c>
      <c r="O297" s="1">
        <v>35.157794952392578</v>
      </c>
      <c r="P297" s="1">
        <v>34.992107391357422</v>
      </c>
      <c r="Q297" s="1">
        <v>35.067344665527344</v>
      </c>
      <c r="R297" s="1">
        <v>409.92758178710938</v>
      </c>
      <c r="S297" s="1">
        <v>415.41342163085938</v>
      </c>
      <c r="T297" s="1">
        <v>18.978233337402344</v>
      </c>
      <c r="U297" s="1">
        <v>19.858030319213867</v>
      </c>
      <c r="V297" s="1">
        <v>33.719642639160156</v>
      </c>
      <c r="W297" s="1">
        <v>35.282081604003906</v>
      </c>
      <c r="X297" s="1">
        <v>500.25115966796875</v>
      </c>
      <c r="Y297" s="1">
        <v>0.15277618169784546</v>
      </c>
      <c r="Z297" s="1">
        <v>0.16081702709197998</v>
      </c>
      <c r="AA297" s="1">
        <v>101.22597503662109</v>
      </c>
      <c r="AB297" s="1">
        <v>1.7373383045196533</v>
      </c>
      <c r="AC297" s="1">
        <v>-0.2563742995262146</v>
      </c>
      <c r="AD297" s="1">
        <v>1.4392128214240074E-2</v>
      </c>
      <c r="AE297" s="1">
        <v>5.8946036733686924E-3</v>
      </c>
      <c r="AF297" s="1">
        <v>2.5997333228588104E-2</v>
      </c>
      <c r="AG297" s="1">
        <v>5.2412389777600765E-3</v>
      </c>
      <c r="AH297" s="1">
        <v>1</v>
      </c>
      <c r="AI297" s="1">
        <v>0</v>
      </c>
      <c r="AJ297" s="1">
        <v>2</v>
      </c>
      <c r="AK297" s="1">
        <v>0</v>
      </c>
      <c r="AL297" s="1">
        <v>1</v>
      </c>
      <c r="AM297" s="1">
        <v>0.18999999761581421</v>
      </c>
      <c r="AN297" s="1">
        <v>111115</v>
      </c>
      <c r="AO297">
        <f>X297*0.000001/(K297*0.0001)</f>
        <v>0.58168736916087971</v>
      </c>
      <c r="AP297">
        <f>(U297-T297)/(1000-U297)*AO297</f>
        <v>5.2213537178935447E-4</v>
      </c>
      <c r="AQ297">
        <f>(P297+273.15)</f>
        <v>308.1421073913574</v>
      </c>
      <c r="AR297">
        <f>(O297+273.15)</f>
        <v>308.30779495239256</v>
      </c>
      <c r="AS297">
        <f>(Y297*AK297+Z297*AL297)*AM297</f>
        <v>3.0555234764058525E-2</v>
      </c>
      <c r="AT297">
        <f>((AS297+0.00000010773*(AR297^4-AQ297^4))-AP297*44100)/(L297*0.92*2*29.3+0.00000043092*AQ297^3)</f>
        <v>-0.17358264401374315</v>
      </c>
      <c r="AU297">
        <f>0.61365*EXP(17.502*J297/(240.97+J297))</f>
        <v>5.5918553518474514</v>
      </c>
      <c r="AV297">
        <f>AU297*1000/AA297</f>
        <v>55.241308861924566</v>
      </c>
      <c r="AW297">
        <f>(AV297-U297)</f>
        <v>35.383278542710698</v>
      </c>
      <c r="AX297">
        <f>IF(D297,P297,(O297+P297)/2)</f>
        <v>34.992107391357422</v>
      </c>
      <c r="AY297">
        <f>0.61365*EXP(17.502*AX297/(240.97+AX297))</f>
        <v>5.6459031070589258</v>
      </c>
      <c r="AZ297">
        <f>IF(AW297&lt;&gt;0,(1000-(AV297+U297)/2)/AW297*AP297,0)</f>
        <v>1.420245329981275E-2</v>
      </c>
      <c r="BA297">
        <f>U297*AA297/1000</f>
        <v>2.0101484813692077</v>
      </c>
      <c r="BB297">
        <f>(AY297-BA297)</f>
        <v>3.6357546256897182</v>
      </c>
      <c r="BC297">
        <f>1/(1.6/F297+1.37/N297)</f>
        <v>8.8815701560696399E-3</v>
      </c>
      <c r="BD297">
        <f>G297*AA297*0.001</f>
        <v>77.381407378507532</v>
      </c>
      <c r="BE297">
        <f>G297/S297</f>
        <v>1.8401962079205141</v>
      </c>
      <c r="BF297">
        <f>(1-AP297*AA297/AU297/F297)*100</f>
        <v>33.711368951411046</v>
      </c>
      <c r="BG297">
        <f>(S297-E297/(N297/1.35))</f>
        <v>416.69140130124629</v>
      </c>
      <c r="BH297">
        <f>E297*BF297/100/BG297</f>
        <v>-2.7571127567485119E-3</v>
      </c>
    </row>
    <row r="298" spans="1:60" x14ac:dyDescent="0.25">
      <c r="A298" s="1">
        <v>104</v>
      </c>
      <c r="B298" s="1" t="s">
        <v>360</v>
      </c>
      <c r="C298" s="1">
        <v>13843.499999497086</v>
      </c>
      <c r="D298" s="1">
        <v>1</v>
      </c>
      <c r="E298">
        <f>(R298-S298*(1000-T298)/(1000-U298))*AO298</f>
        <v>-3.4212143059404143</v>
      </c>
      <c r="F298">
        <f>IF(AZ298&lt;&gt;0,1/(1/AZ298-1/N298),0)</f>
        <v>1.4265798839426256E-2</v>
      </c>
      <c r="G298">
        <f>((BC298-AP298/2)*S298-E298)/(BC298+AP298/2)</f>
        <v>765.68711077253261</v>
      </c>
      <c r="H298">
        <f>AP298*1000</f>
        <v>0.52242042066007321</v>
      </c>
      <c r="I298">
        <f>(AU298-BA298)</f>
        <v>3.5819541957050887</v>
      </c>
      <c r="J298">
        <f>(P298+AT298*D298)</f>
        <v>34.814467367604315</v>
      </c>
      <c r="K298" s="1">
        <v>8.6000003814697266</v>
      </c>
      <c r="L298">
        <f>(K298*AI298+AJ298)</f>
        <v>2</v>
      </c>
      <c r="M298" s="1">
        <v>0.5</v>
      </c>
      <c r="N298">
        <f>L298*(M298+1)*(M298+1)/(M298*M298+1)</f>
        <v>3.6</v>
      </c>
      <c r="O298" s="1">
        <v>35.159774780273438</v>
      </c>
      <c r="P298" s="1">
        <v>34.987518310546875</v>
      </c>
      <c r="Q298" s="1">
        <v>35.081878662109375</v>
      </c>
      <c r="R298" s="1">
        <v>409.88449096679688</v>
      </c>
      <c r="S298" s="1">
        <v>415.39300537109375</v>
      </c>
      <c r="T298" s="1">
        <v>18.962776184082031</v>
      </c>
      <c r="U298" s="1">
        <v>19.843074798583984</v>
      </c>
      <c r="V298" s="1">
        <v>33.690723419189453</v>
      </c>
      <c r="W298" s="1">
        <v>35.254364013671875</v>
      </c>
      <c r="X298" s="1">
        <v>500.24667358398438</v>
      </c>
      <c r="Y298" s="1">
        <v>0.1219826340675354</v>
      </c>
      <c r="Z298" s="1">
        <v>0.12840276956558228</v>
      </c>
      <c r="AA298" s="1">
        <v>101.22640991210938</v>
      </c>
      <c r="AB298" s="1">
        <v>1.7373383045196533</v>
      </c>
      <c r="AC298" s="1">
        <v>-0.2563742995262146</v>
      </c>
      <c r="AD298" s="1">
        <v>1.4392128214240074E-2</v>
      </c>
      <c r="AE298" s="1">
        <v>5.8946036733686924E-3</v>
      </c>
      <c r="AF298" s="1">
        <v>2.5997333228588104E-2</v>
      </c>
      <c r="AG298" s="1">
        <v>5.2412389777600765E-3</v>
      </c>
      <c r="AH298" s="1">
        <v>1</v>
      </c>
      <c r="AI298" s="1">
        <v>0</v>
      </c>
      <c r="AJ298" s="1">
        <v>2</v>
      </c>
      <c r="AK298" s="1">
        <v>0</v>
      </c>
      <c r="AL298" s="1">
        <v>1</v>
      </c>
      <c r="AM298" s="1">
        <v>0.18999999761581421</v>
      </c>
      <c r="AN298" s="1">
        <v>111115</v>
      </c>
      <c r="AO298">
        <f>X298*0.000001/(K298*0.0001)</f>
        <v>0.58168215278438506</v>
      </c>
      <c r="AP298">
        <f>(U298-T298)/(1000-U298)*AO298</f>
        <v>5.2242042066007318E-4</v>
      </c>
      <c r="AQ298">
        <f>(P298+273.15)</f>
        <v>308.13751831054685</v>
      </c>
      <c r="AR298">
        <f>(O298+273.15)</f>
        <v>308.30977478027341</v>
      </c>
      <c r="AS298">
        <f>(Y298*AK298+Z298*AL298)*AM298</f>
        <v>2.4396525911324574E-2</v>
      </c>
      <c r="AT298">
        <f>((AS298+0.00000010773*(AR298^4-AQ298^4))-AP298*44100)/(L298*0.92*2*29.3+0.00000043092*AQ298^3)</f>
        <v>-0.17305094294256185</v>
      </c>
      <c r="AU298">
        <f>0.61365*EXP(17.502*J298/(240.97+J298))</f>
        <v>5.5905974191831982</v>
      </c>
      <c r="AV298">
        <f>AU298*1000/AA298</f>
        <v>55.228644619889991</v>
      </c>
      <c r="AW298">
        <f>(AV298-U298)</f>
        <v>35.385569821306007</v>
      </c>
      <c r="AX298">
        <f>IF(D298,P298,(O298+P298)/2)</f>
        <v>34.987518310546875</v>
      </c>
      <c r="AY298">
        <f>0.61365*EXP(17.502*AX298/(240.97+AX298))</f>
        <v>5.6444684010619088</v>
      </c>
      <c r="AZ298">
        <f>IF(AW298&lt;&gt;0,(1000-(AV298+U298)/2)/AW298*AP298,0)</f>
        <v>1.4209490579919631E-2</v>
      </c>
      <c r="BA298">
        <f>U298*AA298/1000</f>
        <v>2.0086432234781095</v>
      </c>
      <c r="BB298">
        <f>(AY298-BA298)</f>
        <v>3.6358251775837993</v>
      </c>
      <c r="BC298">
        <f>1/(1.6/F298+1.37/N298)</f>
        <v>8.8859734502775584E-3</v>
      </c>
      <c r="BD298">
        <f>G298*AA298*0.001</f>
        <v>77.507757339479085</v>
      </c>
      <c r="BE298">
        <f>G298/S298</f>
        <v>1.8432835913751162</v>
      </c>
      <c r="BF298">
        <f>(1-AP298*AA298/AU298/F298)*100</f>
        <v>33.692956572931223</v>
      </c>
      <c r="BG298">
        <f>(S298-E298/(N298/1.35))</f>
        <v>416.67596073582138</v>
      </c>
      <c r="BH298">
        <f>E298*BF298/100/BG298</f>
        <v>-2.7664380933611096E-3</v>
      </c>
    </row>
    <row r="299" spans="1:60" x14ac:dyDescent="0.25">
      <c r="A299" s="1" t="s">
        <v>9</v>
      </c>
      <c r="B299" s="1" t="s">
        <v>361</v>
      </c>
    </row>
    <row r="300" spans="1:60" x14ac:dyDescent="0.25">
      <c r="A300" s="1" t="s">
        <v>9</v>
      </c>
      <c r="B300" s="1" t="s">
        <v>362</v>
      </c>
    </row>
    <row r="301" spans="1:60" x14ac:dyDescent="0.25">
      <c r="A301" s="1" t="s">
        <v>9</v>
      </c>
      <c r="B301" s="1" t="s">
        <v>363</v>
      </c>
    </row>
    <row r="302" spans="1:60" x14ac:dyDescent="0.25">
      <c r="A302" s="1" t="s">
        <v>9</v>
      </c>
      <c r="B302" s="1" t="s">
        <v>364</v>
      </c>
    </row>
    <row r="303" spans="1:60" x14ac:dyDescent="0.25">
      <c r="A303" s="1" t="s">
        <v>9</v>
      </c>
      <c r="B303" s="1" t="s">
        <v>365</v>
      </c>
    </row>
    <row r="304" spans="1:60" x14ac:dyDescent="0.25">
      <c r="A304" s="1" t="s">
        <v>9</v>
      </c>
      <c r="B304" s="1" t="s">
        <v>366</v>
      </c>
    </row>
    <row r="305" spans="1:60" x14ac:dyDescent="0.25">
      <c r="A305" s="1" t="s">
        <v>9</v>
      </c>
      <c r="B305" s="1" t="s">
        <v>367</v>
      </c>
    </row>
    <row r="306" spans="1:60" x14ac:dyDescent="0.25">
      <c r="A306" s="1" t="s">
        <v>9</v>
      </c>
      <c r="B306" s="1" t="s">
        <v>368</v>
      </c>
    </row>
    <row r="307" spans="1:60" x14ac:dyDescent="0.25">
      <c r="A307" s="1" t="s">
        <v>9</v>
      </c>
      <c r="B307" s="1" t="s">
        <v>369</v>
      </c>
    </row>
    <row r="308" spans="1:60" x14ac:dyDescent="0.25">
      <c r="A308" s="1">
        <v>105</v>
      </c>
      <c r="B308" s="1" t="s">
        <v>370</v>
      </c>
      <c r="C308" s="1">
        <v>14094.999999955297</v>
      </c>
      <c r="D308" s="1">
        <v>1</v>
      </c>
      <c r="E308">
        <f t="shared" ref="E308:E313" si="112">(R308-S308*(1000-T308)/(1000-U308))*AO308</f>
        <v>-4.6268098041393344</v>
      </c>
      <c r="F308">
        <f t="shared" ref="F308:F313" si="113">IF(AZ308&lt;&gt;0,1/(1/AZ308-1/N308),0)</f>
        <v>1.3500793562603319E-2</v>
      </c>
      <c r="G308">
        <f t="shared" ref="G308:G313" si="114">((BC308-AP308/2)*S308-E308)/(BC308+AP308/2)</f>
        <v>928.24370649231696</v>
      </c>
      <c r="H308">
        <f t="shared" ref="H308:H313" si="115">AP308*1000</f>
        <v>0.49158593422914199</v>
      </c>
      <c r="I308">
        <f t="shared" ref="I308:I313" si="116">(AU308-BA308)</f>
        <v>3.5634634955251876</v>
      </c>
      <c r="J308">
        <f t="shared" ref="J308:J313" si="117">(P308+AT308*D308)</f>
        <v>34.537994417087219</v>
      </c>
      <c r="K308" s="1">
        <v>8.3199996948242188</v>
      </c>
      <c r="L308">
        <f t="shared" ref="L308:L313" si="118">(K308*AI308+AJ308)</f>
        <v>2</v>
      </c>
      <c r="M308" s="1">
        <v>0.5</v>
      </c>
      <c r="N308">
        <f t="shared" ref="N308:N313" si="119">L308*(M308+1)*(M308+1)/(M308*M308+1)</f>
        <v>3.6</v>
      </c>
      <c r="O308" s="1">
        <v>35.089111328125</v>
      </c>
      <c r="P308" s="1">
        <v>34.674476623535156</v>
      </c>
      <c r="Q308" s="1">
        <v>35.077793121337891</v>
      </c>
      <c r="R308" s="1">
        <v>410.12442016601563</v>
      </c>
      <c r="S308" s="1">
        <v>417.47836303710938</v>
      </c>
      <c r="T308" s="1">
        <v>18.383176803588867</v>
      </c>
      <c r="U308" s="1">
        <v>19.185092926025391</v>
      </c>
      <c r="V308" s="1">
        <v>32.787319183349609</v>
      </c>
      <c r="W308" s="1">
        <v>34.212608337402344</v>
      </c>
      <c r="X308" s="1">
        <v>500.24282836914063</v>
      </c>
      <c r="Y308" s="1">
        <v>0.12634354829788208</v>
      </c>
      <c r="Z308" s="1">
        <v>0.13299320638179779</v>
      </c>
      <c r="AA308" s="1">
        <v>101.22415161132813</v>
      </c>
      <c r="AB308" s="1">
        <v>1.7288589477539063</v>
      </c>
      <c r="AC308" s="1">
        <v>-0.25134557485580444</v>
      </c>
      <c r="AD308" s="1">
        <v>2.7519596740603447E-2</v>
      </c>
      <c r="AE308" s="1">
        <v>2.9977639205753803E-3</v>
      </c>
      <c r="AF308" s="1">
        <v>2.7955418452620506E-2</v>
      </c>
      <c r="AG308" s="1">
        <v>3.4460276365280151E-3</v>
      </c>
      <c r="AH308" s="1">
        <v>1</v>
      </c>
      <c r="AI308" s="1">
        <v>0</v>
      </c>
      <c r="AJ308" s="1">
        <v>2</v>
      </c>
      <c r="AK308" s="1">
        <v>0</v>
      </c>
      <c r="AL308" s="1">
        <v>1</v>
      </c>
      <c r="AM308" s="1">
        <v>0.18999999761581421</v>
      </c>
      <c r="AN308" s="1">
        <v>111115</v>
      </c>
      <c r="AO308">
        <f t="shared" ref="AO308:AO313" si="120">X308*0.000001/(K308*0.0001)</f>
        <v>0.60125342153598416</v>
      </c>
      <c r="AP308">
        <f t="shared" ref="AP308:AP313" si="121">(U308-T308)/(1000-U308)*AO308</f>
        <v>4.9158593422914197E-4</v>
      </c>
      <c r="AQ308">
        <f t="shared" ref="AQ308:AQ313" si="122">(P308+273.15)</f>
        <v>307.82447662353513</v>
      </c>
      <c r="AR308">
        <f t="shared" ref="AR308:AR313" si="123">(O308+273.15)</f>
        <v>308.23911132812498</v>
      </c>
      <c r="AS308">
        <f t="shared" ref="AS308:AS313" si="124">(Y308*AK308+Z308*AL308)*AM308</f>
        <v>2.5268708895461067E-2</v>
      </c>
      <c r="AT308">
        <f t="shared" ref="AT308:AT313" si="125">((AS308+0.00000010773*(AR308^4-AQ308^4))-AP308*44100)/(L308*0.92*2*29.3+0.00000043092*AQ308^3)</f>
        <v>-0.13648220644793915</v>
      </c>
      <c r="AU308">
        <f t="shared" ref="AU308:AU313" si="126">0.61365*EXP(17.502*J308/(240.97+J308))</f>
        <v>5.5054582505466003</v>
      </c>
      <c r="AV308">
        <f t="shared" ref="AV308:AV313" si="127">AU308*1000/AA308</f>
        <v>54.388781362040852</v>
      </c>
      <c r="AW308">
        <f t="shared" ref="AW308:AW313" si="128">(AV308-U308)</f>
        <v>35.203688436015462</v>
      </c>
      <c r="AX308">
        <f t="shared" ref="AX308:AX313" si="129">IF(D308,P308,(O308+P308)/2)</f>
        <v>34.674476623535156</v>
      </c>
      <c r="AY308">
        <f t="shared" ref="AY308:AY313" si="130">0.61365*EXP(17.502*AX308/(240.97+AX308))</f>
        <v>5.5473456678074511</v>
      </c>
      <c r="AZ308">
        <f t="shared" ref="AZ308:AZ313" si="131">IF(AW308&lt;&gt;0,(1000-(AV308+U308)/2)/AW308*AP308,0)</f>
        <v>1.3450351778518273E-2</v>
      </c>
      <c r="BA308">
        <f t="shared" ref="BA308:BA313" si="132">U308*AA308/1000</f>
        <v>1.9419947550214129</v>
      </c>
      <c r="BB308">
        <f t="shared" ref="BB308:BB313" si="133">(AY308-BA308)</f>
        <v>3.6053509127860384</v>
      </c>
      <c r="BC308">
        <f t="shared" ref="BC308:BC313" si="134">1/(1.6/F308+1.37/N308)</f>
        <v>8.4109872347572154E-3</v>
      </c>
      <c r="BD308">
        <f t="shared" ref="BD308:BD313" si="135">G308*AA308*0.001</f>
        <v>93.960681678239467</v>
      </c>
      <c r="BE308">
        <f t="shared" ref="BE308:BE313" si="136">G308/S308</f>
        <v>2.2234534497535288</v>
      </c>
      <c r="BF308">
        <f t="shared" ref="BF308:BF313" si="137">(1-AP308*AA308/AU308/F308)*100</f>
        <v>33.053045811433215</v>
      </c>
      <c r="BG308">
        <f t="shared" ref="BG308:BG313" si="138">(S308-E308/(N308/1.35))</f>
        <v>419.21341671366162</v>
      </c>
      <c r="BH308">
        <f t="shared" ref="BH308:BH313" si="139">E308*BF308/100/BG308</f>
        <v>-3.6480262873233075E-3</v>
      </c>
    </row>
    <row r="309" spans="1:60" x14ac:dyDescent="0.25">
      <c r="A309" s="1">
        <v>106</v>
      </c>
      <c r="B309" s="1" t="s">
        <v>371</v>
      </c>
      <c r="C309" s="1">
        <v>14099.999999843538</v>
      </c>
      <c r="D309" s="1">
        <v>1</v>
      </c>
      <c r="E309">
        <f t="shared" si="112"/>
        <v>-4.6304047723037218</v>
      </c>
      <c r="F309">
        <f t="shared" si="113"/>
        <v>1.3644404073935336E-2</v>
      </c>
      <c r="G309">
        <f t="shared" si="114"/>
        <v>923.05742542988241</v>
      </c>
      <c r="H309">
        <f t="shared" si="115"/>
        <v>0.49670544409814393</v>
      </c>
      <c r="I309">
        <f t="shared" si="116"/>
        <v>3.5628997063135577</v>
      </c>
      <c r="J309">
        <f t="shared" si="117"/>
        <v>34.533676093292179</v>
      </c>
      <c r="K309" s="1">
        <v>8.3199996948242188</v>
      </c>
      <c r="L309">
        <f t="shared" si="118"/>
        <v>2</v>
      </c>
      <c r="M309" s="1">
        <v>0.5</v>
      </c>
      <c r="N309">
        <f t="shared" si="119"/>
        <v>3.6</v>
      </c>
      <c r="O309" s="1">
        <v>35.086662292480469</v>
      </c>
      <c r="P309" s="1">
        <v>34.67205810546875</v>
      </c>
      <c r="Q309" s="1">
        <v>35.085727691650391</v>
      </c>
      <c r="R309" s="1">
        <v>410.12530517578125</v>
      </c>
      <c r="S309" s="1">
        <v>417.481689453125</v>
      </c>
      <c r="T309" s="1">
        <v>18.367116928100586</v>
      </c>
      <c r="U309" s="1">
        <v>19.177392959594727</v>
      </c>
      <c r="V309" s="1">
        <v>32.761440277099609</v>
      </c>
      <c r="W309" s="1">
        <v>34.205398559570313</v>
      </c>
      <c r="X309" s="1">
        <v>500.24148559570313</v>
      </c>
      <c r="Y309" s="1">
        <v>0.11432305723428726</v>
      </c>
      <c r="Z309" s="1">
        <v>0.12034006416797638</v>
      </c>
      <c r="AA309" s="1">
        <v>101.22531890869141</v>
      </c>
      <c r="AB309" s="1">
        <v>1.7288589477539063</v>
      </c>
      <c r="AC309" s="1">
        <v>-0.25134557485580444</v>
      </c>
      <c r="AD309" s="1">
        <v>2.7519596740603447E-2</v>
      </c>
      <c r="AE309" s="1">
        <v>2.9977639205753803E-3</v>
      </c>
      <c r="AF309" s="1">
        <v>2.7955418452620506E-2</v>
      </c>
      <c r="AG309" s="1">
        <v>3.4460276365280151E-3</v>
      </c>
      <c r="AH309" s="1">
        <v>1</v>
      </c>
      <c r="AI309" s="1">
        <v>0</v>
      </c>
      <c r="AJ309" s="1">
        <v>2</v>
      </c>
      <c r="AK309" s="1">
        <v>0</v>
      </c>
      <c r="AL309" s="1">
        <v>1</v>
      </c>
      <c r="AM309" s="1">
        <v>0.18999999761581421</v>
      </c>
      <c r="AN309" s="1">
        <v>111115</v>
      </c>
      <c r="AO309">
        <f t="shared" si="120"/>
        <v>0.60125180762554342</v>
      </c>
      <c r="AP309">
        <f t="shared" si="121"/>
        <v>4.9670544409814396E-4</v>
      </c>
      <c r="AQ309">
        <f t="shared" si="122"/>
        <v>307.82205810546873</v>
      </c>
      <c r="AR309">
        <f t="shared" si="123"/>
        <v>308.23666229248045</v>
      </c>
      <c r="AS309">
        <f t="shared" si="124"/>
        <v>2.2864611905002441E-2</v>
      </c>
      <c r="AT309">
        <f t="shared" si="125"/>
        <v>-0.13838201217657167</v>
      </c>
      <c r="AU309">
        <f t="shared" si="126"/>
        <v>5.504137424485827</v>
      </c>
      <c r="AV309">
        <f t="shared" si="127"/>
        <v>54.375105791968323</v>
      </c>
      <c r="AW309">
        <f t="shared" si="128"/>
        <v>35.197712832373597</v>
      </c>
      <c r="AX309">
        <f t="shared" si="129"/>
        <v>34.67205810546875</v>
      </c>
      <c r="AY309">
        <f t="shared" si="130"/>
        <v>5.5466010022071082</v>
      </c>
      <c r="AZ309">
        <f t="shared" si="131"/>
        <v>1.3592885512141337E-2</v>
      </c>
      <c r="BA309">
        <f t="shared" si="132"/>
        <v>1.9412377181722695</v>
      </c>
      <c r="BB309">
        <f t="shared" si="133"/>
        <v>3.6053632840348389</v>
      </c>
      <c r="BC309">
        <f t="shared" si="134"/>
        <v>8.5001670932776732E-3</v>
      </c>
      <c r="BD309">
        <f t="shared" si="135"/>
        <v>93.436782260175491</v>
      </c>
      <c r="BE309">
        <f t="shared" si="136"/>
        <v>2.2110129587695933</v>
      </c>
      <c r="BF309">
        <f t="shared" si="137"/>
        <v>33.050978680545249</v>
      </c>
      <c r="BG309">
        <f t="shared" si="138"/>
        <v>419.21809124273892</v>
      </c>
      <c r="BH309">
        <f t="shared" si="139"/>
        <v>-3.6505917232253038E-3</v>
      </c>
    </row>
    <row r="310" spans="1:60" x14ac:dyDescent="0.25">
      <c r="A310" s="1">
        <v>107</v>
      </c>
      <c r="B310" s="1" t="s">
        <v>372</v>
      </c>
      <c r="C310" s="1">
        <v>14104.999999731779</v>
      </c>
      <c r="D310" s="1">
        <v>1</v>
      </c>
      <c r="E310">
        <f t="shared" si="112"/>
        <v>-4.612809465500141</v>
      </c>
      <c r="F310">
        <f t="shared" si="113"/>
        <v>1.3728221481756918E-2</v>
      </c>
      <c r="G310">
        <f t="shared" si="114"/>
        <v>917.88236782674664</v>
      </c>
      <c r="H310">
        <f t="shared" si="115"/>
        <v>0.49934463498069964</v>
      </c>
      <c r="I310">
        <f t="shared" si="116"/>
        <v>3.5601411798377649</v>
      </c>
      <c r="J310">
        <f t="shared" si="117"/>
        <v>34.521932283108072</v>
      </c>
      <c r="K310" s="1">
        <v>8.3199996948242188</v>
      </c>
      <c r="L310">
        <f t="shared" si="118"/>
        <v>2</v>
      </c>
      <c r="M310" s="1">
        <v>0.5</v>
      </c>
      <c r="N310">
        <f t="shared" si="119"/>
        <v>3.6</v>
      </c>
      <c r="O310" s="1">
        <v>35.084083557128906</v>
      </c>
      <c r="P310" s="1">
        <v>34.660316467285156</v>
      </c>
      <c r="Q310" s="1">
        <v>35.084114074707031</v>
      </c>
      <c r="R310" s="1">
        <v>410.17181396484375</v>
      </c>
      <c r="S310" s="1">
        <v>417.49703979492188</v>
      </c>
      <c r="T310" s="1">
        <v>18.354507446289063</v>
      </c>
      <c r="U310" s="1">
        <v>19.169090270996094</v>
      </c>
      <c r="V310" s="1">
        <v>32.744834899902344</v>
      </c>
      <c r="W310" s="1">
        <v>34.195869445800781</v>
      </c>
      <c r="X310" s="1">
        <v>500.24481201171875</v>
      </c>
      <c r="Y310" s="1">
        <v>0.12081202864646912</v>
      </c>
      <c r="Z310" s="1">
        <v>0.12717056274414063</v>
      </c>
      <c r="AA310" s="1">
        <v>101.22575378417969</v>
      </c>
      <c r="AB310" s="1">
        <v>1.7288589477539063</v>
      </c>
      <c r="AC310" s="1">
        <v>-0.25134557485580444</v>
      </c>
      <c r="AD310" s="1">
        <v>2.7519596740603447E-2</v>
      </c>
      <c r="AE310" s="1">
        <v>2.9977639205753803E-3</v>
      </c>
      <c r="AF310" s="1">
        <v>2.7955418452620506E-2</v>
      </c>
      <c r="AG310" s="1">
        <v>3.4460276365280151E-3</v>
      </c>
      <c r="AH310" s="1">
        <v>1</v>
      </c>
      <c r="AI310" s="1">
        <v>0</v>
      </c>
      <c r="AJ310" s="1">
        <v>2</v>
      </c>
      <c r="AK310" s="1">
        <v>0</v>
      </c>
      <c r="AL310" s="1">
        <v>1</v>
      </c>
      <c r="AM310" s="1">
        <v>0.18999999761581421</v>
      </c>
      <c r="AN310" s="1">
        <v>111115</v>
      </c>
      <c r="AO310">
        <f t="shared" si="120"/>
        <v>0.60125580572186277</v>
      </c>
      <c r="AP310">
        <f t="shared" si="121"/>
        <v>4.9934463498069962E-4</v>
      </c>
      <c r="AQ310">
        <f t="shared" si="122"/>
        <v>307.81031646728513</v>
      </c>
      <c r="AR310">
        <f t="shared" si="123"/>
        <v>308.23408355712888</v>
      </c>
      <c r="AS310">
        <f t="shared" si="124"/>
        <v>2.416240661818847E-2</v>
      </c>
      <c r="AT310">
        <f t="shared" si="125"/>
        <v>-0.13838418417708462</v>
      </c>
      <c r="AU310">
        <f t="shared" si="126"/>
        <v>5.5005467918763298</v>
      </c>
      <c r="AV310">
        <f t="shared" si="127"/>
        <v>54.339400658886433</v>
      </c>
      <c r="AW310">
        <f t="shared" si="128"/>
        <v>35.170310387890339</v>
      </c>
      <c r="AX310">
        <f t="shared" si="129"/>
        <v>34.660316467285156</v>
      </c>
      <c r="AY310">
        <f t="shared" si="130"/>
        <v>5.5429869678045893</v>
      </c>
      <c r="AZ310">
        <f t="shared" si="131"/>
        <v>1.3676069229705464E-2</v>
      </c>
      <c r="BA310">
        <f t="shared" si="132"/>
        <v>1.9404056120385649</v>
      </c>
      <c r="BB310">
        <f t="shared" si="133"/>
        <v>3.6025813557660245</v>
      </c>
      <c r="BC310">
        <f t="shared" si="134"/>
        <v>8.552213572893123E-3</v>
      </c>
      <c r="BD310">
        <f t="shared" si="135"/>
        <v>92.913334568470106</v>
      </c>
      <c r="BE310">
        <f t="shared" si="136"/>
        <v>2.1985362298080444</v>
      </c>
      <c r="BF310">
        <f t="shared" si="137"/>
        <v>33.062225840857572</v>
      </c>
      <c r="BG310">
        <f t="shared" si="138"/>
        <v>419.22684334448445</v>
      </c>
      <c r="BH310">
        <f t="shared" si="139"/>
        <v>-3.6378812743126715E-3</v>
      </c>
    </row>
    <row r="311" spans="1:60" x14ac:dyDescent="0.25">
      <c r="A311" s="1">
        <v>108</v>
      </c>
      <c r="B311" s="1" t="s">
        <v>373</v>
      </c>
      <c r="C311" s="1">
        <v>14110.499999608845</v>
      </c>
      <c r="D311" s="1">
        <v>1</v>
      </c>
      <c r="E311">
        <f t="shared" si="112"/>
        <v>-4.6436980228440516</v>
      </c>
      <c r="F311">
        <f t="shared" si="113"/>
        <v>1.3812714196600202E-2</v>
      </c>
      <c r="G311">
        <f t="shared" si="114"/>
        <v>918.25396956583415</v>
      </c>
      <c r="H311">
        <f t="shared" si="115"/>
        <v>0.50171755157532649</v>
      </c>
      <c r="I311">
        <f t="shared" si="116"/>
        <v>3.5553495094116805</v>
      </c>
      <c r="J311">
        <f t="shared" si="117"/>
        <v>34.503780165118123</v>
      </c>
      <c r="K311" s="1">
        <v>8.3199996948242188</v>
      </c>
      <c r="L311">
        <f t="shared" si="118"/>
        <v>2</v>
      </c>
      <c r="M311" s="1">
        <v>0.5</v>
      </c>
      <c r="N311">
        <f t="shared" si="119"/>
        <v>3.6</v>
      </c>
      <c r="O311" s="1">
        <v>35.07855224609375</v>
      </c>
      <c r="P311" s="1">
        <v>34.641632080078125</v>
      </c>
      <c r="Q311" s="1">
        <v>35.068073272705078</v>
      </c>
      <c r="R311" s="1">
        <v>410.15048217773438</v>
      </c>
      <c r="S311" s="1">
        <v>417.52560424804688</v>
      </c>
      <c r="T311" s="1">
        <v>18.343296051025391</v>
      </c>
      <c r="U311" s="1">
        <v>19.161777496337891</v>
      </c>
      <c r="V311" s="1">
        <v>32.732635498046875</v>
      </c>
      <c r="W311" s="1">
        <v>34.191902160644531</v>
      </c>
      <c r="X311" s="1">
        <v>500.23162841796875</v>
      </c>
      <c r="Y311" s="1">
        <v>0.14105446636676788</v>
      </c>
      <c r="Z311" s="1">
        <v>0.14847838878631592</v>
      </c>
      <c r="AA311" s="1">
        <v>101.22502136230469</v>
      </c>
      <c r="AB311" s="1">
        <v>1.7288589477539063</v>
      </c>
      <c r="AC311" s="1">
        <v>-0.25134557485580444</v>
      </c>
      <c r="AD311" s="1">
        <v>2.7519596740603447E-2</v>
      </c>
      <c r="AE311" s="1">
        <v>2.9977639205753803E-3</v>
      </c>
      <c r="AF311" s="1">
        <v>2.7955418452620506E-2</v>
      </c>
      <c r="AG311" s="1">
        <v>3.4460276365280151E-3</v>
      </c>
      <c r="AH311" s="1">
        <v>1</v>
      </c>
      <c r="AI311" s="1">
        <v>0</v>
      </c>
      <c r="AJ311" s="1">
        <v>2</v>
      </c>
      <c r="AK311" s="1">
        <v>0</v>
      </c>
      <c r="AL311" s="1">
        <v>1</v>
      </c>
      <c r="AM311" s="1">
        <v>0.18999999761581421</v>
      </c>
      <c r="AN311" s="1">
        <v>111115</v>
      </c>
      <c r="AO311">
        <f t="shared" si="120"/>
        <v>0.60123996005571656</v>
      </c>
      <c r="AP311">
        <f t="shared" si="121"/>
        <v>5.0171755157532648E-4</v>
      </c>
      <c r="AQ311">
        <f t="shared" si="122"/>
        <v>307.7916320800781</v>
      </c>
      <c r="AR311">
        <f t="shared" si="123"/>
        <v>308.22855224609373</v>
      </c>
      <c r="AS311">
        <f t="shared" si="124"/>
        <v>2.821089351539996E-2</v>
      </c>
      <c r="AT311">
        <f t="shared" si="125"/>
        <v>-0.13785191496000171</v>
      </c>
      <c r="AU311">
        <f t="shared" si="126"/>
        <v>5.4950008458182129</v>
      </c>
      <c r="AV311">
        <f t="shared" si="127"/>
        <v>54.28500554374299</v>
      </c>
      <c r="AW311">
        <f t="shared" si="128"/>
        <v>35.1232280474051</v>
      </c>
      <c r="AX311">
        <f t="shared" si="129"/>
        <v>34.641632080078125</v>
      </c>
      <c r="AY311">
        <f t="shared" si="130"/>
        <v>5.5372402004072594</v>
      </c>
      <c r="AZ311">
        <f t="shared" si="131"/>
        <v>1.3759919243301309E-2</v>
      </c>
      <c r="BA311">
        <f t="shared" si="132"/>
        <v>1.9396513364065322</v>
      </c>
      <c r="BB311">
        <f t="shared" si="133"/>
        <v>3.597588864000727</v>
      </c>
      <c r="BC311">
        <f t="shared" si="134"/>
        <v>8.6046772914501832E-3</v>
      </c>
      <c r="BD311">
        <f t="shared" si="135"/>
        <v>92.950277685322646</v>
      </c>
      <c r="BE311">
        <f t="shared" si="136"/>
        <v>2.1992758293700012</v>
      </c>
      <c r="BF311">
        <f t="shared" si="137"/>
        <v>33.088559153555188</v>
      </c>
      <c r="BG311">
        <f t="shared" si="138"/>
        <v>419.26699100661341</v>
      </c>
      <c r="BH311">
        <f t="shared" si="139"/>
        <v>-3.6648073904224669E-3</v>
      </c>
    </row>
    <row r="312" spans="1:60" x14ac:dyDescent="0.25">
      <c r="A312" s="1">
        <v>109</v>
      </c>
      <c r="B312" s="1" t="s">
        <v>374</v>
      </c>
      <c r="C312" s="1">
        <v>14115.499999497086</v>
      </c>
      <c r="D312" s="1">
        <v>1</v>
      </c>
      <c r="E312">
        <f t="shared" si="112"/>
        <v>-4.6558696102284793</v>
      </c>
      <c r="F312">
        <f t="shared" si="113"/>
        <v>1.3890279952122993E-2</v>
      </c>
      <c r="G312">
        <f t="shared" si="114"/>
        <v>916.75929554279253</v>
      </c>
      <c r="H312">
        <f t="shared" si="115"/>
        <v>0.50369293021959149</v>
      </c>
      <c r="I312">
        <f t="shared" si="116"/>
        <v>3.5496010622128882</v>
      </c>
      <c r="J312">
        <f t="shared" si="117"/>
        <v>34.482554758120656</v>
      </c>
      <c r="K312" s="1">
        <v>8.3199996948242188</v>
      </c>
      <c r="L312">
        <f t="shared" si="118"/>
        <v>2</v>
      </c>
      <c r="M312" s="1">
        <v>0.5</v>
      </c>
      <c r="N312">
        <f t="shared" si="119"/>
        <v>3.6</v>
      </c>
      <c r="O312" s="1">
        <v>35.069114685058594</v>
      </c>
      <c r="P312" s="1">
        <v>34.619800567626953</v>
      </c>
      <c r="Q312" s="1">
        <v>35.056900024414063</v>
      </c>
      <c r="R312" s="1">
        <v>410.12600708007813</v>
      </c>
      <c r="S312" s="1">
        <v>417.52008056640625</v>
      </c>
      <c r="T312" s="1">
        <v>18.33296012878418</v>
      </c>
      <c r="U312" s="1">
        <v>19.154678344726563</v>
      </c>
      <c r="V312" s="1">
        <v>32.72943115234375</v>
      </c>
      <c r="W312" s="1">
        <v>34.195095062255859</v>
      </c>
      <c r="X312" s="1">
        <v>500.22659301757813</v>
      </c>
      <c r="Y312" s="1">
        <v>0.16729161143302917</v>
      </c>
      <c r="Z312" s="1">
        <v>0.17609643936157227</v>
      </c>
      <c r="AA312" s="1">
        <v>101.22441101074219</v>
      </c>
      <c r="AB312" s="1">
        <v>1.7288589477539063</v>
      </c>
      <c r="AC312" s="1">
        <v>-0.25134557485580444</v>
      </c>
      <c r="AD312" s="1">
        <v>2.7519596740603447E-2</v>
      </c>
      <c r="AE312" s="1">
        <v>2.9977639205753803E-3</v>
      </c>
      <c r="AF312" s="1">
        <v>2.7955418452620506E-2</v>
      </c>
      <c r="AG312" s="1">
        <v>3.4460276365280151E-3</v>
      </c>
      <c r="AH312" s="1">
        <v>1</v>
      </c>
      <c r="AI312" s="1">
        <v>0</v>
      </c>
      <c r="AJ312" s="1">
        <v>2</v>
      </c>
      <c r="AK312" s="1">
        <v>0</v>
      </c>
      <c r="AL312" s="1">
        <v>1</v>
      </c>
      <c r="AM312" s="1">
        <v>0.18999999761581421</v>
      </c>
      <c r="AN312" s="1">
        <v>111115</v>
      </c>
      <c r="AO312">
        <f t="shared" si="120"/>
        <v>0.6012339078915635</v>
      </c>
      <c r="AP312">
        <f t="shared" si="121"/>
        <v>5.0369293021959149E-4</v>
      </c>
      <c r="AQ312">
        <f t="shared" si="122"/>
        <v>307.76980056762693</v>
      </c>
      <c r="AR312">
        <f t="shared" si="123"/>
        <v>308.21911468505857</v>
      </c>
      <c r="AS312">
        <f t="shared" si="124"/>
        <v>3.3458323058852102E-2</v>
      </c>
      <c r="AT312">
        <f t="shared" si="125"/>
        <v>-0.13724580950629317</v>
      </c>
      <c r="AU312">
        <f t="shared" si="126"/>
        <v>5.4885220957580527</v>
      </c>
      <c r="AV312">
        <f t="shared" si="127"/>
        <v>54.221329034708795</v>
      </c>
      <c r="AW312">
        <f t="shared" si="128"/>
        <v>35.066650689982232</v>
      </c>
      <c r="AX312">
        <f t="shared" si="129"/>
        <v>34.619800567626953</v>
      </c>
      <c r="AY312">
        <f t="shared" si="130"/>
        <v>5.530532031922629</v>
      </c>
      <c r="AZ312">
        <f t="shared" si="131"/>
        <v>1.3836891536260268E-2</v>
      </c>
      <c r="BA312">
        <f t="shared" si="132"/>
        <v>1.9389210335451643</v>
      </c>
      <c r="BB312">
        <f t="shared" si="133"/>
        <v>3.5916109983774644</v>
      </c>
      <c r="BC312">
        <f t="shared" si="134"/>
        <v>8.6528380309443421E-3</v>
      </c>
      <c r="BD312">
        <f t="shared" si="135"/>
        <v>92.798419729942097</v>
      </c>
      <c r="BE312">
        <f t="shared" si="136"/>
        <v>2.1957250398570536</v>
      </c>
      <c r="BF312">
        <f t="shared" si="137"/>
        <v>33.121781191068813</v>
      </c>
      <c r="BG312">
        <f t="shared" si="138"/>
        <v>419.26603167024194</v>
      </c>
      <c r="BH312">
        <f t="shared" si="139"/>
        <v>-3.6781108612543934E-3</v>
      </c>
    </row>
    <row r="313" spans="1:60" x14ac:dyDescent="0.25">
      <c r="A313" s="1">
        <v>110</v>
      </c>
      <c r="B313" s="1" t="s">
        <v>375</v>
      </c>
      <c r="C313" s="1">
        <v>14120.499999385327</v>
      </c>
      <c r="D313" s="1">
        <v>1</v>
      </c>
      <c r="E313">
        <f t="shared" si="112"/>
        <v>-4.6857383305396185</v>
      </c>
      <c r="F313">
        <f t="shared" si="113"/>
        <v>1.3905879101895762E-2</v>
      </c>
      <c r="G313">
        <f t="shared" si="114"/>
        <v>919.52521884857697</v>
      </c>
      <c r="H313">
        <f t="shared" si="115"/>
        <v>0.50369125495795097</v>
      </c>
      <c r="I313">
        <f t="shared" si="116"/>
        <v>3.545721724037687</v>
      </c>
      <c r="J313">
        <f t="shared" si="117"/>
        <v>34.466668453363866</v>
      </c>
      <c r="K313" s="1">
        <v>8.3199996948242188</v>
      </c>
      <c r="L313">
        <f t="shared" si="118"/>
        <v>2</v>
      </c>
      <c r="M313" s="1">
        <v>0.5</v>
      </c>
      <c r="N313">
        <f t="shared" si="119"/>
        <v>3.6</v>
      </c>
      <c r="O313" s="1">
        <v>35.058135986328125</v>
      </c>
      <c r="P313" s="1">
        <v>34.603359222412109</v>
      </c>
      <c r="Q313" s="1">
        <v>35.058296203613281</v>
      </c>
      <c r="R313" s="1">
        <v>410.03128051757813</v>
      </c>
      <c r="S313" s="1">
        <v>417.47512817382813</v>
      </c>
      <c r="T313" s="1">
        <v>18.323446273803711</v>
      </c>
      <c r="U313" s="1">
        <v>19.145175933837891</v>
      </c>
      <c r="V313" s="1">
        <v>32.731460571289063</v>
      </c>
      <c r="W313" s="1">
        <v>34.199314117431641</v>
      </c>
      <c r="X313" s="1">
        <v>500.22280883789063</v>
      </c>
      <c r="Y313" s="1">
        <v>0.16234393417835236</v>
      </c>
      <c r="Z313" s="1">
        <v>0.17088836431503296</v>
      </c>
      <c r="AA313" s="1">
        <v>101.22422790527344</v>
      </c>
      <c r="AB313" s="1">
        <v>1.7288589477539063</v>
      </c>
      <c r="AC313" s="1">
        <v>-0.25134557485580444</v>
      </c>
      <c r="AD313" s="1">
        <v>2.7519596740603447E-2</v>
      </c>
      <c r="AE313" s="1">
        <v>2.9977639205753803E-3</v>
      </c>
      <c r="AF313" s="1">
        <v>2.7955418452620506E-2</v>
      </c>
      <c r="AG313" s="1">
        <v>3.4460276365280151E-3</v>
      </c>
      <c r="AH313" s="1">
        <v>1</v>
      </c>
      <c r="AI313" s="1">
        <v>0</v>
      </c>
      <c r="AJ313" s="1">
        <v>2</v>
      </c>
      <c r="AK313" s="1">
        <v>0</v>
      </c>
      <c r="AL313" s="1">
        <v>1</v>
      </c>
      <c r="AM313" s="1">
        <v>0.18999999761581421</v>
      </c>
      <c r="AN313" s="1">
        <v>111115</v>
      </c>
      <c r="AO313">
        <f t="shared" si="120"/>
        <v>0.60122935959850299</v>
      </c>
      <c r="AP313">
        <f t="shared" si="121"/>
        <v>5.0369125495795092E-4</v>
      </c>
      <c r="AQ313">
        <f t="shared" si="122"/>
        <v>307.75335922241209</v>
      </c>
      <c r="AR313">
        <f t="shared" si="123"/>
        <v>308.2081359863281</v>
      </c>
      <c r="AS313">
        <f t="shared" si="124"/>
        <v>3.2468788812426652E-2</v>
      </c>
      <c r="AT313">
        <f t="shared" si="125"/>
        <v>-0.13669076904824026</v>
      </c>
      <c r="AU313">
        <f t="shared" si="126"/>
        <v>5.48367737605105</v>
      </c>
      <c r="AV313">
        <f t="shared" si="127"/>
        <v>54.17356585009199</v>
      </c>
      <c r="AW313">
        <f t="shared" si="128"/>
        <v>35.028389916254099</v>
      </c>
      <c r="AX313">
        <f t="shared" si="129"/>
        <v>34.603359222412109</v>
      </c>
      <c r="AY313">
        <f t="shared" si="130"/>
        <v>5.5254847647010017</v>
      </c>
      <c r="AZ313">
        <f t="shared" si="131"/>
        <v>1.3852370936474311E-2</v>
      </c>
      <c r="BA313">
        <f t="shared" si="132"/>
        <v>1.937955652013363</v>
      </c>
      <c r="BB313">
        <f t="shared" si="133"/>
        <v>3.5875291126876387</v>
      </c>
      <c r="BC313">
        <f t="shared" si="134"/>
        <v>8.6625233616811539E-3</v>
      </c>
      <c r="BD313">
        <f t="shared" si="135"/>
        <v>93.078230317374789</v>
      </c>
      <c r="BE313">
        <f t="shared" si="136"/>
        <v>2.2025868292343045</v>
      </c>
      <c r="BF313">
        <f t="shared" si="137"/>
        <v>33.138126973014217</v>
      </c>
      <c r="BG313">
        <f t="shared" si="138"/>
        <v>419.23228004778048</v>
      </c>
      <c r="BH313">
        <f t="shared" si="139"/>
        <v>-3.7038319602212991E-3</v>
      </c>
    </row>
    <row r="314" spans="1:60" x14ac:dyDescent="0.25">
      <c r="A314" s="1" t="s">
        <v>9</v>
      </c>
      <c r="B314" s="1" t="s">
        <v>376</v>
      </c>
    </row>
    <row r="315" spans="1:60" x14ac:dyDescent="0.25">
      <c r="A315" s="1" t="s">
        <v>9</v>
      </c>
      <c r="B315" s="1" t="s">
        <v>377</v>
      </c>
    </row>
    <row r="316" spans="1:60" x14ac:dyDescent="0.25">
      <c r="A316" s="1" t="s">
        <v>9</v>
      </c>
      <c r="B316" s="1" t="s">
        <v>378</v>
      </c>
    </row>
    <row r="317" spans="1:60" x14ac:dyDescent="0.25">
      <c r="A317" s="1" t="s">
        <v>9</v>
      </c>
      <c r="B317" s="1" t="s">
        <v>379</v>
      </c>
    </row>
    <row r="318" spans="1:60" x14ac:dyDescent="0.25">
      <c r="A318" s="1" t="s">
        <v>9</v>
      </c>
      <c r="B318" s="1" t="s">
        <v>380</v>
      </c>
    </row>
    <row r="319" spans="1:60" x14ac:dyDescent="0.25">
      <c r="A319" s="1" t="s">
        <v>9</v>
      </c>
      <c r="B319" s="1" t="s">
        <v>381</v>
      </c>
    </row>
    <row r="320" spans="1:60" x14ac:dyDescent="0.25">
      <c r="A320" s="1" t="s">
        <v>9</v>
      </c>
      <c r="B320" s="1" t="s">
        <v>382</v>
      </c>
    </row>
    <row r="321" spans="1:60" x14ac:dyDescent="0.25">
      <c r="A321" s="1" t="s">
        <v>9</v>
      </c>
      <c r="B321" s="1" t="s">
        <v>383</v>
      </c>
    </row>
    <row r="322" spans="1:60" x14ac:dyDescent="0.25">
      <c r="A322" s="1" t="s">
        <v>9</v>
      </c>
      <c r="B322" s="1" t="s">
        <v>384</v>
      </c>
    </row>
    <row r="323" spans="1:60" x14ac:dyDescent="0.25">
      <c r="A323" s="1">
        <v>111</v>
      </c>
      <c r="B323" s="1" t="s">
        <v>385</v>
      </c>
      <c r="C323" s="1">
        <v>14463.999999955297</v>
      </c>
      <c r="D323" s="1">
        <v>1</v>
      </c>
      <c r="E323">
        <f t="shared" ref="E323:E328" si="140">(R323-S323*(1000-T323)/(1000-U323))*AO323</f>
        <v>-2.0253578674367287</v>
      </c>
      <c r="F323">
        <f t="shared" ref="F323:F328" si="141">IF(AZ323&lt;&gt;0,1/(1/AZ323-1/N323),0)</f>
        <v>7.5234531439375427E-3</v>
      </c>
      <c r="G323">
        <f t="shared" ref="G323:G328" si="142">((BC323-AP323/2)*S323-E323)/(BC323+AP323/2)</f>
        <v>806.67871376101868</v>
      </c>
      <c r="H323">
        <f t="shared" ref="H323:H328" si="143">AP323*1000</f>
        <v>0.28297975698799921</v>
      </c>
      <c r="I323">
        <f t="shared" ref="I323:I328" si="144">(AU323-BA323)</f>
        <v>3.6768990028923767</v>
      </c>
      <c r="J323">
        <f t="shared" ref="J323:J328" si="145">(P323+AT323*D323)</f>
        <v>34.569573702085293</v>
      </c>
      <c r="K323" s="1">
        <v>5.2899999618530273</v>
      </c>
      <c r="L323">
        <f t="shared" ref="L323:L328" si="146">(K323*AI323+AJ323)</f>
        <v>2</v>
      </c>
      <c r="M323" s="1">
        <v>0.5</v>
      </c>
      <c r="N323">
        <f t="shared" ref="N323:N328" si="147">L323*(M323+1)*(M323+1)/(M323*M323+1)</f>
        <v>3.6</v>
      </c>
      <c r="O323" s="1">
        <v>35.082038879394531</v>
      </c>
      <c r="P323" s="1">
        <v>34.625080108642578</v>
      </c>
      <c r="Q323" s="1">
        <v>35.0732421875</v>
      </c>
      <c r="R323" s="1">
        <v>409.89349365234375</v>
      </c>
      <c r="S323" s="1">
        <v>411.91204833984375</v>
      </c>
      <c r="T323" s="1">
        <v>17.865303039550781</v>
      </c>
      <c r="U323" s="1">
        <v>18.159120559692383</v>
      </c>
      <c r="V323" s="1">
        <v>31.874114990234375</v>
      </c>
      <c r="W323" s="1">
        <v>32.397304534912109</v>
      </c>
      <c r="X323" s="1">
        <v>500.23544311523438</v>
      </c>
      <c r="Y323" s="1">
        <v>0.21766231954097748</v>
      </c>
      <c r="Z323" s="1">
        <v>0.22911824285984039</v>
      </c>
      <c r="AA323" s="1">
        <v>101.22883605957031</v>
      </c>
      <c r="AB323" s="1">
        <v>1.5812728404998779</v>
      </c>
      <c r="AC323" s="1">
        <v>-0.24062332510948181</v>
      </c>
      <c r="AD323" s="1">
        <v>1.5962691977620125E-2</v>
      </c>
      <c r="AE323" s="1">
        <v>2.1380153484642506E-3</v>
      </c>
      <c r="AF323" s="1">
        <v>2.9764516279101372E-2</v>
      </c>
      <c r="AG323" s="1">
        <v>3.1875590793788433E-3</v>
      </c>
      <c r="AH323" s="1">
        <v>1</v>
      </c>
      <c r="AI323" s="1">
        <v>0</v>
      </c>
      <c r="AJ323" s="1">
        <v>2</v>
      </c>
      <c r="AK323" s="1">
        <v>0</v>
      </c>
      <c r="AL323" s="1">
        <v>1</v>
      </c>
      <c r="AM323" s="1">
        <v>0.18999999761581421</v>
      </c>
      <c r="AN323" s="1">
        <v>111115</v>
      </c>
      <c r="AO323">
        <f t="shared" ref="AO323:AO328" si="148">X323*0.000001/(K323*0.0001)</f>
        <v>0.94562466299150483</v>
      </c>
      <c r="AP323">
        <f t="shared" ref="AP323:AP328" si="149">(U323-T323)/(1000-U323)*AO323</f>
        <v>2.8297975698799918E-4</v>
      </c>
      <c r="AQ323">
        <f t="shared" ref="AQ323:AQ328" si="150">(P323+273.15)</f>
        <v>307.77508010864256</v>
      </c>
      <c r="AR323">
        <f t="shared" ref="AR323:AR328" si="151">(O323+273.15)</f>
        <v>308.23203887939451</v>
      </c>
      <c r="AS323">
        <f t="shared" ref="AS323:AS328" si="152">(Y323*AK323+Z323*AL323)*AM323</f>
        <v>4.3532465597109216E-2</v>
      </c>
      <c r="AT323">
        <f t="shared" ref="AT323:AT328" si="153">((AS323+0.00000010773*(AR323^4-AQ323^4))-AP323*44100)/(L323*0.92*2*29.3+0.00000043092*AQ323^3)</f>
        <v>-5.5506406557286593E-2</v>
      </c>
      <c r="AU323">
        <f t="shared" ref="AU323:AU328" si="154">0.61365*EXP(17.502*J323/(240.97+J323))</f>
        <v>5.5151256410154499</v>
      </c>
      <c r="AV323">
        <f t="shared" ref="AV323:AV328" si="155">AU323*1000/AA323</f>
        <v>54.48176483793565</v>
      </c>
      <c r="AW323">
        <f t="shared" ref="AW323:AW328" si="156">(AV323-U323)</f>
        <v>36.322644278243267</v>
      </c>
      <c r="AX323">
        <f t="shared" ref="AX323:AX328" si="157">IF(D323,P323,(O323+P323)/2)</f>
        <v>34.625080108642578</v>
      </c>
      <c r="AY323">
        <f t="shared" ref="AY323:AY328" si="158">0.61365*EXP(17.502*AX323/(240.97+AX323))</f>
        <v>5.5321536284216153</v>
      </c>
      <c r="AZ323">
        <f t="shared" ref="AZ323:AZ328" si="159">IF(AW323&lt;&gt;0,(1000-(AV323+U323)/2)/AW323*AP323,0)</f>
        <v>7.5077630596056743E-3</v>
      </c>
      <c r="BA323">
        <f t="shared" ref="BA323:BA328" si="160">U323*AA323/1000</f>
        <v>1.838226638123073</v>
      </c>
      <c r="BB323">
        <f t="shared" ref="BB323:BB328" si="161">(AY323-BA323)</f>
        <v>3.6939269902985421</v>
      </c>
      <c r="BC323">
        <f t="shared" ref="BC323:BC328" si="162">1/(1.6/F323+1.37/N323)</f>
        <v>4.6937590502892992E-3</v>
      </c>
      <c r="BD323">
        <f t="shared" ref="BD323:BD328" si="163">G323*AA323*0.001</f>
        <v>81.659147268059215</v>
      </c>
      <c r="BE323">
        <f t="shared" ref="BE323:BE328" si="164">G323/S323</f>
        <v>1.9583761072593751</v>
      </c>
      <c r="BF323">
        <f t="shared" ref="BF323:BF328" si="165">(1-AP323*AA323/AU323/F323)*100</f>
        <v>30.962193957507132</v>
      </c>
      <c r="BG323">
        <f t="shared" ref="BG323:BG328" si="166">(S323-E323/(N323/1.35))</f>
        <v>412.67155754013254</v>
      </c>
      <c r="BH323">
        <f t="shared" ref="BH323:BH328" si="167">E323*BF323/100/BG323</f>
        <v>-1.5195988669231336E-3</v>
      </c>
    </row>
    <row r="324" spans="1:60" x14ac:dyDescent="0.25">
      <c r="A324" s="1">
        <v>112</v>
      </c>
      <c r="B324" s="1" t="s">
        <v>386</v>
      </c>
      <c r="C324" s="1">
        <v>14468.999999843538</v>
      </c>
      <c r="D324" s="1">
        <v>1</v>
      </c>
      <c r="E324">
        <f t="shared" si="140"/>
        <v>-2.0344203672150996</v>
      </c>
      <c r="F324">
        <f t="shared" si="141"/>
        <v>7.5731027825472908E-3</v>
      </c>
      <c r="G324">
        <f t="shared" si="142"/>
        <v>805.83037138655914</v>
      </c>
      <c r="H324">
        <f t="shared" si="143"/>
        <v>0.28466150213549263</v>
      </c>
      <c r="I324">
        <f t="shared" si="144"/>
        <v>3.6746454591051054</v>
      </c>
      <c r="J324">
        <f t="shared" si="145"/>
        <v>34.560048749230212</v>
      </c>
      <c r="K324" s="1">
        <v>5.2899999618530273</v>
      </c>
      <c r="L324">
        <f t="shared" si="146"/>
        <v>2</v>
      </c>
      <c r="M324" s="1">
        <v>0.5</v>
      </c>
      <c r="N324">
        <f t="shared" si="147"/>
        <v>3.6</v>
      </c>
      <c r="O324" s="1">
        <v>35.078277587890625</v>
      </c>
      <c r="P324" s="1">
        <v>34.615627288818359</v>
      </c>
      <c r="Q324" s="1">
        <v>35.079776763916016</v>
      </c>
      <c r="R324" s="1">
        <v>409.89321899414063</v>
      </c>
      <c r="S324" s="1">
        <v>411.920654296875</v>
      </c>
      <c r="T324" s="1">
        <v>17.856868743896484</v>
      </c>
      <c r="U324" s="1">
        <v>18.152439117431641</v>
      </c>
      <c r="V324" s="1">
        <v>31.865791320800781</v>
      </c>
      <c r="W324" s="1">
        <v>32.393215179443359</v>
      </c>
      <c r="X324" s="1">
        <v>500.22750854492188</v>
      </c>
      <c r="Y324" s="1">
        <v>0.18894995748996735</v>
      </c>
      <c r="Z324" s="1">
        <v>0.1988946944475174</v>
      </c>
      <c r="AA324" s="1">
        <v>101.22952270507813</v>
      </c>
      <c r="AB324" s="1">
        <v>1.5812728404998779</v>
      </c>
      <c r="AC324" s="1">
        <v>-0.24062332510948181</v>
      </c>
      <c r="AD324" s="1">
        <v>1.5962691977620125E-2</v>
      </c>
      <c r="AE324" s="1">
        <v>2.1380153484642506E-3</v>
      </c>
      <c r="AF324" s="1">
        <v>2.9764516279101372E-2</v>
      </c>
      <c r="AG324" s="1">
        <v>3.1875590793788433E-3</v>
      </c>
      <c r="AH324" s="1">
        <v>1</v>
      </c>
      <c r="AI324" s="1">
        <v>0</v>
      </c>
      <c r="AJ324" s="1">
        <v>2</v>
      </c>
      <c r="AK324" s="1">
        <v>0</v>
      </c>
      <c r="AL324" s="1">
        <v>1</v>
      </c>
      <c r="AM324" s="1">
        <v>0.18999999761581421</v>
      </c>
      <c r="AN324" s="1">
        <v>111115</v>
      </c>
      <c r="AO324">
        <f t="shared" si="148"/>
        <v>0.94560966380366052</v>
      </c>
      <c r="AP324">
        <f t="shared" si="149"/>
        <v>2.846615021354926E-4</v>
      </c>
      <c r="AQ324">
        <f t="shared" si="150"/>
        <v>307.76562728881834</v>
      </c>
      <c r="AR324">
        <f t="shared" si="151"/>
        <v>308.2282775878906</v>
      </c>
      <c r="AS324">
        <f t="shared" si="152"/>
        <v>3.7789991470826401E-2</v>
      </c>
      <c r="AT324">
        <f t="shared" si="153"/>
        <v>-5.557853958814734E-2</v>
      </c>
      <c r="AU324">
        <f t="shared" si="154"/>
        <v>5.5122082068956999</v>
      </c>
      <c r="AV324">
        <f t="shared" si="155"/>
        <v>54.452575292239153</v>
      </c>
      <c r="AW324">
        <f t="shared" si="156"/>
        <v>36.300136174807513</v>
      </c>
      <c r="AX324">
        <f t="shared" si="157"/>
        <v>34.615627288818359</v>
      </c>
      <c r="AY324">
        <f t="shared" si="158"/>
        <v>5.5292505132362164</v>
      </c>
      <c r="AZ324">
        <f t="shared" si="159"/>
        <v>7.5572051460695185E-3</v>
      </c>
      <c r="BA324">
        <f t="shared" si="160"/>
        <v>1.8375627477905945</v>
      </c>
      <c r="BB324">
        <f t="shared" si="161"/>
        <v>3.6916877654456219</v>
      </c>
      <c r="BC324">
        <f t="shared" si="162"/>
        <v>4.7246789514774241E-3</v>
      </c>
      <c r="BD324">
        <f t="shared" si="163"/>
        <v>81.573823876717228</v>
      </c>
      <c r="BE324">
        <f t="shared" si="164"/>
        <v>1.9562757122778063</v>
      </c>
      <c r="BF324">
        <f t="shared" si="165"/>
        <v>30.970224426456472</v>
      </c>
      <c r="BG324">
        <f t="shared" si="166"/>
        <v>412.68356193458067</v>
      </c>
      <c r="BH324">
        <f t="shared" si="167"/>
        <v>-1.5267498190391581E-3</v>
      </c>
    </row>
    <row r="325" spans="1:60" x14ac:dyDescent="0.25">
      <c r="A325" s="1">
        <v>113</v>
      </c>
      <c r="B325" s="1" t="s">
        <v>387</v>
      </c>
      <c r="C325" s="1">
        <v>14473.999999731779</v>
      </c>
      <c r="D325" s="1">
        <v>1</v>
      </c>
      <c r="E325">
        <f t="shared" si="140"/>
        <v>-2.0015039265011372</v>
      </c>
      <c r="F325">
        <f t="shared" si="141"/>
        <v>7.5830709352972276E-3</v>
      </c>
      <c r="G325">
        <f t="shared" si="142"/>
        <v>798.53787231062563</v>
      </c>
      <c r="H325">
        <f t="shared" si="143"/>
        <v>0.2849024591892042</v>
      </c>
      <c r="I325">
        <f t="shared" si="144"/>
        <v>3.6730144080148239</v>
      </c>
      <c r="J325">
        <f t="shared" si="145"/>
        <v>34.552341804794068</v>
      </c>
      <c r="K325" s="1">
        <v>5.2899999618530273</v>
      </c>
      <c r="L325">
        <f t="shared" si="146"/>
        <v>2</v>
      </c>
      <c r="M325" s="1">
        <v>0.5</v>
      </c>
      <c r="N325">
        <f t="shared" si="147"/>
        <v>3.6</v>
      </c>
      <c r="O325" s="1">
        <v>35.075710296630859</v>
      </c>
      <c r="P325" s="1">
        <v>34.607471466064453</v>
      </c>
      <c r="Q325" s="1">
        <v>35.080333709716797</v>
      </c>
      <c r="R325" s="1">
        <v>409.92153930664063</v>
      </c>
      <c r="S325" s="1">
        <v>411.91403198242188</v>
      </c>
      <c r="T325" s="1">
        <v>17.849306106567383</v>
      </c>
      <c r="U325" s="1">
        <v>18.145124435424805</v>
      </c>
      <c r="V325" s="1">
        <v>31.857603073120117</v>
      </c>
      <c r="W325" s="1">
        <v>32.385257720947266</v>
      </c>
      <c r="X325" s="1">
        <v>500.23501586914063</v>
      </c>
      <c r="Y325" s="1">
        <v>0.16228190064430237</v>
      </c>
      <c r="Z325" s="1">
        <v>0.17082305252552032</v>
      </c>
      <c r="AA325" s="1">
        <v>101.23017883300781</v>
      </c>
      <c r="AB325" s="1">
        <v>1.5812728404998779</v>
      </c>
      <c r="AC325" s="1">
        <v>-0.24062332510948181</v>
      </c>
      <c r="AD325" s="1">
        <v>1.5962691977620125E-2</v>
      </c>
      <c r="AE325" s="1">
        <v>2.1380153484642506E-3</v>
      </c>
      <c r="AF325" s="1">
        <v>2.9764516279101372E-2</v>
      </c>
      <c r="AG325" s="1">
        <v>3.1875590793788433E-3</v>
      </c>
      <c r="AH325" s="1">
        <v>1</v>
      </c>
      <c r="AI325" s="1">
        <v>0</v>
      </c>
      <c r="AJ325" s="1">
        <v>2</v>
      </c>
      <c r="AK325" s="1">
        <v>0</v>
      </c>
      <c r="AL325" s="1">
        <v>1</v>
      </c>
      <c r="AM325" s="1">
        <v>0.18999999761581421</v>
      </c>
      <c r="AN325" s="1">
        <v>111115</v>
      </c>
      <c r="AO325">
        <f t="shared" si="148"/>
        <v>0.94562385534292859</v>
      </c>
      <c r="AP325">
        <f t="shared" si="149"/>
        <v>2.849024591892042E-4</v>
      </c>
      <c r="AQ325">
        <f t="shared" si="150"/>
        <v>307.75747146606443</v>
      </c>
      <c r="AR325">
        <f t="shared" si="151"/>
        <v>308.22571029663084</v>
      </c>
      <c r="AS325">
        <f t="shared" si="152"/>
        <v>3.2456379572574967E-2</v>
      </c>
      <c r="AT325">
        <f t="shared" si="153"/>
        <v>-5.5129661270381942E-2</v>
      </c>
      <c r="AU325">
        <f t="shared" si="154"/>
        <v>5.5098485995600566</v>
      </c>
      <c r="AV325">
        <f t="shared" si="155"/>
        <v>54.428913028487877</v>
      </c>
      <c r="AW325">
        <f t="shared" si="156"/>
        <v>36.283788593063072</v>
      </c>
      <c r="AX325">
        <f t="shared" si="157"/>
        <v>34.607471466064453</v>
      </c>
      <c r="AY325">
        <f t="shared" si="158"/>
        <v>5.5267467913701198</v>
      </c>
      <c r="AZ325">
        <f t="shared" si="159"/>
        <v>7.5671314645548837E-3</v>
      </c>
      <c r="BA325">
        <f t="shared" si="160"/>
        <v>1.8368341915452329</v>
      </c>
      <c r="BB325">
        <f t="shared" si="161"/>
        <v>3.6899125998248872</v>
      </c>
      <c r="BC325">
        <f t="shared" si="162"/>
        <v>4.7308866489370405E-3</v>
      </c>
      <c r="BD325">
        <f t="shared" si="163"/>
        <v>80.836131618934189</v>
      </c>
      <c r="BE325">
        <f t="shared" si="164"/>
        <v>1.9386032286093682</v>
      </c>
      <c r="BF325">
        <f t="shared" si="165"/>
        <v>30.972615487136689</v>
      </c>
      <c r="BG325">
        <f t="shared" si="166"/>
        <v>412.66459595485981</v>
      </c>
      <c r="BH325">
        <f t="shared" si="167"/>
        <v>-1.502232372711109E-3</v>
      </c>
    </row>
    <row r="326" spans="1:60" x14ac:dyDescent="0.25">
      <c r="A326" s="1">
        <v>114</v>
      </c>
      <c r="B326" s="1" t="s">
        <v>388</v>
      </c>
      <c r="C326" s="1">
        <v>14479.499999608845</v>
      </c>
      <c r="D326" s="1">
        <v>1</v>
      </c>
      <c r="E326">
        <f t="shared" si="140"/>
        <v>-2.1325813567849168</v>
      </c>
      <c r="F326">
        <f t="shared" si="141"/>
        <v>7.6670219885723668E-3</v>
      </c>
      <c r="G326">
        <f t="shared" si="142"/>
        <v>820.64924510204048</v>
      </c>
      <c r="H326">
        <f t="shared" si="143"/>
        <v>0.2879210026951895</v>
      </c>
      <c r="I326">
        <f t="shared" si="144"/>
        <v>3.6714242767953578</v>
      </c>
      <c r="J326">
        <f t="shared" si="145"/>
        <v>34.545434502408135</v>
      </c>
      <c r="K326" s="1">
        <v>5.2899999618530273</v>
      </c>
      <c r="L326">
        <f t="shared" si="146"/>
        <v>2</v>
      </c>
      <c r="M326" s="1">
        <v>0.5</v>
      </c>
      <c r="N326">
        <f t="shared" si="147"/>
        <v>3.6</v>
      </c>
      <c r="O326" s="1">
        <v>35.072406768798828</v>
      </c>
      <c r="P326" s="1">
        <v>34.601497650146484</v>
      </c>
      <c r="Q326" s="1">
        <v>35.073226928710938</v>
      </c>
      <c r="R326" s="1">
        <v>409.76425170898438</v>
      </c>
      <c r="S326" s="1">
        <v>411.89410400390625</v>
      </c>
      <c r="T326" s="1">
        <v>17.840970993041992</v>
      </c>
      <c r="U326" s="1">
        <v>18.139932632446289</v>
      </c>
      <c r="V326" s="1">
        <v>31.848295211791992</v>
      </c>
      <c r="W326" s="1">
        <v>32.38134765625</v>
      </c>
      <c r="X326" s="1">
        <v>500.222412109375</v>
      </c>
      <c r="Y326" s="1">
        <v>9.943641722202301E-2</v>
      </c>
      <c r="Z326" s="1">
        <v>0.10466991364955902</v>
      </c>
      <c r="AA326" s="1">
        <v>101.23027038574219</v>
      </c>
      <c r="AB326" s="1">
        <v>1.5812728404998779</v>
      </c>
      <c r="AC326" s="1">
        <v>-0.24062332510948181</v>
      </c>
      <c r="AD326" s="1">
        <v>1.5962691977620125E-2</v>
      </c>
      <c r="AE326" s="1">
        <v>2.1380153484642506E-3</v>
      </c>
      <c r="AF326" s="1">
        <v>2.9764516279101372E-2</v>
      </c>
      <c r="AG326" s="1">
        <v>3.1875590793788433E-3</v>
      </c>
      <c r="AH326" s="1">
        <v>1</v>
      </c>
      <c r="AI326" s="1">
        <v>0</v>
      </c>
      <c r="AJ326" s="1">
        <v>2</v>
      </c>
      <c r="AK326" s="1">
        <v>0</v>
      </c>
      <c r="AL326" s="1">
        <v>1</v>
      </c>
      <c r="AM326" s="1">
        <v>0.18999999761581421</v>
      </c>
      <c r="AN326" s="1">
        <v>111115</v>
      </c>
      <c r="AO326">
        <f t="shared" si="148"/>
        <v>0.94560002970992962</v>
      </c>
      <c r="AP326">
        <f t="shared" si="149"/>
        <v>2.8792100269518951E-4</v>
      </c>
      <c r="AQ326">
        <f t="shared" si="150"/>
        <v>307.75149765014646</v>
      </c>
      <c r="AR326">
        <f t="shared" si="151"/>
        <v>308.22240676879881</v>
      </c>
      <c r="AS326">
        <f t="shared" si="152"/>
        <v>1.9887283343863693E-2</v>
      </c>
      <c r="AT326">
        <f t="shared" si="153"/>
        <v>-5.6063147738350222E-2</v>
      </c>
      <c r="AU326">
        <f t="shared" si="154"/>
        <v>5.5077345619570437</v>
      </c>
      <c r="AV326">
        <f t="shared" si="155"/>
        <v>54.40798034984585</v>
      </c>
      <c r="AW326">
        <f t="shared" si="156"/>
        <v>36.268047717399561</v>
      </c>
      <c r="AX326">
        <f t="shared" si="157"/>
        <v>34.601497650146484</v>
      </c>
      <c r="AY326">
        <f t="shared" si="158"/>
        <v>5.5249135400163816</v>
      </c>
      <c r="AZ326">
        <f t="shared" si="159"/>
        <v>7.6507280163695644E-3</v>
      </c>
      <c r="BA326">
        <f t="shared" si="160"/>
        <v>1.8363102851616859</v>
      </c>
      <c r="BB326">
        <f t="shared" si="161"/>
        <v>3.6886032548546956</v>
      </c>
      <c r="BC326">
        <f t="shared" si="162"/>
        <v>4.783166257095686E-3</v>
      </c>
      <c r="BD326">
        <f t="shared" si="163"/>
        <v>83.074544973534771</v>
      </c>
      <c r="BE326">
        <f t="shared" si="164"/>
        <v>1.9923791992280078</v>
      </c>
      <c r="BF326">
        <f t="shared" si="165"/>
        <v>30.978557370439464</v>
      </c>
      <c r="BG326">
        <f t="shared" si="166"/>
        <v>412.69382201270059</v>
      </c>
      <c r="BH326">
        <f t="shared" si="167"/>
        <v>-1.6008064667916947E-3</v>
      </c>
    </row>
    <row r="327" spans="1:60" x14ac:dyDescent="0.25">
      <c r="A327" s="1">
        <v>115</v>
      </c>
      <c r="B327" s="1" t="s">
        <v>389</v>
      </c>
      <c r="C327" s="1">
        <v>14484.499999497086</v>
      </c>
      <c r="D327" s="1">
        <v>1</v>
      </c>
      <c r="E327">
        <f t="shared" si="140"/>
        <v>-2.1084890813209647</v>
      </c>
      <c r="F327">
        <f t="shared" si="141"/>
        <v>7.7079161738178295E-3</v>
      </c>
      <c r="G327">
        <f t="shared" si="142"/>
        <v>813.50038647348288</v>
      </c>
      <c r="H327">
        <f t="shared" si="143"/>
        <v>0.28929730368907225</v>
      </c>
      <c r="I327">
        <f t="shared" si="144"/>
        <v>3.6694758913911549</v>
      </c>
      <c r="J327">
        <f t="shared" si="145"/>
        <v>34.537234373534361</v>
      </c>
      <c r="K327" s="1">
        <v>5.2899999618530273</v>
      </c>
      <c r="L327">
        <f t="shared" si="146"/>
        <v>2</v>
      </c>
      <c r="M327" s="1">
        <v>0.5</v>
      </c>
      <c r="N327">
        <f t="shared" si="147"/>
        <v>3.6</v>
      </c>
      <c r="O327" s="1">
        <v>35.068180084228516</v>
      </c>
      <c r="P327" s="1">
        <v>34.593338012695313</v>
      </c>
      <c r="Q327" s="1">
        <v>35.069019317626953</v>
      </c>
      <c r="R327" s="1">
        <v>409.77731323242188</v>
      </c>
      <c r="S327" s="1">
        <v>411.881103515625</v>
      </c>
      <c r="T327" s="1">
        <v>17.834125518798828</v>
      </c>
      <c r="U327" s="1">
        <v>18.134519577026367</v>
      </c>
      <c r="V327" s="1">
        <v>31.842885971069336</v>
      </c>
      <c r="W327" s="1">
        <v>32.378364562988281</v>
      </c>
      <c r="X327" s="1">
        <v>500.2196044921875</v>
      </c>
      <c r="Y327" s="1">
        <v>0.13305991888046265</v>
      </c>
      <c r="Z327" s="1">
        <v>0.14006307721138</v>
      </c>
      <c r="AA327" s="1">
        <v>101.22958374023438</v>
      </c>
      <c r="AB327" s="1">
        <v>1.5812728404998779</v>
      </c>
      <c r="AC327" s="1">
        <v>-0.24062332510948181</v>
      </c>
      <c r="AD327" s="1">
        <v>1.5962691977620125E-2</v>
      </c>
      <c r="AE327" s="1">
        <v>2.1380153484642506E-3</v>
      </c>
      <c r="AF327" s="1">
        <v>2.9764516279101372E-2</v>
      </c>
      <c r="AG327" s="1">
        <v>3.1875590793788433E-3</v>
      </c>
      <c r="AH327" s="1">
        <v>1</v>
      </c>
      <c r="AI327" s="1">
        <v>0</v>
      </c>
      <c r="AJ327" s="1">
        <v>2</v>
      </c>
      <c r="AK327" s="1">
        <v>0</v>
      </c>
      <c r="AL327" s="1">
        <v>1</v>
      </c>
      <c r="AM327" s="1">
        <v>0.18999999761581421</v>
      </c>
      <c r="AN327" s="1">
        <v>111115</v>
      </c>
      <c r="AO327">
        <f t="shared" si="148"/>
        <v>0.94559472230500008</v>
      </c>
      <c r="AP327">
        <f t="shared" si="149"/>
        <v>2.8929730368907225E-4</v>
      </c>
      <c r="AQ327">
        <f t="shared" si="150"/>
        <v>307.74333801269529</v>
      </c>
      <c r="AR327">
        <f t="shared" si="151"/>
        <v>308.21818008422849</v>
      </c>
      <c r="AS327">
        <f t="shared" si="152"/>
        <v>2.6611984336225802E-2</v>
      </c>
      <c r="AT327">
        <f t="shared" si="153"/>
        <v>-5.6103639160954837E-2</v>
      </c>
      <c r="AU327">
        <f t="shared" si="154"/>
        <v>5.5052257595026655</v>
      </c>
      <c r="AV327">
        <f t="shared" si="155"/>
        <v>54.383566108793325</v>
      </c>
      <c r="AW327">
        <f t="shared" si="156"/>
        <v>36.249046531766957</v>
      </c>
      <c r="AX327">
        <f t="shared" si="157"/>
        <v>34.593338012695313</v>
      </c>
      <c r="AY327">
        <f t="shared" si="158"/>
        <v>5.5224103554611803</v>
      </c>
      <c r="AZ327">
        <f t="shared" si="159"/>
        <v>7.6914481079092102E-3</v>
      </c>
      <c r="BA327">
        <f t="shared" si="160"/>
        <v>1.8357498681115103</v>
      </c>
      <c r="BB327">
        <f t="shared" si="161"/>
        <v>3.6866604873496698</v>
      </c>
      <c r="BC327">
        <f t="shared" si="162"/>
        <v>4.8086319127297415E-3</v>
      </c>
      <c r="BD327">
        <f t="shared" si="163"/>
        <v>82.350305495230472</v>
      </c>
      <c r="BE327">
        <f t="shared" si="164"/>
        <v>1.9750854786243481</v>
      </c>
      <c r="BF327">
        <f t="shared" si="165"/>
        <v>30.985599349769444</v>
      </c>
      <c r="BG327">
        <f t="shared" si="166"/>
        <v>412.67178692112037</v>
      </c>
      <c r="BH327">
        <f t="shared" si="167"/>
        <v>-1.5831660893179211E-3</v>
      </c>
    </row>
    <row r="328" spans="1:60" x14ac:dyDescent="0.25">
      <c r="A328" s="1">
        <v>116</v>
      </c>
      <c r="B328" s="1" t="s">
        <v>390</v>
      </c>
      <c r="C328" s="1">
        <v>14489.499999385327</v>
      </c>
      <c r="D328" s="1">
        <v>1</v>
      </c>
      <c r="E328">
        <f t="shared" si="140"/>
        <v>-2.0377541035379285</v>
      </c>
      <c r="F328">
        <f t="shared" si="141"/>
        <v>7.7604507248707306E-3</v>
      </c>
      <c r="G328">
        <f t="shared" si="142"/>
        <v>796.45693114074538</v>
      </c>
      <c r="H328">
        <f t="shared" si="143"/>
        <v>0.29116923479586782</v>
      </c>
      <c r="I328">
        <f t="shared" si="144"/>
        <v>3.6682931703622712</v>
      </c>
      <c r="J328">
        <f t="shared" si="145"/>
        <v>34.531316238426847</v>
      </c>
      <c r="K328" s="1">
        <v>5.2899999618530273</v>
      </c>
      <c r="L328">
        <f t="shared" si="146"/>
        <v>2</v>
      </c>
      <c r="M328" s="1">
        <v>0.5</v>
      </c>
      <c r="N328">
        <f t="shared" si="147"/>
        <v>3.6</v>
      </c>
      <c r="O328" s="1">
        <v>35.063514709472656</v>
      </c>
      <c r="P328" s="1">
        <v>34.588108062744141</v>
      </c>
      <c r="Q328" s="1">
        <v>35.071067810058594</v>
      </c>
      <c r="R328" s="1">
        <v>409.85842895507813</v>
      </c>
      <c r="S328" s="1">
        <v>411.8865966796875</v>
      </c>
      <c r="T328" s="1">
        <v>17.826099395751953</v>
      </c>
      <c r="U328" s="1">
        <v>18.128438949584961</v>
      </c>
      <c r="V328" s="1">
        <v>31.836835861206055</v>
      </c>
      <c r="W328" s="1">
        <v>32.376502990722656</v>
      </c>
      <c r="X328" s="1">
        <v>500.21978759765625</v>
      </c>
      <c r="Y328" s="1">
        <v>9.767962247133255E-2</v>
      </c>
      <c r="Z328" s="1">
        <v>0.10282065719366074</v>
      </c>
      <c r="AA328" s="1">
        <v>101.22893524169922</v>
      </c>
      <c r="AB328" s="1">
        <v>1.5812728404998779</v>
      </c>
      <c r="AC328" s="1">
        <v>-0.24062332510948181</v>
      </c>
      <c r="AD328" s="1">
        <v>1.5962691977620125E-2</v>
      </c>
      <c r="AE328" s="1">
        <v>2.1380153484642506E-3</v>
      </c>
      <c r="AF328" s="1">
        <v>2.9764516279101372E-2</v>
      </c>
      <c r="AG328" s="1">
        <v>3.1875590793788433E-3</v>
      </c>
      <c r="AH328" s="1">
        <v>1</v>
      </c>
      <c r="AI328" s="1">
        <v>0</v>
      </c>
      <c r="AJ328" s="1">
        <v>2</v>
      </c>
      <c r="AK328" s="1">
        <v>0</v>
      </c>
      <c r="AL328" s="1">
        <v>1</v>
      </c>
      <c r="AM328" s="1">
        <v>0.18999999761581421</v>
      </c>
      <c r="AN328" s="1">
        <v>111115</v>
      </c>
      <c r="AO328">
        <f t="shared" si="148"/>
        <v>0.9455950684401041</v>
      </c>
      <c r="AP328">
        <f t="shared" si="149"/>
        <v>2.9116923479586784E-4</v>
      </c>
      <c r="AQ328">
        <f t="shared" si="150"/>
        <v>307.73810806274412</v>
      </c>
      <c r="AR328">
        <f t="shared" si="151"/>
        <v>308.21351470947263</v>
      </c>
      <c r="AS328">
        <f t="shared" si="152"/>
        <v>1.953592462165199E-2</v>
      </c>
      <c r="AT328">
        <f t="shared" si="153"/>
        <v>-5.6791824317290532E-2</v>
      </c>
      <c r="AU328">
        <f t="shared" si="154"/>
        <v>5.5034157428229049</v>
      </c>
      <c r="AV328">
        <f t="shared" si="155"/>
        <v>54.366034075955426</v>
      </c>
      <c r="AW328">
        <f t="shared" si="156"/>
        <v>36.237595126370465</v>
      </c>
      <c r="AX328">
        <f t="shared" si="157"/>
        <v>34.588108062744141</v>
      </c>
      <c r="AY328">
        <f t="shared" si="158"/>
        <v>5.5208064485507631</v>
      </c>
      <c r="AZ328">
        <f t="shared" si="159"/>
        <v>7.743757655506593E-3</v>
      </c>
      <c r="BA328">
        <f t="shared" si="160"/>
        <v>1.8351225724606339</v>
      </c>
      <c r="BB328">
        <f t="shared" si="161"/>
        <v>3.6856838760901294</v>
      </c>
      <c r="BC328">
        <f t="shared" si="162"/>
        <v>4.8413455394684191E-3</v>
      </c>
      <c r="BD328">
        <f t="shared" si="163"/>
        <v>80.624487105249003</v>
      </c>
      <c r="BE328">
        <f t="shared" si="164"/>
        <v>1.9336801380796746</v>
      </c>
      <c r="BF328">
        <f t="shared" si="165"/>
        <v>30.987003210789645</v>
      </c>
      <c r="BG328">
        <f t="shared" si="166"/>
        <v>412.65075446851421</v>
      </c>
      <c r="BH328">
        <f t="shared" si="167"/>
        <v>-1.5302018054094587E-3</v>
      </c>
    </row>
    <row r="329" spans="1:60" x14ac:dyDescent="0.25">
      <c r="A329" s="1" t="s">
        <v>9</v>
      </c>
      <c r="B329" s="1" t="s">
        <v>391</v>
      </c>
    </row>
    <row r="330" spans="1:60" x14ac:dyDescent="0.25">
      <c r="A330" s="1" t="s">
        <v>9</v>
      </c>
      <c r="B330" s="1" t="s">
        <v>392</v>
      </c>
    </row>
    <row r="331" spans="1:60" x14ac:dyDescent="0.25">
      <c r="A331" s="1" t="s">
        <v>9</v>
      </c>
      <c r="B331" s="1" t="s">
        <v>393</v>
      </c>
    </row>
    <row r="332" spans="1:60" x14ac:dyDescent="0.25">
      <c r="A332" s="1" t="s">
        <v>9</v>
      </c>
      <c r="B332" s="1" t="s">
        <v>394</v>
      </c>
    </row>
    <row r="333" spans="1:60" x14ac:dyDescent="0.25">
      <c r="A333" s="1" t="s">
        <v>9</v>
      </c>
      <c r="B333" s="1" t="s">
        <v>395</v>
      </c>
    </row>
    <row r="334" spans="1:60" x14ac:dyDescent="0.25">
      <c r="A334" s="1" t="s">
        <v>9</v>
      </c>
      <c r="B334" s="1" t="s">
        <v>396</v>
      </c>
    </row>
    <row r="335" spans="1:60" x14ac:dyDescent="0.25">
      <c r="A335" s="1" t="s">
        <v>9</v>
      </c>
      <c r="B335" s="1" t="s">
        <v>397</v>
      </c>
    </row>
    <row r="336" spans="1:60" x14ac:dyDescent="0.25">
      <c r="A336" s="1" t="s">
        <v>9</v>
      </c>
      <c r="B336" s="1" t="s">
        <v>398</v>
      </c>
    </row>
    <row r="337" spans="1:60" x14ac:dyDescent="0.25">
      <c r="A337" s="1" t="s">
        <v>9</v>
      </c>
      <c r="B337" s="1" t="s">
        <v>399</v>
      </c>
    </row>
    <row r="338" spans="1:60" x14ac:dyDescent="0.25">
      <c r="A338" s="1">
        <v>117</v>
      </c>
      <c r="B338" s="1" t="s">
        <v>400</v>
      </c>
      <c r="C338" s="1">
        <v>14817.999999955297</v>
      </c>
      <c r="D338" s="1">
        <v>1</v>
      </c>
      <c r="E338">
        <f>(R338-S338*(1000-T338)/(1000-U338))*AO338</f>
        <v>-4.030274707298128</v>
      </c>
      <c r="F338">
        <f>IF(AZ338&lt;&gt;0,1/(1/AZ338-1/N338),0)</f>
        <v>7.1938793683638891E-3</v>
      </c>
      <c r="G338">
        <f>((BC338-AP338/2)*S338-E338)/(BC338+AP338/2)</f>
        <v>1266.2208260914049</v>
      </c>
      <c r="H338">
        <f>AP338*1000</f>
        <v>0.27414269228274735</v>
      </c>
      <c r="I338">
        <f>(AU338-BA338)</f>
        <v>3.7238726796855852</v>
      </c>
      <c r="J338">
        <f>(P338+AT338*D338)</f>
        <v>34.743923856291467</v>
      </c>
      <c r="K338" s="1">
        <v>12.109999656677246</v>
      </c>
      <c r="L338">
        <f>(K338*AI338+AJ338)</f>
        <v>2</v>
      </c>
      <c r="M338" s="1">
        <v>0.5</v>
      </c>
      <c r="N338">
        <f>L338*(M338+1)*(M338+1)/(M338*M338+1)</f>
        <v>3.6</v>
      </c>
      <c r="O338" s="1">
        <v>35.088008880615234</v>
      </c>
      <c r="P338" s="1">
        <v>34.815475463867188</v>
      </c>
      <c r="Q338" s="1">
        <v>35.077583312988281</v>
      </c>
      <c r="R338" s="1">
        <v>410.31829833984375</v>
      </c>
      <c r="S338" s="1">
        <v>419.79672241210938</v>
      </c>
      <c r="T338" s="1">
        <v>17.572916030883789</v>
      </c>
      <c r="U338" s="1">
        <v>18.224502563476563</v>
      </c>
      <c r="V338" s="1">
        <v>31.38275146484375</v>
      </c>
      <c r="W338" s="1">
        <v>32.503620147705078</v>
      </c>
      <c r="X338" s="1">
        <v>500.21981811523438</v>
      </c>
      <c r="Y338" s="1">
        <v>0.19676122069358826</v>
      </c>
      <c r="Z338" s="1">
        <v>0.20711708068847656</v>
      </c>
      <c r="AA338" s="1">
        <v>101.23146057128906</v>
      </c>
      <c r="AB338" s="1">
        <v>1.5295287370681763</v>
      </c>
      <c r="AC338" s="1">
        <v>-0.24310535192489624</v>
      </c>
      <c r="AD338" s="1">
        <v>2.3278377950191498E-2</v>
      </c>
      <c r="AE338" s="1">
        <v>2.0387466065585613E-3</v>
      </c>
      <c r="AF338" s="1">
        <v>2.6188373565673828E-2</v>
      </c>
      <c r="AG338" s="1">
        <v>1.902708550915122E-3</v>
      </c>
      <c r="AH338" s="1">
        <v>0.66666668653488159</v>
      </c>
      <c r="AI338" s="1">
        <v>0</v>
      </c>
      <c r="AJ338" s="1">
        <v>2</v>
      </c>
      <c r="AK338" s="1">
        <v>0</v>
      </c>
      <c r="AL338" s="1">
        <v>1</v>
      </c>
      <c r="AM338" s="1">
        <v>0.18999999761581421</v>
      </c>
      <c r="AN338" s="1">
        <v>111115</v>
      </c>
      <c r="AO338">
        <f>X338*0.000001/(K338*0.0001)</f>
        <v>0.41306344533166167</v>
      </c>
      <c r="AP338">
        <f>(U338-T338)/(1000-U338)*AO338</f>
        <v>2.7414269228274735E-4</v>
      </c>
      <c r="AQ338">
        <f>(P338+273.15)</f>
        <v>307.96547546386716</v>
      </c>
      <c r="AR338">
        <f>(O338+273.15)</f>
        <v>308.23800888061521</v>
      </c>
      <c r="AS338">
        <f>(Y338*AK338+Z338*AL338)*AM338</f>
        <v>3.9352244837004946E-2</v>
      </c>
      <c r="AT338">
        <f>((AS338+0.00000010773*(AR338^4-AQ338^4))-AP338*44100)/(L338*0.92*2*29.3+0.00000043092*AQ338^3)</f>
        <v>-7.1551607575724235E-2</v>
      </c>
      <c r="AU338">
        <f>0.61365*EXP(17.502*J338/(240.97+J338))</f>
        <v>5.5687656923715192</v>
      </c>
      <c r="AV338">
        <f>AU338*1000/AA338</f>
        <v>55.010227659907088</v>
      </c>
      <c r="AW338">
        <f>(AV338-U338)</f>
        <v>36.785725096430525</v>
      </c>
      <c r="AX338">
        <f>IF(D338,P338,(O338+P338)/2)</f>
        <v>34.815475463867188</v>
      </c>
      <c r="AY338">
        <f>0.61365*EXP(17.502*AX338/(240.97+AX338))</f>
        <v>5.5909099420705104</v>
      </c>
      <c r="AZ338">
        <f>IF(AW338&lt;&gt;0,(1000-(AV338+U338)/2)/AW338*AP338,0)</f>
        <v>7.1795325098092189E-3</v>
      </c>
      <c r="BA338">
        <f>U338*AA338/1000</f>
        <v>1.844893012685934</v>
      </c>
      <c r="BB338">
        <f>(AY338-BA338)</f>
        <v>3.7460169293845764</v>
      </c>
      <c r="BC338">
        <f>1/(1.6/F338+1.37/N338)</f>
        <v>4.4884945924770743E-3</v>
      </c>
      <c r="BD338">
        <f>G338*AA338*0.001</f>
        <v>128.18138363101713</v>
      </c>
      <c r="BE338">
        <f>G338/S338</f>
        <v>3.0162713487037927</v>
      </c>
      <c r="BF338">
        <f>(1-AP338*AA338/AU338/F338)*100</f>
        <v>30.726029511479059</v>
      </c>
      <c r="BG338">
        <f>(S338-E338/(N338/1.35))</f>
        <v>421.30807542734618</v>
      </c>
      <c r="BH338">
        <f>E338*BF338/100/BG338</f>
        <v>-2.9392823641037689E-3</v>
      </c>
    </row>
    <row r="339" spans="1:60" x14ac:dyDescent="0.25">
      <c r="A339" s="1">
        <v>118</v>
      </c>
      <c r="B339" s="1" t="s">
        <v>401</v>
      </c>
      <c r="C339" s="1">
        <v>14823.499999832362</v>
      </c>
      <c r="D339" s="1">
        <v>1</v>
      </c>
      <c r="E339">
        <f>(R339-S339*(1000-T339)/(1000-U339))*AO339</f>
        <v>-4.0890897739084409</v>
      </c>
      <c r="F339">
        <f>IF(AZ339&lt;&gt;0,1/(1/AZ339-1/N339),0)</f>
        <v>7.2806693127157414E-3</v>
      </c>
      <c r="G339">
        <f>((BC339-AP339/2)*S339-E339)/(BC339+AP339/2)</f>
        <v>1268.4484111092311</v>
      </c>
      <c r="H339">
        <f>AP339*1000</f>
        <v>0.27707131637869559</v>
      </c>
      <c r="I339">
        <f>(AU339-BA339)</f>
        <v>3.719031516108863</v>
      </c>
      <c r="J339">
        <f>(P339+AT339*D339)</f>
        <v>34.724763269509928</v>
      </c>
      <c r="K339" s="1">
        <v>12.109999656677246</v>
      </c>
      <c r="L339">
        <f>(K339*AI339+AJ339)</f>
        <v>2</v>
      </c>
      <c r="M339" s="1">
        <v>0.5</v>
      </c>
      <c r="N339">
        <f>L339*(M339+1)*(M339+1)/(M339*M339+1)</f>
        <v>3.6</v>
      </c>
      <c r="O339" s="1">
        <v>35.08209228515625</v>
      </c>
      <c r="P339" s="1">
        <v>34.796070098876953</v>
      </c>
      <c r="Q339" s="1">
        <v>35.079727172851563</v>
      </c>
      <c r="R339" s="1">
        <v>410.14187622070313</v>
      </c>
      <c r="S339" s="1">
        <v>419.75967407226563</v>
      </c>
      <c r="T339" s="1">
        <v>17.555233001708984</v>
      </c>
      <c r="U339" s="1">
        <v>18.213783264160156</v>
      </c>
      <c r="V339" s="1">
        <v>31.337080001831055</v>
      </c>
      <c r="W339" s="1">
        <v>32.49578857421875</v>
      </c>
      <c r="X339" s="1">
        <v>500.22305297851563</v>
      </c>
      <c r="Y339" s="1">
        <v>0.14295676350593567</v>
      </c>
      <c r="Z339" s="1">
        <v>0.15048080682754517</v>
      </c>
      <c r="AA339" s="1">
        <v>101.23197174072266</v>
      </c>
      <c r="AB339" s="1">
        <v>1.5295287370681763</v>
      </c>
      <c r="AC339" s="1">
        <v>-0.24310535192489624</v>
      </c>
      <c r="AD339" s="1">
        <v>2.3278377950191498E-2</v>
      </c>
      <c r="AE339" s="1">
        <v>2.0387466065585613E-3</v>
      </c>
      <c r="AF339" s="1">
        <v>2.6188373565673828E-2</v>
      </c>
      <c r="AG339" s="1">
        <v>1.902708550915122E-3</v>
      </c>
      <c r="AH339" s="1">
        <v>1</v>
      </c>
      <c r="AI339" s="1">
        <v>0</v>
      </c>
      <c r="AJ339" s="1">
        <v>2</v>
      </c>
      <c r="AK339" s="1">
        <v>0</v>
      </c>
      <c r="AL339" s="1">
        <v>1</v>
      </c>
      <c r="AM339" s="1">
        <v>0.18999999761581421</v>
      </c>
      <c r="AN339" s="1">
        <v>111115</v>
      </c>
      <c r="AO339">
        <f>X339*0.000001/(K339*0.0001)</f>
        <v>0.41306611656483505</v>
      </c>
      <c r="AP339">
        <f>(U339-T339)/(1000-U339)*AO339</f>
        <v>2.7707131637869558E-4</v>
      </c>
      <c r="AQ339">
        <f>(P339+273.15)</f>
        <v>307.94607009887693</v>
      </c>
      <c r="AR339">
        <f>(O339+273.15)</f>
        <v>308.23209228515623</v>
      </c>
      <c r="AS339">
        <f>(Y339*AK339+Z339*AL339)*AM339</f>
        <v>2.859135293845938E-2</v>
      </c>
      <c r="AT339">
        <f>((AS339+0.00000010773*(AR339^4-AQ339^4))-AP339*44100)/(L339*0.92*2*29.3+0.00000043092*AQ339^3)</f>
        <v>-7.1306829367027091E-2</v>
      </c>
      <c r="AU339">
        <f>0.61365*EXP(17.502*J339/(240.97+J339))</f>
        <v>5.5628487087979712</v>
      </c>
      <c r="AV339">
        <f>AU339*1000/AA339</f>
        <v>54.951500135210743</v>
      </c>
      <c r="AW339">
        <f>(AV339-U339)</f>
        <v>36.737716871050587</v>
      </c>
      <c r="AX339">
        <f>IF(D339,P339,(O339+P339)/2)</f>
        <v>34.796070098876953</v>
      </c>
      <c r="AY339">
        <f>0.61365*EXP(17.502*AX339/(240.97+AX339))</f>
        <v>5.584896694363719</v>
      </c>
      <c r="AZ339">
        <f>IF(AW339&lt;&gt;0,(1000-(AV339+U339)/2)/AW339*AP339,0)</f>
        <v>7.2659745466300127E-3</v>
      </c>
      <c r="BA339">
        <f>U339*AA339/1000</f>
        <v>1.8438171926891083</v>
      </c>
      <c r="BB339">
        <f>(AY339-BA339)</f>
        <v>3.7410795016746108</v>
      </c>
      <c r="BC339">
        <f>1/(1.6/F339+1.37/N339)</f>
        <v>4.5425520422563669E-3</v>
      </c>
      <c r="BD339">
        <f>G339*AA339*0.001</f>
        <v>128.40753370797424</v>
      </c>
      <c r="BE339">
        <f>G339/S339</f>
        <v>3.0218443777685411</v>
      </c>
      <c r="BF339">
        <f>(1-AP339*AA339/AU339/F339)*100</f>
        <v>30.746662291265359</v>
      </c>
      <c r="BG339">
        <f>(S339-E339/(N339/1.35))</f>
        <v>421.29308273748131</v>
      </c>
      <c r="BH339">
        <f>E339*BF339/100/BG339</f>
        <v>-2.9842849908687562E-3</v>
      </c>
    </row>
    <row r="340" spans="1:60" x14ac:dyDescent="0.25">
      <c r="A340" s="1">
        <v>119</v>
      </c>
      <c r="B340" s="1" t="s">
        <v>402</v>
      </c>
      <c r="C340" s="1">
        <v>14828.499999720603</v>
      </c>
      <c r="D340" s="1">
        <v>1</v>
      </c>
      <c r="E340">
        <f>(R340-S340*(1000-T340)/(1000-U340))*AO340</f>
        <v>-4.189614277878829</v>
      </c>
      <c r="F340">
        <f>IF(AZ340&lt;&gt;0,1/(1/AZ340-1/N340),0)</f>
        <v>7.456550940655734E-3</v>
      </c>
      <c r="G340">
        <f>((BC340-AP340/2)*S340-E340)/(BC340+AP340/2)</f>
        <v>1268.8755517397269</v>
      </c>
      <c r="H340">
        <f>AP340*1000</f>
        <v>0.28355462644478346</v>
      </c>
      <c r="I340">
        <f>(AU340-BA340)</f>
        <v>3.7165035337571806</v>
      </c>
      <c r="J340">
        <f>(P340+AT340*D340)</f>
        <v>34.714781358049713</v>
      </c>
      <c r="K340" s="1">
        <v>12.109999656677246</v>
      </c>
      <c r="L340">
        <f>(K340*AI340+AJ340)</f>
        <v>2</v>
      </c>
      <c r="M340" s="1">
        <v>0.5</v>
      </c>
      <c r="N340">
        <f>L340*(M340+1)*(M340+1)/(M340*M340+1)</f>
        <v>3.6</v>
      </c>
      <c r="O340" s="1">
        <v>35.079341888427734</v>
      </c>
      <c r="P340" s="1">
        <v>34.787933349609375</v>
      </c>
      <c r="Q340" s="1">
        <v>35.078472137451172</v>
      </c>
      <c r="R340" s="1">
        <v>409.89688110351563</v>
      </c>
      <c r="S340" s="1">
        <v>419.75137329101563</v>
      </c>
      <c r="T340" s="1">
        <v>17.534492492675781</v>
      </c>
      <c r="U340" s="1">
        <v>18.208450317382813</v>
      </c>
      <c r="V340" s="1">
        <v>31.293289184570313</v>
      </c>
      <c r="W340" s="1">
        <v>32.49169921875</v>
      </c>
      <c r="X340" s="1">
        <v>500.22735595703125</v>
      </c>
      <c r="Y340" s="1">
        <v>0.12361931800842285</v>
      </c>
      <c r="Z340" s="1">
        <v>0.13012559711933136</v>
      </c>
      <c r="AA340" s="1">
        <v>101.23128509521484</v>
      </c>
      <c r="AB340" s="1">
        <v>1.5295287370681763</v>
      </c>
      <c r="AC340" s="1">
        <v>-0.24310535192489624</v>
      </c>
      <c r="AD340" s="1">
        <v>2.3278377950191498E-2</v>
      </c>
      <c r="AE340" s="1">
        <v>2.0387466065585613E-3</v>
      </c>
      <c r="AF340" s="1">
        <v>2.6188373565673828E-2</v>
      </c>
      <c r="AG340" s="1">
        <v>1.902708550915122E-3</v>
      </c>
      <c r="AH340" s="1">
        <v>1</v>
      </c>
      <c r="AI340" s="1">
        <v>0</v>
      </c>
      <c r="AJ340" s="1">
        <v>2</v>
      </c>
      <c r="AK340" s="1">
        <v>0</v>
      </c>
      <c r="AL340" s="1">
        <v>1</v>
      </c>
      <c r="AM340" s="1">
        <v>0.18999999761581421</v>
      </c>
      <c r="AN340" s="1">
        <v>111115</v>
      </c>
      <c r="AO340">
        <f>X340*0.000001/(K340*0.0001)</f>
        <v>0.41306966980896187</v>
      </c>
      <c r="AP340">
        <f>(U340-T340)/(1000-U340)*AO340</f>
        <v>2.8355462644478346E-4</v>
      </c>
      <c r="AQ340">
        <f>(P340+273.15)</f>
        <v>307.93793334960935</v>
      </c>
      <c r="AR340">
        <f>(O340+273.15)</f>
        <v>308.22934188842771</v>
      </c>
      <c r="AS340">
        <f>(Y340*AK340+Z340*AL340)*AM340</f>
        <v>2.4723863142429359E-2</v>
      </c>
      <c r="AT340">
        <f>((AS340+0.00000010773*(AR340^4-AQ340^4))-AP340*44100)/(L340*0.92*2*29.3+0.00000043092*AQ340^3)</f>
        <v>-7.3151991559662635E-2</v>
      </c>
      <c r="AU340">
        <f>0.61365*EXP(17.502*J340/(240.97+J340))</f>
        <v>5.5597683589782152</v>
      </c>
      <c r="AV340">
        <f>AU340*1000/AA340</f>
        <v>54.921444035298762</v>
      </c>
      <c r="AW340">
        <f>(AV340-U340)</f>
        <v>36.71299371791595</v>
      </c>
      <c r="AX340">
        <f>IF(D340,P340,(O340+P340)/2)</f>
        <v>34.787933349609375</v>
      </c>
      <c r="AY340">
        <f>0.61365*EXP(17.502*AX340/(240.97+AX340))</f>
        <v>5.582376988180739</v>
      </c>
      <c r="AZ340">
        <f>IF(AW340&lt;&gt;0,(1000-(AV340+U340)/2)/AW340*AP340,0)</f>
        <v>7.4411383774978792E-3</v>
      </c>
      <c r="BA340">
        <f>U340*AA340/1000</f>
        <v>1.8432648252210346</v>
      </c>
      <c r="BB340">
        <f>(AY340-BA340)</f>
        <v>3.7391121629597044</v>
      </c>
      <c r="BC340">
        <f>1/(1.6/F340+1.37/N340)</f>
        <v>4.6520937569222466E-3</v>
      </c>
      <c r="BD340">
        <f>G340*AA340*0.001</f>
        <v>128.44990272851234</v>
      </c>
      <c r="BE340">
        <f>G340/S340</f>
        <v>3.0229217400558914</v>
      </c>
      <c r="BF340">
        <f>(1-AP340*AA340/AU340/F340)*100</f>
        <v>30.760041179540544</v>
      </c>
      <c r="BG340">
        <f>(S340-E340/(N340/1.35))</f>
        <v>421.3224786452202</v>
      </c>
      <c r="BH340">
        <f>E340*BF340/100/BG340</f>
        <v>-3.0587664851953618E-3</v>
      </c>
    </row>
    <row r="341" spans="1:60" x14ac:dyDescent="0.25">
      <c r="A341" s="1">
        <v>120</v>
      </c>
      <c r="B341" s="1" t="s">
        <v>403</v>
      </c>
      <c r="C341" s="1">
        <v>14833.499999608845</v>
      </c>
      <c r="D341" s="1">
        <v>1</v>
      </c>
      <c r="E341">
        <f>(R341-S341*(1000-T341)/(1000-U341))*AO341</f>
        <v>-4.2150545458108715</v>
      </c>
      <c r="F341">
        <f>IF(AZ341&lt;&gt;0,1/(1/AZ341-1/N341),0)</f>
        <v>7.4355592636815935E-3</v>
      </c>
      <c r="G341">
        <f>((BC341-AP341/2)*S341-E341)/(BC341+AP341/2)</f>
        <v>1276.6131849790149</v>
      </c>
      <c r="H341">
        <f>AP341*1000</f>
        <v>0.28276048568857398</v>
      </c>
      <c r="I341">
        <f>(AU341-BA341)</f>
        <v>3.7165595179383608</v>
      </c>
      <c r="J341">
        <f>(P341+AT341*D341)</f>
        <v>34.71305208037991</v>
      </c>
      <c r="K341" s="1">
        <v>12.109999656677246</v>
      </c>
      <c r="L341">
        <f>(K341*AI341+AJ341)</f>
        <v>2</v>
      </c>
      <c r="M341" s="1">
        <v>0.5</v>
      </c>
      <c r="N341">
        <f>L341*(M341+1)*(M341+1)/(M341*M341+1)</f>
        <v>3.6</v>
      </c>
      <c r="O341" s="1">
        <v>35.075656890869141</v>
      </c>
      <c r="P341" s="1">
        <v>34.786209106445313</v>
      </c>
      <c r="Q341" s="1">
        <v>35.072532653808594</v>
      </c>
      <c r="R341" s="1">
        <v>409.78485107421875</v>
      </c>
      <c r="S341" s="1">
        <v>419.70184326171875</v>
      </c>
      <c r="T341" s="1">
        <v>17.530538558959961</v>
      </c>
      <c r="U341" s="1">
        <v>18.202617645263672</v>
      </c>
      <c r="V341" s="1">
        <v>31.289051055908203</v>
      </c>
      <c r="W341" s="1">
        <v>32.487598419189453</v>
      </c>
      <c r="X341" s="1">
        <v>500.22378540039063</v>
      </c>
      <c r="Y341" s="1">
        <v>6.9574639201164246E-2</v>
      </c>
      <c r="Z341" s="1">
        <v>7.3236465454101563E-2</v>
      </c>
      <c r="AA341" s="1">
        <v>101.23133850097656</v>
      </c>
      <c r="AB341" s="1">
        <v>1.5295287370681763</v>
      </c>
      <c r="AC341" s="1">
        <v>-0.24310535192489624</v>
      </c>
      <c r="AD341" s="1">
        <v>2.3278377950191498E-2</v>
      </c>
      <c r="AE341" s="1">
        <v>2.0387466065585613E-3</v>
      </c>
      <c r="AF341" s="1">
        <v>2.6188373565673828E-2</v>
      </c>
      <c r="AG341" s="1">
        <v>1.902708550915122E-3</v>
      </c>
      <c r="AH341" s="1">
        <v>1</v>
      </c>
      <c r="AI341" s="1">
        <v>0</v>
      </c>
      <c r="AJ341" s="1">
        <v>2</v>
      </c>
      <c r="AK341" s="1">
        <v>0</v>
      </c>
      <c r="AL341" s="1">
        <v>1</v>
      </c>
      <c r="AM341" s="1">
        <v>0.18999999761581421</v>
      </c>
      <c r="AN341" s="1">
        <v>111115</v>
      </c>
      <c r="AO341">
        <f>X341*0.000001/(K341*0.0001)</f>
        <v>0.41306672137234596</v>
      </c>
      <c r="AP341">
        <f>(U341-T341)/(1000-U341)*AO341</f>
        <v>2.82760485688574E-4</v>
      </c>
      <c r="AQ341">
        <f>(P341+273.15)</f>
        <v>307.93620910644529</v>
      </c>
      <c r="AR341">
        <f>(O341+273.15)</f>
        <v>308.22565689086912</v>
      </c>
      <c r="AS341">
        <f>(Y341*AK341+Z341*AL341)*AM341</f>
        <v>1.3914928261669957E-2</v>
      </c>
      <c r="AT341">
        <f>((AS341+0.00000010773*(AR341^4-AQ341^4))-AP341*44100)/(L341*0.92*2*29.3+0.00000043092*AQ341^3)</f>
        <v>-7.3157026065402045E-2</v>
      </c>
      <c r="AU341">
        <f>0.61365*EXP(17.502*J341/(240.97+J341))</f>
        <v>5.5592348663898967</v>
      </c>
      <c r="AV341">
        <f>AU341*1000/AA341</f>
        <v>54.916145026930245</v>
      </c>
      <c r="AW341">
        <f>(AV341-U341)</f>
        <v>36.713527381666573</v>
      </c>
      <c r="AX341">
        <f>IF(D341,P341,(O341+P341)/2)</f>
        <v>34.786209106445313</v>
      </c>
      <c r="AY341">
        <f>0.61365*EXP(17.502*AX341/(240.97+AX341))</f>
        <v>5.5818431689065457</v>
      </c>
      <c r="AZ341">
        <f>IF(AW341&lt;&gt;0,(1000-(AV341+U341)/2)/AW341*AP341,0)</f>
        <v>7.4202332680663027E-3</v>
      </c>
      <c r="BA341">
        <f>U341*AA341/1000</f>
        <v>1.8426753484515357</v>
      </c>
      <c r="BB341">
        <f>(AY341-BA341)</f>
        <v>3.7391678204550098</v>
      </c>
      <c r="BC341">
        <f>1/(1.6/F341+1.37/N341)</f>
        <v>4.6390203065946245E-3</v>
      </c>
      <c r="BD341">
        <f>G341*AA341*0.001</f>
        <v>129.23326146342046</v>
      </c>
      <c r="BE341">
        <f>G341/S341</f>
        <v>3.0417145063214344</v>
      </c>
      <c r="BF341">
        <f>(1-AP341*AA341/AU341/F341)*100</f>
        <v>30.752350548180164</v>
      </c>
      <c r="BG341">
        <f>(S341-E341/(N341/1.35))</f>
        <v>421.28248871639784</v>
      </c>
      <c r="BH341">
        <f>E341*BF341/100/BG341</f>
        <v>-3.0768626383551574E-3</v>
      </c>
    </row>
    <row r="342" spans="1:60" x14ac:dyDescent="0.25">
      <c r="A342" s="1">
        <v>121</v>
      </c>
      <c r="B342" s="1" t="s">
        <v>404</v>
      </c>
      <c r="C342" s="1">
        <v>14838.99999948591</v>
      </c>
      <c r="D342" s="1">
        <v>1</v>
      </c>
      <c r="E342">
        <f>(R342-S342*(1000-T342)/(1000-U342))*AO342</f>
        <v>-4.2136968326973783</v>
      </c>
      <c r="F342">
        <f>IF(AZ342&lt;&gt;0,1/(1/AZ342-1/N342),0)</f>
        <v>7.4359098542953125E-3</v>
      </c>
      <c r="G342">
        <f>((BC342-AP342/2)*S342-E342)/(BC342+AP342/2)</f>
        <v>1276.2844926175703</v>
      </c>
      <c r="H342">
        <f>AP342*1000</f>
        <v>0.28269449507295591</v>
      </c>
      <c r="I342">
        <f>(AU342-BA342)</f>
        <v>3.7155802720421605</v>
      </c>
      <c r="J342">
        <f>(P342+AT342*D342)</f>
        <v>34.707739974518994</v>
      </c>
      <c r="K342" s="1">
        <v>12.109999656677246</v>
      </c>
      <c r="L342">
        <f>(K342*AI342+AJ342)</f>
        <v>2</v>
      </c>
      <c r="M342" s="1">
        <v>0.5</v>
      </c>
      <c r="N342">
        <f>L342*(M342+1)*(M342+1)/(M342*M342+1)</f>
        <v>3.6</v>
      </c>
      <c r="O342" s="1">
        <v>35.0711669921875</v>
      </c>
      <c r="P342" s="1">
        <v>34.780738830566406</v>
      </c>
      <c r="Q342" s="1">
        <v>35.069656372070313</v>
      </c>
      <c r="R342" s="1">
        <v>409.76943969726563</v>
      </c>
      <c r="S342" s="1">
        <v>419.68350219726563</v>
      </c>
      <c r="T342" s="1">
        <v>17.524068832397461</v>
      </c>
      <c r="U342" s="1">
        <v>18.196014404296875</v>
      </c>
      <c r="V342" s="1">
        <v>31.284698486328125</v>
      </c>
      <c r="W342" s="1">
        <v>32.484153747558594</v>
      </c>
      <c r="X342" s="1">
        <v>500.20977783203125</v>
      </c>
      <c r="Y342" s="1">
        <v>8.961283415555954E-2</v>
      </c>
      <c r="Z342" s="1">
        <v>9.4329297542572021E-2</v>
      </c>
      <c r="AA342" s="1">
        <v>101.23184204101563</v>
      </c>
      <c r="AB342" s="1">
        <v>1.5295287370681763</v>
      </c>
      <c r="AC342" s="1">
        <v>-0.24310535192489624</v>
      </c>
      <c r="AD342" s="1">
        <v>2.3278377950191498E-2</v>
      </c>
      <c r="AE342" s="1">
        <v>2.0387466065585613E-3</v>
      </c>
      <c r="AF342" s="1">
        <v>2.6188373565673828E-2</v>
      </c>
      <c r="AG342" s="1">
        <v>1.902708550915122E-3</v>
      </c>
      <c r="AH342" s="1">
        <v>1</v>
      </c>
      <c r="AI342" s="1">
        <v>0</v>
      </c>
      <c r="AJ342" s="1">
        <v>2</v>
      </c>
      <c r="AK342" s="1">
        <v>0</v>
      </c>
      <c r="AL342" s="1">
        <v>1</v>
      </c>
      <c r="AM342" s="1">
        <v>0.18999999761581421</v>
      </c>
      <c r="AN342" s="1">
        <v>111115</v>
      </c>
      <c r="AO342">
        <f>X342*0.000001/(K342*0.0001)</f>
        <v>0.413055154428699</v>
      </c>
      <c r="AP342">
        <f>(U342-T342)/(1000-U342)*AO342</f>
        <v>2.8269449507295588E-4</v>
      </c>
      <c r="AQ342">
        <f>(P342+273.15)</f>
        <v>307.93073883056638</v>
      </c>
      <c r="AR342">
        <f>(O342+273.15)</f>
        <v>308.22116699218748</v>
      </c>
      <c r="AS342">
        <f>(Y342*AK342+Z342*AL342)*AM342</f>
        <v>1.7922566308190113E-2</v>
      </c>
      <c r="AT342">
        <f>((AS342+0.00000010773*(AR342^4-AQ342^4))-AP342*44100)/(L342*0.92*2*29.3+0.00000043092*AQ342^3)</f>
        <v>-7.2998856047410868E-2</v>
      </c>
      <c r="AU342">
        <f>0.61365*EXP(17.502*J342/(240.97+J342))</f>
        <v>5.5575963279939868</v>
      </c>
      <c r="AV342">
        <f>AU342*1000/AA342</f>
        <v>54.89968586901977</v>
      </c>
      <c r="AW342">
        <f>(AV342-U342)</f>
        <v>36.703671464722895</v>
      </c>
      <c r="AX342">
        <f>IF(D342,P342,(O342+P342)/2)</f>
        <v>34.780738830566406</v>
      </c>
      <c r="AY342">
        <f>0.61365*EXP(17.502*AX342/(240.97+AX342))</f>
        <v>5.5801498855071276</v>
      </c>
      <c r="AZ342">
        <f>IF(AW342&lt;&gt;0,(1000-(AV342+U342)/2)/AW342*AP342,0)</f>
        <v>7.4205824148777019E-3</v>
      </c>
      <c r="BA342">
        <f>U342*AA342/1000</f>
        <v>1.8420160559518264</v>
      </c>
      <c r="BB342">
        <f>(AY342-BA342)</f>
        <v>3.7381338295553013</v>
      </c>
      <c r="BC342">
        <f>1/(1.6/F342+1.37/N342)</f>
        <v>4.6392386527249361E-3</v>
      </c>
      <c r="BD342">
        <f>G342*AA342*0.001</f>
        <v>129.20063015605965</v>
      </c>
      <c r="BE342">
        <f>G342/S342</f>
        <v>3.0410642446880671</v>
      </c>
      <c r="BF342">
        <f>(1-AP342*AA342/AU342/F342)*100</f>
        <v>30.751020791773197</v>
      </c>
      <c r="BG342">
        <f>(S342-E342/(N342/1.35))</f>
        <v>421.26363850952714</v>
      </c>
      <c r="BH342">
        <f>E342*BF342/100/BG342</f>
        <v>-3.0758761750944602E-3</v>
      </c>
    </row>
    <row r="343" spans="1:60" x14ac:dyDescent="0.25">
      <c r="A343" s="1" t="s">
        <v>9</v>
      </c>
      <c r="B343" s="1" t="s">
        <v>405</v>
      </c>
    </row>
    <row r="344" spans="1:60" x14ac:dyDescent="0.25">
      <c r="A344" s="1" t="s">
        <v>9</v>
      </c>
      <c r="B344" s="1" t="s">
        <v>406</v>
      </c>
    </row>
    <row r="345" spans="1:60" x14ac:dyDescent="0.25">
      <c r="A345" s="1" t="s">
        <v>9</v>
      </c>
      <c r="B345" s="1" t="s">
        <v>407</v>
      </c>
    </row>
    <row r="346" spans="1:60" x14ac:dyDescent="0.25">
      <c r="A346" s="1" t="s">
        <v>9</v>
      </c>
      <c r="B346" s="1" t="s">
        <v>408</v>
      </c>
    </row>
    <row r="347" spans="1:60" x14ac:dyDescent="0.25">
      <c r="A347" s="1" t="s">
        <v>9</v>
      </c>
      <c r="B347" s="1" t="s">
        <v>409</v>
      </c>
    </row>
    <row r="348" spans="1:60" x14ac:dyDescent="0.25">
      <c r="A348" s="1" t="s">
        <v>9</v>
      </c>
      <c r="B348" s="1" t="s">
        <v>410</v>
      </c>
    </row>
    <row r="349" spans="1:60" x14ac:dyDescent="0.25">
      <c r="A349" s="1" t="s">
        <v>9</v>
      </c>
      <c r="B349" s="1" t="s">
        <v>411</v>
      </c>
    </row>
    <row r="350" spans="1:60" x14ac:dyDescent="0.25">
      <c r="A350" s="1" t="s">
        <v>9</v>
      </c>
      <c r="B350" s="1" t="s">
        <v>412</v>
      </c>
    </row>
    <row r="351" spans="1:60" x14ac:dyDescent="0.25">
      <c r="A351" s="1" t="s">
        <v>9</v>
      </c>
      <c r="B351" s="1" t="s">
        <v>413</v>
      </c>
    </row>
    <row r="352" spans="1:60" x14ac:dyDescent="0.25">
      <c r="A352" s="1">
        <v>122</v>
      </c>
      <c r="B352" s="1" t="s">
        <v>414</v>
      </c>
      <c r="C352" s="1">
        <v>15214.999999955297</v>
      </c>
      <c r="D352" s="1">
        <v>1</v>
      </c>
      <c r="E352">
        <f>(R352-S352*(1000-T352)/(1000-U352))*AO352</f>
        <v>-4.1440386860288454</v>
      </c>
      <c r="F352">
        <f>IF(AZ352&lt;&gt;0,1/(1/AZ352-1/N352),0)</f>
        <v>1.2893599348249315E-2</v>
      </c>
      <c r="G352">
        <f>((BC352-AP352/2)*S352-E352)/(BC352+AP352/2)</f>
        <v>890.1997432926911</v>
      </c>
      <c r="H352">
        <f>AP352*1000</f>
        <v>0.48403778595781721</v>
      </c>
      <c r="I352">
        <f>(AU352-BA352)</f>
        <v>3.6779200286569278</v>
      </c>
      <c r="J352">
        <f>(P352+AT352*D352)</f>
        <v>34.408188890684407</v>
      </c>
      <c r="K352" s="1">
        <v>4.4899997711181641</v>
      </c>
      <c r="L352">
        <f>(K352*AI352+AJ352)</f>
        <v>2</v>
      </c>
      <c r="M352" s="1">
        <v>0.5</v>
      </c>
      <c r="N352">
        <f>L352*(M352+1)*(M352+1)/(M352*M352+1)</f>
        <v>3.6</v>
      </c>
      <c r="O352" s="1">
        <v>35.063594818115234</v>
      </c>
      <c r="P352" s="1">
        <v>34.529453277587891</v>
      </c>
      <c r="Q352" s="1">
        <v>35.080070495605469</v>
      </c>
      <c r="R352" s="1">
        <v>410.11685180664063</v>
      </c>
      <c r="S352" s="1">
        <v>413.65673828125</v>
      </c>
      <c r="T352" s="1">
        <v>17.232341766357422</v>
      </c>
      <c r="U352" s="1">
        <v>17.65913200378418</v>
      </c>
      <c r="V352" s="1">
        <v>30.807401657104492</v>
      </c>
      <c r="W352" s="1">
        <v>31.543092727661133</v>
      </c>
      <c r="X352" s="1">
        <v>500.234130859375</v>
      </c>
      <c r="Y352" s="1">
        <v>0.13557723164558411</v>
      </c>
      <c r="Z352" s="1">
        <v>0.14271287620067596</v>
      </c>
      <c r="AA352" s="1">
        <v>101.24819946289063</v>
      </c>
      <c r="AB352" s="1">
        <v>1.44617760181427</v>
      </c>
      <c r="AC352" s="1">
        <v>-0.23344701528549194</v>
      </c>
      <c r="AD352" s="1">
        <v>2.0285774022340775E-2</v>
      </c>
      <c r="AE352" s="1">
        <v>2.3295751307159662E-3</v>
      </c>
      <c r="AF352" s="1">
        <v>3.1606733798980713E-2</v>
      </c>
      <c r="AG352" s="1">
        <v>2.5822259485721588E-3</v>
      </c>
      <c r="AH352" s="1">
        <v>0.66666668653488159</v>
      </c>
      <c r="AI352" s="1">
        <v>0</v>
      </c>
      <c r="AJ352" s="1">
        <v>2</v>
      </c>
      <c r="AK352" s="1">
        <v>0</v>
      </c>
      <c r="AL352" s="1">
        <v>1</v>
      </c>
      <c r="AM352" s="1">
        <v>0.18999999761581421</v>
      </c>
      <c r="AN352" s="1">
        <v>111115</v>
      </c>
      <c r="AO352">
        <f>X352*0.000001/(K352*0.0001)</f>
        <v>1.1141072524705262</v>
      </c>
      <c r="AP352">
        <f>(U352-T352)/(1000-U352)*AO352</f>
        <v>4.8403778595781721E-4</v>
      </c>
      <c r="AQ352">
        <f>(P352+273.15)</f>
        <v>307.67945327758787</v>
      </c>
      <c r="AR352">
        <f>(O352+273.15)</f>
        <v>308.21359481811521</v>
      </c>
      <c r="AS352">
        <f>(Y352*AK352+Z352*AL352)*AM352</f>
        <v>2.7115446137874422E-2</v>
      </c>
      <c r="AT352">
        <f>((AS352+0.00000010773*(AR352^4-AQ352^4))-AP352*44100)/(L352*0.92*2*29.3+0.00000043092*AQ352^3)</f>
        <v>-0.12126438690348532</v>
      </c>
      <c r="AU352">
        <f>0.61365*EXP(17.502*J352/(240.97+J352))</f>
        <v>5.4658753481175841</v>
      </c>
      <c r="AV352">
        <f>AU352*1000/AA352</f>
        <v>53.984914073666374</v>
      </c>
      <c r="AW352">
        <f>(AV352-U352)</f>
        <v>36.325782069882194</v>
      </c>
      <c r="AX352">
        <f>IF(D352,P352,(O352+P352)/2)</f>
        <v>34.529453277587891</v>
      </c>
      <c r="AY352">
        <f>0.61365*EXP(17.502*AX352/(240.97+AX352))</f>
        <v>5.5028460774690444</v>
      </c>
      <c r="AZ352">
        <f>IF(AW352&lt;&gt;0,(1000-(AV352+U352)/2)/AW352*AP352,0)</f>
        <v>1.2847585011103278E-2</v>
      </c>
      <c r="BA352">
        <f>U352*AA352/1000</f>
        <v>1.7879553194606561</v>
      </c>
      <c r="BB352">
        <f>(AY352-BA352)</f>
        <v>3.7148907580083881</v>
      </c>
      <c r="BC352">
        <f>1/(1.6/F352+1.37/N352)</f>
        <v>8.0338620932291927E-3</v>
      </c>
      <c r="BD352">
        <f>G352*AA352*0.001</f>
        <v>90.131121170712419</v>
      </c>
      <c r="BE352">
        <f>G352/S352</f>
        <v>2.1520252443885828</v>
      </c>
      <c r="BF352">
        <f>(1-AP352*AA352/AU352/F352)*100</f>
        <v>30.460321202210714</v>
      </c>
      <c r="BG352">
        <f>(S352-E352/(N352/1.35))</f>
        <v>415.21075278851083</v>
      </c>
      <c r="BH352">
        <f>E352*BF352/100/BG352</f>
        <v>-3.0401127283695606E-3</v>
      </c>
    </row>
    <row r="353" spans="1:60" x14ac:dyDescent="0.25">
      <c r="A353" s="1">
        <v>123</v>
      </c>
      <c r="B353" s="1" t="s">
        <v>415</v>
      </c>
      <c r="C353" s="1">
        <v>15220.499999832362</v>
      </c>
      <c r="D353" s="1">
        <v>1</v>
      </c>
      <c r="E353">
        <f>(R353-S353*(1000-T353)/(1000-U353))*AO353</f>
        <v>-4.3059390756121694</v>
      </c>
      <c r="F353">
        <f>IF(AZ353&lt;&gt;0,1/(1/AZ353-1/N353),0)</f>
        <v>1.3336489780732678E-2</v>
      </c>
      <c r="G353">
        <f>((BC353-AP353/2)*S353-E353)/(BC353+AP353/2)</f>
        <v>892.60731028858413</v>
      </c>
      <c r="H353">
        <f>AP353*1000</f>
        <v>0.49969910575629123</v>
      </c>
      <c r="I353">
        <f>(AU353-BA353)</f>
        <v>3.6714745097522661</v>
      </c>
      <c r="J353">
        <f>(P353+AT353*D353)</f>
        <v>34.384612996174589</v>
      </c>
      <c r="K353" s="1">
        <v>4.4899997711181641</v>
      </c>
      <c r="L353">
        <f>(K353*AI353+AJ353)</f>
        <v>2</v>
      </c>
      <c r="M353" s="1">
        <v>0.5</v>
      </c>
      <c r="N353">
        <f>L353*(M353+1)*(M353+1)/(M353*M353+1)</f>
        <v>3.6</v>
      </c>
      <c r="O353" s="1">
        <v>35.056625366210938</v>
      </c>
      <c r="P353" s="1">
        <v>34.510326385498047</v>
      </c>
      <c r="Q353" s="1">
        <v>35.086452484130859</v>
      </c>
      <c r="R353" s="1">
        <v>409.97811889648438</v>
      </c>
      <c r="S353" s="1">
        <v>413.65756225585938</v>
      </c>
      <c r="T353" s="1">
        <v>17.211223602294922</v>
      </c>
      <c r="U353" s="1">
        <v>17.651832580566406</v>
      </c>
      <c r="V353" s="1">
        <v>30.757410049438477</v>
      </c>
      <c r="W353" s="1">
        <v>31.542444229125977</v>
      </c>
      <c r="X353" s="1">
        <v>500.22683715820313</v>
      </c>
      <c r="Y353" s="1">
        <v>0.15203176438808441</v>
      </c>
      <c r="Z353" s="1">
        <v>0.16003343462944031</v>
      </c>
      <c r="AA353" s="1">
        <v>101.24944305419922</v>
      </c>
      <c r="AB353" s="1">
        <v>1.44617760181427</v>
      </c>
      <c r="AC353" s="1">
        <v>-0.23344701528549194</v>
      </c>
      <c r="AD353" s="1">
        <v>2.0285774022340775E-2</v>
      </c>
      <c r="AE353" s="1">
        <v>2.3295751307159662E-3</v>
      </c>
      <c r="AF353" s="1">
        <v>3.1606733798980713E-2</v>
      </c>
      <c r="AG353" s="1">
        <v>2.5822259485721588E-3</v>
      </c>
      <c r="AH353" s="1">
        <v>1</v>
      </c>
      <c r="AI353" s="1">
        <v>0</v>
      </c>
      <c r="AJ353" s="1">
        <v>2</v>
      </c>
      <c r="AK353" s="1">
        <v>0</v>
      </c>
      <c r="AL353" s="1">
        <v>1</v>
      </c>
      <c r="AM353" s="1">
        <v>0.18999999761581421</v>
      </c>
      <c r="AN353" s="1">
        <v>111115</v>
      </c>
      <c r="AO353">
        <f>X353*0.000001/(K353*0.0001)</f>
        <v>1.1140910081463755</v>
      </c>
      <c r="AP353">
        <f>(U353-T353)/(1000-U353)*AO353</f>
        <v>4.9969910575629124E-4</v>
      </c>
      <c r="AQ353">
        <f>(P353+273.15)</f>
        <v>307.66032638549802</v>
      </c>
      <c r="AR353">
        <f>(O353+273.15)</f>
        <v>308.20662536621091</v>
      </c>
      <c r="AS353">
        <f>(Y353*AK353+Z353*AL353)*AM353</f>
        <v>3.0406352198044218E-2</v>
      </c>
      <c r="AT353">
        <f>((AS353+0.00000010773*(AR353^4-AQ353^4))-AP353*44100)/(L353*0.92*2*29.3+0.00000043092*AQ353^3)</f>
        <v>-0.12571338932346099</v>
      </c>
      <c r="AU353">
        <f>0.61365*EXP(17.502*J353/(240.97+J353))</f>
        <v>5.4587127274205827</v>
      </c>
      <c r="AV353">
        <f>AU353*1000/AA353</f>
        <v>53.91350868467012</v>
      </c>
      <c r="AW353">
        <f>(AV353-U353)</f>
        <v>36.261676104103714</v>
      </c>
      <c r="AX353">
        <f>IF(D353,P353,(O353+P353)/2)</f>
        <v>34.510326385498047</v>
      </c>
      <c r="AY353">
        <f>0.61365*EXP(17.502*AX353/(240.97+AX353))</f>
        <v>5.4970003263829739</v>
      </c>
      <c r="AZ353">
        <f>IF(AW353&lt;&gt;0,(1000-(AV353+U353)/2)/AW353*AP353,0)</f>
        <v>1.3287266034155349E-2</v>
      </c>
      <c r="BA353">
        <f>U353*AA353/1000</f>
        <v>1.7872382176683168</v>
      </c>
      <c r="BB353">
        <f>(AY353-BA353)</f>
        <v>3.7097621087146573</v>
      </c>
      <c r="BC353">
        <f>1/(1.6/F353+1.37/N353)</f>
        <v>8.3089497334793531E-3</v>
      </c>
      <c r="BD353">
        <f>G353*AA353*0.001</f>
        <v>90.375993032825932</v>
      </c>
      <c r="BE353">
        <f>G353/S353</f>
        <v>2.1578411510738444</v>
      </c>
      <c r="BF353">
        <f>(1-AP353*AA353/AU353/F353)*100</f>
        <v>30.50245888320444</v>
      </c>
      <c r="BG353">
        <f>(S353-E353/(N353/1.35))</f>
        <v>415.27228940921395</v>
      </c>
      <c r="BH353">
        <f>E353*BF353/100/BG353</f>
        <v>-3.1627857903617049E-3</v>
      </c>
    </row>
    <row r="354" spans="1:60" x14ac:dyDescent="0.25">
      <c r="A354" s="1">
        <v>124</v>
      </c>
      <c r="B354" s="1" t="s">
        <v>416</v>
      </c>
      <c r="C354" s="1">
        <v>15225.499999720603</v>
      </c>
      <c r="D354" s="1">
        <v>1</v>
      </c>
      <c r="E354">
        <f>(R354-S354*(1000-T354)/(1000-U354))*AO354</f>
        <v>-4.300008340552619</v>
      </c>
      <c r="F354">
        <f>IF(AZ354&lt;&gt;0,1/(1/AZ354-1/N354),0)</f>
        <v>1.33868085197528E-2</v>
      </c>
      <c r="G354">
        <f>((BC354-AP354/2)*S354-E354)/(BC354+AP354/2)</f>
        <v>890.04279085473559</v>
      </c>
      <c r="H354">
        <f>AP354*1000</f>
        <v>0.50092940288374521</v>
      </c>
      <c r="I354">
        <f>(AU354-BA354)</f>
        <v>3.6668737764385391</v>
      </c>
      <c r="J354">
        <f>(P354+AT354*D354)</f>
        <v>34.367540183669995</v>
      </c>
      <c r="K354" s="1">
        <v>4.4899997711181641</v>
      </c>
      <c r="L354">
        <f>(K354*AI354+AJ354)</f>
        <v>2</v>
      </c>
      <c r="M354" s="1">
        <v>0.5</v>
      </c>
      <c r="N354">
        <f>L354*(M354+1)*(M354+1)/(M354*M354+1)</f>
        <v>3.6</v>
      </c>
      <c r="O354" s="1">
        <v>35.049552917480469</v>
      </c>
      <c r="P354" s="1">
        <v>34.492656707763672</v>
      </c>
      <c r="Q354" s="1">
        <v>35.082229614257813</v>
      </c>
      <c r="R354" s="1">
        <v>409.94326782226563</v>
      </c>
      <c r="S354" s="1">
        <v>413.61685180664063</v>
      </c>
      <c r="T354" s="1">
        <v>17.204246520996094</v>
      </c>
      <c r="U354" s="1">
        <v>17.645931243896484</v>
      </c>
      <c r="V354" s="1">
        <v>30.757057189941406</v>
      </c>
      <c r="W354" s="1">
        <v>31.544683456420898</v>
      </c>
      <c r="X354" s="1">
        <v>500.2401123046875</v>
      </c>
      <c r="Y354" s="1">
        <v>0.12141931056976318</v>
      </c>
      <c r="Z354" s="1">
        <v>0.1278098076581955</v>
      </c>
      <c r="AA354" s="1">
        <v>101.25037384033203</v>
      </c>
      <c r="AB354" s="1">
        <v>1.44617760181427</v>
      </c>
      <c r="AC354" s="1">
        <v>-0.23344701528549194</v>
      </c>
      <c r="AD354" s="1">
        <v>2.0285774022340775E-2</v>
      </c>
      <c r="AE354" s="1">
        <v>2.3295751307159662E-3</v>
      </c>
      <c r="AF354" s="1">
        <v>3.1606733798980713E-2</v>
      </c>
      <c r="AG354" s="1">
        <v>2.5822259485721588E-3</v>
      </c>
      <c r="AH354" s="1">
        <v>1</v>
      </c>
      <c r="AI354" s="1">
        <v>0</v>
      </c>
      <c r="AJ354" s="1">
        <v>2</v>
      </c>
      <c r="AK354" s="1">
        <v>0</v>
      </c>
      <c r="AL354" s="1">
        <v>1</v>
      </c>
      <c r="AM354" s="1">
        <v>0.18999999761581421</v>
      </c>
      <c r="AN354" s="1">
        <v>111115</v>
      </c>
      <c r="AO354">
        <f>X354*0.000001/(K354*0.0001)</f>
        <v>1.1141205741756874</v>
      </c>
      <c r="AP354">
        <f>(U354-T354)/(1000-U354)*AO354</f>
        <v>5.0092940288374525E-4</v>
      </c>
      <c r="AQ354">
        <f>(P354+273.15)</f>
        <v>307.64265670776365</v>
      </c>
      <c r="AR354">
        <f>(O354+273.15)</f>
        <v>308.19955291748045</v>
      </c>
      <c r="AS354">
        <f>(Y354*AK354+Z354*AL354)*AM354</f>
        <v>2.4283863150334817E-2</v>
      </c>
      <c r="AT354">
        <f>((AS354+0.00000010773*(AR354^4-AQ354^4))-AP354*44100)/(L354*0.92*2*29.3+0.00000043092*AQ354^3)</f>
        <v>-0.1251165240936789</v>
      </c>
      <c r="AU354">
        <f>0.61365*EXP(17.502*J354/(240.97+J354))</f>
        <v>5.4535309116438535</v>
      </c>
      <c r="AV354">
        <f>AU354*1000/AA354</f>
        <v>53.861834823877921</v>
      </c>
      <c r="AW354">
        <f>(AV354-U354)</f>
        <v>36.215903579981436</v>
      </c>
      <c r="AX354">
        <f>IF(D354,P354,(O354+P354)/2)</f>
        <v>34.492656707763672</v>
      </c>
      <c r="AY354">
        <f>0.61365*EXP(17.502*AX354/(240.97+AX354))</f>
        <v>5.4916047418650358</v>
      </c>
      <c r="AZ354">
        <f>IF(AW354&lt;&gt;0,(1000-(AV354+U354)/2)/AW354*AP354,0)</f>
        <v>1.3337213319504108E-2</v>
      </c>
      <c r="BA354">
        <f>U354*AA354/1000</f>
        <v>1.7866571352053142</v>
      </c>
      <c r="BB354">
        <f>(AY354-BA354)</f>
        <v>3.7049476066597213</v>
      </c>
      <c r="BC354">
        <f>1/(1.6/F354+1.37/N354)</f>
        <v>8.3402000010971231E-3</v>
      </c>
      <c r="BD354">
        <f>G354*AA354*0.001</f>
        <v>90.117165307934442</v>
      </c>
      <c r="BE354">
        <f>G354/S354</f>
        <v>2.1518533081210545</v>
      </c>
      <c r="BF354">
        <f>(1-AP354*AA354/AU354/F354)*100</f>
        <v>30.526635942642312</v>
      </c>
      <c r="BG354">
        <f>(S354-E354/(N354/1.35))</f>
        <v>415.22935493434784</v>
      </c>
      <c r="BH354">
        <f>E354*BF354/100/BG354</f>
        <v>-3.1612598580158108E-3</v>
      </c>
    </row>
    <row r="355" spans="1:60" x14ac:dyDescent="0.25">
      <c r="A355" s="1">
        <v>125</v>
      </c>
      <c r="B355" s="1" t="s">
        <v>417</v>
      </c>
      <c r="C355" s="1">
        <v>15230.499999608845</v>
      </c>
      <c r="D355" s="1">
        <v>1</v>
      </c>
      <c r="E355">
        <f>(R355-S355*(1000-T355)/(1000-U355))*AO355</f>
        <v>-4.4139700677366411</v>
      </c>
      <c r="F355">
        <f>IF(AZ355&lt;&gt;0,1/(1/AZ355-1/N355),0)</f>
        <v>1.3402070035401338E-2</v>
      </c>
      <c r="G355">
        <f>((BC355-AP355/2)*S355-E355)/(BC355+AP355/2)</f>
        <v>902.72165228390793</v>
      </c>
      <c r="H355">
        <f>AP355*1000</f>
        <v>0.50143948896205559</v>
      </c>
      <c r="I355">
        <f>(AU355-BA355)</f>
        <v>3.6665008543985458</v>
      </c>
      <c r="J355">
        <f>(P355+AT355*D355)</f>
        <v>34.364714183990053</v>
      </c>
      <c r="K355" s="1">
        <v>4.4899997711181641</v>
      </c>
      <c r="L355">
        <f>(K355*AI355+AJ355)</f>
        <v>2</v>
      </c>
      <c r="M355" s="1">
        <v>0.5</v>
      </c>
      <c r="N355">
        <f>L355*(M355+1)*(M355+1)/(M355*M355+1)</f>
        <v>3.6</v>
      </c>
      <c r="O355" s="1">
        <v>35.042457580566406</v>
      </c>
      <c r="P355" s="1">
        <v>34.490505218505859</v>
      </c>
      <c r="Q355" s="1">
        <v>35.067226409912109</v>
      </c>
      <c r="R355" s="1">
        <v>409.83233642578125</v>
      </c>
      <c r="S355" s="1">
        <v>413.608154296875</v>
      </c>
      <c r="T355" s="1">
        <v>17.198844909667969</v>
      </c>
      <c r="U355" s="1">
        <v>17.640996932983398</v>
      </c>
      <c r="V355" s="1">
        <v>30.757255554199219</v>
      </c>
      <c r="W355" s="1">
        <v>31.547847747802734</v>
      </c>
      <c r="X355" s="1">
        <v>500.2227783203125</v>
      </c>
      <c r="Y355" s="1">
        <v>0.14065909385681152</v>
      </c>
      <c r="Z355" s="1">
        <v>0.14806219935417175</v>
      </c>
      <c r="AA355" s="1">
        <v>101.25123596191406</v>
      </c>
      <c r="AB355" s="1">
        <v>1.44617760181427</v>
      </c>
      <c r="AC355" s="1">
        <v>-0.23344701528549194</v>
      </c>
      <c r="AD355" s="1">
        <v>2.0285774022340775E-2</v>
      </c>
      <c r="AE355" s="1">
        <v>2.3295751307159662E-3</v>
      </c>
      <c r="AF355" s="1">
        <v>3.1606733798980713E-2</v>
      </c>
      <c r="AG355" s="1">
        <v>2.5822259485721588E-3</v>
      </c>
      <c r="AH355" s="1">
        <v>1</v>
      </c>
      <c r="AI355" s="1">
        <v>0</v>
      </c>
      <c r="AJ355" s="1">
        <v>2</v>
      </c>
      <c r="AK355" s="1">
        <v>0</v>
      </c>
      <c r="AL355" s="1">
        <v>1</v>
      </c>
      <c r="AM355" s="1">
        <v>0.18999999761581421</v>
      </c>
      <c r="AN355" s="1">
        <v>111115</v>
      </c>
      <c r="AO355">
        <f>X355*0.000001/(K355*0.0001)</f>
        <v>1.1140819684178731</v>
      </c>
      <c r="AP355">
        <f>(U355-T355)/(1000-U355)*AO355</f>
        <v>5.0143948896205564E-4</v>
      </c>
      <c r="AQ355">
        <f>(P355+273.15)</f>
        <v>307.64050521850584</v>
      </c>
      <c r="AR355">
        <f>(O355+273.15)</f>
        <v>308.19245758056638</v>
      </c>
      <c r="AS355">
        <f>(Y355*AK355+Z355*AL355)*AM355</f>
        <v>2.8131817524284841E-2</v>
      </c>
      <c r="AT355">
        <f>((AS355+0.00000010773*(AR355^4-AQ355^4))-AP355*44100)/(L355*0.92*2*29.3+0.00000043092*AQ355^3)</f>
        <v>-0.1257910345158062</v>
      </c>
      <c r="AU355">
        <f>0.61365*EXP(17.502*J355/(240.97+J355))</f>
        <v>5.4526735974634502</v>
      </c>
      <c r="AV355">
        <f>AU355*1000/AA355</f>
        <v>53.852909010557546</v>
      </c>
      <c r="AW355">
        <f>(AV355-U355)</f>
        <v>36.211912077574148</v>
      </c>
      <c r="AX355">
        <f>IF(D355,P355,(O355+P355)/2)</f>
        <v>34.490505218505859</v>
      </c>
      <c r="AY355">
        <f>0.61365*EXP(17.502*AX355/(240.97+AX355))</f>
        <v>5.4909480810938653</v>
      </c>
      <c r="AZ355">
        <f>IF(AW355&lt;&gt;0,(1000-(AV355+U355)/2)/AW355*AP355,0)</f>
        <v>1.3352361899480544E-2</v>
      </c>
      <c r="BA355">
        <f>U355*AA355/1000</f>
        <v>1.7861727430649044</v>
      </c>
      <c r="BB355">
        <f>(AY355-BA355)</f>
        <v>3.704775338028961</v>
      </c>
      <c r="BC355">
        <f>1/(1.6/F355+1.37/N355)</f>
        <v>8.3496779618341625E-3</v>
      </c>
      <c r="BD355">
        <f>G355*AA355*0.001</f>
        <v>91.401683023326896</v>
      </c>
      <c r="BE355">
        <f>G355/S355</f>
        <v>2.1825528411511019</v>
      </c>
      <c r="BF355">
        <f>(1-AP355*AA355/AU355/F355)*100</f>
        <v>30.523572111537089</v>
      </c>
      <c r="BG355">
        <f>(S355-E355/(N355/1.35))</f>
        <v>415.26339307227624</v>
      </c>
      <c r="BH355">
        <f>E355*BF355/100/BG355</f>
        <v>-3.2444500504593223E-3</v>
      </c>
    </row>
    <row r="356" spans="1:60" x14ac:dyDescent="0.25">
      <c r="A356" s="1">
        <v>126</v>
      </c>
      <c r="B356" s="1" t="s">
        <v>418</v>
      </c>
      <c r="C356" s="1">
        <v>15235.99999948591</v>
      </c>
      <c r="D356" s="1">
        <v>1</v>
      </c>
      <c r="E356">
        <f>(R356-S356*(1000-T356)/(1000-U356))*AO356</f>
        <v>-4.3435949010768091</v>
      </c>
      <c r="F356">
        <f>IF(AZ356&lt;&gt;0,1/(1/AZ356-1/N356),0)</f>
        <v>1.3402610439792835E-2</v>
      </c>
      <c r="G356">
        <f>((BC356-AP356/2)*S356-E356)/(BC356+AP356/2)</f>
        <v>894.483777309272</v>
      </c>
      <c r="H356">
        <f>AP356*1000</f>
        <v>0.50124149219342373</v>
      </c>
      <c r="I356">
        <f>(AU356-BA356)</f>
        <v>3.6649695053930662</v>
      </c>
      <c r="J356">
        <f>(P356+AT356*D356)</f>
        <v>34.35730560715303</v>
      </c>
      <c r="K356" s="1">
        <v>4.4899997711181641</v>
      </c>
      <c r="L356">
        <f>(K356*AI356+AJ356)</f>
        <v>2</v>
      </c>
      <c r="M356" s="1">
        <v>0.5</v>
      </c>
      <c r="N356">
        <f>L356*(M356+1)*(M356+1)/(M356*M356+1)</f>
        <v>3.6</v>
      </c>
      <c r="O356" s="1">
        <v>35.03265380859375</v>
      </c>
      <c r="P356" s="1">
        <v>34.483261108398438</v>
      </c>
      <c r="Q356" s="1">
        <v>35.063823699951172</v>
      </c>
      <c r="R356" s="1">
        <v>409.84066772460938</v>
      </c>
      <c r="S356" s="1">
        <v>413.5535888671875</v>
      </c>
      <c r="T356" s="1">
        <v>17.191890716552734</v>
      </c>
      <c r="U356" s="1">
        <v>17.633892059326172</v>
      </c>
      <c r="V356" s="1">
        <v>30.761199951171875</v>
      </c>
      <c r="W356" s="1">
        <v>31.55235481262207</v>
      </c>
      <c r="X356" s="1">
        <v>500.1993408203125</v>
      </c>
      <c r="Y356" s="1">
        <v>0.16245265305042267</v>
      </c>
      <c r="Z356" s="1">
        <v>0.17100279033184052</v>
      </c>
      <c r="AA356" s="1">
        <v>101.25144958496094</v>
      </c>
      <c r="AB356" s="1">
        <v>1.44617760181427</v>
      </c>
      <c r="AC356" s="1">
        <v>-0.23344701528549194</v>
      </c>
      <c r="AD356" s="1">
        <v>2.0285774022340775E-2</v>
      </c>
      <c r="AE356" s="1">
        <v>2.3295751307159662E-3</v>
      </c>
      <c r="AF356" s="1">
        <v>3.1606733798980713E-2</v>
      </c>
      <c r="AG356" s="1">
        <v>2.5822259485721588E-3</v>
      </c>
      <c r="AH356" s="1">
        <v>1</v>
      </c>
      <c r="AI356" s="1">
        <v>0</v>
      </c>
      <c r="AJ356" s="1">
        <v>2</v>
      </c>
      <c r="AK356" s="1">
        <v>0</v>
      </c>
      <c r="AL356" s="1">
        <v>1</v>
      </c>
      <c r="AM356" s="1">
        <v>0.18999999761581421</v>
      </c>
      <c r="AN356" s="1">
        <v>111115</v>
      </c>
      <c r="AO356">
        <f>X356*0.000001/(K356*0.0001)</f>
        <v>1.1140297690833638</v>
      </c>
      <c r="AP356">
        <f>(U356-T356)/(1000-U356)*AO356</f>
        <v>5.0124149219342375E-4</v>
      </c>
      <c r="AQ356">
        <f>(P356+273.15)</f>
        <v>307.63326110839841</v>
      </c>
      <c r="AR356">
        <f>(O356+273.15)</f>
        <v>308.18265380859373</v>
      </c>
      <c r="AS356">
        <f>(Y356*AK356+Z356*AL356)*AM356</f>
        <v>3.2490529755347275E-2</v>
      </c>
      <c r="AT356">
        <f>((AS356+0.00000010773*(AR356^4-AQ356^4))-AP356*44100)/(L356*0.92*2*29.3+0.00000043092*AQ356^3)</f>
        <v>-0.12595550124541002</v>
      </c>
      <c r="AU356">
        <f>0.61365*EXP(17.502*J356/(240.97+J356))</f>
        <v>5.450426638224573</v>
      </c>
      <c r="AV356">
        <f>AU356*1000/AA356</f>
        <v>53.83060351793852</v>
      </c>
      <c r="AW356">
        <f>(AV356-U356)</f>
        <v>36.196711458612349</v>
      </c>
      <c r="AX356">
        <f>IF(D356,P356,(O356+P356)/2)</f>
        <v>34.483261108398438</v>
      </c>
      <c r="AY356">
        <f>0.61365*EXP(17.502*AX356/(240.97+AX356))</f>
        <v>5.4887375921469523</v>
      </c>
      <c r="AZ356">
        <f>IF(AW356&lt;&gt;0,(1000-(AV356+U356)/2)/AW356*AP356,0)</f>
        <v>1.335289830251761E-2</v>
      </c>
      <c r="BA356">
        <f>U356*AA356/1000</f>
        <v>1.785457132831507</v>
      </c>
      <c r="BB356">
        <f>(AY356-BA356)</f>
        <v>3.7032804593154456</v>
      </c>
      <c r="BC356">
        <f>1/(1.6/F356+1.37/N356)</f>
        <v>8.3500135715162786E-3</v>
      </c>
      <c r="BD356">
        <f>G356*AA356*0.001</f>
        <v>90.567779082795184</v>
      </c>
      <c r="BE356">
        <f>G356/S356</f>
        <v>2.1629210854135157</v>
      </c>
      <c r="BF356">
        <f>(1-AP356*AA356/AU356/F356)*100</f>
        <v>30.52502954990295</v>
      </c>
      <c r="BG356">
        <f>(S356-E356/(N356/1.35))</f>
        <v>415.1824369550913</v>
      </c>
      <c r="BH356">
        <f>E356*BF356/100/BG356</f>
        <v>-3.1934964224538949E-3</v>
      </c>
    </row>
    <row r="357" spans="1:60" x14ac:dyDescent="0.25">
      <c r="A357" s="1" t="s">
        <v>9</v>
      </c>
      <c r="B357" s="1" t="s">
        <v>419</v>
      </c>
    </row>
    <row r="358" spans="1:60" x14ac:dyDescent="0.25">
      <c r="A358" s="1" t="s">
        <v>9</v>
      </c>
      <c r="B358" s="1" t="s">
        <v>420</v>
      </c>
    </row>
    <row r="359" spans="1:60" x14ac:dyDescent="0.25">
      <c r="A359" s="1" t="s">
        <v>9</v>
      </c>
      <c r="B359" s="1" t="s">
        <v>421</v>
      </c>
    </row>
    <row r="360" spans="1:60" x14ac:dyDescent="0.25">
      <c r="A360" s="1" t="s">
        <v>9</v>
      </c>
      <c r="B360" s="1" t="s">
        <v>422</v>
      </c>
    </row>
    <row r="361" spans="1:60" x14ac:dyDescent="0.25">
      <c r="A361" s="1" t="s">
        <v>9</v>
      </c>
      <c r="B361" s="1" t="s">
        <v>423</v>
      </c>
    </row>
    <row r="362" spans="1:60" x14ac:dyDescent="0.25">
      <c r="A362" s="1" t="s">
        <v>9</v>
      </c>
      <c r="B362" s="1" t="s">
        <v>424</v>
      </c>
    </row>
    <row r="363" spans="1:60" x14ac:dyDescent="0.25">
      <c r="A363" s="1" t="s">
        <v>9</v>
      </c>
      <c r="B363" s="1" t="s">
        <v>425</v>
      </c>
    </row>
    <row r="364" spans="1:60" x14ac:dyDescent="0.25">
      <c r="A364" s="1" t="s">
        <v>9</v>
      </c>
      <c r="B364" s="1" t="s">
        <v>426</v>
      </c>
    </row>
    <row r="365" spans="1:60" x14ac:dyDescent="0.25">
      <c r="A365" s="1" t="s">
        <v>9</v>
      </c>
      <c r="B365" s="1" t="s">
        <v>427</v>
      </c>
    </row>
    <row r="366" spans="1:60" x14ac:dyDescent="0.25">
      <c r="A366" s="1" t="s">
        <v>9</v>
      </c>
      <c r="B366" s="1" t="s">
        <v>428</v>
      </c>
    </row>
    <row r="367" spans="1:60" x14ac:dyDescent="0.25">
      <c r="A367" s="1">
        <v>127</v>
      </c>
      <c r="B367" s="1" t="s">
        <v>429</v>
      </c>
      <c r="C367" s="1">
        <v>17165.999999955297</v>
      </c>
      <c r="D367" s="1">
        <v>1</v>
      </c>
      <c r="E367">
        <f>(R367-S367*(1000-T367)/(1000-U367))*AO367</f>
        <v>-2.7480505026374642</v>
      </c>
      <c r="F367">
        <f>IF(AZ367&lt;&gt;0,1/(1/AZ367-1/N367),0)</f>
        <v>4.5107254226560631E-3</v>
      </c>
      <c r="G367">
        <f>((BC367-AP367/2)*S367-E367)/(BC367+AP367/2)</f>
        <v>1316.3604602468704</v>
      </c>
      <c r="H367">
        <f>AP367*1000</f>
        <v>0.23528559522017292</v>
      </c>
      <c r="I367">
        <f>(AU367-BA367)</f>
        <v>5.0484622322564867</v>
      </c>
      <c r="J367">
        <f>(P367+AT367*D367)</f>
        <v>39.217895398438266</v>
      </c>
      <c r="K367" s="1">
        <v>5.2899999618530273</v>
      </c>
      <c r="L367">
        <f>(K367*AI367+AJ367)</f>
        <v>2</v>
      </c>
      <c r="M367" s="1">
        <v>0.5</v>
      </c>
      <c r="N367">
        <f>L367*(M367+1)*(M367+1)/(M367*M367+1)</f>
        <v>3.6</v>
      </c>
      <c r="O367" s="1">
        <v>39.984783172607422</v>
      </c>
      <c r="P367" s="1">
        <v>39.220241546630859</v>
      </c>
      <c r="Q367" s="1">
        <v>40.079330444335938</v>
      </c>
      <c r="R367" s="1">
        <v>409.98324584960938</v>
      </c>
      <c r="S367" s="1">
        <v>412.78646850585938</v>
      </c>
      <c r="T367" s="1">
        <v>20.111730575561523</v>
      </c>
      <c r="U367" s="1">
        <v>20.35546875</v>
      </c>
      <c r="V367" s="1">
        <v>27.488895416259766</v>
      </c>
      <c r="W367" s="1">
        <v>27.821432113647461</v>
      </c>
      <c r="X367" s="1">
        <v>500.26022338867188</v>
      </c>
      <c r="Y367" s="1">
        <v>6.8468555808067322E-2</v>
      </c>
      <c r="Z367" s="1">
        <v>7.2072163224220276E-2</v>
      </c>
      <c r="AA367" s="1">
        <v>101.24956512451172</v>
      </c>
      <c r="AB367" s="1">
        <v>2.4401214122772217</v>
      </c>
      <c r="AC367" s="1">
        <v>-0.29238131642341614</v>
      </c>
      <c r="AD367" s="1">
        <v>1.7614671960473061E-2</v>
      </c>
      <c r="AE367" s="1">
        <v>3.9189164526760578E-3</v>
      </c>
      <c r="AF367" s="1">
        <v>3.3705554902553558E-2</v>
      </c>
      <c r="AG367" s="1">
        <v>2.3881746456027031E-3</v>
      </c>
      <c r="AH367" s="1">
        <v>1</v>
      </c>
      <c r="AI367" s="1">
        <v>0</v>
      </c>
      <c r="AJ367" s="1">
        <v>2</v>
      </c>
      <c r="AK367" s="1">
        <v>0</v>
      </c>
      <c r="AL367" s="1">
        <v>1</v>
      </c>
      <c r="AM367" s="1">
        <v>0.18999999761581421</v>
      </c>
      <c r="AN367" s="1">
        <v>111115</v>
      </c>
      <c r="AO367">
        <f>X367*0.000001/(K367*0.0001)</f>
        <v>0.94567150660892674</v>
      </c>
      <c r="AP367">
        <f>(U367-T367)/(1000-U367)*AO367</f>
        <v>2.3528559522017291E-4</v>
      </c>
      <c r="AQ367">
        <f>(P367+273.15)</f>
        <v>312.37024154663084</v>
      </c>
      <c r="AR367">
        <f>(O367+273.15)</f>
        <v>313.1347831726074</v>
      </c>
      <c r="AS367">
        <f>(Y367*AK367+Z367*AL367)*AM367</f>
        <v>1.3693710840768425E-2</v>
      </c>
      <c r="AT367">
        <f>((AS367+0.00000010773*(AR367^4-AQ367^4))-AP367*44100)/(L367*0.92*2*29.3+0.00000043092*AQ367^3)</f>
        <v>-2.3461481925938985E-3</v>
      </c>
      <c r="AU367">
        <f>0.61365*EXP(17.502*J367/(240.97+J367))</f>
        <v>7.1094445910995745</v>
      </c>
      <c r="AV367">
        <f>AU367*1000/AA367</f>
        <v>70.217038289070487</v>
      </c>
      <c r="AW367">
        <f>(AV367-U367)</f>
        <v>49.861569539070487</v>
      </c>
      <c r="AX367">
        <f>IF(D367,P367,(O367+P367)/2)</f>
        <v>39.220241546630859</v>
      </c>
      <c r="AY367">
        <f>0.61365*EXP(17.502*AX367/(240.97+AX367))</f>
        <v>7.1103407123289371</v>
      </c>
      <c r="AZ367">
        <f>IF(AW367&lt;&gt;0,(1000-(AV367+U367)/2)/AW367*AP367,0)</f>
        <v>4.5050806499286333E-3</v>
      </c>
      <c r="BA367">
        <f>U367*AA367/1000</f>
        <v>2.0609823588430882</v>
      </c>
      <c r="BB367">
        <f>(AY367-BA367)</f>
        <v>5.0493583534858484</v>
      </c>
      <c r="BC367">
        <f>1/(1.6/F367+1.37/N367)</f>
        <v>2.8161820102381436E-3</v>
      </c>
      <c r="BD367">
        <f>G367*AA367*0.001</f>
        <v>133.28092414709772</v>
      </c>
      <c r="BE367">
        <f>G367/S367</f>
        <v>3.1889622375743771</v>
      </c>
      <c r="BF367">
        <f>(1-AP367*AA367/AU367/F367)*100</f>
        <v>25.714091225479908</v>
      </c>
      <c r="BG367">
        <f>(S367-E367/(N367/1.35))</f>
        <v>413.8169874443484</v>
      </c>
      <c r="BH367">
        <f>E367*BF367/100/BG367</f>
        <v>-1.7076056194176602E-3</v>
      </c>
    </row>
    <row r="368" spans="1:60" x14ac:dyDescent="0.25">
      <c r="A368" s="1">
        <v>128</v>
      </c>
      <c r="B368" s="1" t="s">
        <v>430</v>
      </c>
      <c r="C368" s="1">
        <v>17170.999999843538</v>
      </c>
      <c r="D368" s="1">
        <v>1</v>
      </c>
      <c r="E368">
        <f>(R368-S368*(1000-T368)/(1000-U368))*AO368</f>
        <v>-2.7852514185350015</v>
      </c>
      <c r="F368">
        <f>IF(AZ368&lt;&gt;0,1/(1/AZ368-1/N368),0)</f>
        <v>4.5926677542908294E-3</v>
      </c>
      <c r="G368">
        <f>((BC368-AP368/2)*S368-E368)/(BC368+AP368/2)</f>
        <v>1312.1951696451176</v>
      </c>
      <c r="H368">
        <f>AP368*1000</f>
        <v>0.23933110645773903</v>
      </c>
      <c r="I368">
        <f>(AU368-BA368)</f>
        <v>5.0439184984379946</v>
      </c>
      <c r="J368">
        <f>(P368+AT368*D368)</f>
        <v>39.206258157678135</v>
      </c>
      <c r="K368" s="1">
        <v>5.2899999618530273</v>
      </c>
      <c r="L368">
        <f>(K368*AI368+AJ368)</f>
        <v>2</v>
      </c>
      <c r="M368" s="1">
        <v>0.5</v>
      </c>
      <c r="N368">
        <f>L368*(M368+1)*(M368+1)/(M368*M368+1)</f>
        <v>3.6</v>
      </c>
      <c r="O368" s="1">
        <v>39.983406066894531</v>
      </c>
      <c r="P368" s="1">
        <v>39.208976745605469</v>
      </c>
      <c r="Q368" s="1">
        <v>40.09393310546875</v>
      </c>
      <c r="R368" s="1">
        <v>409.95687866210938</v>
      </c>
      <c r="S368" s="1">
        <v>412.79766845703125</v>
      </c>
      <c r="T368" s="1">
        <v>20.108345031738281</v>
      </c>
      <c r="U368" s="1">
        <v>20.356273651123047</v>
      </c>
      <c r="V368" s="1">
        <v>27.487411499023438</v>
      </c>
      <c r="W368" s="1">
        <v>27.825502395629883</v>
      </c>
      <c r="X368" s="1">
        <v>500.2606201171875</v>
      </c>
      <c r="Y368" s="1">
        <v>8.6642064154148102E-2</v>
      </c>
      <c r="Z368" s="1">
        <v>9.120216965675354E-2</v>
      </c>
      <c r="AA368" s="1">
        <v>101.25048828125</v>
      </c>
      <c r="AB368" s="1">
        <v>2.4401214122772217</v>
      </c>
      <c r="AC368" s="1">
        <v>-0.29238131642341614</v>
      </c>
      <c r="AD368" s="1">
        <v>1.7614671960473061E-2</v>
      </c>
      <c r="AE368" s="1">
        <v>3.9189164526760578E-3</v>
      </c>
      <c r="AF368" s="1">
        <v>3.3705554902553558E-2</v>
      </c>
      <c r="AG368" s="1">
        <v>2.3881746456027031E-3</v>
      </c>
      <c r="AH368" s="1">
        <v>1</v>
      </c>
      <c r="AI368" s="1">
        <v>0</v>
      </c>
      <c r="AJ368" s="1">
        <v>2</v>
      </c>
      <c r="AK368" s="1">
        <v>0</v>
      </c>
      <c r="AL368" s="1">
        <v>1</v>
      </c>
      <c r="AM368" s="1">
        <v>0.18999999761581421</v>
      </c>
      <c r="AN368" s="1">
        <v>111115</v>
      </c>
      <c r="AO368">
        <f>X368*0.000001/(K368*0.0001)</f>
        <v>0.9456722565683191</v>
      </c>
      <c r="AP368">
        <f>(U368-T368)/(1000-U368)*AO368</f>
        <v>2.3933110645773902E-4</v>
      </c>
      <c r="AQ368">
        <f>(P368+273.15)</f>
        <v>312.35897674560545</v>
      </c>
      <c r="AR368">
        <f>(O368+273.15)</f>
        <v>313.13340606689451</v>
      </c>
      <c r="AS368">
        <f>(Y368*AK368+Z368*AL368)*AM368</f>
        <v>1.7328412017340256E-2</v>
      </c>
      <c r="AT368">
        <f>((AS368+0.00000010773*(AR368^4-AQ368^4))-AP368*44100)/(L368*0.92*2*29.3+0.00000043092*AQ368^3)</f>
        <v>-2.7185879273312384E-3</v>
      </c>
      <c r="AU368">
        <f>0.61365*EXP(17.502*J368/(240.97+J368))</f>
        <v>7.1050011452009469</v>
      </c>
      <c r="AV368">
        <f>AU368*1000/AA368</f>
        <v>70.172512407692565</v>
      </c>
      <c r="AW368">
        <f>(AV368-U368)</f>
        <v>49.816238756569518</v>
      </c>
      <c r="AX368">
        <f>IF(D368,P368,(O368+P368)/2)</f>
        <v>39.208976745605469</v>
      </c>
      <c r="AY368">
        <f>0.61365*EXP(17.502*AX368/(240.97+AX368))</f>
        <v>7.1060389675870255</v>
      </c>
      <c r="AZ368">
        <f>IF(AW368&lt;&gt;0,(1000-(AV368+U368)/2)/AW368*AP368,0)</f>
        <v>4.5868161646535335E-3</v>
      </c>
      <c r="BA368">
        <f>U368*AA368/1000</f>
        <v>2.0610826467629524</v>
      </c>
      <c r="BB368">
        <f>(AY368-BA368)</f>
        <v>5.0449563208240731</v>
      </c>
      <c r="BC368">
        <f>1/(1.6/F368+1.37/N368)</f>
        <v>2.8672852580100428E-3</v>
      </c>
      <c r="BD368">
        <f>G368*AA368*0.001</f>
        <v>132.86040164686585</v>
      </c>
      <c r="BE368">
        <f>G368/S368</f>
        <v>3.1787853224798579</v>
      </c>
      <c r="BF368">
        <f>(1-AP368*AA368/AU368/F368)*100</f>
        <v>25.737922580583582</v>
      </c>
      <c r="BG368">
        <f>(S368-E368/(N368/1.35))</f>
        <v>413.84213773898188</v>
      </c>
      <c r="BH368">
        <f>E368*BF368/100/BG368</f>
        <v>-1.7322205459640401E-3</v>
      </c>
    </row>
    <row r="369" spans="1:60" x14ac:dyDescent="0.25">
      <c r="A369" s="1">
        <v>129</v>
      </c>
      <c r="B369" s="1" t="s">
        <v>431</v>
      </c>
      <c r="C369" s="1">
        <v>17176.499999720603</v>
      </c>
      <c r="D369" s="1">
        <v>1</v>
      </c>
      <c r="E369">
        <f>(R369-S369*(1000-T369)/(1000-U369))*AO369</f>
        <v>-2.7813800644974158</v>
      </c>
      <c r="F369">
        <f>IF(AZ369&lt;&gt;0,1/(1/AZ369-1/N369),0)</f>
        <v>4.6683683976158023E-3</v>
      </c>
      <c r="G369">
        <f>((BC369-AP369/2)*S369-E369)/(BC369+AP369/2)</f>
        <v>1295.9075075144362</v>
      </c>
      <c r="H369">
        <f>AP369*1000</f>
        <v>0.24305285584836447</v>
      </c>
      <c r="I369">
        <f>(AU369-BA369)</f>
        <v>5.0395007749522307</v>
      </c>
      <c r="J369">
        <f>(P369+AT369*D369)</f>
        <v>39.194729949759171</v>
      </c>
      <c r="K369" s="1">
        <v>5.2899999618530273</v>
      </c>
      <c r="L369">
        <f>(K369*AI369+AJ369)</f>
        <v>2</v>
      </c>
      <c r="M369" s="1">
        <v>0.5</v>
      </c>
      <c r="N369">
        <f>L369*(M369+1)*(M369+1)/(M369*M369+1)</f>
        <v>3.6</v>
      </c>
      <c r="O369" s="1">
        <v>39.982616424560547</v>
      </c>
      <c r="P369" s="1">
        <v>39.19769287109375</v>
      </c>
      <c r="Q369" s="1">
        <v>40.089797973632813</v>
      </c>
      <c r="R369" s="1">
        <v>409.99533081054688</v>
      </c>
      <c r="S369" s="1">
        <v>412.830322265625</v>
      </c>
      <c r="T369" s="1">
        <v>20.104721069335938</v>
      </c>
      <c r="U369" s="1">
        <v>20.356498718261719</v>
      </c>
      <c r="V369" s="1">
        <v>27.483793258666992</v>
      </c>
      <c r="W369" s="1">
        <v>27.827238082885742</v>
      </c>
      <c r="X369" s="1">
        <v>500.27325439453125</v>
      </c>
      <c r="Y369" s="1">
        <v>7.0871159434318542E-2</v>
      </c>
      <c r="Z369" s="1">
        <v>7.4601218104362488E-2</v>
      </c>
      <c r="AA369" s="1">
        <v>101.25026702880859</v>
      </c>
      <c r="AB369" s="1">
        <v>2.4401214122772217</v>
      </c>
      <c r="AC369" s="1">
        <v>-0.29238131642341614</v>
      </c>
      <c r="AD369" s="1">
        <v>1.7614671960473061E-2</v>
      </c>
      <c r="AE369" s="1">
        <v>3.9189164526760578E-3</v>
      </c>
      <c r="AF369" s="1">
        <v>3.3705554902553558E-2</v>
      </c>
      <c r="AG369" s="1">
        <v>2.3881746456027031E-3</v>
      </c>
      <c r="AH369" s="1">
        <v>1</v>
      </c>
      <c r="AI369" s="1">
        <v>0</v>
      </c>
      <c r="AJ369" s="1">
        <v>2</v>
      </c>
      <c r="AK369" s="1">
        <v>0</v>
      </c>
      <c r="AL369" s="1">
        <v>1</v>
      </c>
      <c r="AM369" s="1">
        <v>0.18999999761581421</v>
      </c>
      <c r="AN369" s="1">
        <v>111115</v>
      </c>
      <c r="AO369">
        <f>X369*0.000001/(K369*0.0001)</f>
        <v>0.94569613989050216</v>
      </c>
      <c r="AP369">
        <f>(U369-T369)/(1000-U369)*AO369</f>
        <v>2.4305285584836449E-4</v>
      </c>
      <c r="AQ369">
        <f>(P369+273.15)</f>
        <v>312.34769287109373</v>
      </c>
      <c r="AR369">
        <f>(O369+273.15)</f>
        <v>313.13261642456052</v>
      </c>
      <c r="AS369">
        <f>(Y369*AK369+Z369*AL369)*AM369</f>
        <v>1.4174231261965708E-2</v>
      </c>
      <c r="AT369">
        <f>((AS369+0.00000010773*(AR369^4-AQ369^4))-AP369*44100)/(L369*0.92*2*29.3+0.00000043092*AQ369^3)</f>
        <v>-2.9629213345814293E-3</v>
      </c>
      <c r="AU369">
        <f>0.61365*EXP(17.502*J369/(240.97+J369))</f>
        <v>7.1006017059478301</v>
      </c>
      <c r="AV369">
        <f>AU369*1000/AA369</f>
        <v>70.129214611626708</v>
      </c>
      <c r="AW369">
        <f>(AV369-U369)</f>
        <v>49.772715893364989</v>
      </c>
      <c r="AX369">
        <f>IF(D369,P369,(O369+P369)/2)</f>
        <v>39.19769287109375</v>
      </c>
      <c r="AY369">
        <f>0.61365*EXP(17.502*AX369/(240.97+AX369))</f>
        <v>7.1017322018333591</v>
      </c>
      <c r="AZ369">
        <f>IF(AW369&lt;&gt;0,(1000-(AV369+U369)/2)/AW369*AP369,0)</f>
        <v>4.6623224424075715E-3</v>
      </c>
      <c r="BA369">
        <f>U369*AA369/1000</f>
        <v>2.061100930995599</v>
      </c>
      <c r="BB369">
        <f>(AY369-BA369)</f>
        <v>5.0406312708377605</v>
      </c>
      <c r="BC369">
        <f>1/(1.6/F369+1.37/N369)</f>
        <v>2.9144941153248873E-3</v>
      </c>
      <c r="BD369">
        <f>G369*AA369*0.001</f>
        <v>131.21098118047445</v>
      </c>
      <c r="BE369">
        <f>G369/S369</f>
        <v>3.1390802410115071</v>
      </c>
      <c r="BF369">
        <f>(1-AP369*AA369/AU369/F369)*100</f>
        <v>25.760227439917692</v>
      </c>
      <c r="BG369">
        <f>(S369-E369/(N369/1.35))</f>
        <v>413.87333978981155</v>
      </c>
      <c r="BH369">
        <f>E369*BF369/100/BG369</f>
        <v>-1.7311814067244293E-3</v>
      </c>
    </row>
    <row r="370" spans="1:60" x14ac:dyDescent="0.25">
      <c r="A370" s="1">
        <v>130</v>
      </c>
      <c r="B370" s="1" t="s">
        <v>432</v>
      </c>
      <c r="C370" s="1">
        <v>17181.499999608845</v>
      </c>
      <c r="D370" s="1">
        <v>1</v>
      </c>
      <c r="E370">
        <f>(R370-S370*(1000-T370)/(1000-U370))*AO370</f>
        <v>-2.8614543393592582</v>
      </c>
      <c r="F370">
        <f>IF(AZ370&lt;&gt;0,1/(1/AZ370-1/N370),0)</f>
        <v>4.7230300271783893E-3</v>
      </c>
      <c r="G370">
        <f>((BC370-AP370/2)*S370-E370)/(BC370+AP370/2)</f>
        <v>1311.4537781994006</v>
      </c>
      <c r="H370">
        <f>AP370*1000</f>
        <v>0.24568504953855544</v>
      </c>
      <c r="I370">
        <f>(AU370-BA370)</f>
        <v>5.0352355739479764</v>
      </c>
      <c r="J370">
        <f>(P370+AT370*D370)</f>
        <v>39.183125783477486</v>
      </c>
      <c r="K370" s="1">
        <v>5.2899999618530273</v>
      </c>
      <c r="L370">
        <f>(K370*AI370+AJ370)</f>
        <v>2</v>
      </c>
      <c r="M370" s="1">
        <v>0.5</v>
      </c>
      <c r="N370">
        <f>L370*(M370+1)*(M370+1)/(M370*M370+1)</f>
        <v>3.6</v>
      </c>
      <c r="O370" s="1">
        <v>39.978443145751953</v>
      </c>
      <c r="P370" s="1">
        <v>39.186225891113281</v>
      </c>
      <c r="Q370" s="1">
        <v>40.068729400634766</v>
      </c>
      <c r="R370" s="1">
        <v>409.92083740234375</v>
      </c>
      <c r="S370" s="1">
        <v>412.83935546875</v>
      </c>
      <c r="T370" s="1">
        <v>20.100719451904297</v>
      </c>
      <c r="U370" s="1">
        <v>20.355224609375</v>
      </c>
      <c r="V370" s="1">
        <v>27.483198165893555</v>
      </c>
      <c r="W370" s="1">
        <v>27.830429077148438</v>
      </c>
      <c r="X370" s="1">
        <v>500.27227783203125</v>
      </c>
      <c r="Y370" s="1">
        <v>9.154888242483139E-2</v>
      </c>
      <c r="Z370" s="1">
        <v>9.6367239952087402E-2</v>
      </c>
      <c r="AA370" s="1">
        <v>101.24870300292969</v>
      </c>
      <c r="AB370" s="1">
        <v>2.4401214122772217</v>
      </c>
      <c r="AC370" s="1">
        <v>-0.29238131642341614</v>
      </c>
      <c r="AD370" s="1">
        <v>1.7614671960473061E-2</v>
      </c>
      <c r="AE370" s="1">
        <v>3.9189164526760578E-3</v>
      </c>
      <c r="AF370" s="1">
        <v>3.3705554902553558E-2</v>
      </c>
      <c r="AG370" s="1">
        <v>2.3881746456027031E-3</v>
      </c>
      <c r="AH370" s="1">
        <v>1</v>
      </c>
      <c r="AI370" s="1">
        <v>0</v>
      </c>
      <c r="AJ370" s="1">
        <v>2</v>
      </c>
      <c r="AK370" s="1">
        <v>0</v>
      </c>
      <c r="AL370" s="1">
        <v>1</v>
      </c>
      <c r="AM370" s="1">
        <v>0.18999999761581421</v>
      </c>
      <c r="AN370" s="1">
        <v>111115</v>
      </c>
      <c r="AO370">
        <f>X370*0.000001/(K370*0.0001)</f>
        <v>0.94569429383661352</v>
      </c>
      <c r="AP370">
        <f>(U370-T370)/(1000-U370)*AO370</f>
        <v>2.4568504953855543E-4</v>
      </c>
      <c r="AQ370">
        <f>(P370+273.15)</f>
        <v>312.33622589111326</v>
      </c>
      <c r="AR370">
        <f>(O370+273.15)</f>
        <v>313.12844314575193</v>
      </c>
      <c r="AS370">
        <f>(Y370*AK370+Z370*AL370)*AM370</f>
        <v>1.8309775361139202E-2</v>
      </c>
      <c r="AT370">
        <f>((AS370+0.00000010773*(AR370^4-AQ370^4))-AP370*44100)/(L370*0.92*2*29.3+0.00000043092*AQ370^3)</f>
        <v>-3.100107635793113E-3</v>
      </c>
      <c r="AU370">
        <f>0.61365*EXP(17.502*J370/(240.97+J370))</f>
        <v>7.0961756649805112</v>
      </c>
      <c r="AV370">
        <f>AU370*1000/AA370</f>
        <v>70.086583378506873</v>
      </c>
      <c r="AW370">
        <f>(AV370-U370)</f>
        <v>49.731358769131873</v>
      </c>
      <c r="AX370">
        <f>IF(D370,P370,(O370+P370)/2)</f>
        <v>39.186225891113281</v>
      </c>
      <c r="AY370">
        <f>0.61365*EXP(17.502*AX370/(240.97+AX370))</f>
        <v>7.0973578683989746</v>
      </c>
      <c r="AZ370">
        <f>IF(AW370&lt;&gt;0,(1000-(AV370+U370)/2)/AW370*AP370,0)</f>
        <v>4.7168417535019347E-3</v>
      </c>
      <c r="BA370">
        <f>U370*AA370/1000</f>
        <v>2.0609400910325348</v>
      </c>
      <c r="BB370">
        <f>(AY370-BA370)</f>
        <v>5.0364177773664398</v>
      </c>
      <c r="BC370">
        <f>1/(1.6/F370+1.37/N370)</f>
        <v>2.9485814497897632E-3</v>
      </c>
      <c r="BD370">
        <f>G370*AA370*0.001</f>
        <v>132.78299409098113</v>
      </c>
      <c r="BE370">
        <f>G370/S370</f>
        <v>3.1766685051388506</v>
      </c>
      <c r="BF370">
        <f>(1-AP370*AA370/AU370/F370)*100</f>
        <v>25.779626826100323</v>
      </c>
      <c r="BG370">
        <f>(S370-E370/(N370/1.35))</f>
        <v>413.91240084600975</v>
      </c>
      <c r="BH370">
        <f>E370*BF370/100/BG370</f>
        <v>-1.7821941284636975E-3</v>
      </c>
    </row>
    <row r="371" spans="1:60" x14ac:dyDescent="0.25">
      <c r="A371" s="1">
        <v>131</v>
      </c>
      <c r="B371" s="1" t="s">
        <v>433</v>
      </c>
      <c r="C371" s="1">
        <v>17186.499999497086</v>
      </c>
      <c r="D371" s="1">
        <v>1</v>
      </c>
      <c r="E371">
        <f>(R371-S371*(1000-T371)/(1000-U371))*AO371</f>
        <v>-2.8853507583360791</v>
      </c>
      <c r="F371">
        <f>IF(AZ371&lt;&gt;0,1/(1/AZ371-1/N371),0)</f>
        <v>4.7824096460435082E-3</v>
      </c>
      <c r="G371">
        <f>((BC371-AP371/2)*S371-E371)/(BC371+AP371/2)</f>
        <v>1307.6702004116669</v>
      </c>
      <c r="H371">
        <f>AP371*1000</f>
        <v>0.24846324824476104</v>
      </c>
      <c r="I371">
        <f>(AU371-BA371)</f>
        <v>5.0291567928377754</v>
      </c>
      <c r="J371">
        <f>(P371+AT371*D371)</f>
        <v>39.167005222795048</v>
      </c>
      <c r="K371" s="1">
        <v>5.2899999618530273</v>
      </c>
      <c r="L371">
        <f>(K371*AI371+AJ371)</f>
        <v>2</v>
      </c>
      <c r="M371" s="1">
        <v>0.5</v>
      </c>
      <c r="N371">
        <f>L371*(M371+1)*(M371+1)/(M371*M371+1)</f>
        <v>3.6</v>
      </c>
      <c r="O371" s="1">
        <v>39.969112396240234</v>
      </c>
      <c r="P371" s="1">
        <v>39.170436859130859</v>
      </c>
      <c r="Q371" s="1">
        <v>40.059242248535156</v>
      </c>
      <c r="R371" s="1">
        <v>409.89913940429688</v>
      </c>
      <c r="S371" s="1">
        <v>412.84173583984375</v>
      </c>
      <c r="T371" s="1">
        <v>20.097326278686523</v>
      </c>
      <c r="U371" s="1">
        <v>20.354711532592773</v>
      </c>
      <c r="V371" s="1">
        <v>27.490571975708008</v>
      </c>
      <c r="W371" s="1">
        <v>27.841827392578125</v>
      </c>
      <c r="X371" s="1">
        <v>500.26834106445313</v>
      </c>
      <c r="Y371" s="1">
        <v>8.4416024386882782E-2</v>
      </c>
      <c r="Z371" s="1">
        <v>8.8858969509601593E-2</v>
      </c>
      <c r="AA371" s="1">
        <v>101.24801635742188</v>
      </c>
      <c r="AB371" s="1">
        <v>2.4401214122772217</v>
      </c>
      <c r="AC371" s="1">
        <v>-0.29238131642341614</v>
      </c>
      <c r="AD371" s="1">
        <v>1.7614671960473061E-2</v>
      </c>
      <c r="AE371" s="1">
        <v>3.9189164526760578E-3</v>
      </c>
      <c r="AF371" s="1">
        <v>3.3705554902553558E-2</v>
      </c>
      <c r="AG371" s="1">
        <v>2.3881746456027031E-3</v>
      </c>
      <c r="AH371" s="1">
        <v>1</v>
      </c>
      <c r="AI371" s="1">
        <v>0</v>
      </c>
      <c r="AJ371" s="1">
        <v>2</v>
      </c>
      <c r="AK371" s="1">
        <v>0</v>
      </c>
      <c r="AL371" s="1">
        <v>1</v>
      </c>
      <c r="AM371" s="1">
        <v>0.18999999761581421</v>
      </c>
      <c r="AN371" s="1">
        <v>111115</v>
      </c>
      <c r="AO371">
        <f>X371*0.000001/(K371*0.0001)</f>
        <v>0.94568685193187529</v>
      </c>
      <c r="AP371">
        <f>(U371-T371)/(1000-U371)*AO371</f>
        <v>2.4846324824476105E-4</v>
      </c>
      <c r="AQ371">
        <f>(P371+273.15)</f>
        <v>312.32043685913084</v>
      </c>
      <c r="AR371">
        <f>(O371+273.15)</f>
        <v>313.11911239624021</v>
      </c>
      <c r="AS371">
        <f>(Y371*AK371+Z371*AL371)*AM371</f>
        <v>1.688320399496801E-2</v>
      </c>
      <c r="AT371">
        <f>((AS371+0.00000010773*(AR371^4-AQ371^4))-AP371*44100)/(L371*0.92*2*29.3+0.00000043092*AQ371^3)</f>
        <v>-3.4316363358100292E-3</v>
      </c>
      <c r="AU371">
        <f>0.61365*EXP(17.502*J371/(240.97+J371))</f>
        <v>7.0900309590403321</v>
      </c>
      <c r="AV371">
        <f>AU371*1000/AA371</f>
        <v>70.026369050148858</v>
      </c>
      <c r="AW371">
        <f>(AV371-U371)</f>
        <v>49.671657517556085</v>
      </c>
      <c r="AX371">
        <f>IF(D371,P371,(O371+P371)/2)</f>
        <v>39.170436859130859</v>
      </c>
      <c r="AY371">
        <f>0.61365*EXP(17.502*AX371/(240.97+AX371))</f>
        <v>7.0913386159410345</v>
      </c>
      <c r="AZ371">
        <f>IF(AW371&lt;&gt;0,(1000-(AV371+U371)/2)/AW371*AP371,0)</f>
        <v>4.7760648963683632E-3</v>
      </c>
      <c r="BA371">
        <f>U371*AA371/1000</f>
        <v>2.0608741662025567</v>
      </c>
      <c r="BB371">
        <f>(AY371-BA371)</f>
        <v>5.0304644497384778</v>
      </c>
      <c r="BC371">
        <f>1/(1.6/F371+1.37/N371)</f>
        <v>2.9856099486642749E-3</v>
      </c>
      <c r="BD371">
        <f>G371*AA371*0.001</f>
        <v>132.39901384139358</v>
      </c>
      <c r="BE371">
        <f>G371/S371</f>
        <v>3.1674854717667391</v>
      </c>
      <c r="BF371">
        <f>(1-AP371*AA371/AU371/F371)*100</f>
        <v>25.808564065865813</v>
      </c>
      <c r="BG371">
        <f>(S371-E371/(N371/1.35))</f>
        <v>413.92374237421978</v>
      </c>
      <c r="BH371">
        <f>E371*BF371/100/BG371</f>
        <v>-1.7990453862800498E-3</v>
      </c>
    </row>
    <row r="372" spans="1:60" x14ac:dyDescent="0.25">
      <c r="A372" s="1" t="s">
        <v>9</v>
      </c>
      <c r="B372" s="1" t="s">
        <v>434</v>
      </c>
    </row>
    <row r="373" spans="1:60" x14ac:dyDescent="0.25">
      <c r="A373" s="1" t="s">
        <v>9</v>
      </c>
      <c r="B373" s="1" t="s">
        <v>435</v>
      </c>
    </row>
    <row r="374" spans="1:60" x14ac:dyDescent="0.25">
      <c r="A374" s="1" t="s">
        <v>9</v>
      </c>
      <c r="B374" s="1" t="s">
        <v>436</v>
      </c>
    </row>
    <row r="375" spans="1:60" x14ac:dyDescent="0.25">
      <c r="A375" s="1" t="s">
        <v>9</v>
      </c>
      <c r="B375" s="1" t="s">
        <v>437</v>
      </c>
    </row>
    <row r="376" spans="1:60" x14ac:dyDescent="0.25">
      <c r="A376" s="1" t="s">
        <v>9</v>
      </c>
      <c r="B376" s="1" t="s">
        <v>438</v>
      </c>
    </row>
    <row r="377" spans="1:60" x14ac:dyDescent="0.25">
      <c r="A377" s="1" t="s">
        <v>9</v>
      </c>
      <c r="B377" s="1" t="s">
        <v>439</v>
      </c>
    </row>
    <row r="378" spans="1:60" x14ac:dyDescent="0.25">
      <c r="A378" s="1" t="s">
        <v>9</v>
      </c>
      <c r="B378" s="1" t="s">
        <v>440</v>
      </c>
    </row>
    <row r="379" spans="1:60" x14ac:dyDescent="0.25">
      <c r="A379" s="1" t="s">
        <v>9</v>
      </c>
      <c r="B379" s="1" t="s">
        <v>441</v>
      </c>
    </row>
    <row r="380" spans="1:60" x14ac:dyDescent="0.25">
      <c r="A380" s="1" t="s">
        <v>9</v>
      </c>
      <c r="B380" s="1" t="s">
        <v>442</v>
      </c>
    </row>
    <row r="381" spans="1:60" x14ac:dyDescent="0.25">
      <c r="A381" s="1">
        <v>132</v>
      </c>
      <c r="B381" s="1" t="s">
        <v>443</v>
      </c>
      <c r="C381" s="1">
        <v>17413.999999955297</v>
      </c>
      <c r="D381" s="1">
        <v>1</v>
      </c>
      <c r="E381">
        <f>(R381-S381*(1000-T381)/(1000-U381))*AO381</f>
        <v>-6.2952083363908384</v>
      </c>
      <c r="F381">
        <f>IF(AZ381&lt;&gt;0,1/(1/AZ381-1/N381),0)</f>
        <v>1.0385670656521269E-2</v>
      </c>
      <c r="G381">
        <f>((BC381-AP381/2)*S381-E381)/(BC381+AP381/2)</f>
        <v>1322.5343982238765</v>
      </c>
      <c r="H381">
        <f>AP381*1000</f>
        <v>0.51917564062283583</v>
      </c>
      <c r="I381">
        <f>(AU381-BA381)</f>
        <v>4.8496324483333506</v>
      </c>
      <c r="J381">
        <f>(P381+AT381*D381)</f>
        <v>38.760173890529678</v>
      </c>
      <c r="K381" s="1">
        <v>8.2700004577636719</v>
      </c>
      <c r="L381">
        <f>(K381*AI381+AJ381)</f>
        <v>2</v>
      </c>
      <c r="M381" s="1">
        <v>0.5</v>
      </c>
      <c r="N381">
        <f>L381*(M381+1)*(M381+1)/(M381*M381+1)</f>
        <v>3.6</v>
      </c>
      <c r="O381" s="1">
        <v>39.854274749755859</v>
      </c>
      <c r="P381" s="1">
        <v>38.838771820068359</v>
      </c>
      <c r="Q381" s="1">
        <v>40.079891204833984</v>
      </c>
      <c r="R381" s="1">
        <v>410.12857055664063</v>
      </c>
      <c r="S381" s="1">
        <v>420.1749267578125</v>
      </c>
      <c r="T381" s="1">
        <v>19.771169662475586</v>
      </c>
      <c r="U381" s="1">
        <v>20.611759185791016</v>
      </c>
      <c r="V381" s="1">
        <v>27.251773834228516</v>
      </c>
      <c r="W381" s="1">
        <v>28.368463516235352</v>
      </c>
      <c r="X381" s="1">
        <v>500.25421142578125</v>
      </c>
      <c r="Y381" s="1">
        <v>0.19128364324569702</v>
      </c>
      <c r="Z381" s="1">
        <v>0.20135119557380676</v>
      </c>
      <c r="AA381" s="1">
        <v>101.24539947509766</v>
      </c>
      <c r="AB381" s="1">
        <v>1.7609466314315796</v>
      </c>
      <c r="AC381" s="1">
        <v>-0.3041059672832489</v>
      </c>
      <c r="AD381" s="1">
        <v>2.9327137395739555E-2</v>
      </c>
      <c r="AE381" s="1">
        <v>1.3012931449338794E-3</v>
      </c>
      <c r="AF381" s="1">
        <v>1.6394274309277534E-2</v>
      </c>
      <c r="AG381" s="1">
        <v>8.7195273954421282E-4</v>
      </c>
      <c r="AH381" s="1">
        <v>0.3333333432674408</v>
      </c>
      <c r="AI381" s="1">
        <v>0</v>
      </c>
      <c r="AJ381" s="1">
        <v>2</v>
      </c>
      <c r="AK381" s="1">
        <v>0</v>
      </c>
      <c r="AL381" s="1">
        <v>1</v>
      </c>
      <c r="AM381" s="1">
        <v>0.18999999761581421</v>
      </c>
      <c r="AN381" s="1">
        <v>111115</v>
      </c>
      <c r="AO381">
        <f>X381*0.000001/(K381*0.0001)</f>
        <v>0.60490227779389649</v>
      </c>
      <c r="AP381">
        <f>(U381-T381)/(1000-U381)*AO381</f>
        <v>5.1917564062283579E-4</v>
      </c>
      <c r="AQ381">
        <f>(P381+273.15)</f>
        <v>311.98877182006834</v>
      </c>
      <c r="AR381">
        <f>(O381+273.15)</f>
        <v>313.00427474975584</v>
      </c>
      <c r="AS381">
        <f>(Y381*AK381+Z381*AL381)*AM381</f>
        <v>3.8256726678964625E-2</v>
      </c>
      <c r="AT381">
        <f>((AS381+0.00000010773*(AR381^4-AQ381^4))-AP381*44100)/(L381*0.92*2*29.3+0.00000043092*AQ381^3)</f>
        <v>-7.8597929538683761E-2</v>
      </c>
      <c r="AU381">
        <f>0.61365*EXP(17.502*J381/(240.97+J381))</f>
        <v>6.9364782409832761</v>
      </c>
      <c r="AV381">
        <f>AU381*1000/AA381</f>
        <v>68.511540049672817</v>
      </c>
      <c r="AW381">
        <f>(AV381-U381)</f>
        <v>47.899780863881801</v>
      </c>
      <c r="AX381">
        <f>IF(D381,P381,(O381+P381)/2)</f>
        <v>38.838771820068359</v>
      </c>
      <c r="AY381">
        <f>0.61365*EXP(17.502*AX381/(240.97+AX381))</f>
        <v>6.9659170414641034</v>
      </c>
      <c r="AZ381">
        <f>IF(AW381&lt;&gt;0,(1000-(AV381+U381)/2)/AW381*AP381,0)</f>
        <v>1.0355795134949606E-2</v>
      </c>
      <c r="BA381">
        <f>U381*AA381/1000</f>
        <v>2.0868457926499251</v>
      </c>
      <c r="BB381">
        <f>(AY381-BA381)</f>
        <v>4.8790712488141779</v>
      </c>
      <c r="BC381">
        <f>1/(1.6/F381+1.37/N381)</f>
        <v>6.4750494742296261E-3</v>
      </c>
      <c r="BD381">
        <f>G381*AA381*0.001</f>
        <v>133.90052346773425</v>
      </c>
      <c r="BE381">
        <f>G381/S381</f>
        <v>3.1475804813698014</v>
      </c>
      <c r="BF381">
        <f>(1-AP381*AA381/AU381/F381)*100</f>
        <v>27.034757356411511</v>
      </c>
      <c r="BG381">
        <f>(S381-E381/(N381/1.35))</f>
        <v>422.53562988395907</v>
      </c>
      <c r="BH381">
        <f>E381*BF381/100/BG381</f>
        <v>-4.0278125167604066E-3</v>
      </c>
    </row>
    <row r="382" spans="1:60" x14ac:dyDescent="0.25">
      <c r="A382" s="1">
        <v>133</v>
      </c>
      <c r="B382" s="1" t="s">
        <v>444</v>
      </c>
      <c r="C382" s="1">
        <v>17419.499999832362</v>
      </c>
      <c r="D382" s="1">
        <v>1</v>
      </c>
      <c r="E382">
        <f>(R382-S382*(1000-T382)/(1000-U382))*AO382</f>
        <v>-6.3855819572461252</v>
      </c>
      <c r="F382">
        <f>IF(AZ382&lt;&gt;0,1/(1/AZ382-1/N382),0)</f>
        <v>1.0851695972578755E-2</v>
      </c>
      <c r="G382">
        <f>((BC382-AP382/2)*S382-E382)/(BC382+AP382/2)</f>
        <v>1295.3798477000068</v>
      </c>
      <c r="H382">
        <f>AP382*1000</f>
        <v>0.5407563277034505</v>
      </c>
      <c r="I382">
        <f>(AU382-BA382)</f>
        <v>4.8353067046131084</v>
      </c>
      <c r="J382">
        <f>(P382+AT382*D382)</f>
        <v>38.719622465227964</v>
      </c>
      <c r="K382" s="1">
        <v>8.2700004577636719</v>
      </c>
      <c r="L382">
        <f>(K382*AI382+AJ382)</f>
        <v>2</v>
      </c>
      <c r="M382" s="1">
        <v>0.5</v>
      </c>
      <c r="N382">
        <f>L382*(M382+1)*(M382+1)/(M382*M382+1)</f>
        <v>3.6</v>
      </c>
      <c r="O382" s="1">
        <v>39.847694396972656</v>
      </c>
      <c r="P382" s="1">
        <v>38.803001403808594</v>
      </c>
      <c r="Q382" s="1">
        <v>40.090118408203125</v>
      </c>
      <c r="R382" s="1">
        <v>409.8243408203125</v>
      </c>
      <c r="S382" s="1">
        <v>420.00497436523438</v>
      </c>
      <c r="T382" s="1">
        <v>19.728183746337891</v>
      </c>
      <c r="U382" s="1">
        <v>20.603696823120117</v>
      </c>
      <c r="V382" s="1">
        <v>27.168184280395508</v>
      </c>
      <c r="W382" s="1">
        <v>28.367975234985352</v>
      </c>
      <c r="X382" s="1">
        <v>500.26828002929688</v>
      </c>
      <c r="Y382" s="1">
        <v>0.15600942075252533</v>
      </c>
      <c r="Z382" s="1">
        <v>0.16422043740749359</v>
      </c>
      <c r="AA382" s="1">
        <v>101.24519348144531</v>
      </c>
      <c r="AB382" s="1">
        <v>1.7609466314315796</v>
      </c>
      <c r="AC382" s="1">
        <v>-0.3041059672832489</v>
      </c>
      <c r="AD382" s="1">
        <v>2.9327137395739555E-2</v>
      </c>
      <c r="AE382" s="1">
        <v>1.3012931449338794E-3</v>
      </c>
      <c r="AF382" s="1">
        <v>1.6394274309277534E-2</v>
      </c>
      <c r="AG382" s="1">
        <v>8.7195273954421282E-4</v>
      </c>
      <c r="AH382" s="1">
        <v>1</v>
      </c>
      <c r="AI382" s="1">
        <v>0</v>
      </c>
      <c r="AJ382" s="1">
        <v>2</v>
      </c>
      <c r="AK382" s="1">
        <v>0</v>
      </c>
      <c r="AL382" s="1">
        <v>1</v>
      </c>
      <c r="AM382" s="1">
        <v>0.18999999761581421</v>
      </c>
      <c r="AN382" s="1">
        <v>111115</v>
      </c>
      <c r="AO382">
        <f>X382*0.000001/(K382*0.0001)</f>
        <v>0.60491928940542838</v>
      </c>
      <c r="AP382">
        <f>(U382-T382)/(1000-U382)*AO382</f>
        <v>5.4075632770345051E-4</v>
      </c>
      <c r="AQ382">
        <f>(P382+273.15)</f>
        <v>311.95300140380857</v>
      </c>
      <c r="AR382">
        <f>(O382+273.15)</f>
        <v>312.99769439697263</v>
      </c>
      <c r="AS382">
        <f>(Y382*AK382+Z382*AL382)*AM382</f>
        <v>3.1201882715891749E-2</v>
      </c>
      <c r="AT382">
        <f>((AS382+0.00000010773*(AR382^4-AQ382^4))-AP382*44100)/(L382*0.92*2*29.3+0.00000043092*AQ382^3)</f>
        <v>-8.3378938580632264E-2</v>
      </c>
      <c r="AU382">
        <f>0.61365*EXP(17.502*J382/(240.97+J382))</f>
        <v>6.9213319759029446</v>
      </c>
      <c r="AV382">
        <f>AU382*1000/AA382</f>
        <v>68.362079600068938</v>
      </c>
      <c r="AW382">
        <f>(AV382-U382)</f>
        <v>47.758382776948821</v>
      </c>
      <c r="AX382">
        <f>IF(D382,P382,(O382+P382)/2)</f>
        <v>38.803001403808594</v>
      </c>
      <c r="AY382">
        <f>0.61365*EXP(17.502*AX382/(240.97+AX382))</f>
        <v>6.952505848179964</v>
      </c>
      <c r="AZ382">
        <f>IF(AW382&lt;&gt;0,(1000-(AV382+U382)/2)/AW382*AP382,0)</f>
        <v>1.0819083360542481E-2</v>
      </c>
      <c r="BA382">
        <f>U382*AA382/1000</f>
        <v>2.0860252712898362</v>
      </c>
      <c r="BB382">
        <f>(AY382-BA382)</f>
        <v>4.8664805768901278</v>
      </c>
      <c r="BC382">
        <f>1/(1.6/F382+1.37/N382)</f>
        <v>6.7648495966051349E-3</v>
      </c>
      <c r="BD382">
        <f>G382*AA382*0.001</f>
        <v>131.15098331235237</v>
      </c>
      <c r="BE382">
        <f>G382/S382</f>
        <v>3.0842012041827642</v>
      </c>
      <c r="BF382">
        <f>(1-AP382*AA382/AU382/F382)*100</f>
        <v>27.106512903963399</v>
      </c>
      <c r="BG382">
        <f>(S382-E382/(N382/1.35))</f>
        <v>422.39956759920165</v>
      </c>
      <c r="BH382">
        <f>E382*BF382/100/BG382</f>
        <v>-4.0977991693317041E-3</v>
      </c>
    </row>
    <row r="383" spans="1:60" x14ac:dyDescent="0.25">
      <c r="A383" s="1">
        <v>134</v>
      </c>
      <c r="B383" s="1" t="s">
        <v>445</v>
      </c>
      <c r="C383" s="1">
        <v>17424.499999720603</v>
      </c>
      <c r="D383" s="1">
        <v>1</v>
      </c>
      <c r="E383">
        <f>(R383-S383*(1000-T383)/(1000-U383))*AO383</f>
        <v>-6.3186582741980928</v>
      </c>
      <c r="F383">
        <f>IF(AZ383&lt;&gt;0,1/(1/AZ383-1/N383),0)</f>
        <v>1.0930100929061961E-2</v>
      </c>
      <c r="G383">
        <f>((BC383-AP383/2)*S383-E383)/(BC383+AP383/2)</f>
        <v>1279.4806463753494</v>
      </c>
      <c r="H383">
        <f>AP383*1000</f>
        <v>0.54394340071174296</v>
      </c>
      <c r="I383">
        <f>(AU383-BA383)</f>
        <v>4.8292119432294189</v>
      </c>
      <c r="J383">
        <f>(P383+AT383*D383)</f>
        <v>38.701511621875333</v>
      </c>
      <c r="K383" s="1">
        <v>8.2700004577636719</v>
      </c>
      <c r="L383">
        <f>(K383*AI383+AJ383)</f>
        <v>2</v>
      </c>
      <c r="M383" s="1">
        <v>0.5</v>
      </c>
      <c r="N383">
        <f>L383*(M383+1)*(M383+1)/(M383*M383+1)</f>
        <v>3.6</v>
      </c>
      <c r="O383" s="1">
        <v>39.842189788818359</v>
      </c>
      <c r="P383" s="1">
        <v>38.784702301025391</v>
      </c>
      <c r="Q383" s="1">
        <v>40.088302612304688</v>
      </c>
      <c r="R383" s="1">
        <v>409.88796997070313</v>
      </c>
      <c r="S383" s="1">
        <v>419.95559692382813</v>
      </c>
      <c r="T383" s="1">
        <v>19.716484069824219</v>
      </c>
      <c r="U383" s="1">
        <v>20.597145080566406</v>
      </c>
      <c r="V383" s="1">
        <v>27.158414840698242</v>
      </c>
      <c r="W383" s="1">
        <v>28.367319107055664</v>
      </c>
      <c r="X383" s="1">
        <v>500.27850341796875</v>
      </c>
      <c r="Y383" s="1">
        <v>0.14038118720054626</v>
      </c>
      <c r="Z383" s="1">
        <v>0.14776967465877533</v>
      </c>
      <c r="AA383" s="1">
        <v>101.24533081054688</v>
      </c>
      <c r="AB383" s="1">
        <v>1.7609466314315796</v>
      </c>
      <c r="AC383" s="1">
        <v>-0.3041059672832489</v>
      </c>
      <c r="AD383" s="1">
        <v>2.9327137395739555E-2</v>
      </c>
      <c r="AE383" s="1">
        <v>1.3012931449338794E-3</v>
      </c>
      <c r="AF383" s="1">
        <v>1.6394274309277534E-2</v>
      </c>
      <c r="AG383" s="1">
        <v>8.7195273954421282E-4</v>
      </c>
      <c r="AH383" s="1">
        <v>1</v>
      </c>
      <c r="AI383" s="1">
        <v>0</v>
      </c>
      <c r="AJ383" s="1">
        <v>2</v>
      </c>
      <c r="AK383" s="1">
        <v>0</v>
      </c>
      <c r="AL383" s="1">
        <v>1</v>
      </c>
      <c r="AM383" s="1">
        <v>0.18999999761581421</v>
      </c>
      <c r="AN383" s="1">
        <v>111115</v>
      </c>
      <c r="AO383">
        <f>X383*0.000001/(K383*0.0001)</f>
        <v>0.60493165142248528</v>
      </c>
      <c r="AP383">
        <f>(U383-T383)/(1000-U383)*AO383</f>
        <v>5.4394340071174294E-4</v>
      </c>
      <c r="AQ383">
        <f>(P383+273.15)</f>
        <v>311.93470230102537</v>
      </c>
      <c r="AR383">
        <f>(O383+273.15)</f>
        <v>312.99218978881834</v>
      </c>
      <c r="AS383">
        <f>(Y383*AK383+Z383*AL383)*AM383</f>
        <v>2.8076237832856954E-2</v>
      </c>
      <c r="AT383">
        <f>((AS383+0.00000010773*(AR383^4-AQ383^4))-AP383*44100)/(L383*0.92*2*29.3+0.00000043092*AQ383^3)</f>
        <v>-8.3190679150055333E-2</v>
      </c>
      <c r="AU383">
        <f>0.61365*EXP(17.502*J383/(240.97+J383))</f>
        <v>6.9145767106641927</v>
      </c>
      <c r="AV383">
        <f>AU383*1000/AA383</f>
        <v>68.295265127860006</v>
      </c>
      <c r="AW383">
        <f>(AV383-U383)</f>
        <v>47.6981200472936</v>
      </c>
      <c r="AX383">
        <f>IF(D383,P383,(O383+P383)/2)</f>
        <v>38.784702301025391</v>
      </c>
      <c r="AY383">
        <f>0.61365*EXP(17.502*AX383/(240.97+AX383))</f>
        <v>6.9456537351272436</v>
      </c>
      <c r="AZ383">
        <f>IF(AW383&lt;&gt;0,(1000-(AV383+U383)/2)/AW383*AP383,0)</f>
        <v>1.0897016071980752E-2</v>
      </c>
      <c r="BA383">
        <f>U383*AA383/1000</f>
        <v>2.0853647674347742</v>
      </c>
      <c r="BB383">
        <f>(AY383-BA383)</f>
        <v>4.860288967692469</v>
      </c>
      <c r="BC383">
        <f>1/(1.6/F383+1.37/N383)</f>
        <v>6.8135998051467323E-3</v>
      </c>
      <c r="BD383">
        <f>G383*AA383*0.001</f>
        <v>129.54144130796459</v>
      </c>
      <c r="BE383">
        <f>G383/S383</f>
        <v>3.0467045938845354</v>
      </c>
      <c r="BF383">
        <f>(1-AP383*AA383/AU383/F383)*100</f>
        <v>27.131648510837515</v>
      </c>
      <c r="BG383">
        <f>(S383-E383/(N383/1.35))</f>
        <v>422.32509377665241</v>
      </c>
      <c r="BH383">
        <f>E383*BF383/100/BG383</f>
        <v>-4.0593281782659576E-3</v>
      </c>
    </row>
    <row r="384" spans="1:60" x14ac:dyDescent="0.25">
      <c r="A384" s="1">
        <v>135</v>
      </c>
      <c r="B384" s="1" t="s">
        <v>446</v>
      </c>
      <c r="C384" s="1">
        <v>17429.499999608845</v>
      </c>
      <c r="D384" s="1">
        <v>1</v>
      </c>
      <c r="E384">
        <f>(R384-S384*(1000-T384)/(1000-U384))*AO384</f>
        <v>-6.2912731606959795</v>
      </c>
      <c r="F384">
        <f>IF(AZ384&lt;&gt;0,1/(1/AZ384-1/N384),0)</f>
        <v>1.1004160236511181E-2</v>
      </c>
      <c r="G384">
        <f>((BC384-AP384/2)*S384-E384)/(BC384+AP384/2)</f>
        <v>1269.6821472853985</v>
      </c>
      <c r="H384">
        <f>AP384*1000</f>
        <v>0.54710750662486451</v>
      </c>
      <c r="I384">
        <f>(AU384-BA384)</f>
        <v>4.824945739277311</v>
      </c>
      <c r="J384">
        <f>(P384+AT384*D384)</f>
        <v>38.688724228768841</v>
      </c>
      <c r="K384" s="1">
        <v>8.2700004577636719</v>
      </c>
      <c r="L384">
        <f>(K384*AI384+AJ384)</f>
        <v>2</v>
      </c>
      <c r="M384" s="1">
        <v>0.5</v>
      </c>
      <c r="N384">
        <f>L384*(M384+1)*(M384+1)/(M384*M384+1)</f>
        <v>3.6</v>
      </c>
      <c r="O384" s="1">
        <v>39.834491729736328</v>
      </c>
      <c r="P384" s="1">
        <v>38.772579193115234</v>
      </c>
      <c r="Q384" s="1">
        <v>40.065326690673828</v>
      </c>
      <c r="R384" s="1">
        <v>409.8984375</v>
      </c>
      <c r="S384" s="1">
        <v>419.91873168945313</v>
      </c>
      <c r="T384" s="1">
        <v>19.705991744995117</v>
      </c>
      <c r="U384" s="1">
        <v>20.591789245605469</v>
      </c>
      <c r="V384" s="1">
        <v>27.152458190917969</v>
      </c>
      <c r="W384" s="1">
        <v>28.371011734008789</v>
      </c>
      <c r="X384" s="1">
        <v>500.27349853515625</v>
      </c>
      <c r="Y384" s="1">
        <v>0.15291421115398407</v>
      </c>
      <c r="Z384" s="1">
        <v>0.16096232831478119</v>
      </c>
      <c r="AA384" s="1">
        <v>101.24738311767578</v>
      </c>
      <c r="AB384" s="1">
        <v>1.7609466314315796</v>
      </c>
      <c r="AC384" s="1">
        <v>-0.3041059672832489</v>
      </c>
      <c r="AD384" s="1">
        <v>2.9327137395739555E-2</v>
      </c>
      <c r="AE384" s="1">
        <v>1.3012931449338794E-3</v>
      </c>
      <c r="AF384" s="1">
        <v>1.6394274309277534E-2</v>
      </c>
      <c r="AG384" s="1">
        <v>8.7195273954421282E-4</v>
      </c>
      <c r="AH384" s="1">
        <v>1</v>
      </c>
      <c r="AI384" s="1">
        <v>0</v>
      </c>
      <c r="AJ384" s="1">
        <v>2</v>
      </c>
      <c r="AK384" s="1">
        <v>0</v>
      </c>
      <c r="AL384" s="1">
        <v>1</v>
      </c>
      <c r="AM384" s="1">
        <v>0.18999999761581421</v>
      </c>
      <c r="AN384" s="1">
        <v>111115</v>
      </c>
      <c r="AO384">
        <f>X384*0.000001/(K384*0.0001)</f>
        <v>0.60492559956935898</v>
      </c>
      <c r="AP384">
        <f>(U384-T384)/(1000-U384)*AO384</f>
        <v>5.4710750662486447E-4</v>
      </c>
      <c r="AQ384">
        <f>(P384+273.15)</f>
        <v>311.92257919311521</v>
      </c>
      <c r="AR384">
        <f>(O384+273.15)</f>
        <v>312.98449172973631</v>
      </c>
      <c r="AS384">
        <f>(Y384*AK384+Z384*AL384)*AM384</f>
        <v>3.058284199604433E-2</v>
      </c>
      <c r="AT384">
        <f>((AS384+0.00000010773*(AR384^4-AQ384^4))-AP384*44100)/(L384*0.92*2*29.3+0.00000043092*AQ384^3)</f>
        <v>-8.3854964346392794E-2</v>
      </c>
      <c r="AU384">
        <f>0.61365*EXP(17.502*J384/(240.97+J384))</f>
        <v>6.9098105141055637</v>
      </c>
      <c r="AV384">
        <f>AU384*1000/AA384</f>
        <v>68.246806004601297</v>
      </c>
      <c r="AW384">
        <f>(AV384-U384)</f>
        <v>47.655016758995828</v>
      </c>
      <c r="AX384">
        <f>IF(D384,P384,(O384+P384)/2)</f>
        <v>38.772579193115234</v>
      </c>
      <c r="AY384">
        <f>0.61365*EXP(17.502*AX384/(240.97+AX384))</f>
        <v>6.9411174543596967</v>
      </c>
      <c r="AZ384">
        <f>IF(AW384&lt;&gt;0,(1000-(AV384+U384)/2)/AW384*AP384,0)</f>
        <v>1.0970626200786647E-2</v>
      </c>
      <c r="BA384">
        <f>U384*AA384/1000</f>
        <v>2.0848647748282527</v>
      </c>
      <c r="BB384">
        <f>(AY384-BA384)</f>
        <v>4.856252679531444</v>
      </c>
      <c r="BC384">
        <f>1/(1.6/F384+1.37/N384)</f>
        <v>6.8596463341087117E-3</v>
      </c>
      <c r="BD384">
        <f>G384*AA384*0.001</f>
        <v>128.55199480387799</v>
      </c>
      <c r="BE384">
        <f>G384/S384</f>
        <v>3.0236377933823153</v>
      </c>
      <c r="BF384">
        <f>(1-AP384*AA384/AU384/F384)*100</f>
        <v>27.149349012562517</v>
      </c>
      <c r="BG384">
        <f>(S384-E384/(N384/1.35))</f>
        <v>422.27795912471413</v>
      </c>
      <c r="BH384">
        <f>E384*BF384/100/BG384</f>
        <v>-4.044823251659644E-3</v>
      </c>
    </row>
    <row r="385" spans="1:60" x14ac:dyDescent="0.25">
      <c r="A385" s="1">
        <v>136</v>
      </c>
      <c r="B385" s="1" t="s">
        <v>447</v>
      </c>
      <c r="C385" s="1">
        <v>17434.99999948591</v>
      </c>
      <c r="D385" s="1">
        <v>1</v>
      </c>
      <c r="E385">
        <f>(R385-S385*(1000-T385)/(1000-U385))*AO385</f>
        <v>-6.2819479336714048</v>
      </c>
      <c r="F385">
        <f>IF(AZ385&lt;&gt;0,1/(1/AZ385-1/N385),0)</f>
        <v>1.1075387325224525E-2</v>
      </c>
      <c r="G385">
        <f>((BC385-AP385/2)*S385-E385)/(BC385+AP385/2)</f>
        <v>1262.7810335120489</v>
      </c>
      <c r="H385">
        <f>AP385*1000</f>
        <v>0.55007430728947526</v>
      </c>
      <c r="I385">
        <f>(AU385-BA385)</f>
        <v>4.820300941889661</v>
      </c>
      <c r="J385">
        <f>(P385+AT385*D385)</f>
        <v>38.674207804934319</v>
      </c>
      <c r="K385" s="1">
        <v>8.2700004577636719</v>
      </c>
      <c r="L385">
        <f>(K385*AI385+AJ385)</f>
        <v>2</v>
      </c>
      <c r="M385" s="1">
        <v>0.5</v>
      </c>
      <c r="N385">
        <f>L385*(M385+1)*(M385+1)/(M385*M385+1)</f>
        <v>3.6</v>
      </c>
      <c r="O385" s="1">
        <v>39.82257080078125</v>
      </c>
      <c r="P385" s="1">
        <v>38.758945465087891</v>
      </c>
      <c r="Q385" s="1">
        <v>40.057685852050781</v>
      </c>
      <c r="R385" s="1">
        <v>409.90353393554688</v>
      </c>
      <c r="S385" s="1">
        <v>419.9066162109375</v>
      </c>
      <c r="T385" s="1">
        <v>19.693056106567383</v>
      </c>
      <c r="U385" s="1">
        <v>20.583686828613281</v>
      </c>
      <c r="V385" s="1">
        <v>27.151863098144531</v>
      </c>
      <c r="W385" s="1">
        <v>28.378423690795898</v>
      </c>
      <c r="X385" s="1">
        <v>500.26089477539063</v>
      </c>
      <c r="Y385" s="1">
        <v>0.17022539675235748</v>
      </c>
      <c r="Z385" s="1">
        <v>0.17918463051319122</v>
      </c>
      <c r="AA385" s="1">
        <v>101.25019836425781</v>
      </c>
      <c r="AB385" s="1">
        <v>1.7609466314315796</v>
      </c>
      <c r="AC385" s="1">
        <v>-0.3041059672832489</v>
      </c>
      <c r="AD385" s="1">
        <v>2.9327137395739555E-2</v>
      </c>
      <c r="AE385" s="1">
        <v>1.3012931449338794E-3</v>
      </c>
      <c r="AF385" s="1">
        <v>1.6394274309277534E-2</v>
      </c>
      <c r="AG385" s="1">
        <v>8.7195273954421282E-4</v>
      </c>
      <c r="AH385" s="1">
        <v>1</v>
      </c>
      <c r="AI385" s="1">
        <v>0</v>
      </c>
      <c r="AJ385" s="1">
        <v>2</v>
      </c>
      <c r="AK385" s="1">
        <v>0</v>
      </c>
      <c r="AL385" s="1">
        <v>1</v>
      </c>
      <c r="AM385" s="1">
        <v>0.18999999761581421</v>
      </c>
      <c r="AN385" s="1">
        <v>111115</v>
      </c>
      <c r="AO385">
        <f>X385*0.000001/(K385*0.0001)</f>
        <v>0.60491035923191272</v>
      </c>
      <c r="AP385">
        <f>(U385-T385)/(1000-U385)*AO385</f>
        <v>5.5007430728947523E-4</v>
      </c>
      <c r="AQ385">
        <f>(P385+273.15)</f>
        <v>311.90894546508787</v>
      </c>
      <c r="AR385">
        <f>(O385+273.15)</f>
        <v>312.97257080078123</v>
      </c>
      <c r="AS385">
        <f>(Y385*AK385+Z385*AL385)*AM385</f>
        <v>3.4045079370296882E-2</v>
      </c>
      <c r="AT385">
        <f>((AS385+0.00000010773*(AR385^4-AQ385^4))-AP385*44100)/(L385*0.92*2*29.3+0.00000043092*AQ385^3)</f>
        <v>-8.473766015357391E-2</v>
      </c>
      <c r="AU385">
        <f>0.61365*EXP(17.502*J385/(240.97+J385))</f>
        <v>6.9044033163545171</v>
      </c>
      <c r="AV385">
        <f>AU385*1000/AA385</f>
        <v>68.191504094789323</v>
      </c>
      <c r="AW385">
        <f>(AV385-U385)</f>
        <v>47.607817266176042</v>
      </c>
      <c r="AX385">
        <f>IF(D385,P385,(O385+P385)/2)</f>
        <v>38.758945465087891</v>
      </c>
      <c r="AY385">
        <f>0.61365*EXP(17.502*AX385/(240.97+AX385))</f>
        <v>6.9360189928630991</v>
      </c>
      <c r="AZ385">
        <f>IF(AW385&lt;&gt;0,(1000-(AV385+U385)/2)/AW385*AP385,0)</f>
        <v>1.1041418440267349E-2</v>
      </c>
      <c r="BA385">
        <f>U385*AA385/1000</f>
        <v>2.0841023744648557</v>
      </c>
      <c r="BB385">
        <f>(AY385-BA385)</f>
        <v>4.8519166183982438</v>
      </c>
      <c r="BC385">
        <f>1/(1.6/F385+1.37/N385)</f>
        <v>6.903930398850378E-3</v>
      </c>
      <c r="BD385">
        <f>G385*AA385*0.001</f>
        <v>127.85683013371745</v>
      </c>
      <c r="BE385">
        <f>G385/S385</f>
        <v>3.0072901563372811</v>
      </c>
      <c r="BF385">
        <f>(1-AP385*AA385/AU385/F385)*100</f>
        <v>27.166334441554017</v>
      </c>
      <c r="BG385">
        <f>(S385-E385/(N385/1.35))</f>
        <v>422.26234668606429</v>
      </c>
      <c r="BH385">
        <f>E385*BF385/100/BG385</f>
        <v>-4.0415040519211588E-3</v>
      </c>
    </row>
    <row r="386" spans="1:60" x14ac:dyDescent="0.25">
      <c r="A386" s="1" t="s">
        <v>9</v>
      </c>
      <c r="B386" s="1" t="s">
        <v>448</v>
      </c>
    </row>
    <row r="387" spans="1:60" x14ac:dyDescent="0.25">
      <c r="A387" s="1" t="s">
        <v>9</v>
      </c>
      <c r="B387" s="1" t="s">
        <v>449</v>
      </c>
    </row>
    <row r="388" spans="1:60" x14ac:dyDescent="0.25">
      <c r="A388" s="1" t="s">
        <v>9</v>
      </c>
      <c r="B388" s="1" t="s">
        <v>450</v>
      </c>
    </row>
    <row r="389" spans="1:60" x14ac:dyDescent="0.25">
      <c r="A389" s="1" t="s">
        <v>9</v>
      </c>
      <c r="B389" s="1" t="s">
        <v>451</v>
      </c>
    </row>
    <row r="390" spans="1:60" x14ac:dyDescent="0.25">
      <c r="A390" s="1" t="s">
        <v>9</v>
      </c>
      <c r="B390" s="1" t="s">
        <v>452</v>
      </c>
    </row>
    <row r="391" spans="1:60" x14ac:dyDescent="0.25">
      <c r="A391" s="1" t="s">
        <v>9</v>
      </c>
      <c r="B391" s="1" t="s">
        <v>453</v>
      </c>
    </row>
    <row r="392" spans="1:60" x14ac:dyDescent="0.25">
      <c r="A392" s="1" t="s">
        <v>9</v>
      </c>
      <c r="B392" s="1" t="s">
        <v>454</v>
      </c>
    </row>
    <row r="393" spans="1:60" x14ac:dyDescent="0.25">
      <c r="A393" s="1" t="s">
        <v>9</v>
      </c>
      <c r="B393" s="1" t="s">
        <v>455</v>
      </c>
    </row>
    <row r="394" spans="1:60" x14ac:dyDescent="0.25">
      <c r="A394" s="1" t="s">
        <v>9</v>
      </c>
      <c r="B394" s="1" t="s">
        <v>456</v>
      </c>
    </row>
    <row r="395" spans="1:60" x14ac:dyDescent="0.25">
      <c r="A395" s="1">
        <v>137</v>
      </c>
      <c r="B395" s="1" t="s">
        <v>457</v>
      </c>
      <c r="C395" s="1">
        <v>17678.999999955297</v>
      </c>
      <c r="D395" s="1">
        <v>1</v>
      </c>
      <c r="E395">
        <f>(R395-S395*(1000-T395)/(1000-U395))*AO395</f>
        <v>-3.123938529546995</v>
      </c>
      <c r="F395">
        <f>IF(AZ395&lt;&gt;0,1/(1/AZ395-1/N395),0)</f>
        <v>8.1836476059166698E-3</v>
      </c>
      <c r="G395">
        <f>((BC395-AP395/2)*S395-E395)/(BC395+AP395/2)</f>
        <v>971.73353389661156</v>
      </c>
      <c r="H395">
        <f>AP395*1000</f>
        <v>0.40542984871845683</v>
      </c>
      <c r="I395">
        <f>(AU395-BA395)</f>
        <v>4.8079622065167387</v>
      </c>
      <c r="J395">
        <f>(P395+AT395*D395)</f>
        <v>38.417820731885314</v>
      </c>
      <c r="K395" s="1">
        <v>7.6700000762939453</v>
      </c>
      <c r="L395">
        <f>(K395*AI395+AJ395)</f>
        <v>2</v>
      </c>
      <c r="M395" s="1">
        <v>0.5</v>
      </c>
      <c r="N395">
        <f>L395*(M395+1)*(M395+1)/(M395*M395+1)</f>
        <v>3.6</v>
      </c>
      <c r="O395" s="1">
        <v>39.708293914794922</v>
      </c>
      <c r="P395" s="1">
        <v>38.4263916015625</v>
      </c>
      <c r="Q395" s="1">
        <v>40.052742004394531</v>
      </c>
      <c r="R395" s="1">
        <v>410.30728149414063</v>
      </c>
      <c r="S395" s="1">
        <v>414.83895874023438</v>
      </c>
      <c r="T395" s="1">
        <v>19.162014007568359</v>
      </c>
      <c r="U395" s="1">
        <v>19.771318435668945</v>
      </c>
      <c r="V395" s="1">
        <v>26.606939315795898</v>
      </c>
      <c r="W395" s="1">
        <v>27.422588348388672</v>
      </c>
      <c r="X395" s="1">
        <v>500.2696533203125</v>
      </c>
      <c r="Y395" s="1">
        <v>0.15698733925819397</v>
      </c>
      <c r="Z395" s="1">
        <v>0.16524982452392578</v>
      </c>
      <c r="AA395" s="1">
        <v>101.23467254638672</v>
      </c>
      <c r="AB395" s="1">
        <v>1.5774017572402954</v>
      </c>
      <c r="AC395" s="1">
        <v>-0.28896763920783997</v>
      </c>
      <c r="AD395" s="1">
        <v>2.1676532924175262E-2</v>
      </c>
      <c r="AE395" s="1">
        <v>4.541558213531971E-3</v>
      </c>
      <c r="AF395" s="1">
        <v>1.7589576542377472E-2</v>
      </c>
      <c r="AG395" s="1">
        <v>3.5233227536082268E-3</v>
      </c>
      <c r="AH395" s="1">
        <v>0.66666668653488159</v>
      </c>
      <c r="AI395" s="1">
        <v>0</v>
      </c>
      <c r="AJ395" s="1">
        <v>2</v>
      </c>
      <c r="AK395" s="1">
        <v>0</v>
      </c>
      <c r="AL395" s="1">
        <v>1</v>
      </c>
      <c r="AM395" s="1">
        <v>0.18999999761581421</v>
      </c>
      <c r="AN395" s="1">
        <v>111115</v>
      </c>
      <c r="AO395">
        <f>X395*0.000001/(K395*0.0001)</f>
        <v>0.6522420447771845</v>
      </c>
      <c r="AP395">
        <f>(U395-T395)/(1000-U395)*AO395</f>
        <v>4.0542984871845685E-4</v>
      </c>
      <c r="AQ395">
        <f>(P395+273.15)</f>
        <v>311.57639160156248</v>
      </c>
      <c r="AR395">
        <f>(O395+273.15)</f>
        <v>312.8582939147949</v>
      </c>
      <c r="AS395">
        <f>(Y395*AK395+Z395*AL395)*AM395</f>
        <v>3.1397466265559615E-2</v>
      </c>
      <c r="AT395">
        <f>((AS395+0.00000010773*(AR395^4-AQ395^4))-AP395*44100)/(L395*0.92*2*29.3+0.00000043092*AQ395^3)</f>
        <v>-8.5708696771859341E-3</v>
      </c>
      <c r="AU395">
        <f>0.61365*EXP(17.502*J395/(240.97+J395))</f>
        <v>6.8095051541620233</v>
      </c>
      <c r="AV395">
        <f>AU395*1000/AA395</f>
        <v>67.26455455310375</v>
      </c>
      <c r="AW395">
        <f>(AV395-U395)</f>
        <v>47.493236117434805</v>
      </c>
      <c r="AX395">
        <f>IF(D395,P395,(O395+P395)/2)</f>
        <v>38.4263916015625</v>
      </c>
      <c r="AY395">
        <f>0.61365*EXP(17.502*AX395/(240.97+AX395))</f>
        <v>6.8126591665664264</v>
      </c>
      <c r="AZ395">
        <f>IF(AW395&lt;&gt;0,(1000-(AV395+U395)/2)/AW395*AP395,0)</f>
        <v>8.1650864419963512E-3</v>
      </c>
      <c r="BA395">
        <f>U395*AA395/1000</f>
        <v>2.0015429476452846</v>
      </c>
      <c r="BB395">
        <f>(AY395-BA395)</f>
        <v>4.8111162189211418</v>
      </c>
      <c r="BC395">
        <f>1/(1.6/F395+1.37/N395)</f>
        <v>5.1048433912024528E-3</v>
      </c>
      <c r="BD395">
        <f>G395*AA395*0.001</f>
        <v>98.373126106366655</v>
      </c>
      <c r="BE395">
        <f>G395/S395</f>
        <v>2.3424355727039989</v>
      </c>
      <c r="BF395">
        <f>(1-AP395*AA395/AU395/F395)*100</f>
        <v>26.34834184409991</v>
      </c>
      <c r="BG395">
        <f>(S395-E395/(N395/1.35))</f>
        <v>416.01043568881448</v>
      </c>
      <c r="BH395">
        <f>E395*BF395/100/BG395</f>
        <v>-1.9785705649468196E-3</v>
      </c>
    </row>
    <row r="396" spans="1:60" x14ac:dyDescent="0.25">
      <c r="A396" s="1">
        <v>138</v>
      </c>
      <c r="B396" s="1" t="s">
        <v>458</v>
      </c>
      <c r="C396" s="1">
        <v>17683.999999843538</v>
      </c>
      <c r="D396" s="1">
        <v>1</v>
      </c>
      <c r="E396">
        <f>(R396-S396*(1000-T396)/(1000-U396))*AO396</f>
        <v>-3.2432421679616499</v>
      </c>
      <c r="F396">
        <f>IF(AZ396&lt;&gt;0,1/(1/AZ396-1/N396),0)</f>
        <v>8.5305365901891268E-3</v>
      </c>
      <c r="G396">
        <f>((BC396-AP396/2)*S396-E396)/(BC396+AP396/2)</f>
        <v>969.47292909164491</v>
      </c>
      <c r="H396">
        <f>AP396*1000</f>
        <v>0.42176645060634815</v>
      </c>
      <c r="I396">
        <f>(AU396-BA396)</f>
        <v>4.7991147309019713</v>
      </c>
      <c r="J396">
        <f>(P396+AT396*D396)</f>
        <v>38.390366618076492</v>
      </c>
      <c r="K396" s="1">
        <v>7.6700000762939453</v>
      </c>
      <c r="L396">
        <f>(K396*AI396+AJ396)</f>
        <v>2</v>
      </c>
      <c r="M396" s="1">
        <v>0.5</v>
      </c>
      <c r="N396">
        <f>L396*(M396+1)*(M396+1)/(M396*M396+1)</f>
        <v>3.6</v>
      </c>
      <c r="O396" s="1">
        <v>39.695003509521484</v>
      </c>
      <c r="P396" s="1">
        <v>38.403892517089844</v>
      </c>
      <c r="Q396" s="1">
        <v>40.039222717285156</v>
      </c>
      <c r="R396" s="1">
        <v>410.09085083007813</v>
      </c>
      <c r="S396" s="1">
        <v>414.79525756835938</v>
      </c>
      <c r="T396" s="1">
        <v>19.124851226806641</v>
      </c>
      <c r="U396" s="1">
        <v>19.758739471435547</v>
      </c>
      <c r="V396" s="1">
        <v>26.547647476196289</v>
      </c>
      <c r="W396" s="1">
        <v>27.424964904785156</v>
      </c>
      <c r="X396" s="1">
        <v>500.25067138671875</v>
      </c>
      <c r="Y396" s="1">
        <v>0.17580577731132507</v>
      </c>
      <c r="Z396" s="1">
        <v>0.18505871295928955</v>
      </c>
      <c r="AA396" s="1">
        <v>101.23601531982422</v>
      </c>
      <c r="AB396" s="1">
        <v>1.5774017572402954</v>
      </c>
      <c r="AC396" s="1">
        <v>-0.28896763920783997</v>
      </c>
      <c r="AD396" s="1">
        <v>2.1676532924175262E-2</v>
      </c>
      <c r="AE396" s="1">
        <v>4.541558213531971E-3</v>
      </c>
      <c r="AF396" s="1">
        <v>1.7589576542377472E-2</v>
      </c>
      <c r="AG396" s="1">
        <v>3.5233227536082268E-3</v>
      </c>
      <c r="AH396" s="1">
        <v>1</v>
      </c>
      <c r="AI396" s="1">
        <v>0</v>
      </c>
      <c r="AJ396" s="1">
        <v>2</v>
      </c>
      <c r="AK396" s="1">
        <v>0</v>
      </c>
      <c r="AL396" s="1">
        <v>1</v>
      </c>
      <c r="AM396" s="1">
        <v>0.18999999761581421</v>
      </c>
      <c r="AN396" s="1">
        <v>111115</v>
      </c>
      <c r="AO396">
        <f>X396*0.000001/(K396*0.0001)</f>
        <v>0.65221729649373605</v>
      </c>
      <c r="AP396">
        <f>(U396-T396)/(1000-U396)*AO396</f>
        <v>4.2176645060634815E-4</v>
      </c>
      <c r="AQ396">
        <f>(P396+273.15)</f>
        <v>311.55389251708982</v>
      </c>
      <c r="AR396">
        <f>(O396+273.15)</f>
        <v>312.84500350952146</v>
      </c>
      <c r="AS396">
        <f>(Y396*AK396+Z396*AL396)*AM396</f>
        <v>3.5161155021050661E-2</v>
      </c>
      <c r="AT396">
        <f>((AS396+0.00000010773*(AR396^4-AQ396^4))-AP396*44100)/(L396*0.92*2*29.3+0.00000043092*AQ396^3)</f>
        <v>-1.3525899013350457E-2</v>
      </c>
      <c r="AU396">
        <f>0.61365*EXP(17.502*J396/(240.97+J396))</f>
        <v>6.799410782732636</v>
      </c>
      <c r="AV396">
        <f>AU396*1000/AA396</f>
        <v>67.163951102302647</v>
      </c>
      <c r="AW396">
        <f>(AV396-U396)</f>
        <v>47.4052116308671</v>
      </c>
      <c r="AX396">
        <f>IF(D396,P396,(O396+P396)/2)</f>
        <v>38.403892517089844</v>
      </c>
      <c r="AY396">
        <f>0.61365*EXP(17.502*AX396/(240.97+AX396))</f>
        <v>6.8043823828790249</v>
      </c>
      <c r="AZ396">
        <f>IF(AW396&lt;&gt;0,(1000-(AV396+U396)/2)/AW396*AP396,0)</f>
        <v>8.5103704716600823E-3</v>
      </c>
      <c r="BA396">
        <f>U396*AA396/1000</f>
        <v>2.0002960518306647</v>
      </c>
      <c r="BB396">
        <f>(AY396-BA396)</f>
        <v>4.8040863310483601</v>
      </c>
      <c r="BC396">
        <f>1/(1.6/F396+1.37/N396)</f>
        <v>5.3207896758654984E-3</v>
      </c>
      <c r="BD396">
        <f>G396*AA396*0.001</f>
        <v>98.145576301676627</v>
      </c>
      <c r="BE396">
        <f>G396/S396</f>
        <v>2.3372324331164109</v>
      </c>
      <c r="BF396">
        <f>(1-AP396*AA396/AU396/F396)*100</f>
        <v>26.386164911355657</v>
      </c>
      <c r="BG396">
        <f>(S396-E396/(N396/1.35))</f>
        <v>416.01147338134501</v>
      </c>
      <c r="BH396">
        <f>E396*BF396/100/BG396</f>
        <v>-2.0570760223445369E-3</v>
      </c>
    </row>
    <row r="397" spans="1:60" x14ac:dyDescent="0.25">
      <c r="A397" s="1">
        <v>139</v>
      </c>
      <c r="B397" s="1" t="s">
        <v>459</v>
      </c>
      <c r="C397" s="1">
        <v>17689.499999720603</v>
      </c>
      <c r="D397" s="1">
        <v>1</v>
      </c>
      <c r="E397">
        <f>(R397-S397*(1000-T397)/(1000-U397))*AO397</f>
        <v>-3.2741174252268235</v>
      </c>
      <c r="F397">
        <f>IF(AZ397&lt;&gt;0,1/(1/AZ397-1/N397),0)</f>
        <v>8.5601931858824698E-3</v>
      </c>
      <c r="G397">
        <f>((BC397-AP397/2)*S397-E397)/(BC397+AP397/2)</f>
        <v>973.02432687073201</v>
      </c>
      <c r="H397">
        <f>AP397*1000</f>
        <v>0.42272268321816464</v>
      </c>
      <c r="I397">
        <f>(AU397-BA397)</f>
        <v>4.7936990616676294</v>
      </c>
      <c r="J397">
        <f>(P397+AT397*D397)</f>
        <v>38.371699142692385</v>
      </c>
      <c r="K397" s="1">
        <v>7.6700000762939453</v>
      </c>
      <c r="L397">
        <f>(K397*AI397+AJ397)</f>
        <v>2</v>
      </c>
      <c r="M397" s="1">
        <v>0.5</v>
      </c>
      <c r="N397">
        <f>L397*(M397+1)*(M397+1)/(M397*M397+1)</f>
        <v>3.6</v>
      </c>
      <c r="O397" s="1">
        <v>39.68310546875</v>
      </c>
      <c r="P397" s="1">
        <v>38.384899139404297</v>
      </c>
      <c r="Q397" s="1">
        <v>40.043190002441406</v>
      </c>
      <c r="R397" s="1">
        <v>409.9930419921875</v>
      </c>
      <c r="S397" s="1">
        <v>414.7442626953125</v>
      </c>
      <c r="T397" s="1">
        <v>19.108682632446289</v>
      </c>
      <c r="U397" s="1">
        <v>19.744024276733398</v>
      </c>
      <c r="V397" s="1">
        <v>26.542890548706055</v>
      </c>
      <c r="W397" s="1">
        <v>27.42279052734375</v>
      </c>
      <c r="X397" s="1">
        <v>500.24539184570313</v>
      </c>
      <c r="Y397" s="1">
        <v>0.13117808103561401</v>
      </c>
      <c r="Z397" s="1">
        <v>0.13808219134807587</v>
      </c>
      <c r="AA397" s="1">
        <v>101.23850250244141</v>
      </c>
      <c r="AB397" s="1">
        <v>1.5774017572402954</v>
      </c>
      <c r="AC397" s="1">
        <v>-0.28896763920783997</v>
      </c>
      <c r="AD397" s="1">
        <v>2.1676532924175262E-2</v>
      </c>
      <c r="AE397" s="1">
        <v>4.541558213531971E-3</v>
      </c>
      <c r="AF397" s="1">
        <v>1.7589576542377472E-2</v>
      </c>
      <c r="AG397" s="1">
        <v>3.5233227536082268E-3</v>
      </c>
      <c r="AH397" s="1">
        <v>1</v>
      </c>
      <c r="AI397" s="1">
        <v>0</v>
      </c>
      <c r="AJ397" s="1">
        <v>2</v>
      </c>
      <c r="AK397" s="1">
        <v>0</v>
      </c>
      <c r="AL397" s="1">
        <v>1</v>
      </c>
      <c r="AM397" s="1">
        <v>0.18999999761581421</v>
      </c>
      <c r="AN397" s="1">
        <v>111115</v>
      </c>
      <c r="AO397">
        <f>X397*0.000001/(K397*0.0001)</f>
        <v>0.65221041312872552</v>
      </c>
      <c r="AP397">
        <f>(U397-T397)/(1000-U397)*AO397</f>
        <v>4.2272268321816466E-4</v>
      </c>
      <c r="AQ397">
        <f>(P397+273.15)</f>
        <v>311.53489913940427</v>
      </c>
      <c r="AR397">
        <f>(O397+273.15)</f>
        <v>312.83310546874998</v>
      </c>
      <c r="AS397">
        <f>(Y397*AK397+Z397*AL397)*AM397</f>
        <v>2.6235616026920816E-2</v>
      </c>
      <c r="AT397">
        <f>((AS397+0.00000010773*(AR397^4-AQ397^4))-AP397*44100)/(L397*0.92*2*29.3+0.00000043092*AQ397^3)</f>
        <v>-1.3199996711913084E-2</v>
      </c>
      <c r="AU397">
        <f>0.61365*EXP(17.502*J397/(240.97+J397))</f>
        <v>6.7925545128159674</v>
      </c>
      <c r="AV397">
        <f>AU397*1000/AA397</f>
        <v>67.094577111629661</v>
      </c>
      <c r="AW397">
        <f>(AV397-U397)</f>
        <v>47.350552834896263</v>
      </c>
      <c r="AX397">
        <f>IF(D397,P397,(O397+P397)/2)</f>
        <v>38.384899139404297</v>
      </c>
      <c r="AY397">
        <f>0.61365*EXP(17.502*AX397/(240.97+AX397))</f>
        <v>6.7974020424406003</v>
      </c>
      <c r="AZ397">
        <f>IF(AW397&lt;&gt;0,(1000-(AV397+U397)/2)/AW397*AP397,0)</f>
        <v>8.5398867746112935E-3</v>
      </c>
      <c r="BA397">
        <f>U397*AA397/1000</f>
        <v>1.9988554511483381</v>
      </c>
      <c r="BB397">
        <f>(AY397-BA397)</f>
        <v>4.7985465912922622</v>
      </c>
      <c r="BC397">
        <f>1/(1.6/F397+1.37/N397)</f>
        <v>5.3392499312971903E-3</v>
      </c>
      <c r="BD397">
        <f>G397*AA397*0.001</f>
        <v>98.507525750838965</v>
      </c>
      <c r="BE397">
        <f>G397/S397</f>
        <v>2.3460826692268291</v>
      </c>
      <c r="BF397">
        <f>(1-AP397*AA397/AU397/F397)*100</f>
        <v>26.398855656264931</v>
      </c>
      <c r="BG397">
        <f>(S397-E397/(N397/1.35))</f>
        <v>415.97205672977253</v>
      </c>
      <c r="BH397">
        <f>E397*BF397/100/BG397</f>
        <v>-2.0778547960584298E-3</v>
      </c>
    </row>
    <row r="398" spans="1:60" x14ac:dyDescent="0.25">
      <c r="A398" s="1">
        <v>140</v>
      </c>
      <c r="B398" s="1" t="s">
        <v>460</v>
      </c>
      <c r="C398" s="1">
        <v>17694.499999608845</v>
      </c>
      <c r="D398" s="1">
        <v>1</v>
      </c>
      <c r="E398">
        <f>(R398-S398*(1000-T398)/(1000-U398))*AO398</f>
        <v>-3.318219293888812</v>
      </c>
      <c r="F398">
        <f>IF(AZ398&lt;&gt;0,1/(1/AZ398-1/N398),0)</f>
        <v>8.6016271350272365E-3</v>
      </c>
      <c r="G398">
        <f>((BC398-AP398/2)*S398-E398)/(BC398+AP398/2)</f>
        <v>978.11305914384843</v>
      </c>
      <c r="H398">
        <f>AP398*1000</f>
        <v>0.42440550194642807</v>
      </c>
      <c r="I398">
        <f>(AU398-BA398)</f>
        <v>4.7898532481549498</v>
      </c>
      <c r="J398">
        <f>(P398+AT398*D398)</f>
        <v>38.358445364605238</v>
      </c>
      <c r="K398" s="1">
        <v>7.6700000762939453</v>
      </c>
      <c r="L398">
        <f>(K398*AI398+AJ398)</f>
        <v>2</v>
      </c>
      <c r="M398" s="1">
        <v>0.5</v>
      </c>
      <c r="N398">
        <f>L398*(M398+1)*(M398+1)/(M398*M398+1)</f>
        <v>3.6</v>
      </c>
      <c r="O398" s="1">
        <v>39.678993225097656</v>
      </c>
      <c r="P398" s="1">
        <v>38.371166229248047</v>
      </c>
      <c r="Q398" s="1">
        <v>40.065975189208984</v>
      </c>
      <c r="R398" s="1">
        <v>409.89645385742188</v>
      </c>
      <c r="S398" s="1">
        <v>414.71426391601563</v>
      </c>
      <c r="T398" s="1">
        <v>19.09587287902832</v>
      </c>
      <c r="U398" s="1">
        <v>19.733753204345703</v>
      </c>
      <c r="V398" s="1">
        <v>26.53087043762207</v>
      </c>
      <c r="W398" s="1">
        <v>27.416530609130859</v>
      </c>
      <c r="X398" s="1">
        <v>500.24322509765625</v>
      </c>
      <c r="Y398" s="1">
        <v>0.16854266822338104</v>
      </c>
      <c r="Z398" s="1">
        <v>0.17741334438323975</v>
      </c>
      <c r="AA398" s="1">
        <v>101.23958587646484</v>
      </c>
      <c r="AB398" s="1">
        <v>1.5774017572402954</v>
      </c>
      <c r="AC398" s="1">
        <v>-0.28896763920783997</v>
      </c>
      <c r="AD398" s="1">
        <v>2.1676532924175262E-2</v>
      </c>
      <c r="AE398" s="1">
        <v>4.541558213531971E-3</v>
      </c>
      <c r="AF398" s="1">
        <v>1.7589576542377472E-2</v>
      </c>
      <c r="AG398" s="1">
        <v>3.5233227536082268E-3</v>
      </c>
      <c r="AH398" s="1">
        <v>1</v>
      </c>
      <c r="AI398" s="1">
        <v>0</v>
      </c>
      <c r="AJ398" s="1">
        <v>2</v>
      </c>
      <c r="AK398" s="1">
        <v>0</v>
      </c>
      <c r="AL398" s="1">
        <v>1</v>
      </c>
      <c r="AM398" s="1">
        <v>0.18999999761581421</v>
      </c>
      <c r="AN398" s="1">
        <v>111115</v>
      </c>
      <c r="AO398">
        <f>X398*0.000001/(K398*0.0001)</f>
        <v>0.65220758816389468</v>
      </c>
      <c r="AP398">
        <f>(U398-T398)/(1000-U398)*AO398</f>
        <v>4.2440550194642804E-4</v>
      </c>
      <c r="AQ398">
        <f>(P398+273.15)</f>
        <v>311.52116622924802</v>
      </c>
      <c r="AR398">
        <f>(O398+273.15)</f>
        <v>312.82899322509763</v>
      </c>
      <c r="AS398">
        <f>(Y398*AK398+Z398*AL398)*AM398</f>
        <v>3.3708535009829177E-2</v>
      </c>
      <c r="AT398">
        <f>((AS398+0.00000010773*(AR398^4-AQ398^4))-AP398*44100)/(L398*0.92*2*29.3+0.00000043092*AQ398^3)</f>
        <v>-1.2720864642811058E-2</v>
      </c>
      <c r="AU398">
        <f>0.61365*EXP(17.502*J398/(240.97+J398))</f>
        <v>6.7876902503512699</v>
      </c>
      <c r="AV398">
        <f>AU398*1000/AA398</f>
        <v>67.045812086131846</v>
      </c>
      <c r="AW398">
        <f>(AV398-U398)</f>
        <v>47.312058881786143</v>
      </c>
      <c r="AX398">
        <f>IF(D398,P398,(O398+P398)/2)</f>
        <v>38.371166229248047</v>
      </c>
      <c r="AY398">
        <f>0.61365*EXP(17.502*AX398/(240.97+AX398))</f>
        <v>6.7923588701827535</v>
      </c>
      <c r="AZ398">
        <f>IF(AW398&lt;&gt;0,(1000-(AV398+U398)/2)/AW398*AP398,0)</f>
        <v>8.581123904963359E-3</v>
      </c>
      <c r="BA398">
        <f>U398*AA398/1000</f>
        <v>1.9978370021963201</v>
      </c>
      <c r="BB398">
        <f>(AY398-BA398)</f>
        <v>4.7945218679864334</v>
      </c>
      <c r="BC398">
        <f>1/(1.6/F398+1.37/N398)</f>
        <v>5.3650407666962063E-3</v>
      </c>
      <c r="BD398">
        <f>G398*AA398*0.001</f>
        <v>99.023761048085376</v>
      </c>
      <c r="BE398">
        <f>G398/S398</f>
        <v>2.3585228294484888</v>
      </c>
      <c r="BF398">
        <f>(1-AP398*AA398/AU398/F398)*100</f>
        <v>26.408316650562536</v>
      </c>
      <c r="BG398">
        <f>(S398-E398/(N398/1.35))</f>
        <v>415.95859615122396</v>
      </c>
      <c r="BH398">
        <f>E398*BF398/100/BG398</f>
        <v>-2.1066660633974237E-3</v>
      </c>
    </row>
    <row r="399" spans="1:60" x14ac:dyDescent="0.25">
      <c r="A399" s="1">
        <v>141</v>
      </c>
      <c r="B399" s="1" t="s">
        <v>461</v>
      </c>
      <c r="C399" s="1">
        <v>17699.499999497086</v>
      </c>
      <c r="D399" s="1">
        <v>1</v>
      </c>
      <c r="E399">
        <f>(R399-S399*(1000-T399)/(1000-U399))*AO399</f>
        <v>-3.2763921743653976</v>
      </c>
      <c r="F399">
        <f>IF(AZ399&lt;&gt;0,1/(1/AZ399-1/N399),0)</f>
        <v>8.6232293837991865E-3</v>
      </c>
      <c r="G399">
        <f>((BC399-AP399/2)*S399-E399)/(BC399+AP399/2)</f>
        <v>969.12736360852921</v>
      </c>
      <c r="H399">
        <f>AP399*1000</f>
        <v>0.4253002674057742</v>
      </c>
      <c r="I399">
        <f>(AU399-BA399)</f>
        <v>4.7880544142361749</v>
      </c>
      <c r="J399">
        <f>(P399+AT399*D399)</f>
        <v>38.350638569970812</v>
      </c>
      <c r="K399" s="1">
        <v>7.6700000762939453</v>
      </c>
      <c r="L399">
        <f>(K399*AI399+AJ399)</f>
        <v>2</v>
      </c>
      <c r="M399" s="1">
        <v>0.5</v>
      </c>
      <c r="N399">
        <f>L399*(M399+1)*(M399+1)/(M399*M399+1)</f>
        <v>3.6</v>
      </c>
      <c r="O399" s="1">
        <v>39.678245544433594</v>
      </c>
      <c r="P399" s="1">
        <v>38.362922668457031</v>
      </c>
      <c r="Q399" s="1">
        <v>40.074958801269531</v>
      </c>
      <c r="R399" s="1">
        <v>409.91964721679688</v>
      </c>
      <c r="S399" s="1">
        <v>414.67276000976563</v>
      </c>
      <c r="T399" s="1">
        <v>19.083999633789063</v>
      </c>
      <c r="U399" s="1">
        <v>19.723228454589844</v>
      </c>
      <c r="V399" s="1">
        <v>26.516510009765625</v>
      </c>
      <c r="W399" s="1">
        <v>27.404014587402344</v>
      </c>
      <c r="X399" s="1">
        <v>500.2457275390625</v>
      </c>
      <c r="Y399" s="1">
        <v>0.14219726622104645</v>
      </c>
      <c r="Z399" s="1">
        <v>0.14968132972717285</v>
      </c>
      <c r="AA399" s="1">
        <v>101.23961639404297</v>
      </c>
      <c r="AB399" s="1">
        <v>1.5774017572402954</v>
      </c>
      <c r="AC399" s="1">
        <v>-0.28896763920783997</v>
      </c>
      <c r="AD399" s="1">
        <v>2.1676532924175262E-2</v>
      </c>
      <c r="AE399" s="1">
        <v>4.541558213531971E-3</v>
      </c>
      <c r="AF399" s="1">
        <v>1.7589576542377472E-2</v>
      </c>
      <c r="AG399" s="1">
        <v>3.5233227536082268E-3</v>
      </c>
      <c r="AH399" s="1">
        <v>1</v>
      </c>
      <c r="AI399" s="1">
        <v>0</v>
      </c>
      <c r="AJ399" s="1">
        <v>2</v>
      </c>
      <c r="AK399" s="1">
        <v>0</v>
      </c>
      <c r="AL399" s="1">
        <v>1</v>
      </c>
      <c r="AM399" s="1">
        <v>0.18999999761581421</v>
      </c>
      <c r="AN399" s="1">
        <v>111115</v>
      </c>
      <c r="AO399">
        <f>X399*0.000001/(K399*0.0001)</f>
        <v>0.65221085079933316</v>
      </c>
      <c r="AP399">
        <f>(U399-T399)/(1000-U399)*AO399</f>
        <v>4.2530026740577421E-4</v>
      </c>
      <c r="AQ399">
        <f>(P399+273.15)</f>
        <v>311.51292266845701</v>
      </c>
      <c r="AR399">
        <f>(O399+273.15)</f>
        <v>312.82824554443357</v>
      </c>
      <c r="AS399">
        <f>(Y399*AK399+Z399*AL399)*AM399</f>
        <v>2.8439452291294742E-2</v>
      </c>
      <c r="AT399">
        <f>((AS399+0.00000010773*(AR399^4-AQ399^4))-AP399*44100)/(L399*0.92*2*29.3+0.00000043092*AQ399^3)</f>
        <v>-1.2284098486218363E-2</v>
      </c>
      <c r="AU399">
        <f>0.61365*EXP(17.502*J399/(240.97+J399))</f>
        <v>6.7848264970309238</v>
      </c>
      <c r="AV399">
        <f>AU399*1000/AA399</f>
        <v>67.017504991555356</v>
      </c>
      <c r="AW399">
        <f>(AV399-U399)</f>
        <v>47.294276536965512</v>
      </c>
      <c r="AX399">
        <f>IF(D399,P399,(O399+P399)/2)</f>
        <v>38.362922668457031</v>
      </c>
      <c r="AY399">
        <f>0.61365*EXP(17.502*AX399/(240.97+AX399))</f>
        <v>6.7893331252879179</v>
      </c>
      <c r="AZ399">
        <f>IF(AW399&lt;&gt;0,(1000-(AV399+U399)/2)/AW399*AP399,0)</f>
        <v>8.6026231635653524E-3</v>
      </c>
      <c r="BA399">
        <f>U399*AA399/1000</f>
        <v>1.9967720827947486</v>
      </c>
      <c r="BB399">
        <f>(AY399-BA399)</f>
        <v>4.7925610424931691</v>
      </c>
      <c r="BC399">
        <f>1/(1.6/F399+1.37/N399)</f>
        <v>5.3784870279802747E-3</v>
      </c>
      <c r="BD399">
        <f>G399*AA399*0.001</f>
        <v>98.114082528697693</v>
      </c>
      <c r="BE399">
        <f>G399/S399</f>
        <v>2.3370895247271752</v>
      </c>
      <c r="BF399">
        <f>(1-AP399*AA399/AU399/F399)*100</f>
        <v>26.406838266489039</v>
      </c>
      <c r="BG399">
        <f>(S399-E399/(N399/1.35))</f>
        <v>415.90140707515263</v>
      </c>
      <c r="BH399">
        <f>E399*BF399/100/BG399</f>
        <v>-2.0802804889386577E-3</v>
      </c>
    </row>
    <row r="400" spans="1:60" x14ac:dyDescent="0.25">
      <c r="A400" s="1" t="s">
        <v>9</v>
      </c>
      <c r="B400" s="1" t="s">
        <v>462</v>
      </c>
    </row>
    <row r="401" spans="1:60" x14ac:dyDescent="0.25">
      <c r="A401" s="1" t="s">
        <v>9</v>
      </c>
      <c r="B401" s="1" t="s">
        <v>463</v>
      </c>
    </row>
    <row r="402" spans="1:60" x14ac:dyDescent="0.25">
      <c r="A402" s="1" t="s">
        <v>9</v>
      </c>
      <c r="B402" s="1" t="s">
        <v>464</v>
      </c>
    </row>
    <row r="403" spans="1:60" x14ac:dyDescent="0.25">
      <c r="A403" s="1" t="s">
        <v>9</v>
      </c>
      <c r="B403" s="1" t="s">
        <v>465</v>
      </c>
    </row>
    <row r="404" spans="1:60" x14ac:dyDescent="0.25">
      <c r="A404" s="1" t="s">
        <v>9</v>
      </c>
      <c r="B404" s="1" t="s">
        <v>466</v>
      </c>
    </row>
    <row r="405" spans="1:60" x14ac:dyDescent="0.25">
      <c r="A405" s="1" t="s">
        <v>9</v>
      </c>
      <c r="B405" s="1" t="s">
        <v>467</v>
      </c>
    </row>
    <row r="406" spans="1:60" x14ac:dyDescent="0.25">
      <c r="A406" s="1" t="s">
        <v>9</v>
      </c>
      <c r="B406" s="1" t="s">
        <v>468</v>
      </c>
    </row>
    <row r="407" spans="1:60" x14ac:dyDescent="0.25">
      <c r="A407" s="1" t="s">
        <v>9</v>
      </c>
      <c r="B407" s="1" t="s">
        <v>469</v>
      </c>
    </row>
    <row r="408" spans="1:60" x14ac:dyDescent="0.25">
      <c r="A408" s="1" t="s">
        <v>9</v>
      </c>
      <c r="B408" s="1" t="s">
        <v>470</v>
      </c>
    </row>
    <row r="409" spans="1:60" x14ac:dyDescent="0.25">
      <c r="A409" s="1">
        <v>142</v>
      </c>
      <c r="B409" s="1" t="s">
        <v>471</v>
      </c>
      <c r="C409" s="1">
        <v>17911.999999955297</v>
      </c>
      <c r="D409" s="1">
        <v>1</v>
      </c>
      <c r="E409">
        <f>(R409-S409*(1000-T409)/(1000-U409))*AO409</f>
        <v>-4.3784382359594245</v>
      </c>
      <c r="F409">
        <f>IF(AZ409&lt;&gt;0,1/(1/AZ409-1/N409),0)</f>
        <v>1.4619909788292028E-2</v>
      </c>
      <c r="G409">
        <f>((BC409-AP409/2)*S409-E409)/(BC409+AP409/2)</f>
        <v>849.56128067750558</v>
      </c>
      <c r="H409">
        <f>AP409*1000</f>
        <v>0.70040908105510524</v>
      </c>
      <c r="I409">
        <f>(AU409-BA409)</f>
        <v>4.660450778061092</v>
      </c>
      <c r="J409">
        <f>(P409+AT409*D409)</f>
        <v>38.042819204714064</v>
      </c>
      <c r="K409" s="1">
        <v>8.8199996948242188</v>
      </c>
      <c r="L409">
        <f>(K409*AI409+AJ409)</f>
        <v>2</v>
      </c>
      <c r="M409" s="1">
        <v>0.5</v>
      </c>
      <c r="N409">
        <f>L409*(M409+1)*(M409+1)/(M409*M409+1)</f>
        <v>3.6</v>
      </c>
      <c r="O409" s="1">
        <v>39.668067932128906</v>
      </c>
      <c r="P409" s="1">
        <v>38.131755828857422</v>
      </c>
      <c r="Q409" s="1">
        <v>40.0894775390625</v>
      </c>
      <c r="R409" s="1">
        <v>410.24423217773438</v>
      </c>
      <c r="S409" s="1">
        <v>417.44830322265625</v>
      </c>
      <c r="T409" s="1">
        <v>18.668376922607422</v>
      </c>
      <c r="U409" s="1">
        <v>19.878711700439453</v>
      </c>
      <c r="V409" s="1">
        <v>25.948160171508789</v>
      </c>
      <c r="W409" s="1">
        <v>27.629034042358398</v>
      </c>
      <c r="X409" s="1">
        <v>500.25869750976563</v>
      </c>
      <c r="Y409" s="1">
        <v>0.13079559803009033</v>
      </c>
      <c r="Z409" s="1">
        <v>0.1376795768737793</v>
      </c>
      <c r="AA409" s="1">
        <v>101.22844696044922</v>
      </c>
      <c r="AB409" s="1">
        <v>1.6110671758651733</v>
      </c>
      <c r="AC409" s="1">
        <v>-0.28829845786094666</v>
      </c>
      <c r="AD409" s="1">
        <v>7.1386829018592834E-2</v>
      </c>
      <c r="AE409" s="1">
        <v>2.3160120472311974E-3</v>
      </c>
      <c r="AF409" s="1">
        <v>7.9115211963653564E-2</v>
      </c>
      <c r="AG409" s="1">
        <v>2.2907904349267483E-3</v>
      </c>
      <c r="AH409" s="1">
        <v>0.66666668653488159</v>
      </c>
      <c r="AI409" s="1">
        <v>0</v>
      </c>
      <c r="AJ409" s="1">
        <v>2</v>
      </c>
      <c r="AK409" s="1">
        <v>0</v>
      </c>
      <c r="AL409" s="1">
        <v>1</v>
      </c>
      <c r="AM409" s="1">
        <v>0.18999999761581421</v>
      </c>
      <c r="AN409" s="1">
        <v>111115</v>
      </c>
      <c r="AO409">
        <f>X409*0.000001/(K409*0.0001)</f>
        <v>0.56718675149538733</v>
      </c>
      <c r="AP409">
        <f>(U409-T409)/(1000-U409)*AO409</f>
        <v>7.0040908105510526E-4</v>
      </c>
      <c r="AQ409">
        <f>(P409+273.15)</f>
        <v>311.2817558288574</v>
      </c>
      <c r="AR409">
        <f>(O409+273.15)</f>
        <v>312.81806793212888</v>
      </c>
      <c r="AS409">
        <f>(Y409*AK409+Z409*AL409)*AM409</f>
        <v>2.6159119277764376E-2</v>
      </c>
      <c r="AT409">
        <f>((AS409+0.00000010773*(AR409^4-AQ409^4))-AP409*44100)/(L409*0.92*2*29.3+0.00000043092*AQ409^3)</f>
        <v>-8.8936624143359344E-2</v>
      </c>
      <c r="AU409">
        <f>0.61365*EXP(17.502*J409/(240.97+J409))</f>
        <v>6.6727418910710883</v>
      </c>
      <c r="AV409">
        <f>AU409*1000/AA409</f>
        <v>65.917655475621231</v>
      </c>
      <c r="AW409">
        <f>(AV409-U409)</f>
        <v>46.038943775181778</v>
      </c>
      <c r="AX409">
        <f>IF(D409,P409,(O409+P409)/2)</f>
        <v>38.131755828857422</v>
      </c>
      <c r="AY409">
        <f>0.61365*EXP(17.502*AX409/(240.97+AX409))</f>
        <v>6.7049596434068439</v>
      </c>
      <c r="AZ409">
        <f>IF(AW409&lt;&gt;0,(1000-(AV409+U409)/2)/AW409*AP409,0)</f>
        <v>1.4560777219017182E-2</v>
      </c>
      <c r="BA409">
        <f>U409*AA409/1000</f>
        <v>2.0122911130099963</v>
      </c>
      <c r="BB409">
        <f>(AY409-BA409)</f>
        <v>4.6926685303968476</v>
      </c>
      <c r="BC409">
        <f>1/(1.6/F409+1.37/N409)</f>
        <v>9.1057800438238273E-3</v>
      </c>
      <c r="BD409">
        <f>G409*AA409*0.001</f>
        <v>85.999769040714185</v>
      </c>
      <c r="BE409">
        <f>G409/S409</f>
        <v>2.0351293180951591</v>
      </c>
      <c r="BF409">
        <f>(1-AP409*AA409/AU409/F409)*100</f>
        <v>27.321605797285176</v>
      </c>
      <c r="BG409">
        <f>(S409-E409/(N409/1.35))</f>
        <v>419.09021756114106</v>
      </c>
      <c r="BH409">
        <f>E409*BF409/100/BG409</f>
        <v>-2.8544203247405043E-3</v>
      </c>
    </row>
    <row r="410" spans="1:60" x14ac:dyDescent="0.25">
      <c r="A410" s="1">
        <v>143</v>
      </c>
      <c r="B410" s="1" t="s">
        <v>472</v>
      </c>
      <c r="C410" s="1">
        <v>17916.999999843538</v>
      </c>
      <c r="D410" s="1">
        <v>1</v>
      </c>
      <c r="E410">
        <f>(R410-S410*(1000-T410)/(1000-U410))*AO410</f>
        <v>-4.353124917975407</v>
      </c>
      <c r="F410">
        <f>IF(AZ410&lt;&gt;0,1/(1/AZ410-1/N410),0)</f>
        <v>1.4714363083694485E-2</v>
      </c>
      <c r="G410">
        <f>((BC410-AP410/2)*S410-E410)/(BC410+AP410/2)</f>
        <v>843.95293098600121</v>
      </c>
      <c r="H410">
        <f>AP410*1000</f>
        <v>0.70454813777523073</v>
      </c>
      <c r="I410">
        <f>(AU410-BA410)</f>
        <v>4.6580629947597263</v>
      </c>
      <c r="J410">
        <f>(P410+AT410*D410)</f>
        <v>38.035322198051254</v>
      </c>
      <c r="K410" s="1">
        <v>8.8199996948242188</v>
      </c>
      <c r="L410">
        <f>(K410*AI410+AJ410)</f>
        <v>2</v>
      </c>
      <c r="M410" s="1">
        <v>0.5</v>
      </c>
      <c r="N410">
        <f>L410*(M410+1)*(M410+1)/(M410*M410+1)</f>
        <v>3.6</v>
      </c>
      <c r="O410" s="1">
        <v>39.667377471923828</v>
      </c>
      <c r="P410" s="1">
        <v>38.125171661376953</v>
      </c>
      <c r="Q410" s="1">
        <v>40.101470947265625</v>
      </c>
      <c r="R410" s="1">
        <v>410.2799072265625</v>
      </c>
      <c r="S410" s="1">
        <v>417.43634033203125</v>
      </c>
      <c r="T410" s="1">
        <v>18.658161163330078</v>
      </c>
      <c r="U410" s="1">
        <v>19.875656127929688</v>
      </c>
      <c r="V410" s="1">
        <v>25.935836791992188</v>
      </c>
      <c r="W410" s="1">
        <v>27.626497268676758</v>
      </c>
      <c r="X410" s="1">
        <v>500.257080078125</v>
      </c>
      <c r="Y410" s="1">
        <v>0.11004111915826797</v>
      </c>
      <c r="Z410" s="1">
        <v>0.11583275347948074</v>
      </c>
      <c r="AA410" s="1">
        <v>101.22781372070313</v>
      </c>
      <c r="AB410" s="1">
        <v>1.6110671758651733</v>
      </c>
      <c r="AC410" s="1">
        <v>-0.28829845786094666</v>
      </c>
      <c r="AD410" s="1">
        <v>7.1386829018592834E-2</v>
      </c>
      <c r="AE410" s="1">
        <v>2.3160120472311974E-3</v>
      </c>
      <c r="AF410" s="1">
        <v>7.9115211963653564E-2</v>
      </c>
      <c r="AG410" s="1">
        <v>2.2907904349267483E-3</v>
      </c>
      <c r="AH410" s="1">
        <v>1</v>
      </c>
      <c r="AI410" s="1">
        <v>0</v>
      </c>
      <c r="AJ410" s="1">
        <v>2</v>
      </c>
      <c r="AK410" s="1">
        <v>0</v>
      </c>
      <c r="AL410" s="1">
        <v>1</v>
      </c>
      <c r="AM410" s="1">
        <v>0.18999999761581421</v>
      </c>
      <c r="AN410" s="1">
        <v>111115</v>
      </c>
      <c r="AO410">
        <f>X410*0.000001/(K410*0.0001)</f>
        <v>0.56718491767260204</v>
      </c>
      <c r="AP410">
        <f>(U410-T410)/(1000-U410)*AO410</f>
        <v>7.0454813777523072E-4</v>
      </c>
      <c r="AQ410">
        <f>(P410+273.15)</f>
        <v>311.27517166137693</v>
      </c>
      <c r="AR410">
        <f>(O410+273.15)</f>
        <v>312.81737747192381</v>
      </c>
      <c r="AS410">
        <f>(Y410*AK410+Z410*AL410)*AM410</f>
        <v>2.2008222884934536E-2</v>
      </c>
      <c r="AT410">
        <f>((AS410+0.00000010773*(AR410^4-AQ410^4))-AP410*44100)/(L410*0.92*2*29.3+0.00000043092*AQ410^3)</f>
        <v>-8.9849463325700471E-2</v>
      </c>
      <c r="AU410">
        <f>0.61365*EXP(17.502*J410/(240.97+J410))</f>
        <v>6.6700322108545445</v>
      </c>
      <c r="AV410">
        <f>AU410*1000/AA410</f>
        <v>65.89129969019956</v>
      </c>
      <c r="AW410">
        <f>(AV410-U410)</f>
        <v>46.015643562269872</v>
      </c>
      <c r="AX410">
        <f>IF(D410,P410,(O410+P410)/2)</f>
        <v>38.125171661376953</v>
      </c>
      <c r="AY410">
        <f>0.61365*EXP(17.502*AX410/(240.97+AX410))</f>
        <v>6.7025698773061819</v>
      </c>
      <c r="AZ410">
        <f>IF(AW410&lt;&gt;0,(1000-(AV410+U410)/2)/AW410*AP410,0)</f>
        <v>1.4654465548450764E-2</v>
      </c>
      <c r="BA410">
        <f>U410*AA410/1000</f>
        <v>2.0119692160948182</v>
      </c>
      <c r="BB410">
        <f>(AY410-BA410)</f>
        <v>4.6906006612113638</v>
      </c>
      <c r="BC410">
        <f>1/(1.6/F410+1.37/N410)</f>
        <v>9.1644036189161473E-3</v>
      </c>
      <c r="BD410">
        <f>G410*AA410*0.001</f>
        <v>85.431510086892345</v>
      </c>
      <c r="BE410">
        <f>G410/S410</f>
        <v>2.0217524193382785</v>
      </c>
      <c r="BF410">
        <f>(1-AP410*AA410/AU410/F410)*100</f>
        <v>27.332347769999544</v>
      </c>
      <c r="BG410">
        <f>(S410-E410/(N410/1.35))</f>
        <v>419.068762176272</v>
      </c>
      <c r="BH410">
        <f>E410*BF410/100/BG410</f>
        <v>-2.8391790293905944E-3</v>
      </c>
    </row>
    <row r="411" spans="1:60" x14ac:dyDescent="0.25">
      <c r="A411" s="1">
        <v>144</v>
      </c>
      <c r="B411" s="1" t="s">
        <v>473</v>
      </c>
      <c r="C411" s="1">
        <v>17922.499999720603</v>
      </c>
      <c r="D411" s="1">
        <v>1</v>
      </c>
      <c r="E411">
        <f>(R411-S411*(1000-T411)/(1000-U411))*AO411</f>
        <v>-4.4227630377992453</v>
      </c>
      <c r="F411">
        <f>IF(AZ411&lt;&gt;0,1/(1/AZ411-1/N411),0)</f>
        <v>1.4800660393282237E-2</v>
      </c>
      <c r="G411">
        <f>((BC411-AP411/2)*S411-E411)/(BC411+AP411/2)</f>
        <v>848.5841404686355</v>
      </c>
      <c r="H411">
        <f>AP411*1000</f>
        <v>0.70833267563797297</v>
      </c>
      <c r="I411">
        <f>(AU411-BA411)</f>
        <v>4.6559293381601936</v>
      </c>
      <c r="J411">
        <f>(P411+AT411*D411)</f>
        <v>38.027988702466907</v>
      </c>
      <c r="K411" s="1">
        <v>8.8199996948242188</v>
      </c>
      <c r="L411">
        <f>(K411*AI411+AJ411)</f>
        <v>2</v>
      </c>
      <c r="M411" s="1">
        <v>0.5</v>
      </c>
      <c r="N411">
        <f>L411*(M411+1)*(M411+1)/(M411*M411+1)</f>
        <v>3.6</v>
      </c>
      <c r="O411" s="1">
        <v>39.665988922119141</v>
      </c>
      <c r="P411" s="1">
        <v>38.118770599365234</v>
      </c>
      <c r="Q411" s="1">
        <v>40.095829010009766</v>
      </c>
      <c r="R411" s="1">
        <v>410.151123046875</v>
      </c>
      <c r="S411" s="1">
        <v>417.42767333984375</v>
      </c>
      <c r="T411" s="1">
        <v>18.646648406982422</v>
      </c>
      <c r="U411" s="1">
        <v>19.870708465576172</v>
      </c>
      <c r="V411" s="1">
        <v>25.921737670898438</v>
      </c>
      <c r="W411" s="1">
        <v>27.621097564697266</v>
      </c>
      <c r="X411" s="1">
        <v>500.24929809570313</v>
      </c>
      <c r="Y411" s="1">
        <v>5.7241376489400864E-2</v>
      </c>
      <c r="Z411" s="1">
        <v>6.0254082083702087E-2</v>
      </c>
      <c r="AA411" s="1">
        <v>101.22705078125</v>
      </c>
      <c r="AB411" s="1">
        <v>1.6110671758651733</v>
      </c>
      <c r="AC411" s="1">
        <v>-0.28829845786094666</v>
      </c>
      <c r="AD411" s="1">
        <v>7.1386829018592834E-2</v>
      </c>
      <c r="AE411" s="1">
        <v>2.3160120472311974E-3</v>
      </c>
      <c r="AF411" s="1">
        <v>7.9115211963653564E-2</v>
      </c>
      <c r="AG411" s="1">
        <v>2.2907904349267483E-3</v>
      </c>
      <c r="AH411" s="1">
        <v>1</v>
      </c>
      <c r="AI411" s="1">
        <v>0</v>
      </c>
      <c r="AJ411" s="1">
        <v>2</v>
      </c>
      <c r="AK411" s="1">
        <v>0</v>
      </c>
      <c r="AL411" s="1">
        <v>1</v>
      </c>
      <c r="AM411" s="1">
        <v>0.18999999761581421</v>
      </c>
      <c r="AN411" s="1">
        <v>111115</v>
      </c>
      <c r="AO411">
        <f>X411*0.000001/(K411*0.0001)</f>
        <v>0.56717609456297491</v>
      </c>
      <c r="AP411">
        <f>(U411-T411)/(1000-U411)*AO411</f>
        <v>7.0833267563797297E-4</v>
      </c>
      <c r="AQ411">
        <f>(P411+273.15)</f>
        <v>311.26877059936521</v>
      </c>
      <c r="AR411">
        <f>(O411+273.15)</f>
        <v>312.81598892211912</v>
      </c>
      <c r="AS411">
        <f>(Y411*AK411+Z411*AL411)*AM411</f>
        <v>1.144827545224647E-2</v>
      </c>
      <c r="AT411">
        <f>((AS411+0.00000010773*(AR411^4-AQ411^4))-AP411*44100)/(L411*0.92*2*29.3+0.00000043092*AQ411^3)</f>
        <v>-9.0781896898328426E-2</v>
      </c>
      <c r="AU411">
        <f>0.61365*EXP(17.502*J411/(240.97+J411))</f>
        <v>6.6673825530644875</v>
      </c>
      <c r="AV411">
        <f>AU411*1000/AA411</f>
        <v>65.865620914636665</v>
      </c>
      <c r="AW411">
        <f>(AV411-U411)</f>
        <v>45.994912449060493</v>
      </c>
      <c r="AX411">
        <f>IF(D411,P411,(O411+P411)/2)</f>
        <v>38.118770599365234</v>
      </c>
      <c r="AY411">
        <f>0.61365*EXP(17.502*AX411/(240.97+AX411))</f>
        <v>6.7002472790334044</v>
      </c>
      <c r="AZ411">
        <f>IF(AW411&lt;&gt;0,(1000-(AV411+U411)/2)/AW411*AP411,0)</f>
        <v>1.4740059666255306E-2</v>
      </c>
      <c r="BA411">
        <f>U411*AA411/1000</f>
        <v>2.0114532149042934</v>
      </c>
      <c r="BB411">
        <f>(AY411-BA411)</f>
        <v>4.6887940641291106</v>
      </c>
      <c r="BC411">
        <f>1/(1.6/F411+1.37/N411)</f>
        <v>9.2179627886224604E-3</v>
      </c>
      <c r="BD411">
        <f>G411*AA411*0.001</f>
        <v>85.89966987938196</v>
      </c>
      <c r="BE411">
        <f>G411/S411</f>
        <v>2.032889036031329</v>
      </c>
      <c r="BF411">
        <f>(1-AP411*AA411/AU411/F411)*100</f>
        <v>27.339665566025538</v>
      </c>
      <c r="BG411">
        <f>(S411-E411/(N411/1.35))</f>
        <v>419.08620947901846</v>
      </c>
      <c r="BH411">
        <f>E411*BF411/100/BG411</f>
        <v>-2.8852503278866356E-3</v>
      </c>
    </row>
    <row r="412" spans="1:60" x14ac:dyDescent="0.25">
      <c r="A412" s="1">
        <v>145</v>
      </c>
      <c r="B412" s="1" t="s">
        <v>474</v>
      </c>
      <c r="C412" s="1">
        <v>17927.499999608845</v>
      </c>
      <c r="D412" s="1">
        <v>1</v>
      </c>
      <c r="E412">
        <f>(R412-S412*(1000-T412)/(1000-U412))*AO412</f>
        <v>-4.5189345229515903</v>
      </c>
      <c r="F412">
        <f>IF(AZ412&lt;&gt;0,1/(1/AZ412-1/N412),0)</f>
        <v>1.4842022964256255E-2</v>
      </c>
      <c r="G412">
        <f>((BC412-AP412/2)*S412-E412)/(BC412+AP412/2)</f>
        <v>857.30052493421454</v>
      </c>
      <c r="H412">
        <f>AP412*1000</f>
        <v>0.70998045175380686</v>
      </c>
      <c r="I412">
        <f>(AU412-BA412)</f>
        <v>4.6538368320470003</v>
      </c>
      <c r="J412">
        <f>(P412+AT412*D412)</f>
        <v>38.020450038648114</v>
      </c>
      <c r="K412" s="1">
        <v>8.8199996948242188</v>
      </c>
      <c r="L412">
        <f>(K412*AI412+AJ412)</f>
        <v>2</v>
      </c>
      <c r="M412" s="1">
        <v>0.5</v>
      </c>
      <c r="N412">
        <f>L412*(M412+1)*(M412+1)/(M412*M412+1)</f>
        <v>3.6</v>
      </c>
      <c r="O412" s="1">
        <v>39.660999298095703</v>
      </c>
      <c r="P412" s="1">
        <v>38.111591339111328</v>
      </c>
      <c r="Q412" s="1">
        <v>40.068805694580078</v>
      </c>
      <c r="R412" s="1">
        <v>409.93817138671875</v>
      </c>
      <c r="S412" s="1">
        <v>417.38320922851563</v>
      </c>
      <c r="T412" s="1">
        <v>18.637763977050781</v>
      </c>
      <c r="U412" s="1">
        <v>19.864692687988281</v>
      </c>
      <c r="V412" s="1">
        <v>25.914979934692383</v>
      </c>
      <c r="W412" s="1">
        <v>27.619756698608398</v>
      </c>
      <c r="X412" s="1">
        <v>500.24374389648438</v>
      </c>
      <c r="Y412" s="1">
        <v>6.6457107663154602E-2</v>
      </c>
      <c r="Z412" s="1">
        <v>6.9954849779605865E-2</v>
      </c>
      <c r="AA412" s="1">
        <v>101.22597503662109</v>
      </c>
      <c r="AB412" s="1">
        <v>1.6110671758651733</v>
      </c>
      <c r="AC412" s="1">
        <v>-0.28829845786094666</v>
      </c>
      <c r="AD412" s="1">
        <v>7.1386829018592834E-2</v>
      </c>
      <c r="AE412" s="1">
        <v>2.3160120472311974E-3</v>
      </c>
      <c r="AF412" s="1">
        <v>7.9115211963653564E-2</v>
      </c>
      <c r="AG412" s="1">
        <v>2.2907904349267483E-3</v>
      </c>
      <c r="AH412" s="1">
        <v>1</v>
      </c>
      <c r="AI412" s="1">
        <v>0</v>
      </c>
      <c r="AJ412" s="1">
        <v>2</v>
      </c>
      <c r="AK412" s="1">
        <v>0</v>
      </c>
      <c r="AL412" s="1">
        <v>1</v>
      </c>
      <c r="AM412" s="1">
        <v>0.18999999761581421</v>
      </c>
      <c r="AN412" s="1">
        <v>111115</v>
      </c>
      <c r="AO412">
        <f>X412*0.000001/(K412*0.0001)</f>
        <v>0.56716979728473127</v>
      </c>
      <c r="AP412">
        <f>(U412-T412)/(1000-U412)*AO412</f>
        <v>7.0998045175380692E-4</v>
      </c>
      <c r="AQ412">
        <f>(P412+273.15)</f>
        <v>311.26159133911131</v>
      </c>
      <c r="AR412">
        <f>(O412+273.15)</f>
        <v>312.81099929809568</v>
      </c>
      <c r="AS412">
        <f>(Y412*AK412+Z412*AL412)*AM412</f>
        <v>1.3291421291339756E-2</v>
      </c>
      <c r="AT412">
        <f>((AS412+0.00000010773*(AR412^4-AQ412^4))-AP412*44100)/(L412*0.92*2*29.3+0.00000043092*AQ412^3)</f>
        <v>-9.1141300463216557E-2</v>
      </c>
      <c r="AU412">
        <f>0.61365*EXP(17.502*J412/(240.97+J412))</f>
        <v>6.6646597181914515</v>
      </c>
      <c r="AV412">
        <f>AU412*1000/AA412</f>
        <v>65.839422300257809</v>
      </c>
      <c r="AW412">
        <f>(AV412-U412)</f>
        <v>45.974729612269527</v>
      </c>
      <c r="AX412">
        <f>IF(D412,P412,(O412+P412)/2)</f>
        <v>38.111591339111328</v>
      </c>
      <c r="AY412">
        <f>0.61365*EXP(17.502*AX412/(240.97+AX412))</f>
        <v>6.6976431456710834</v>
      </c>
      <c r="AZ412">
        <f>IF(AW412&lt;&gt;0,(1000-(AV412+U412)/2)/AW412*AP412,0)</f>
        <v>1.4781083746367317E-2</v>
      </c>
      <c r="BA412">
        <f>U412*AA412/1000</f>
        <v>2.0108228861444513</v>
      </c>
      <c r="BB412">
        <f>(AY412-BA412)</f>
        <v>4.6868202595266322</v>
      </c>
      <c r="BC412">
        <f>1/(1.6/F412+1.37/N412)</f>
        <v>9.2436330898144469E-3</v>
      </c>
      <c r="BD412">
        <f>G412*AA412*0.001</f>
        <v>86.781081535872957</v>
      </c>
      <c r="BE412">
        <f>G412/S412</f>
        <v>2.0539890105278431</v>
      </c>
      <c r="BF412">
        <f>(1-AP412*AA412/AU412/F412)*100</f>
        <v>27.344703327021925</v>
      </c>
      <c r="BG412">
        <f>(S412-E412/(N412/1.35))</f>
        <v>419.07780967462247</v>
      </c>
      <c r="BH412">
        <f>E412*BF412/100/BG412</f>
        <v>-2.9485914317508039E-3</v>
      </c>
    </row>
    <row r="413" spans="1:60" x14ac:dyDescent="0.25">
      <c r="A413" s="1">
        <v>146</v>
      </c>
      <c r="B413" s="1" t="s">
        <v>475</v>
      </c>
      <c r="C413" s="1">
        <v>17932.499999497086</v>
      </c>
      <c r="D413" s="1">
        <v>1</v>
      </c>
      <c r="E413">
        <f>(R413-S413*(1000-T413)/(1000-U413))*AO413</f>
        <v>-4.5282115192241568</v>
      </c>
      <c r="F413">
        <f>IF(AZ413&lt;&gt;0,1/(1/AZ413-1/N413),0)</f>
        <v>1.4901157474165165E-2</v>
      </c>
      <c r="G413">
        <f>((BC413-AP413/2)*S413-E413)/(BC413+AP413/2)</f>
        <v>856.39004866541859</v>
      </c>
      <c r="H413">
        <f>AP413*1000</f>
        <v>0.71228128712184124</v>
      </c>
      <c r="I413">
        <f>(AU413-BA413)</f>
        <v>4.6505500582325956</v>
      </c>
      <c r="J413">
        <f>(P413+AT413*D413)</f>
        <v>38.009602581630546</v>
      </c>
      <c r="K413" s="1">
        <v>8.8199996948242188</v>
      </c>
      <c r="L413">
        <f>(K413*AI413+AJ413)</f>
        <v>2</v>
      </c>
      <c r="M413" s="1">
        <v>0.5</v>
      </c>
      <c r="N413">
        <f>L413*(M413+1)*(M413+1)/(M413*M413+1)</f>
        <v>3.6</v>
      </c>
      <c r="O413" s="1">
        <v>39.652584075927734</v>
      </c>
      <c r="P413" s="1">
        <v>38.101409912109375</v>
      </c>
      <c r="Q413" s="1">
        <v>40.059661865234375</v>
      </c>
      <c r="R413" s="1">
        <v>409.87423706054688</v>
      </c>
      <c r="S413" s="1">
        <v>417.33392333984375</v>
      </c>
      <c r="T413" s="1">
        <v>18.627677917480469</v>
      </c>
      <c r="U413" s="1">
        <v>19.858577728271484</v>
      </c>
      <c r="V413" s="1">
        <v>25.911710739135742</v>
      </c>
      <c r="W413" s="1">
        <v>27.622776031494141</v>
      </c>
      <c r="X413" s="1">
        <v>500.2489013671875</v>
      </c>
      <c r="Y413" s="1">
        <v>6.5489232540130615E-2</v>
      </c>
      <c r="Z413" s="1">
        <v>6.893603503704071E-2</v>
      </c>
      <c r="AA413" s="1">
        <v>101.22544860839844</v>
      </c>
      <c r="AB413" s="1">
        <v>1.6110671758651733</v>
      </c>
      <c r="AC413" s="1">
        <v>-0.28829845786094666</v>
      </c>
      <c r="AD413" s="1">
        <v>7.1386829018592834E-2</v>
      </c>
      <c r="AE413" s="1">
        <v>2.3160120472311974E-3</v>
      </c>
      <c r="AF413" s="1">
        <v>7.9115211963653564E-2</v>
      </c>
      <c r="AG413" s="1">
        <v>2.2907904349267483E-3</v>
      </c>
      <c r="AH413" s="1">
        <v>1</v>
      </c>
      <c r="AI413" s="1">
        <v>0</v>
      </c>
      <c r="AJ413" s="1">
        <v>2</v>
      </c>
      <c r="AK413" s="1">
        <v>0</v>
      </c>
      <c r="AL413" s="1">
        <v>1</v>
      </c>
      <c r="AM413" s="1">
        <v>0.18999999761581421</v>
      </c>
      <c r="AN413" s="1">
        <v>111115</v>
      </c>
      <c r="AO413">
        <f>X413*0.000001/(K413*0.0001)</f>
        <v>0.56717564475738613</v>
      </c>
      <c r="AP413">
        <f>(U413-T413)/(1000-U413)*AO413</f>
        <v>7.1228128712184122E-4</v>
      </c>
      <c r="AQ413">
        <f>(P413+273.15)</f>
        <v>311.25140991210935</v>
      </c>
      <c r="AR413">
        <f>(O413+273.15)</f>
        <v>312.80258407592771</v>
      </c>
      <c r="AS413">
        <f>(Y413*AK413+Z413*AL413)*AM413</f>
        <v>1.309784649268142E-2</v>
      </c>
      <c r="AT413">
        <f>((AS413+0.00000010773*(AR413^4-AQ413^4))-AP413*44100)/(L413*0.92*2*29.3+0.00000043092*AQ413^3)</f>
        <v>-9.1807330478828955E-2</v>
      </c>
      <c r="AU413">
        <f>0.61365*EXP(17.502*J413/(240.97+J413))</f>
        <v>6.6607434975016266</v>
      </c>
      <c r="AV413">
        <f>AU413*1000/AA413</f>
        <v>65.801076597540515</v>
      </c>
      <c r="AW413">
        <f>(AV413-U413)</f>
        <v>45.942498869269031</v>
      </c>
      <c r="AX413">
        <f>IF(D413,P413,(O413+P413)/2)</f>
        <v>38.101409912109375</v>
      </c>
      <c r="AY413">
        <f>0.61365*EXP(17.502*AX413/(240.97+AX413))</f>
        <v>6.6939515420649389</v>
      </c>
      <c r="AZ413">
        <f>IF(AW413&lt;&gt;0,(1000-(AV413+U413)/2)/AW413*AP413,0)</f>
        <v>1.4839732698107108E-2</v>
      </c>
      <c r="BA413">
        <f>U413*AA413/1000</f>
        <v>2.010193439269031</v>
      </c>
      <c r="BB413">
        <f>(AY413-BA413)</f>
        <v>4.6837581027959079</v>
      </c>
      <c r="BC413">
        <f>1/(1.6/F413+1.37/N413)</f>
        <v>9.2803320784872051E-3</v>
      </c>
      <c r="BD413">
        <f>G413*AA413*0.001</f>
        <v>86.688466859925157</v>
      </c>
      <c r="BE413">
        <f>G413/S413</f>
        <v>2.052049931172363</v>
      </c>
      <c r="BF413">
        <f>(1-AP413*AA413/AU413/F413)*100</f>
        <v>27.356203832837679</v>
      </c>
      <c r="BG413">
        <f>(S413-E413/(N413/1.35))</f>
        <v>419.0320026595528</v>
      </c>
      <c r="BH413">
        <f>E413*BF413/100/BG413</f>
        <v>-2.956210421444659E-3</v>
      </c>
    </row>
    <row r="414" spans="1:60" x14ac:dyDescent="0.25">
      <c r="A414" s="1" t="s">
        <v>9</v>
      </c>
      <c r="B414" s="1" t="s">
        <v>476</v>
      </c>
    </row>
    <row r="415" spans="1:60" x14ac:dyDescent="0.25">
      <c r="A415" s="1" t="s">
        <v>9</v>
      </c>
      <c r="B415" s="1" t="s">
        <v>477</v>
      </c>
    </row>
    <row r="416" spans="1:60" x14ac:dyDescent="0.25">
      <c r="A416" s="1" t="s">
        <v>9</v>
      </c>
      <c r="B416" s="1" t="s">
        <v>478</v>
      </c>
    </row>
    <row r="417" spans="1:60" x14ac:dyDescent="0.25">
      <c r="A417" s="1" t="s">
        <v>9</v>
      </c>
      <c r="B417" s="1" t="s">
        <v>479</v>
      </c>
    </row>
    <row r="418" spans="1:60" x14ac:dyDescent="0.25">
      <c r="A418" s="1" t="s">
        <v>9</v>
      </c>
      <c r="B418" s="1" t="s">
        <v>480</v>
      </c>
    </row>
    <row r="419" spans="1:60" x14ac:dyDescent="0.25">
      <c r="A419" s="1" t="s">
        <v>9</v>
      </c>
      <c r="B419" s="1" t="s">
        <v>481</v>
      </c>
    </row>
    <row r="420" spans="1:60" x14ac:dyDescent="0.25">
      <c r="A420" s="1" t="s">
        <v>9</v>
      </c>
      <c r="B420" s="1" t="s">
        <v>482</v>
      </c>
    </row>
    <row r="421" spans="1:60" x14ac:dyDescent="0.25">
      <c r="A421" s="1" t="s">
        <v>9</v>
      </c>
      <c r="B421" s="1" t="s">
        <v>483</v>
      </c>
    </row>
    <row r="422" spans="1:60" x14ac:dyDescent="0.25">
      <c r="A422" s="1" t="s">
        <v>9</v>
      </c>
      <c r="B422" s="1" t="s">
        <v>484</v>
      </c>
    </row>
    <row r="423" spans="1:60" x14ac:dyDescent="0.25">
      <c r="A423" s="1">
        <v>147</v>
      </c>
      <c r="B423" s="1" t="s">
        <v>485</v>
      </c>
      <c r="C423" s="1">
        <v>18193.999999955297</v>
      </c>
      <c r="D423" s="1">
        <v>1</v>
      </c>
      <c r="E423">
        <f>(R423-S423*(1000-T423)/(1000-U423))*AO423</f>
        <v>-3.5762673265925264</v>
      </c>
      <c r="F423">
        <f>IF(AZ423&lt;&gt;0,1/(1/AZ423-1/N423),0)</f>
        <v>4.6851382270335466E-3</v>
      </c>
      <c r="G423">
        <f>((BC423-AP423/2)*S423-E423)/(BC423+AP423/2)</f>
        <v>1560.451874520121</v>
      </c>
      <c r="H423">
        <f>AP423*1000</f>
        <v>0.23368756291212453</v>
      </c>
      <c r="I423">
        <f>(AU423-BA423)</f>
        <v>4.840017881519298</v>
      </c>
      <c r="J423">
        <f>(P423+AT423*D423)</f>
        <v>38.217987450154403</v>
      </c>
      <c r="K423" s="1">
        <v>10.149999618530273</v>
      </c>
      <c r="L423">
        <f>(K423*AI423+AJ423)</f>
        <v>2</v>
      </c>
      <c r="M423" s="1">
        <v>0.5</v>
      </c>
      <c r="N423">
        <f>L423*(M423+1)*(M423+1)/(M423*M423+1)</f>
        <v>3.6</v>
      </c>
      <c r="O423" s="1">
        <v>39.611537933349609</v>
      </c>
      <c r="P423" s="1">
        <v>38.143917083740234</v>
      </c>
      <c r="Q423" s="1">
        <v>40.062667846679688</v>
      </c>
      <c r="R423" s="1">
        <v>409.70175170898438</v>
      </c>
      <c r="S423" s="1">
        <v>416.760498046875</v>
      </c>
      <c r="T423" s="1">
        <v>18.268062591552734</v>
      </c>
      <c r="U423" s="1">
        <v>18.733339309692383</v>
      </c>
      <c r="V423" s="1">
        <v>25.46844482421875</v>
      </c>
      <c r="W423" s="1">
        <v>26.115818023681641</v>
      </c>
      <c r="X423" s="1">
        <v>500.23876953125</v>
      </c>
      <c r="Y423" s="1">
        <v>0.21070714294910431</v>
      </c>
      <c r="Z423" s="1">
        <v>0.22179700434207916</v>
      </c>
      <c r="AA423" s="1">
        <v>101.22639465332031</v>
      </c>
      <c r="AB423" s="1">
        <v>1.5292953252792358</v>
      </c>
      <c r="AC423" s="1">
        <v>-0.27181687951087952</v>
      </c>
      <c r="AD423" s="1">
        <v>4.9225326627492905E-2</v>
      </c>
      <c r="AE423" s="1">
        <v>1.422925153747201E-3</v>
      </c>
      <c r="AF423" s="1">
        <v>5.1555562764406204E-2</v>
      </c>
      <c r="AG423" s="1">
        <v>1.1107550235465169E-3</v>
      </c>
      <c r="AH423" s="1">
        <v>1</v>
      </c>
      <c r="AI423" s="1">
        <v>0</v>
      </c>
      <c r="AJ423" s="1">
        <v>2</v>
      </c>
      <c r="AK423" s="1">
        <v>0</v>
      </c>
      <c r="AL423" s="1">
        <v>1</v>
      </c>
      <c r="AM423" s="1">
        <v>0.18999999761581421</v>
      </c>
      <c r="AN423" s="1">
        <v>111115</v>
      </c>
      <c r="AO423">
        <f>X423*0.000001/(K423*0.0001)</f>
        <v>0.49284609687865666</v>
      </c>
      <c r="AP423">
        <f>(U423-T423)/(1000-U423)*AO423</f>
        <v>2.3368756291212452E-4</v>
      </c>
      <c r="AQ423">
        <f>(P423+273.15)</f>
        <v>311.29391708374021</v>
      </c>
      <c r="AR423">
        <f>(O423+273.15)</f>
        <v>312.76153793334959</v>
      </c>
      <c r="AS423">
        <f>(Y423*AK423+Z423*AL423)*AM423</f>
        <v>4.2141430296189775E-2</v>
      </c>
      <c r="AT423">
        <f>((AS423+0.00000010773*(AR423^4-AQ423^4))-AP423*44100)/(L423*0.92*2*29.3+0.00000043092*AQ423^3)</f>
        <v>7.4070366414169808E-2</v>
      </c>
      <c r="AU423">
        <f>0.61365*EXP(17.502*J423/(240.97+J423))</f>
        <v>6.7363262796567778</v>
      </c>
      <c r="AV423">
        <f>AU423*1000/AA423</f>
        <v>66.547132323810573</v>
      </c>
      <c r="AW423">
        <f>(AV423-U423)</f>
        <v>47.81379301411819</v>
      </c>
      <c r="AX423">
        <f>IF(D423,P423,(O423+P423)/2)</f>
        <v>38.143917083740234</v>
      </c>
      <c r="AY423">
        <f>0.61365*EXP(17.502*AX423/(240.97+AX423))</f>
        <v>6.7093755932483949</v>
      </c>
      <c r="AZ423">
        <f>IF(AW423&lt;&gt;0,(1000-(AV423+U423)/2)/AW423*AP423,0)</f>
        <v>4.6790487852752007E-3</v>
      </c>
      <c r="BA423">
        <f>U423*AA423/1000</f>
        <v>1.8963083981374802</v>
      </c>
      <c r="BB423">
        <f>(AY423-BA423)</f>
        <v>4.8130671951109143</v>
      </c>
      <c r="BC423">
        <f>1/(1.6/F423+1.37/N423)</f>
        <v>2.924951980101198E-3</v>
      </c>
      <c r="BD423">
        <f>G423*AA423*0.001</f>
        <v>157.95891728768726</v>
      </c>
      <c r="BE423">
        <f>G423/S423</f>
        <v>3.7442413132556762</v>
      </c>
      <c r="BF423">
        <f>(1-AP423*AA423/AU423/F423)*100</f>
        <v>25.047893080495086</v>
      </c>
      <c r="BG423">
        <f>(S423-E423/(N423/1.35))</f>
        <v>418.10159829434718</v>
      </c>
      <c r="BH423">
        <f>E423*BF423/100/BG423</f>
        <v>-2.1424926857297956E-3</v>
      </c>
    </row>
    <row r="424" spans="1:60" x14ac:dyDescent="0.25">
      <c r="A424" s="1">
        <v>148</v>
      </c>
      <c r="B424" s="1" t="s">
        <v>486</v>
      </c>
      <c r="C424" s="1">
        <v>18198.999999843538</v>
      </c>
      <c r="D424" s="1">
        <v>1</v>
      </c>
      <c r="E424">
        <f>(R424-S424*(1000-T424)/(1000-U424))*AO424</f>
        <v>-3.5267708044969193</v>
      </c>
      <c r="F424">
        <f>IF(AZ424&lt;&gt;0,1/(1/AZ424-1/N424),0)</f>
        <v>4.6977889036296074E-3</v>
      </c>
      <c r="G424">
        <f>((BC424-AP424/2)*S424-E424)/(BC424+AP424/2)</f>
        <v>1541.0994189564649</v>
      </c>
      <c r="H424">
        <f>AP424*1000</f>
        <v>0.23415151672055939</v>
      </c>
      <c r="I424">
        <f>(AU424-BA424)</f>
        <v>4.8366005325876298</v>
      </c>
      <c r="J424">
        <f>(P424+AT424*D424)</f>
        <v>38.206803784621222</v>
      </c>
      <c r="K424" s="1">
        <v>10.149999618530273</v>
      </c>
      <c r="L424">
        <f>(K424*AI424+AJ424)</f>
        <v>2</v>
      </c>
      <c r="M424" s="1">
        <v>0.5</v>
      </c>
      <c r="N424">
        <f>L424*(M424+1)*(M424+1)/(M424*M424+1)</f>
        <v>3.6</v>
      </c>
      <c r="O424" s="1">
        <v>39.604560852050781</v>
      </c>
      <c r="P424" s="1">
        <v>38.132514953613281</v>
      </c>
      <c r="Q424" s="1">
        <v>40.047225952148438</v>
      </c>
      <c r="R424" s="1">
        <v>409.78652954101563</v>
      </c>
      <c r="S424" s="1">
        <v>416.74432373046875</v>
      </c>
      <c r="T424" s="1">
        <v>18.261024475097656</v>
      </c>
      <c r="U424" s="1">
        <v>18.727218627929688</v>
      </c>
      <c r="V424" s="1">
        <v>25.466255187988281</v>
      </c>
      <c r="W424" s="1">
        <v>26.116065979003906</v>
      </c>
      <c r="X424" s="1">
        <v>500.2486572265625</v>
      </c>
      <c r="Y424" s="1">
        <v>0.16332042217254639</v>
      </c>
      <c r="Z424" s="1">
        <v>0.17191623151302338</v>
      </c>
      <c r="AA424" s="1">
        <v>101.22434997558594</v>
      </c>
      <c r="AB424" s="1">
        <v>1.5292953252792358</v>
      </c>
      <c r="AC424" s="1">
        <v>-0.27181687951087952</v>
      </c>
      <c r="AD424" s="1">
        <v>4.9225326627492905E-2</v>
      </c>
      <c r="AE424" s="1">
        <v>1.422925153747201E-3</v>
      </c>
      <c r="AF424" s="1">
        <v>5.1555562764406204E-2</v>
      </c>
      <c r="AG424" s="1">
        <v>1.1107550235465169E-3</v>
      </c>
      <c r="AH424" s="1">
        <v>1</v>
      </c>
      <c r="AI424" s="1">
        <v>0</v>
      </c>
      <c r="AJ424" s="1">
        <v>2</v>
      </c>
      <c r="AK424" s="1">
        <v>0</v>
      </c>
      <c r="AL424" s="1">
        <v>1</v>
      </c>
      <c r="AM424" s="1">
        <v>0.18999999761581421</v>
      </c>
      <c r="AN424" s="1">
        <v>111115</v>
      </c>
      <c r="AO424">
        <f>X424*0.000001/(K424*0.0001)</f>
        <v>0.4928558384507592</v>
      </c>
      <c r="AP424">
        <f>(U424-T424)/(1000-U424)*AO424</f>
        <v>2.3415151672055939E-4</v>
      </c>
      <c r="AQ424">
        <f>(P424+273.15)</f>
        <v>311.28251495361326</v>
      </c>
      <c r="AR424">
        <f>(O424+273.15)</f>
        <v>312.75456085205076</v>
      </c>
      <c r="AS424">
        <f>(Y424*AK424+Z424*AL424)*AM424</f>
        <v>3.2664083577594205E-2</v>
      </c>
      <c r="AT424">
        <f>((AS424+0.00000010773*(AR424^4-AQ424^4))-AP424*44100)/(L424*0.92*2*29.3+0.00000043092*AQ424^3)</f>
        <v>7.4288831007942507E-2</v>
      </c>
      <c r="AU424">
        <f>0.61365*EXP(17.502*J424/(240.97+J424))</f>
        <v>6.7322510650504972</v>
      </c>
      <c r="AV424">
        <f>AU424*1000/AA424</f>
        <v>66.508217308130241</v>
      </c>
      <c r="AW424">
        <f>(AV424-U424)</f>
        <v>47.780998680200554</v>
      </c>
      <c r="AX424">
        <f>IF(D424,P424,(O424+P424)/2)</f>
        <v>38.132514953613281</v>
      </c>
      <c r="AY424">
        <f>0.61365*EXP(17.502*AX424/(240.97+AX424))</f>
        <v>6.7052352201644627</v>
      </c>
      <c r="AZ424">
        <f>IF(AW424&lt;&gt;0,(1000-(AV424+U424)/2)/AW424*AP424,0)</f>
        <v>4.6916665538861693E-3</v>
      </c>
      <c r="BA424">
        <f>U424*AA424/1000</f>
        <v>1.895650532462867</v>
      </c>
      <c r="BB424">
        <f>(AY424-BA424)</f>
        <v>4.8095846877015962</v>
      </c>
      <c r="BC424">
        <f>1/(1.6/F424+1.37/N424)</f>
        <v>2.9328410371174661E-3</v>
      </c>
      <c r="BD424">
        <f>G424*AA424*0.001</f>
        <v>155.99678693162136</v>
      </c>
      <c r="BE424">
        <f>G424/S424</f>
        <v>3.6979493929548464</v>
      </c>
      <c r="BF424">
        <f>(1-AP424*AA424/AU424/F424)*100</f>
        <v>25.057501066487674</v>
      </c>
      <c r="BG424">
        <f>(S424-E424/(N424/1.35))</f>
        <v>418.06686278215511</v>
      </c>
      <c r="BH424">
        <f>E424*BF424/100/BG424</f>
        <v>-2.1138260661665445E-3</v>
      </c>
    </row>
    <row r="425" spans="1:60" x14ac:dyDescent="0.25">
      <c r="A425" s="1">
        <v>149</v>
      </c>
      <c r="B425" s="1" t="s">
        <v>487</v>
      </c>
      <c r="C425" s="1">
        <v>18204.499999720603</v>
      </c>
      <c r="D425" s="1">
        <v>1</v>
      </c>
      <c r="E425">
        <f>(R425-S425*(1000-T425)/(1000-U425))*AO425</f>
        <v>-3.4762279764859478</v>
      </c>
      <c r="F425">
        <f>IF(AZ425&lt;&gt;0,1/(1/AZ425-1/N425),0)</f>
        <v>4.7203495673781284E-3</v>
      </c>
      <c r="G425">
        <f>((BC425-AP425/2)*S425-E425)/(BC425+AP425/2)</f>
        <v>1519.1673086832434</v>
      </c>
      <c r="H425">
        <f>AP425*1000</f>
        <v>0.23502287146536835</v>
      </c>
      <c r="I425">
        <f>(AU425-BA425)</f>
        <v>4.8315573628777555</v>
      </c>
      <c r="J425">
        <f>(P425+AT425*D425)</f>
        <v>38.191193116915464</v>
      </c>
      <c r="K425" s="1">
        <v>10.149999618530273</v>
      </c>
      <c r="L425">
        <f>(K425*AI425+AJ425)</f>
        <v>2</v>
      </c>
      <c r="M425" s="1">
        <v>0.5</v>
      </c>
      <c r="N425">
        <f>L425*(M425+1)*(M425+1)/(M425*M425+1)</f>
        <v>3.6</v>
      </c>
      <c r="O425" s="1">
        <v>39.595737457275391</v>
      </c>
      <c r="P425" s="1">
        <v>38.116512298583984</v>
      </c>
      <c r="Q425" s="1">
        <v>40.048912048339844</v>
      </c>
      <c r="R425" s="1">
        <v>409.89181518554688</v>
      </c>
      <c r="S425" s="1">
        <v>416.74609375</v>
      </c>
      <c r="T425" s="1">
        <v>18.25306510925293</v>
      </c>
      <c r="U425" s="1">
        <v>18.720981597900391</v>
      </c>
      <c r="V425" s="1">
        <v>25.466960906982422</v>
      </c>
      <c r="W425" s="1">
        <v>26.119766235351563</v>
      </c>
      <c r="X425" s="1">
        <v>500.26522827148438</v>
      </c>
      <c r="Y425" s="1">
        <v>0.13317401707172394</v>
      </c>
      <c r="Z425" s="1">
        <v>0.14018316566944122</v>
      </c>
      <c r="AA425" s="1">
        <v>101.22380065917969</v>
      </c>
      <c r="AB425" s="1">
        <v>1.5292953252792358</v>
      </c>
      <c r="AC425" s="1">
        <v>-0.27181687951087952</v>
      </c>
      <c r="AD425" s="1">
        <v>4.9225326627492905E-2</v>
      </c>
      <c r="AE425" s="1">
        <v>1.422925153747201E-3</v>
      </c>
      <c r="AF425" s="1">
        <v>5.1555562764406204E-2</v>
      </c>
      <c r="AG425" s="1">
        <v>1.1107550235465169E-3</v>
      </c>
      <c r="AH425" s="1">
        <v>1</v>
      </c>
      <c r="AI425" s="1">
        <v>0</v>
      </c>
      <c r="AJ425" s="1">
        <v>2</v>
      </c>
      <c r="AK425" s="1">
        <v>0</v>
      </c>
      <c r="AL425" s="1">
        <v>1</v>
      </c>
      <c r="AM425" s="1">
        <v>0.18999999761581421</v>
      </c>
      <c r="AN425" s="1">
        <v>111115</v>
      </c>
      <c r="AO425">
        <f>X425*0.000001/(K425*0.0001)</f>
        <v>0.49287216460400518</v>
      </c>
      <c r="AP425">
        <f>(U425-T425)/(1000-U425)*AO425</f>
        <v>2.3502287146536836E-4</v>
      </c>
      <c r="AQ425">
        <f>(P425+273.15)</f>
        <v>311.26651229858396</v>
      </c>
      <c r="AR425">
        <f>(O425+273.15)</f>
        <v>312.74573745727537</v>
      </c>
      <c r="AS425">
        <f>(Y425*AK425+Z425*AL425)*AM425</f>
        <v>2.6634801142971121E-2</v>
      </c>
      <c r="AT425">
        <f>((AS425+0.00000010773*(AR425^4-AQ425^4))-AP425*44100)/(L425*0.92*2*29.3+0.00000043092*AQ425^3)</f>
        <v>7.4680818331482698E-2</v>
      </c>
      <c r="AU425">
        <f>0.61365*EXP(17.502*J425/(240.97+J425))</f>
        <v>6.7265662722877959</v>
      </c>
      <c r="AV425">
        <f>AU425*1000/AA425</f>
        <v>66.452417598269506</v>
      </c>
      <c r="AW425">
        <f>(AV425-U425)</f>
        <v>47.731436000369115</v>
      </c>
      <c r="AX425">
        <f>IF(D425,P425,(O425+P425)/2)</f>
        <v>38.116512298583984</v>
      </c>
      <c r="AY425">
        <f>0.61365*EXP(17.502*AX425/(240.97+AX425))</f>
        <v>6.6994280308071774</v>
      </c>
      <c r="AZ425">
        <f>IF(AW425&lt;&gt;0,(1000-(AV425+U425)/2)/AW425*AP425,0)</f>
        <v>4.7141683111703008E-3</v>
      </c>
      <c r="BA425">
        <f>U425*AA425/1000</f>
        <v>1.8950089094100404</v>
      </c>
      <c r="BB425">
        <f>(AY425-BA425)</f>
        <v>4.804419121397137</v>
      </c>
      <c r="BC425">
        <f>1/(1.6/F425+1.37/N425)</f>
        <v>2.9469099189175139E-3</v>
      </c>
      <c r="BD425">
        <f>G425*AA425*0.001</f>
        <v>153.77588882209511</v>
      </c>
      <c r="BE425">
        <f>G425/S425</f>
        <v>3.6453066542588162</v>
      </c>
      <c r="BF425">
        <f>(1-AP425*AA425/AU425/F425)*100</f>
        <v>25.075270993922494</v>
      </c>
      <c r="BG425">
        <f>(S425-E425/(N425/1.35))</f>
        <v>418.04967924118222</v>
      </c>
      <c r="BH425">
        <f>E425*BF425/100/BG425</f>
        <v>-2.0850956925803827E-3</v>
      </c>
    </row>
    <row r="426" spans="1:60" x14ac:dyDescent="0.25">
      <c r="A426" s="1">
        <v>150</v>
      </c>
      <c r="B426" s="1" t="s">
        <v>488</v>
      </c>
      <c r="C426" s="1">
        <v>18209.499999608845</v>
      </c>
      <c r="D426" s="1">
        <v>1</v>
      </c>
      <c r="E426">
        <f>(R426-S426*(1000-T426)/(1000-U426))*AO426</f>
        <v>-3.4496396151900512</v>
      </c>
      <c r="F426">
        <f>IF(AZ426&lt;&gt;0,1/(1/AZ426-1/N426),0)</f>
        <v>4.7143560529362173E-3</v>
      </c>
      <c r="G426">
        <f>((BC426-AP426/2)*S426-E426)/(BC426+AP426/2)</f>
        <v>1511.9580797823862</v>
      </c>
      <c r="H426">
        <f>AP426*1000</f>
        <v>0.23465916204307954</v>
      </c>
      <c r="I426">
        <f>(AU426-BA426)</f>
        <v>4.8303331683162467</v>
      </c>
      <c r="J426">
        <f>(P426+AT426*D426)</f>
        <v>38.185940775148964</v>
      </c>
      <c r="K426" s="1">
        <v>10.149999618530273</v>
      </c>
      <c r="L426">
        <f>(K426*AI426+AJ426)</f>
        <v>2</v>
      </c>
      <c r="M426" s="1">
        <v>0.5</v>
      </c>
      <c r="N426">
        <f>L426*(M426+1)*(M426+1)/(M426*M426+1)</f>
        <v>3.6</v>
      </c>
      <c r="O426" s="1">
        <v>39.591209411621094</v>
      </c>
      <c r="P426" s="1">
        <v>38.111137390136719</v>
      </c>
      <c r="Q426" s="1">
        <v>40.064903259277344</v>
      </c>
      <c r="R426" s="1">
        <v>409.96389770507813</v>
      </c>
      <c r="S426" s="1">
        <v>416.7645263671875</v>
      </c>
      <c r="T426" s="1">
        <v>18.246759414672852</v>
      </c>
      <c r="U426" s="1">
        <v>18.713954925537109</v>
      </c>
      <c r="V426" s="1">
        <v>25.46514892578125</v>
      </c>
      <c r="W426" s="1">
        <v>26.117216110229492</v>
      </c>
      <c r="X426" s="1">
        <v>500.26544189453125</v>
      </c>
      <c r="Y426" s="1">
        <v>7.5956597924232483E-2</v>
      </c>
      <c r="Z426" s="1">
        <v>7.995431125164032E-2</v>
      </c>
      <c r="AA426" s="1">
        <v>101.22506713867188</v>
      </c>
      <c r="AB426" s="1">
        <v>1.5292953252792358</v>
      </c>
      <c r="AC426" s="1">
        <v>-0.27181687951087952</v>
      </c>
      <c r="AD426" s="1">
        <v>4.9225326627492905E-2</v>
      </c>
      <c r="AE426" s="1">
        <v>1.422925153747201E-3</v>
      </c>
      <c r="AF426" s="1">
        <v>5.1555562764406204E-2</v>
      </c>
      <c r="AG426" s="1">
        <v>1.1107550235465169E-3</v>
      </c>
      <c r="AH426" s="1">
        <v>1</v>
      </c>
      <c r="AI426" s="1">
        <v>0</v>
      </c>
      <c r="AJ426" s="1">
        <v>2</v>
      </c>
      <c r="AK426" s="1">
        <v>0</v>
      </c>
      <c r="AL426" s="1">
        <v>1</v>
      </c>
      <c r="AM426" s="1">
        <v>0.18999999761581421</v>
      </c>
      <c r="AN426" s="1">
        <v>111115</v>
      </c>
      <c r="AO426">
        <f>X426*0.000001/(K426*0.0001)</f>
        <v>0.49287237507006915</v>
      </c>
      <c r="AP426">
        <f>(U426-T426)/(1000-U426)*AO426</f>
        <v>2.3465916204307955E-4</v>
      </c>
      <c r="AQ426">
        <f>(P426+273.15)</f>
        <v>311.2611373901367</v>
      </c>
      <c r="AR426">
        <f>(O426+273.15)</f>
        <v>312.74120941162107</v>
      </c>
      <c r="AS426">
        <f>(Y426*AK426+Z426*AL426)*AM426</f>
        <v>1.5191318947185728E-2</v>
      </c>
      <c r="AT426">
        <f>((AS426+0.00000010773*(AR426^4-AQ426^4))-AP426*44100)/(L426*0.92*2*29.3+0.00000043092*AQ426^3)</f>
        <v>7.4803385012244067E-2</v>
      </c>
      <c r="AU426">
        <f>0.61365*EXP(17.502*J426/(240.97+J426))</f>
        <v>6.7246545120838199</v>
      </c>
      <c r="AV426">
        <f>AU426*1000/AA426</f>
        <v>66.432699944485819</v>
      </c>
      <c r="AW426">
        <f>(AV426-U426)</f>
        <v>47.718745018948709</v>
      </c>
      <c r="AX426">
        <f>IF(D426,P426,(O426+P426)/2)</f>
        <v>38.111137390136719</v>
      </c>
      <c r="AY426">
        <f>0.61365*EXP(17.502*AX426/(240.97+AX426))</f>
        <v>6.6974785142646427</v>
      </c>
      <c r="AZ426">
        <f>IF(AW426&lt;&gt;0,(1000-(AV426+U426)/2)/AW426*AP426,0)</f>
        <v>4.7081904734204549E-3</v>
      </c>
      <c r="BA426">
        <f>U426*AA426/1000</f>
        <v>1.8943213437675732</v>
      </c>
      <c r="BB426">
        <f>(AY426-BA426)</f>
        <v>4.8031571704970695</v>
      </c>
      <c r="BC426">
        <f>1/(1.6/F426+1.37/N426)</f>
        <v>2.9431723642384779E-3</v>
      </c>
      <c r="BD426">
        <f>G426*AA426*0.001</f>
        <v>153.04805813682947</v>
      </c>
      <c r="BE426">
        <f>G426/S426</f>
        <v>3.6278473433467946</v>
      </c>
      <c r="BF426">
        <f>(1-AP426*AA426/AU426/F426)*100</f>
        <v>25.073881892517768</v>
      </c>
      <c r="BG426">
        <f>(S426-E426/(N426/1.35))</f>
        <v>418.05814122288376</v>
      </c>
      <c r="BH426">
        <f>E426*BF426/100/BG426</f>
        <v>-2.0689910745431777E-3</v>
      </c>
    </row>
    <row r="427" spans="1:60" x14ac:dyDescent="0.25">
      <c r="A427" s="1">
        <v>151</v>
      </c>
      <c r="B427" s="1" t="s">
        <v>489</v>
      </c>
      <c r="C427" s="1">
        <v>18214.499999497086</v>
      </c>
      <c r="D427" s="1">
        <v>1</v>
      </c>
      <c r="E427">
        <f>(R427-S427*(1000-T427)/(1000-U427))*AO427</f>
        <v>-3.4884379670991263</v>
      </c>
      <c r="F427">
        <f>IF(AZ427&lt;&gt;0,1/(1/AZ427-1/N427),0)</f>
        <v>4.6961970455012296E-3</v>
      </c>
      <c r="G427">
        <f>((BC427-AP427/2)*S427-E427)/(BC427+AP427/2)</f>
        <v>1529.1488783328684</v>
      </c>
      <c r="H427">
        <f>AP427*1000</f>
        <v>0.23365879950041987</v>
      </c>
      <c r="I427">
        <f>(AU427-BA427)</f>
        <v>4.8284786939135387</v>
      </c>
      <c r="J427">
        <f>(P427+AT427*D427)</f>
        <v>38.178261020038654</v>
      </c>
      <c r="K427" s="1">
        <v>10.149999618530273</v>
      </c>
      <c r="L427">
        <f>(K427*AI427+AJ427)</f>
        <v>2</v>
      </c>
      <c r="M427" s="1">
        <v>0.5</v>
      </c>
      <c r="N427">
        <f>L427*(M427+1)*(M427+1)/(M427*M427+1)</f>
        <v>3.6</v>
      </c>
      <c r="O427" s="1">
        <v>39.590065002441406</v>
      </c>
      <c r="P427" s="1">
        <v>38.102287292480469</v>
      </c>
      <c r="Q427" s="1">
        <v>40.076435089111328</v>
      </c>
      <c r="R427" s="1">
        <v>409.97085571289063</v>
      </c>
      <c r="S427" s="1">
        <v>416.85125732421875</v>
      </c>
      <c r="T427" s="1">
        <v>18.239181518554688</v>
      </c>
      <c r="U427" s="1">
        <v>18.70440673828125</v>
      </c>
      <c r="V427" s="1">
        <v>25.457736968994141</v>
      </c>
      <c r="W427" s="1">
        <v>26.107236862182617</v>
      </c>
      <c r="X427" s="1">
        <v>500.247314453125</v>
      </c>
      <c r="Y427" s="1">
        <v>6.2371280044317245E-2</v>
      </c>
      <c r="Z427" s="1">
        <v>6.5653979778289795E-2</v>
      </c>
      <c r="AA427" s="1">
        <v>101.22648620605469</v>
      </c>
      <c r="AB427" s="1">
        <v>1.5292953252792358</v>
      </c>
      <c r="AC427" s="1">
        <v>-0.27181687951087952</v>
      </c>
      <c r="AD427" s="1">
        <v>4.9225326627492905E-2</v>
      </c>
      <c r="AE427" s="1">
        <v>1.422925153747201E-3</v>
      </c>
      <c r="AF427" s="1">
        <v>5.1555562764406204E-2</v>
      </c>
      <c r="AG427" s="1">
        <v>1.1107550235465169E-3</v>
      </c>
      <c r="AH427" s="1">
        <v>0.66666668653488159</v>
      </c>
      <c r="AI427" s="1">
        <v>0</v>
      </c>
      <c r="AJ427" s="1">
        <v>2</v>
      </c>
      <c r="AK427" s="1">
        <v>0</v>
      </c>
      <c r="AL427" s="1">
        <v>1</v>
      </c>
      <c r="AM427" s="1">
        <v>0.18999999761581421</v>
      </c>
      <c r="AN427" s="1">
        <v>111115</v>
      </c>
      <c r="AO427">
        <f>X427*0.000001/(K427*0.0001)</f>
        <v>0.49285451552121445</v>
      </c>
      <c r="AP427">
        <f>(U427-T427)/(1000-U427)*AO427</f>
        <v>2.3365879950041987E-4</v>
      </c>
      <c r="AQ427">
        <f>(P427+273.15)</f>
        <v>311.25228729248045</v>
      </c>
      <c r="AR427">
        <f>(O427+273.15)</f>
        <v>312.74006500244138</v>
      </c>
      <c r="AS427">
        <f>(Y427*AK427+Z427*AL427)*AM427</f>
        <v>1.2474256001343775E-2</v>
      </c>
      <c r="AT427">
        <f>((AS427+0.00000010773*(AR427^4-AQ427^4))-AP427*44100)/(L427*0.92*2*29.3+0.00000043092*AQ427^3)</f>
        <v>7.5973727558183379E-2</v>
      </c>
      <c r="AU427">
        <f>0.61365*EXP(17.502*J427/(240.97+J427))</f>
        <v>6.7218600645986015</v>
      </c>
      <c r="AV427">
        <f>AU427*1000/AA427</f>
        <v>66.404162749615878</v>
      </c>
      <c r="AW427">
        <f>(AV427-U427)</f>
        <v>47.699756011334628</v>
      </c>
      <c r="AX427">
        <f>IF(D427,P427,(O427+P427)/2)</f>
        <v>38.102287292480469</v>
      </c>
      <c r="AY427">
        <f>0.61365*EXP(17.502*AX427/(240.97+AX427))</f>
        <v>6.6942695949901072</v>
      </c>
      <c r="AZ427">
        <f>IF(AW427&lt;&gt;0,(1000-(AV427+U427)/2)/AW427*AP427,0)</f>
        <v>4.6900788415016109E-3</v>
      </c>
      <c r="BA427">
        <f>U427*AA427/1000</f>
        <v>1.8933813706850633</v>
      </c>
      <c r="BB427">
        <f>(AY427-BA427)</f>
        <v>4.8008882243050444</v>
      </c>
      <c r="BC427">
        <f>1/(1.6/F427+1.37/N427)</f>
        <v>2.9318483450313177E-3</v>
      </c>
      <c r="BD427">
        <f>G427*AA427*0.001</f>
        <v>154.7903678395661</v>
      </c>
      <c r="BE427">
        <f>G427/S427</f>
        <v>3.6683321723641256</v>
      </c>
      <c r="BF427">
        <f>(1-AP427*AA427/AU427/F427)*100</f>
        <v>25.07262380621702</v>
      </c>
      <c r="BG427">
        <f>(S427-E427/(N427/1.35))</f>
        <v>418.15942156188095</v>
      </c>
      <c r="BH427">
        <f>E427*BF427/100/BG427</f>
        <v>-2.0916494597613064E-3</v>
      </c>
    </row>
    <row r="428" spans="1:60" x14ac:dyDescent="0.25">
      <c r="A428" s="1" t="s">
        <v>9</v>
      </c>
      <c r="B428" s="1" t="s">
        <v>490</v>
      </c>
    </row>
    <row r="429" spans="1:60" x14ac:dyDescent="0.25">
      <c r="A429" s="1" t="s">
        <v>9</v>
      </c>
      <c r="B429" s="1" t="s">
        <v>491</v>
      </c>
    </row>
    <row r="430" spans="1:60" x14ac:dyDescent="0.25">
      <c r="A430" s="1" t="s">
        <v>9</v>
      </c>
      <c r="B430" s="1" t="s">
        <v>492</v>
      </c>
    </row>
    <row r="431" spans="1:60" x14ac:dyDescent="0.25">
      <c r="A431" s="1" t="s">
        <v>9</v>
      </c>
      <c r="B431" s="1" t="s">
        <v>493</v>
      </c>
    </row>
    <row r="432" spans="1:60" x14ac:dyDescent="0.25">
      <c r="A432" s="1" t="s">
        <v>9</v>
      </c>
      <c r="B432" s="1" t="s">
        <v>494</v>
      </c>
    </row>
    <row r="433" spans="1:60" x14ac:dyDescent="0.25">
      <c r="A433" s="1" t="s">
        <v>9</v>
      </c>
      <c r="B433" s="1" t="s">
        <v>495</v>
      </c>
    </row>
    <row r="434" spans="1:60" x14ac:dyDescent="0.25">
      <c r="A434" s="1" t="s">
        <v>9</v>
      </c>
      <c r="B434" s="1" t="s">
        <v>496</v>
      </c>
    </row>
    <row r="435" spans="1:60" x14ac:dyDescent="0.25">
      <c r="A435" s="1" t="s">
        <v>9</v>
      </c>
      <c r="B435" s="1" t="s">
        <v>497</v>
      </c>
    </row>
    <row r="436" spans="1:60" x14ac:dyDescent="0.25">
      <c r="A436" s="1" t="s">
        <v>9</v>
      </c>
      <c r="B436" s="1" t="s">
        <v>498</v>
      </c>
    </row>
    <row r="437" spans="1:60" x14ac:dyDescent="0.25">
      <c r="A437" s="1">
        <v>152</v>
      </c>
      <c r="B437" s="1" t="s">
        <v>499</v>
      </c>
      <c r="C437" s="1">
        <v>18500.999999955297</v>
      </c>
      <c r="D437" s="1">
        <v>1</v>
      </c>
      <c r="E437">
        <f>(R437-S437*(1000-T437)/(1000-U437))*AO437</f>
        <v>-5.5189174854323033</v>
      </c>
      <c r="F437">
        <f>IF(AZ437&lt;&gt;0,1/(1/AZ437-1/N437),0)</f>
        <v>1.2488178102215922E-2</v>
      </c>
      <c r="G437">
        <f>((BC437-AP437/2)*S437-E437)/(BC437+AP437/2)</f>
        <v>1072.5667328712996</v>
      </c>
      <c r="H437">
        <f>AP437*1000</f>
        <v>0.594817354176149</v>
      </c>
      <c r="I437">
        <f>(AU437-BA437)</f>
        <v>4.6351484574112085</v>
      </c>
      <c r="J437">
        <f>(P437+AT437*D437)</f>
        <v>37.752513553730033</v>
      </c>
      <c r="K437" s="1">
        <v>9.5</v>
      </c>
      <c r="L437">
        <f>(K437*AI437+AJ437)</f>
        <v>2</v>
      </c>
      <c r="M437" s="1">
        <v>0.5</v>
      </c>
      <c r="N437">
        <f>L437*(M437+1)*(M437+1)/(M437*M437+1)</f>
        <v>3.6</v>
      </c>
      <c r="O437" s="1">
        <v>39.596343994140625</v>
      </c>
      <c r="P437" s="1">
        <v>37.772148132324219</v>
      </c>
      <c r="Q437" s="1">
        <v>40.056137084960938</v>
      </c>
      <c r="R437" s="1">
        <v>410.42929077148438</v>
      </c>
      <c r="S437" s="1">
        <v>420.43515014648438</v>
      </c>
      <c r="T437" s="1">
        <v>17.990798950195313</v>
      </c>
      <c r="U437" s="1">
        <v>19.098821640014648</v>
      </c>
      <c r="V437" s="1">
        <v>25.10145378112793</v>
      </c>
      <c r="W437" s="1">
        <v>26.647335052490234</v>
      </c>
      <c r="X437" s="1">
        <v>500.24624633789063</v>
      </c>
      <c r="Y437" s="1">
        <v>0.11754237115383148</v>
      </c>
      <c r="Z437" s="1">
        <v>0.12372881174087524</v>
      </c>
      <c r="AA437" s="1">
        <v>101.2293701171875</v>
      </c>
      <c r="AB437" s="1">
        <v>1.6464782953262329</v>
      </c>
      <c r="AC437" s="1">
        <v>-0.26873335242271423</v>
      </c>
      <c r="AD437" s="1">
        <v>3.7225816398859024E-2</v>
      </c>
      <c r="AE437" s="1">
        <v>1.2646858813241124E-3</v>
      </c>
      <c r="AF437" s="1">
        <v>2.6790142059326172E-2</v>
      </c>
      <c r="AG437" s="1">
        <v>1.1978225084021688E-3</v>
      </c>
      <c r="AH437" s="1">
        <v>1</v>
      </c>
      <c r="AI437" s="1">
        <v>0</v>
      </c>
      <c r="AJ437" s="1">
        <v>2</v>
      </c>
      <c r="AK437" s="1">
        <v>0</v>
      </c>
      <c r="AL437" s="1">
        <v>1</v>
      </c>
      <c r="AM437" s="1">
        <v>0.18999999761581421</v>
      </c>
      <c r="AN437" s="1">
        <v>111115</v>
      </c>
      <c r="AO437">
        <f>X437*0.000001/(K437*0.0001)</f>
        <v>0.52657499614514802</v>
      </c>
      <c r="AP437">
        <f>(U437-T437)/(1000-U437)*AO437</f>
        <v>5.94817354176149E-4</v>
      </c>
      <c r="AQ437">
        <f>(P437+273.15)</f>
        <v>310.9221481323242</v>
      </c>
      <c r="AR437">
        <f>(O437+273.15)</f>
        <v>312.7463439941406</v>
      </c>
      <c r="AS437">
        <f>(Y437*AK437+Z437*AL437)*AM437</f>
        <v>2.3508473935773821E-2</v>
      </c>
      <c r="AT437">
        <f>((AS437+0.00000010773*(AR437^4-AQ437^4))-AP437*44100)/(L437*0.92*2*29.3+0.00000043092*AQ437^3)</f>
        <v>-1.9634578594189302E-2</v>
      </c>
      <c r="AU437">
        <f>0.61365*EXP(17.502*J437/(240.97+J437))</f>
        <v>6.5685101420104015</v>
      </c>
      <c r="AV437">
        <f>AU437*1000/AA437</f>
        <v>64.887395174013321</v>
      </c>
      <c r="AW437">
        <f>(AV437-U437)</f>
        <v>45.788573533998672</v>
      </c>
      <c r="AX437">
        <f>IF(D437,P437,(O437+P437)/2)</f>
        <v>37.772148132324219</v>
      </c>
      <c r="AY437">
        <f>0.61365*EXP(17.502*AX437/(240.97+AX437))</f>
        <v>6.5755149444622925</v>
      </c>
      <c r="AZ437">
        <f>IF(AW437&lt;&gt;0,(1000-(AV437+U437)/2)/AW437*AP437,0)</f>
        <v>1.2445007139537619E-2</v>
      </c>
      <c r="BA437">
        <f>U437*AA437/1000</f>
        <v>1.9333616845991928</v>
      </c>
      <c r="BB437">
        <f>(AY437-BA437)</f>
        <v>4.6421532598630995</v>
      </c>
      <c r="BC437">
        <f>1/(1.6/F437+1.37/N437)</f>
        <v>7.781996616862929E-3</v>
      </c>
      <c r="BD437">
        <f>G437*AA437*0.001</f>
        <v>108.57525477721137</v>
      </c>
      <c r="BE437">
        <f>G437/S437</f>
        <v>2.5510872069036217</v>
      </c>
      <c r="BF437">
        <f>(1-AP437*AA437/AU437/F437)*100</f>
        <v>26.595242763272843</v>
      </c>
      <c r="BG437">
        <f>(S437-E437/(N437/1.35))</f>
        <v>422.50474420352151</v>
      </c>
      <c r="BH437">
        <f>E437*BF437/100/BG437</f>
        <v>-3.4739716495311261E-3</v>
      </c>
    </row>
    <row r="438" spans="1:60" x14ac:dyDescent="0.25">
      <c r="A438" s="1">
        <v>153</v>
      </c>
      <c r="B438" s="1" t="s">
        <v>500</v>
      </c>
      <c r="C438" s="1">
        <v>18505.999999843538</v>
      </c>
      <c r="D438" s="1">
        <v>1</v>
      </c>
      <c r="E438">
        <f>(R438-S438*(1000-T438)/(1000-U438))*AO438</f>
        <v>-5.4814737027882838</v>
      </c>
      <c r="F438">
        <f>IF(AZ438&lt;&gt;0,1/(1/AZ438-1/N438),0)</f>
        <v>1.2513463470262236E-2</v>
      </c>
      <c r="G438">
        <f>((BC438-AP438/2)*S438-E438)/(BC438+AP438/2)</f>
        <v>1066.6798148181765</v>
      </c>
      <c r="H438">
        <f>AP438*1000</f>
        <v>0.59533180325828727</v>
      </c>
      <c r="I438">
        <f>(AU438-BA438)</f>
        <v>4.6299424001738609</v>
      </c>
      <c r="J438">
        <f>(P438+AT438*D438)</f>
        <v>37.736925982128056</v>
      </c>
      <c r="K438" s="1">
        <v>9.5</v>
      </c>
      <c r="L438">
        <f>(K438*AI438+AJ438)</f>
        <v>2</v>
      </c>
      <c r="M438" s="1">
        <v>0.5</v>
      </c>
      <c r="N438">
        <f>L438*(M438+1)*(M438+1)/(M438*M438+1)</f>
        <v>3.6</v>
      </c>
      <c r="O438" s="1">
        <v>39.588512420654297</v>
      </c>
      <c r="P438" s="1">
        <v>37.755893707275391</v>
      </c>
      <c r="Q438" s="1">
        <v>40.043506622314453</v>
      </c>
      <c r="R438" s="1">
        <v>410.55609130859375</v>
      </c>
      <c r="S438" s="1">
        <v>420.4906005859375</v>
      </c>
      <c r="T438" s="1">
        <v>17.986406326293945</v>
      </c>
      <c r="U438" s="1">
        <v>19.095417022705078</v>
      </c>
      <c r="V438" s="1">
        <v>25.105278015136719</v>
      </c>
      <c r="W438" s="1">
        <v>26.653017044067383</v>
      </c>
      <c r="X438" s="1">
        <v>500.23458862304688</v>
      </c>
      <c r="Y438" s="1">
        <v>9.7432278096675873E-2</v>
      </c>
      <c r="Z438" s="1">
        <v>0.10256029665470123</v>
      </c>
      <c r="AA438" s="1">
        <v>101.22907257080078</v>
      </c>
      <c r="AB438" s="1">
        <v>1.6464782953262329</v>
      </c>
      <c r="AC438" s="1">
        <v>-0.26873335242271423</v>
      </c>
      <c r="AD438" s="1">
        <v>3.7225816398859024E-2</v>
      </c>
      <c r="AE438" s="1">
        <v>1.2646858813241124E-3</v>
      </c>
      <c r="AF438" s="1">
        <v>2.6790142059326172E-2</v>
      </c>
      <c r="AG438" s="1">
        <v>1.1978225084021688E-3</v>
      </c>
      <c r="AH438" s="1">
        <v>1</v>
      </c>
      <c r="AI438" s="1">
        <v>0</v>
      </c>
      <c r="AJ438" s="1">
        <v>2</v>
      </c>
      <c r="AK438" s="1">
        <v>0</v>
      </c>
      <c r="AL438" s="1">
        <v>1</v>
      </c>
      <c r="AM438" s="1">
        <v>0.18999999761581421</v>
      </c>
      <c r="AN438" s="1">
        <v>111115</v>
      </c>
      <c r="AO438">
        <f>X438*0.000001/(K438*0.0001)</f>
        <v>0.52656272486636513</v>
      </c>
      <c r="AP438">
        <f>(U438-T438)/(1000-U438)*AO438</f>
        <v>5.953318032582873E-4</v>
      </c>
      <c r="AQ438">
        <f>(P438+273.15)</f>
        <v>310.90589370727537</v>
      </c>
      <c r="AR438">
        <f>(O438+273.15)</f>
        <v>312.73851242065427</v>
      </c>
      <c r="AS438">
        <f>(Y438*AK438+Z438*AL438)*AM438</f>
        <v>1.9486456119870432E-2</v>
      </c>
      <c r="AT438">
        <f>((AS438+0.00000010773*(AR438^4-AQ438^4))-AP438*44100)/(L438*0.92*2*29.3+0.00000043092*AQ438^3)</f>
        <v>-1.8967725147333202E-2</v>
      </c>
      <c r="AU438">
        <f>0.61365*EXP(17.502*J438/(240.97+J438))</f>
        <v>6.562953755734978</v>
      </c>
      <c r="AV438">
        <f>AU438*1000/AA438</f>
        <v>64.832696665720931</v>
      </c>
      <c r="AW438">
        <f>(AV438-U438)</f>
        <v>45.737279643015853</v>
      </c>
      <c r="AX438">
        <f>IF(D438,P438,(O438+P438)/2)</f>
        <v>37.755893707275391</v>
      </c>
      <c r="AY438">
        <f>0.61365*EXP(17.502*AX438/(240.97+AX438))</f>
        <v>6.5697155787990118</v>
      </c>
      <c r="AZ438">
        <f>IF(AW438&lt;&gt;0,(1000-(AV438+U438)/2)/AW438*AP438,0)</f>
        <v>1.2470117813670229E-2</v>
      </c>
      <c r="BA438">
        <f>U438*AA438/1000</f>
        <v>1.933011355561117</v>
      </c>
      <c r="BB438">
        <f>(AY438-BA438)</f>
        <v>4.6367042232378948</v>
      </c>
      <c r="BC438">
        <f>1/(1.6/F438+1.37/N438)</f>
        <v>7.7977064135890985E-3</v>
      </c>
      <c r="BD438">
        <f>G438*AA438*0.001</f>
        <v>107.97900838403753</v>
      </c>
      <c r="BE438">
        <f>G438/S438</f>
        <v>2.5367506748826232</v>
      </c>
      <c r="BF438">
        <f>(1-AP438*AA438/AU438/F438)*100</f>
        <v>26.618350902628872</v>
      </c>
      <c r="BG438">
        <f>(S438-E438/(N438/1.35))</f>
        <v>422.54615322448313</v>
      </c>
      <c r="BH438">
        <f>E438*BF438/100/BG438</f>
        <v>-3.4530616211014362E-3</v>
      </c>
    </row>
    <row r="439" spans="1:60" x14ac:dyDescent="0.25">
      <c r="A439" s="1">
        <v>154</v>
      </c>
      <c r="B439" s="1" t="s">
        <v>501</v>
      </c>
      <c r="C439" s="1">
        <v>18510.999999731779</v>
      </c>
      <c r="D439" s="1">
        <v>1</v>
      </c>
      <c r="E439">
        <f>(R439-S439*(1000-T439)/(1000-U439))*AO439</f>
        <v>-5.578774000499565</v>
      </c>
      <c r="F439">
        <f>IF(AZ439&lt;&gt;0,1/(1/AZ439-1/N439),0)</f>
        <v>1.2527582631120854E-2</v>
      </c>
      <c r="G439">
        <f>((BC439-AP439/2)*S439-E439)/(BC439+AP439/2)</f>
        <v>1077.9957619915961</v>
      </c>
      <c r="H439">
        <f>AP439*1000</f>
        <v>0.59551836705029781</v>
      </c>
      <c r="I439">
        <f>(AU439-BA439)</f>
        <v>4.6262973123810269</v>
      </c>
      <c r="J439">
        <f>(P439+AT439*D439)</f>
        <v>37.725653838325044</v>
      </c>
      <c r="K439" s="1">
        <v>9.5</v>
      </c>
      <c r="L439">
        <f>(K439*AI439+AJ439)</f>
        <v>2</v>
      </c>
      <c r="M439" s="1">
        <v>0.5</v>
      </c>
      <c r="N439">
        <f>L439*(M439+1)*(M439+1)/(M439*M439+1)</f>
        <v>3.6</v>
      </c>
      <c r="O439" s="1">
        <v>39.581222534179688</v>
      </c>
      <c r="P439" s="1">
        <v>37.744274139404297</v>
      </c>
      <c r="Q439" s="1">
        <v>40.046390533447266</v>
      </c>
      <c r="R439" s="1">
        <v>410.40020751953125</v>
      </c>
      <c r="S439" s="1">
        <v>420.51910400390625</v>
      </c>
      <c r="T439" s="1">
        <v>17.982414245605469</v>
      </c>
      <c r="U439" s="1">
        <v>19.091753005981445</v>
      </c>
      <c r="V439" s="1">
        <v>25.109432220458984</v>
      </c>
      <c r="W439" s="1">
        <v>26.658185958862305</v>
      </c>
      <c r="X439" s="1">
        <v>500.2452392578125</v>
      </c>
      <c r="Y439" s="1">
        <v>7.6570548117160797E-2</v>
      </c>
      <c r="Z439" s="1">
        <v>8.060058206319809E-2</v>
      </c>
      <c r="AA439" s="1">
        <v>101.22909545898438</v>
      </c>
      <c r="AB439" s="1">
        <v>1.6464782953262329</v>
      </c>
      <c r="AC439" s="1">
        <v>-0.26873335242271423</v>
      </c>
      <c r="AD439" s="1">
        <v>3.7225816398859024E-2</v>
      </c>
      <c r="AE439" s="1">
        <v>1.2646858813241124E-3</v>
      </c>
      <c r="AF439" s="1">
        <v>2.6790142059326172E-2</v>
      </c>
      <c r="AG439" s="1">
        <v>1.1978225084021688E-3</v>
      </c>
      <c r="AH439" s="1">
        <v>1</v>
      </c>
      <c r="AI439" s="1">
        <v>0</v>
      </c>
      <c r="AJ439" s="1">
        <v>2</v>
      </c>
      <c r="AK439" s="1">
        <v>0</v>
      </c>
      <c r="AL439" s="1">
        <v>1</v>
      </c>
      <c r="AM439" s="1">
        <v>0.18999999761581421</v>
      </c>
      <c r="AN439" s="1">
        <v>111115</v>
      </c>
      <c r="AO439">
        <f>X439*0.000001/(K439*0.0001)</f>
        <v>0.52657393606085534</v>
      </c>
      <c r="AP439">
        <f>(U439-T439)/(1000-U439)*AO439</f>
        <v>5.9551836705029778E-4</v>
      </c>
      <c r="AQ439">
        <f>(P439+273.15)</f>
        <v>310.89427413940427</v>
      </c>
      <c r="AR439">
        <f>(O439+273.15)</f>
        <v>312.73122253417966</v>
      </c>
      <c r="AS439">
        <f>(Y439*AK439+Z439*AL439)*AM439</f>
        <v>1.5314110399840875E-2</v>
      </c>
      <c r="AT439">
        <f>((AS439+0.00000010773*(AR439^4-AQ439^4))-AP439*44100)/(L439*0.92*2*29.3+0.00000043092*AQ439^3)</f>
        <v>-1.8620301079254355E-2</v>
      </c>
      <c r="AU439">
        <f>0.61365*EXP(17.502*J439/(240.97+J439))</f>
        <v>6.5589381999028751</v>
      </c>
      <c r="AV439">
        <f>AU439*1000/AA439</f>
        <v>64.793014006140169</v>
      </c>
      <c r="AW439">
        <f>(AV439-U439)</f>
        <v>45.701261000158723</v>
      </c>
      <c r="AX439">
        <f>IF(D439,P439,(O439+P439)/2)</f>
        <v>37.744274139404297</v>
      </c>
      <c r="AY439">
        <f>0.61365*EXP(17.502*AX439/(240.97+AX439))</f>
        <v>6.5655725905530478</v>
      </c>
      <c r="AZ439">
        <f>IF(AW439&lt;&gt;0,(1000-(AV439+U439)/2)/AW439*AP439,0)</f>
        <v>1.248413927380668E-2</v>
      </c>
      <c r="BA439">
        <f>U439*AA439/1000</f>
        <v>1.9326408875218477</v>
      </c>
      <c r="BB439">
        <f>(AY439-BA439)</f>
        <v>4.6329317030312005</v>
      </c>
      <c r="BC439">
        <f>1/(1.6/F439+1.37/N439)</f>
        <v>7.8064785648961346E-3</v>
      </c>
      <c r="BD439">
        <f>G439*AA439*0.001</f>
        <v>109.12453589502788</v>
      </c>
      <c r="BE439">
        <f>G439/S439</f>
        <v>2.5634882023851704</v>
      </c>
      <c r="BF439">
        <f>(1-AP439*AA439/AU439/F439)*100</f>
        <v>26.633178917665568</v>
      </c>
      <c r="BG439">
        <f>(S439-E439/(N439/1.35))</f>
        <v>422.61114425409357</v>
      </c>
      <c r="BH439">
        <f>E439*BF439/100/BG439</f>
        <v>-3.5157730248398817E-3</v>
      </c>
    </row>
    <row r="440" spans="1:60" x14ac:dyDescent="0.25">
      <c r="A440" s="1">
        <v>155</v>
      </c>
      <c r="B440" s="1" t="s">
        <v>502</v>
      </c>
      <c r="C440" s="1">
        <v>18516.499999608845</v>
      </c>
      <c r="D440" s="1">
        <v>1</v>
      </c>
      <c r="E440">
        <f>(R440-S440*(1000-T440)/(1000-U440))*AO440</f>
        <v>-5.6909944752932251</v>
      </c>
      <c r="F440">
        <f>IF(AZ440&lt;&gt;0,1/(1/AZ440-1/N440),0)</f>
        <v>1.2545457763611018E-2</v>
      </c>
      <c r="G440">
        <f>((BC440-AP440/2)*S440-E440)/(BC440+AP440/2)</f>
        <v>1090.8392497780842</v>
      </c>
      <c r="H440">
        <f>AP440*1000</f>
        <v>0.59607272092144603</v>
      </c>
      <c r="I440">
        <f>(AU440-BA440)</f>
        <v>4.6241050975324161</v>
      </c>
      <c r="J440">
        <f>(P440+AT440*D440)</f>
        <v>37.71853644244144</v>
      </c>
      <c r="K440" s="1">
        <v>9.5</v>
      </c>
      <c r="L440">
        <f>(K440*AI440+AJ440)</f>
        <v>2</v>
      </c>
      <c r="M440" s="1">
        <v>0.5</v>
      </c>
      <c r="N440">
        <f>L440*(M440+1)*(M440+1)/(M440*M440+1)</f>
        <v>3.6</v>
      </c>
      <c r="O440" s="1">
        <v>39.577232360839844</v>
      </c>
      <c r="P440" s="1">
        <v>37.737037658691406</v>
      </c>
      <c r="Q440" s="1">
        <v>40.066944122314453</v>
      </c>
      <c r="R440" s="1">
        <v>410.151611328125</v>
      </c>
      <c r="S440" s="1">
        <v>420.48312377929688</v>
      </c>
      <c r="T440" s="1">
        <v>17.977977752685547</v>
      </c>
      <c r="U440" s="1">
        <v>19.088342666625977</v>
      </c>
      <c r="V440" s="1">
        <v>25.109716415405273</v>
      </c>
      <c r="W440" s="1">
        <v>26.660137176513672</v>
      </c>
      <c r="X440" s="1">
        <v>500.24990844726563</v>
      </c>
      <c r="Y440" s="1">
        <v>6.5236642956733704E-2</v>
      </c>
      <c r="Z440" s="1">
        <v>6.867014616727829E-2</v>
      </c>
      <c r="AA440" s="1">
        <v>101.22925567626953</v>
      </c>
      <c r="AB440" s="1">
        <v>1.6464782953262329</v>
      </c>
      <c r="AC440" s="1">
        <v>-0.26873335242271423</v>
      </c>
      <c r="AD440" s="1">
        <v>3.7225816398859024E-2</v>
      </c>
      <c r="AE440" s="1">
        <v>1.2646858813241124E-3</v>
      </c>
      <c r="AF440" s="1">
        <v>2.6790142059326172E-2</v>
      </c>
      <c r="AG440" s="1">
        <v>1.1978225084021688E-3</v>
      </c>
      <c r="AH440" s="1">
        <v>1</v>
      </c>
      <c r="AI440" s="1">
        <v>0</v>
      </c>
      <c r="AJ440" s="1">
        <v>2</v>
      </c>
      <c r="AK440" s="1">
        <v>0</v>
      </c>
      <c r="AL440" s="1">
        <v>1</v>
      </c>
      <c r="AM440" s="1">
        <v>0.18999999761581421</v>
      </c>
      <c r="AN440" s="1">
        <v>111115</v>
      </c>
      <c r="AO440">
        <f>X440*0.000001/(K440*0.0001)</f>
        <v>0.52657885099712165</v>
      </c>
      <c r="AP440">
        <f>(U440-T440)/(1000-U440)*AO440</f>
        <v>5.9607272092144603E-4</v>
      </c>
      <c r="AQ440">
        <f>(P440+273.15)</f>
        <v>310.88703765869138</v>
      </c>
      <c r="AR440">
        <f>(O440+273.15)</f>
        <v>312.72723236083982</v>
      </c>
      <c r="AS440">
        <f>(Y440*AK440+Z440*AL440)*AM440</f>
        <v>1.3047327608060488E-2</v>
      </c>
      <c r="AT440">
        <f>((AS440+0.00000010773*(AR440^4-AQ440^4))-AP440*44100)/(L440*0.92*2*29.3+0.00000043092*AQ440^3)</f>
        <v>-1.8501216249967339E-2</v>
      </c>
      <c r="AU440">
        <f>0.61365*EXP(17.502*J440/(240.97+J440))</f>
        <v>6.5564038177685413</v>
      </c>
      <c r="AV440">
        <f>AU440*1000/AA440</f>
        <v>64.767875393017576</v>
      </c>
      <c r="AW440">
        <f>(AV440-U440)</f>
        <v>45.679532726391599</v>
      </c>
      <c r="AX440">
        <f>IF(D440,P440,(O440+P440)/2)</f>
        <v>37.737037658691406</v>
      </c>
      <c r="AY440">
        <f>0.61365*EXP(17.502*AX440/(240.97+AX440))</f>
        <v>6.5629935497410834</v>
      </c>
      <c r="AZ440">
        <f>IF(AW440&lt;&gt;0,(1000-(AV440+U440)/2)/AW440*AP440,0)</f>
        <v>1.2501890558066156E-2</v>
      </c>
      <c r="BA440">
        <f>U440*AA440/1000</f>
        <v>1.9322987202361255</v>
      </c>
      <c r="BB440">
        <f>(AY440-BA440)</f>
        <v>4.6306948295049581</v>
      </c>
      <c r="BC440">
        <f>1/(1.6/F440+1.37/N440)</f>
        <v>7.8175841949489431E-3</v>
      </c>
      <c r="BD440">
        <f>G440*AA440*0.001</f>
        <v>110.42484531749572</v>
      </c>
      <c r="BE440">
        <f>G440/S440</f>
        <v>2.5942521544589829</v>
      </c>
      <c r="BF440">
        <f>(1-AP440*AA440/AU440/F440)*100</f>
        <v>26.641053924254145</v>
      </c>
      <c r="BG440">
        <f>(S440-E440/(N440/1.35))</f>
        <v>422.61724670753182</v>
      </c>
      <c r="BH440">
        <f>E440*BF440/100/BG440</f>
        <v>-3.587503630769766E-3</v>
      </c>
    </row>
    <row r="441" spans="1:60" x14ac:dyDescent="0.25">
      <c r="A441" s="1">
        <v>156</v>
      </c>
      <c r="B441" s="1" t="s">
        <v>503</v>
      </c>
      <c r="C441" s="1">
        <v>18521.499999497086</v>
      </c>
      <c r="D441" s="1">
        <v>1</v>
      </c>
      <c r="E441">
        <f>(R441-S441*(1000-T441)/(1000-U441))*AO441</f>
        <v>-5.7144076786928109</v>
      </c>
      <c r="F441">
        <f>IF(AZ441&lt;&gt;0,1/(1/AZ441-1/N441),0)</f>
        <v>1.2552720931682568E-2</v>
      </c>
      <c r="G441">
        <f>((BC441-AP441/2)*S441-E441)/(BC441+AP441/2)</f>
        <v>1093.3127319247653</v>
      </c>
      <c r="H441">
        <f>AP441*1000</f>
        <v>0.59631466687685863</v>
      </c>
      <c r="I441">
        <f>(AU441-BA441)</f>
        <v>4.6233696037549521</v>
      </c>
      <c r="J441">
        <f>(P441+AT441*D441)</f>
        <v>37.715573374709962</v>
      </c>
      <c r="K441" s="1">
        <v>9.5</v>
      </c>
      <c r="L441">
        <f>(K441*AI441+AJ441)</f>
        <v>2</v>
      </c>
      <c r="M441" s="1">
        <v>0.5</v>
      </c>
      <c r="N441">
        <f>L441*(M441+1)*(M441+1)/(M441*M441+1)</f>
        <v>3.6</v>
      </c>
      <c r="O441" s="1">
        <v>39.578208923339844</v>
      </c>
      <c r="P441" s="1">
        <v>37.733654022216797</v>
      </c>
      <c r="Q441" s="1">
        <v>40.077922821044922</v>
      </c>
      <c r="R441" s="1">
        <v>410.09170532226563</v>
      </c>
      <c r="S441" s="1">
        <v>420.4671630859375</v>
      </c>
      <c r="T441" s="1">
        <v>17.97431755065918</v>
      </c>
      <c r="U441" s="1">
        <v>19.085100173950195</v>
      </c>
      <c r="V441" s="1">
        <v>25.104215621948242</v>
      </c>
      <c r="W441" s="1">
        <v>26.65553092956543</v>
      </c>
      <c r="X441" s="1">
        <v>500.26641845703125</v>
      </c>
      <c r="Y441" s="1">
        <v>8.9182175695896149E-2</v>
      </c>
      <c r="Z441" s="1">
        <v>9.3875974416732788E-2</v>
      </c>
      <c r="AA441" s="1">
        <v>101.22972106933594</v>
      </c>
      <c r="AB441" s="1">
        <v>1.6464782953262329</v>
      </c>
      <c r="AC441" s="1">
        <v>-0.26873335242271423</v>
      </c>
      <c r="AD441" s="1">
        <v>3.7225816398859024E-2</v>
      </c>
      <c r="AE441" s="1">
        <v>1.2646858813241124E-3</v>
      </c>
      <c r="AF441" s="1">
        <v>2.6790142059326172E-2</v>
      </c>
      <c r="AG441" s="1">
        <v>1.1978225084021688E-3</v>
      </c>
      <c r="AH441" s="1">
        <v>1</v>
      </c>
      <c r="AI441" s="1">
        <v>0</v>
      </c>
      <c r="AJ441" s="1">
        <v>2</v>
      </c>
      <c r="AK441" s="1">
        <v>0</v>
      </c>
      <c r="AL441" s="1">
        <v>1</v>
      </c>
      <c r="AM441" s="1">
        <v>0.18999999761581421</v>
      </c>
      <c r="AN441" s="1">
        <v>111115</v>
      </c>
      <c r="AO441">
        <f>X441*0.000001/(K441*0.0001)</f>
        <v>0.52659622995476973</v>
      </c>
      <c r="AP441">
        <f>(U441-T441)/(1000-U441)*AO441</f>
        <v>5.9631466687685866E-4</v>
      </c>
      <c r="AQ441">
        <f>(P441+273.15)</f>
        <v>310.88365402221677</v>
      </c>
      <c r="AR441">
        <f>(O441+273.15)</f>
        <v>312.72820892333982</v>
      </c>
      <c r="AS441">
        <f>(Y441*AK441+Z441*AL441)*AM441</f>
        <v>1.7836434915361465E-2</v>
      </c>
      <c r="AT441">
        <f>((AS441+0.00000010773*(AR441^4-AQ441^4))-AP441*44100)/(L441*0.92*2*29.3+0.00000043092*AQ441^3)</f>
        <v>-1.8080647506836994E-2</v>
      </c>
      <c r="AU441">
        <f>0.61365*EXP(17.502*J441/(240.97+J441))</f>
        <v>6.5553489709442649</v>
      </c>
      <c r="AV441">
        <f>AU441*1000/AA441</f>
        <v>64.757157302194543</v>
      </c>
      <c r="AW441">
        <f>(AV441-U441)</f>
        <v>45.672057128244347</v>
      </c>
      <c r="AX441">
        <f>IF(D441,P441,(O441+P441)/2)</f>
        <v>37.733654022216797</v>
      </c>
      <c r="AY441">
        <f>0.61365*EXP(17.502*AX441/(240.97+AX441))</f>
        <v>6.5617879425160082</v>
      </c>
      <c r="AZ441">
        <f>IF(AW441&lt;&gt;0,(1000-(AV441+U441)/2)/AW441*AP441,0)</f>
        <v>1.2509103352933969E-2</v>
      </c>
      <c r="BA441">
        <f>U441*AA441/1000</f>
        <v>1.9319793671893131</v>
      </c>
      <c r="BB441">
        <f>(AY441-BA441)</f>
        <v>4.6298085753266953</v>
      </c>
      <c r="BC441">
        <f>1/(1.6/F441+1.37/N441)</f>
        <v>7.8220966972651924E-3</v>
      </c>
      <c r="BD441">
        <f>G441*AA441*0.001</f>
        <v>110.67574289429766</v>
      </c>
      <c r="BE441">
        <f>G441/S441</f>
        <v>2.6002333307091279</v>
      </c>
      <c r="BF441">
        <f>(1-AP441*AA441/AU441/F441)*100</f>
        <v>26.641601504741818</v>
      </c>
      <c r="BG441">
        <f>(S441-E441/(N441/1.35))</f>
        <v>422.61006596544729</v>
      </c>
      <c r="BH441">
        <f>E441*BF441/100/BG441</f>
        <v>-3.602398155462247E-3</v>
      </c>
    </row>
    <row r="442" spans="1:60" x14ac:dyDescent="0.25">
      <c r="A442" s="1" t="s">
        <v>9</v>
      </c>
      <c r="B442" s="1" t="s">
        <v>504</v>
      </c>
    </row>
    <row r="443" spans="1:60" x14ac:dyDescent="0.25">
      <c r="A443" s="1" t="s">
        <v>9</v>
      </c>
      <c r="B443" s="1" t="s">
        <v>505</v>
      </c>
    </row>
    <row r="444" spans="1:60" x14ac:dyDescent="0.25">
      <c r="A444" s="1" t="s">
        <v>9</v>
      </c>
      <c r="B444" s="1" t="s">
        <v>506</v>
      </c>
    </row>
    <row r="445" spans="1:60" x14ac:dyDescent="0.25">
      <c r="A445" s="1" t="s">
        <v>9</v>
      </c>
      <c r="B445" s="1" t="s">
        <v>507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3A52C26A07640A2C0DC499E2373CE" ma:contentTypeVersion="13" ma:contentTypeDescription="Create a new document." ma:contentTypeScope="" ma:versionID="d5a9bcad45b5a926f4eddb84f350e26d">
  <xsd:schema xmlns:xsd="http://www.w3.org/2001/XMLSchema" xmlns:xs="http://www.w3.org/2001/XMLSchema" xmlns:p="http://schemas.microsoft.com/office/2006/metadata/properties" xmlns:ns3="f87c7de8-702b-47c0-ae9c-591d6d57b7d7" xmlns:ns4="1fc08370-02f1-4c13-ae8e-ff82c3d88f8d" targetNamespace="http://schemas.microsoft.com/office/2006/metadata/properties" ma:root="true" ma:fieldsID="d7d857b98bc12b58b7efa3d587fb783e" ns3:_="" ns4:_="">
    <xsd:import namespace="f87c7de8-702b-47c0-ae9c-591d6d57b7d7"/>
    <xsd:import namespace="1fc08370-02f1-4c13-ae8e-ff82c3d88f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c7de8-702b-47c0-ae9c-591d6d57b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08370-02f1-4c13-ae8e-ff82c3d88f8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19ECDB-5B19-4DB6-B367-535D3CDBD5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7c7de8-702b-47c0-ae9c-591d6d57b7d7"/>
    <ds:schemaRef ds:uri="1fc08370-02f1-4c13-ae8e-ff82c3d88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102010-B676-4C51-A440-2AA069C914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A49A78-8AC9-4E76-A1DF-5A5F3B96819A}">
  <ds:schemaRefs>
    <ds:schemaRef ds:uri="1fc08370-02f1-4c13-ae8e-ff82c3d88f8d"/>
    <ds:schemaRef ds:uri="http://purl.org/dc/elements/1.1/"/>
    <ds:schemaRef ds:uri="http://schemas.microsoft.com/office/2006/documentManagement/types"/>
    <ds:schemaRef ds:uri="http://schemas.microsoft.com/office/2006/metadata/properties"/>
    <ds:schemaRef ds:uri="f87c7de8-702b-47c0-ae9c-591d6d57b7d7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RvT 05-16-2020_6400.x_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Chieppa, Jeff</dc:creator>
  <cp:lastModifiedBy>Chieppa, Jeff</cp:lastModifiedBy>
  <dcterms:created xsi:type="dcterms:W3CDTF">2020-05-18T18:54:01Z</dcterms:created>
  <dcterms:modified xsi:type="dcterms:W3CDTF">2020-05-18T18:54:01Z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0x0101004BE3A52C26A07640A2C0DC499E2373CE</vt:lpwstr>
  </property>
</Properties>
</file>