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ast UNF Onedrive Backup August 17\Other Projects\Belize Florida Mangroves Exp\Physiology Data\"/>
    </mc:Choice>
  </mc:AlternateContent>
  <bookViews>
    <workbookView xWindow="0" yWindow="0" windowWidth="20490" windowHeight="7755"/>
  </bookViews>
  <sheets>
    <sheet name="RvT 08-14-2020 6400.x" sheetId="1" r:id="rId1"/>
  </sheets>
  <calcPr calcId="0"/>
</workbook>
</file>

<file path=xl/calcChain.xml><?xml version="1.0" encoding="utf-8"?>
<calcChain xmlns="http://schemas.openxmlformats.org/spreadsheetml/2006/main">
  <c r="L27" i="1" l="1"/>
  <c r="N27" i="1"/>
  <c r="AO27" i="1"/>
  <c r="E27" i="1" s="1"/>
  <c r="AQ27" i="1"/>
  <c r="AR27" i="1"/>
  <c r="AS27" i="1"/>
  <c r="AX27" i="1"/>
  <c r="AY27" i="1"/>
  <c r="BB27" i="1" s="1"/>
  <c r="BA27" i="1"/>
  <c r="L28" i="1"/>
  <c r="N28" i="1"/>
  <c r="AO28" i="1"/>
  <c r="E28" i="1" s="1"/>
  <c r="BG28" i="1" s="1"/>
  <c r="AQ28" i="1"/>
  <c r="AR28" i="1"/>
  <c r="AS28" i="1"/>
  <c r="AX28" i="1"/>
  <c r="AY28" i="1"/>
  <c r="BB28" i="1" s="1"/>
  <c r="BA28" i="1"/>
  <c r="L29" i="1"/>
  <c r="N29" i="1"/>
  <c r="AO29" i="1"/>
  <c r="E29" i="1" s="1"/>
  <c r="AQ29" i="1"/>
  <c r="AR29" i="1"/>
  <c r="AS29" i="1"/>
  <c r="AX29" i="1"/>
  <c r="AY29" i="1"/>
  <c r="BB29" i="1" s="1"/>
  <c r="BA29" i="1"/>
  <c r="L30" i="1"/>
  <c r="N30" i="1"/>
  <c r="AO30" i="1"/>
  <c r="E30" i="1" s="1"/>
  <c r="BG30" i="1" s="1"/>
  <c r="AQ30" i="1"/>
  <c r="AR30" i="1"/>
  <c r="AS30" i="1"/>
  <c r="AX30" i="1"/>
  <c r="AY30" i="1"/>
  <c r="BB30" i="1" s="1"/>
  <c r="BA30" i="1"/>
  <c r="L31" i="1"/>
  <c r="N31" i="1"/>
  <c r="AO31" i="1"/>
  <c r="E31" i="1" s="1"/>
  <c r="AQ31" i="1"/>
  <c r="AR31" i="1"/>
  <c r="AS31" i="1"/>
  <c r="AX31" i="1"/>
  <c r="AY31" i="1"/>
  <c r="BB31" i="1" s="1"/>
  <c r="BA31" i="1"/>
  <c r="L32" i="1"/>
  <c r="N32" i="1"/>
  <c r="AO32" i="1"/>
  <c r="E32" i="1" s="1"/>
  <c r="BG32" i="1" s="1"/>
  <c r="AQ32" i="1"/>
  <c r="AR32" i="1"/>
  <c r="AS32" i="1"/>
  <c r="AX32" i="1"/>
  <c r="AY32" i="1"/>
  <c r="BB32" i="1" s="1"/>
  <c r="BA32" i="1"/>
  <c r="L45" i="1"/>
  <c r="N45" i="1"/>
  <c r="AO45" i="1"/>
  <c r="E45" i="1" s="1"/>
  <c r="AQ45" i="1"/>
  <c r="AR45" i="1"/>
  <c r="AS45" i="1"/>
  <c r="AX45" i="1"/>
  <c r="AY45" i="1"/>
  <c r="BB45" i="1" s="1"/>
  <c r="BA45" i="1"/>
  <c r="L46" i="1"/>
  <c r="N46" i="1"/>
  <c r="AO46" i="1"/>
  <c r="E46" i="1" s="1"/>
  <c r="BG46" i="1" s="1"/>
  <c r="AQ46" i="1"/>
  <c r="AR46" i="1"/>
  <c r="AS46" i="1"/>
  <c r="AX46" i="1"/>
  <c r="AY46" i="1"/>
  <c r="BB46" i="1" s="1"/>
  <c r="BA46" i="1"/>
  <c r="L47" i="1"/>
  <c r="N47" i="1"/>
  <c r="AO47" i="1"/>
  <c r="E47" i="1" s="1"/>
  <c r="AQ47" i="1"/>
  <c r="AR47" i="1"/>
  <c r="AS47" i="1"/>
  <c r="AX47" i="1"/>
  <c r="AY47" i="1"/>
  <c r="BB47" i="1" s="1"/>
  <c r="BA47" i="1"/>
  <c r="L48" i="1"/>
  <c r="N48" i="1"/>
  <c r="AO48" i="1"/>
  <c r="E48" i="1" s="1"/>
  <c r="BG48" i="1" s="1"/>
  <c r="AQ48" i="1"/>
  <c r="AR48" i="1"/>
  <c r="AS48" i="1"/>
  <c r="AX48" i="1"/>
  <c r="AY48" i="1"/>
  <c r="BB48" i="1" s="1"/>
  <c r="BA48" i="1"/>
  <c r="L49" i="1"/>
  <c r="N49" i="1"/>
  <c r="AO49" i="1"/>
  <c r="E49" i="1" s="1"/>
  <c r="AQ49" i="1"/>
  <c r="AR49" i="1"/>
  <c r="AS49" i="1"/>
  <c r="AX49" i="1"/>
  <c r="AY49" i="1"/>
  <c r="BB49" i="1" s="1"/>
  <c r="BA49" i="1"/>
  <c r="L61" i="1"/>
  <c r="N61" i="1"/>
  <c r="AO61" i="1"/>
  <c r="E61" i="1" s="1"/>
  <c r="BG61" i="1" s="1"/>
  <c r="AQ61" i="1"/>
  <c r="AR61" i="1"/>
  <c r="AS61" i="1"/>
  <c r="AX61" i="1"/>
  <c r="AY61" i="1"/>
  <c r="BB61" i="1" s="1"/>
  <c r="BA61" i="1"/>
  <c r="L62" i="1"/>
  <c r="N62" i="1"/>
  <c r="AO62" i="1"/>
  <c r="E62" i="1" s="1"/>
  <c r="AQ62" i="1"/>
  <c r="AR62" i="1"/>
  <c r="AS62" i="1"/>
  <c r="AX62" i="1"/>
  <c r="AY62" i="1"/>
  <c r="BB62" i="1" s="1"/>
  <c r="BA62" i="1"/>
  <c r="L63" i="1"/>
  <c r="N63" i="1"/>
  <c r="AO63" i="1"/>
  <c r="E63" i="1" s="1"/>
  <c r="AQ63" i="1"/>
  <c r="AR63" i="1"/>
  <c r="AS63" i="1"/>
  <c r="AX63" i="1"/>
  <c r="AY63" i="1"/>
  <c r="BA63" i="1"/>
  <c r="BG63" i="1"/>
  <c r="E64" i="1"/>
  <c r="H64" i="1"/>
  <c r="L64" i="1"/>
  <c r="N64" i="1" s="1"/>
  <c r="AO64" i="1"/>
  <c r="AP64" i="1"/>
  <c r="AQ64" i="1"/>
  <c r="AR64" i="1"/>
  <c r="AS64" i="1"/>
  <c r="AX64" i="1"/>
  <c r="AY64" i="1"/>
  <c r="BB64" i="1" s="1"/>
  <c r="BA64" i="1"/>
  <c r="BG64" i="1"/>
  <c r="H65" i="1"/>
  <c r="L65" i="1"/>
  <c r="N65" i="1"/>
  <c r="BG65" i="1" s="1"/>
  <c r="AO65" i="1"/>
  <c r="E65" i="1" s="1"/>
  <c r="AP65" i="1"/>
  <c r="AQ65" i="1"/>
  <c r="AR65" i="1"/>
  <c r="AT65" i="1" s="1"/>
  <c r="J65" i="1" s="1"/>
  <c r="AU65" i="1" s="1"/>
  <c r="AS65" i="1"/>
  <c r="AV65" i="1"/>
  <c r="AW65" i="1" s="1"/>
  <c r="AZ65" i="1" s="1"/>
  <c r="F65" i="1" s="1"/>
  <c r="AX65" i="1"/>
  <c r="AY65" i="1"/>
  <c r="BB65" i="1" s="1"/>
  <c r="BA65" i="1"/>
  <c r="BC65" i="1"/>
  <c r="G65" i="1" s="1"/>
  <c r="H77" i="1"/>
  <c r="L77" i="1"/>
  <c r="N77" i="1"/>
  <c r="AO77" i="1"/>
  <c r="E77" i="1" s="1"/>
  <c r="AP77" i="1"/>
  <c r="AQ77" i="1"/>
  <c r="AR77" i="1"/>
  <c r="AT77" i="1" s="1"/>
  <c r="J77" i="1" s="1"/>
  <c r="AU77" i="1" s="1"/>
  <c r="AS77" i="1"/>
  <c r="AX77" i="1"/>
  <c r="AY77" i="1"/>
  <c r="BB77" i="1" s="1"/>
  <c r="BA77" i="1"/>
  <c r="H78" i="1"/>
  <c r="L78" i="1"/>
  <c r="N78" i="1"/>
  <c r="AO78" i="1"/>
  <c r="E78" i="1" s="1"/>
  <c r="AP78" i="1"/>
  <c r="AQ78" i="1"/>
  <c r="AR78" i="1"/>
  <c r="AT78" i="1" s="1"/>
  <c r="J78" i="1" s="1"/>
  <c r="AS78" i="1"/>
  <c r="AU78" i="1"/>
  <c r="AX78" i="1"/>
  <c r="AY78" i="1"/>
  <c r="BB78" i="1" s="1"/>
  <c r="BA78" i="1"/>
  <c r="H79" i="1"/>
  <c r="L79" i="1"/>
  <c r="N79" i="1" s="1"/>
  <c r="AO79" i="1"/>
  <c r="E79" i="1" s="1"/>
  <c r="AP79" i="1"/>
  <c r="AQ79" i="1"/>
  <c r="AR79" i="1"/>
  <c r="AS79" i="1"/>
  <c r="AX79" i="1"/>
  <c r="AY79" i="1"/>
  <c r="BB79" i="1" s="1"/>
  <c r="BA79" i="1"/>
  <c r="BG79" i="1"/>
  <c r="H80" i="1"/>
  <c r="L80" i="1"/>
  <c r="N80" i="1" s="1"/>
  <c r="BG80" i="1" s="1"/>
  <c r="AO80" i="1"/>
  <c r="E80" i="1" s="1"/>
  <c r="AP80" i="1"/>
  <c r="AQ80" i="1"/>
  <c r="AR80" i="1"/>
  <c r="AS80" i="1"/>
  <c r="AX80" i="1"/>
  <c r="AY80" i="1"/>
  <c r="BB80" i="1" s="1"/>
  <c r="BA80" i="1"/>
  <c r="H81" i="1"/>
  <c r="L81" i="1"/>
  <c r="N81" i="1"/>
  <c r="AO81" i="1"/>
  <c r="E81" i="1" s="1"/>
  <c r="AP81" i="1"/>
  <c r="AQ81" i="1"/>
  <c r="AR81" i="1"/>
  <c r="AT81" i="1" s="1"/>
  <c r="J81" i="1" s="1"/>
  <c r="AU81" i="1" s="1"/>
  <c r="AS81" i="1"/>
  <c r="AX81" i="1"/>
  <c r="AY81" i="1" s="1"/>
  <c r="BB81" i="1" s="1"/>
  <c r="BA81" i="1"/>
  <c r="BG81" i="1"/>
  <c r="H93" i="1"/>
  <c r="L93" i="1"/>
  <c r="N93" i="1"/>
  <c r="AO93" i="1"/>
  <c r="E93" i="1" s="1"/>
  <c r="AP93" i="1"/>
  <c r="AQ93" i="1"/>
  <c r="AR93" i="1"/>
  <c r="AT93" i="1" s="1"/>
  <c r="J93" i="1" s="1"/>
  <c r="AU93" i="1" s="1"/>
  <c r="AS93" i="1"/>
  <c r="AX93" i="1"/>
  <c r="AY93" i="1" s="1"/>
  <c r="BA93" i="1"/>
  <c r="BB93" i="1"/>
  <c r="H94" i="1"/>
  <c r="L94" i="1"/>
  <c r="N94" i="1"/>
  <c r="AO94" i="1"/>
  <c r="E94" i="1" s="1"/>
  <c r="AP94" i="1"/>
  <c r="AQ94" i="1"/>
  <c r="AR94" i="1"/>
  <c r="AT94" i="1" s="1"/>
  <c r="J94" i="1" s="1"/>
  <c r="AU94" i="1" s="1"/>
  <c r="I94" i="1" s="1"/>
  <c r="AS94" i="1"/>
  <c r="AV94" i="1"/>
  <c r="AW94" i="1" s="1"/>
  <c r="AZ94" i="1" s="1"/>
  <c r="F94" i="1" s="1"/>
  <c r="BC94" i="1" s="1"/>
  <c r="AX94" i="1"/>
  <c r="AY94" i="1" s="1"/>
  <c r="BA94" i="1"/>
  <c r="BB94" i="1"/>
  <c r="BF94" i="1"/>
  <c r="H95" i="1"/>
  <c r="L95" i="1"/>
  <c r="N95" i="1"/>
  <c r="AO95" i="1"/>
  <c r="E95" i="1" s="1"/>
  <c r="AP95" i="1"/>
  <c r="AQ95" i="1"/>
  <c r="AR95" i="1"/>
  <c r="AT95" i="1" s="1"/>
  <c r="J95" i="1" s="1"/>
  <c r="AU95" i="1" s="1"/>
  <c r="I95" i="1" s="1"/>
  <c r="AS95" i="1"/>
  <c r="AV95" i="1"/>
  <c r="AW95" i="1" s="1"/>
  <c r="AZ95" i="1" s="1"/>
  <c r="F95" i="1" s="1"/>
  <c r="BC95" i="1" s="1"/>
  <c r="G95" i="1" s="1"/>
  <c r="AX95" i="1"/>
  <c r="AY95" i="1" s="1"/>
  <c r="BB95" i="1" s="1"/>
  <c r="BA95" i="1"/>
  <c r="BG95" i="1"/>
  <c r="H96" i="1"/>
  <c r="L96" i="1"/>
  <c r="N96" i="1"/>
  <c r="AO96" i="1"/>
  <c r="E96" i="1" s="1"/>
  <c r="AP96" i="1"/>
  <c r="AQ96" i="1"/>
  <c r="AR96" i="1"/>
  <c r="AT96" i="1" s="1"/>
  <c r="J96" i="1" s="1"/>
  <c r="AU96" i="1" s="1"/>
  <c r="AS96" i="1"/>
  <c r="AX96" i="1"/>
  <c r="AY96" i="1" s="1"/>
  <c r="BB96" i="1" s="1"/>
  <c r="BA96" i="1"/>
  <c r="BG96" i="1"/>
  <c r="H97" i="1"/>
  <c r="L97" i="1"/>
  <c r="N97" i="1"/>
  <c r="AO97" i="1"/>
  <c r="E97" i="1" s="1"/>
  <c r="AP97" i="1"/>
  <c r="AQ97" i="1"/>
  <c r="AR97" i="1"/>
  <c r="AT97" i="1" s="1"/>
  <c r="J97" i="1" s="1"/>
  <c r="AU97" i="1" s="1"/>
  <c r="AS97" i="1"/>
  <c r="AX97" i="1"/>
  <c r="AY97" i="1" s="1"/>
  <c r="BA97" i="1"/>
  <c r="BB97" i="1"/>
  <c r="H109" i="1"/>
  <c r="L109" i="1"/>
  <c r="N109" i="1"/>
  <c r="AO109" i="1"/>
  <c r="E109" i="1" s="1"/>
  <c r="AP109" i="1"/>
  <c r="AQ109" i="1"/>
  <c r="AR109" i="1"/>
  <c r="AT109" i="1" s="1"/>
  <c r="J109" i="1" s="1"/>
  <c r="AU109" i="1" s="1"/>
  <c r="I109" i="1" s="1"/>
  <c r="AS109" i="1"/>
  <c r="AV109" i="1"/>
  <c r="AW109" i="1" s="1"/>
  <c r="AZ109" i="1" s="1"/>
  <c r="F109" i="1" s="1"/>
  <c r="BC109" i="1" s="1"/>
  <c r="G109" i="1" s="1"/>
  <c r="AX109" i="1"/>
  <c r="AY109" i="1" s="1"/>
  <c r="BA109" i="1"/>
  <c r="BB109" i="1"/>
  <c r="BF109" i="1"/>
  <c r="H110" i="1"/>
  <c r="L110" i="1"/>
  <c r="N110" i="1"/>
  <c r="AO110" i="1"/>
  <c r="E110" i="1" s="1"/>
  <c r="AP110" i="1"/>
  <c r="AQ110" i="1"/>
  <c r="AR110" i="1"/>
  <c r="AT110" i="1" s="1"/>
  <c r="J110" i="1" s="1"/>
  <c r="AU110" i="1" s="1"/>
  <c r="I110" i="1" s="1"/>
  <c r="AS110" i="1"/>
  <c r="AV110" i="1"/>
  <c r="AW110" i="1" s="1"/>
  <c r="AZ110" i="1" s="1"/>
  <c r="F110" i="1" s="1"/>
  <c r="AX110" i="1"/>
  <c r="AY110" i="1" s="1"/>
  <c r="BB110" i="1" s="1"/>
  <c r="BA110" i="1"/>
  <c r="BG110" i="1"/>
  <c r="H111" i="1"/>
  <c r="L111" i="1"/>
  <c r="N111" i="1"/>
  <c r="BG111" i="1" s="1"/>
  <c r="AO111" i="1"/>
  <c r="E111" i="1" s="1"/>
  <c r="AP111" i="1"/>
  <c r="AQ111" i="1"/>
  <c r="AR111" i="1"/>
  <c r="AT111" i="1" s="1"/>
  <c r="J111" i="1" s="1"/>
  <c r="AU111" i="1" s="1"/>
  <c r="AS111" i="1"/>
  <c r="AX111" i="1"/>
  <c r="AY111" i="1"/>
  <c r="BB111" i="1" s="1"/>
  <c r="BA111" i="1"/>
  <c r="H112" i="1"/>
  <c r="L112" i="1"/>
  <c r="N112" i="1"/>
  <c r="AO112" i="1"/>
  <c r="E112" i="1" s="1"/>
  <c r="AP112" i="1"/>
  <c r="AQ112" i="1"/>
  <c r="AR112" i="1"/>
  <c r="AT112" i="1" s="1"/>
  <c r="J112" i="1" s="1"/>
  <c r="AU112" i="1" s="1"/>
  <c r="AS112" i="1"/>
  <c r="AX112" i="1"/>
  <c r="AY112" i="1"/>
  <c r="BB112" i="1" s="1"/>
  <c r="BA112" i="1"/>
  <c r="H113" i="1"/>
  <c r="L113" i="1"/>
  <c r="N113" i="1"/>
  <c r="AO113" i="1"/>
  <c r="E113" i="1" s="1"/>
  <c r="AP113" i="1"/>
  <c r="AQ113" i="1"/>
  <c r="AR113" i="1"/>
  <c r="AT113" i="1" s="1"/>
  <c r="J113" i="1" s="1"/>
  <c r="AS113" i="1"/>
  <c r="AU113" i="1"/>
  <c r="AX113" i="1"/>
  <c r="AY113" i="1"/>
  <c r="BB113" i="1" s="1"/>
  <c r="BA113" i="1"/>
  <c r="BG113" i="1"/>
  <c r="H114" i="1"/>
  <c r="L114" i="1"/>
  <c r="N114" i="1" s="1"/>
  <c r="AO114" i="1"/>
  <c r="E114" i="1" s="1"/>
  <c r="AP114" i="1"/>
  <c r="AQ114" i="1"/>
  <c r="AR114" i="1"/>
  <c r="AS114" i="1"/>
  <c r="AX114" i="1"/>
  <c r="AY114" i="1"/>
  <c r="BB114" i="1" s="1"/>
  <c r="BA114" i="1"/>
  <c r="BG114" i="1"/>
  <c r="H126" i="1"/>
  <c r="L126" i="1"/>
  <c r="N126" i="1"/>
  <c r="BG126" i="1" s="1"/>
  <c r="AO126" i="1"/>
  <c r="E126" i="1" s="1"/>
  <c r="AP126" i="1"/>
  <c r="AQ126" i="1"/>
  <c r="AR126" i="1"/>
  <c r="AT126" i="1" s="1"/>
  <c r="J126" i="1" s="1"/>
  <c r="AU126" i="1" s="1"/>
  <c r="AS126" i="1"/>
  <c r="AV126" i="1"/>
  <c r="AW126" i="1" s="1"/>
  <c r="AZ126" i="1" s="1"/>
  <c r="F126" i="1" s="1"/>
  <c r="AX126" i="1"/>
  <c r="AY126" i="1"/>
  <c r="BB126" i="1" s="1"/>
  <c r="BA126" i="1"/>
  <c r="BC126" i="1"/>
  <c r="G126" i="1" s="1"/>
  <c r="H127" i="1"/>
  <c r="L127" i="1"/>
  <c r="N127" i="1"/>
  <c r="AO127" i="1"/>
  <c r="E127" i="1" s="1"/>
  <c r="AP127" i="1"/>
  <c r="AQ127" i="1"/>
  <c r="AR127" i="1"/>
  <c r="AT127" i="1" s="1"/>
  <c r="J127" i="1" s="1"/>
  <c r="AU127" i="1" s="1"/>
  <c r="AS127" i="1"/>
  <c r="AX127" i="1"/>
  <c r="AY127" i="1"/>
  <c r="BB127" i="1" s="1"/>
  <c r="BA127" i="1"/>
  <c r="H128" i="1"/>
  <c r="L128" i="1"/>
  <c r="N128" i="1"/>
  <c r="AO128" i="1"/>
  <c r="E128" i="1" s="1"/>
  <c r="AP128" i="1"/>
  <c r="AQ128" i="1"/>
  <c r="AR128" i="1"/>
  <c r="AT128" i="1" s="1"/>
  <c r="J128" i="1" s="1"/>
  <c r="AS128" i="1"/>
  <c r="AU128" i="1"/>
  <c r="AX128" i="1"/>
  <c r="AY128" i="1"/>
  <c r="BB128" i="1" s="1"/>
  <c r="BA128" i="1"/>
  <c r="BG128" i="1"/>
  <c r="H129" i="1"/>
  <c r="L129" i="1"/>
  <c r="N129" i="1" s="1"/>
  <c r="AO129" i="1"/>
  <c r="E129" i="1" s="1"/>
  <c r="AP129" i="1"/>
  <c r="AQ129" i="1"/>
  <c r="AR129" i="1"/>
  <c r="AS129" i="1"/>
  <c r="AX129" i="1"/>
  <c r="AY129" i="1"/>
  <c r="BB129" i="1" s="1"/>
  <c r="BA129" i="1"/>
  <c r="BG129" i="1"/>
  <c r="H130" i="1"/>
  <c r="L130" i="1"/>
  <c r="N130" i="1" s="1"/>
  <c r="BG130" i="1" s="1"/>
  <c r="AO130" i="1"/>
  <c r="E130" i="1" s="1"/>
  <c r="AP130" i="1"/>
  <c r="AQ130" i="1"/>
  <c r="AR130" i="1"/>
  <c r="AS130" i="1"/>
  <c r="AX130" i="1"/>
  <c r="AY130" i="1"/>
  <c r="BB130" i="1" s="1"/>
  <c r="BA130" i="1"/>
  <c r="H142" i="1"/>
  <c r="L142" i="1"/>
  <c r="N142" i="1"/>
  <c r="AO142" i="1"/>
  <c r="E142" i="1" s="1"/>
  <c r="AP142" i="1"/>
  <c r="AQ142" i="1"/>
  <c r="AR142" i="1"/>
  <c r="AT142" i="1" s="1"/>
  <c r="J142" i="1" s="1"/>
  <c r="AU142" i="1" s="1"/>
  <c r="AS142" i="1"/>
  <c r="AX142" i="1"/>
  <c r="AY142" i="1"/>
  <c r="BB142" i="1" s="1"/>
  <c r="BA142" i="1"/>
  <c r="H143" i="1"/>
  <c r="L143" i="1"/>
  <c r="N143" i="1"/>
  <c r="AO143" i="1"/>
  <c r="E143" i="1" s="1"/>
  <c r="AP143" i="1"/>
  <c r="AQ143" i="1"/>
  <c r="AR143" i="1"/>
  <c r="AT143" i="1" s="1"/>
  <c r="J143" i="1" s="1"/>
  <c r="AS143" i="1"/>
  <c r="AU143" i="1"/>
  <c r="AX143" i="1"/>
  <c r="AY143" i="1"/>
  <c r="BB143" i="1" s="1"/>
  <c r="BA143" i="1"/>
  <c r="H144" i="1"/>
  <c r="L144" i="1"/>
  <c r="N144" i="1" s="1"/>
  <c r="BG144" i="1" s="1"/>
  <c r="AO144" i="1"/>
  <c r="E144" i="1" s="1"/>
  <c r="AP144" i="1"/>
  <c r="AQ144" i="1"/>
  <c r="AR144" i="1"/>
  <c r="AS144" i="1"/>
  <c r="AX144" i="1"/>
  <c r="AY144" i="1"/>
  <c r="BB144" i="1" s="1"/>
  <c r="BA144" i="1"/>
  <c r="H145" i="1"/>
  <c r="L145" i="1"/>
  <c r="N145" i="1"/>
  <c r="AO145" i="1"/>
  <c r="E145" i="1" s="1"/>
  <c r="AP145" i="1"/>
  <c r="AQ145" i="1"/>
  <c r="AR145" i="1"/>
  <c r="AT145" i="1" s="1"/>
  <c r="J145" i="1" s="1"/>
  <c r="AU145" i="1" s="1"/>
  <c r="I145" i="1" s="1"/>
  <c r="AS145" i="1"/>
  <c r="AV145" i="1"/>
  <c r="AW145" i="1" s="1"/>
  <c r="AZ145" i="1" s="1"/>
  <c r="F145" i="1" s="1"/>
  <c r="BC145" i="1" s="1"/>
  <c r="G145" i="1" s="1"/>
  <c r="AX145" i="1"/>
  <c r="AY145" i="1" s="1"/>
  <c r="BB145" i="1" s="1"/>
  <c r="BA145" i="1"/>
  <c r="BF145" i="1"/>
  <c r="BG145" i="1"/>
  <c r="H146" i="1"/>
  <c r="L146" i="1"/>
  <c r="N146" i="1"/>
  <c r="AO146" i="1"/>
  <c r="E146" i="1" s="1"/>
  <c r="AP146" i="1"/>
  <c r="AQ146" i="1"/>
  <c r="AR146" i="1"/>
  <c r="AT146" i="1" s="1"/>
  <c r="J146" i="1" s="1"/>
  <c r="AU146" i="1" s="1"/>
  <c r="AS146" i="1"/>
  <c r="AX146" i="1"/>
  <c r="AY146" i="1" s="1"/>
  <c r="BB146" i="1" s="1"/>
  <c r="BA146" i="1"/>
  <c r="BG146" i="1"/>
  <c r="H147" i="1"/>
  <c r="L147" i="1"/>
  <c r="N147" i="1"/>
  <c r="AO147" i="1"/>
  <c r="E147" i="1" s="1"/>
  <c r="AP147" i="1"/>
  <c r="AQ147" i="1"/>
  <c r="AR147" i="1"/>
  <c r="AT147" i="1" s="1"/>
  <c r="J147" i="1" s="1"/>
  <c r="AU147" i="1" s="1"/>
  <c r="AS147" i="1"/>
  <c r="AX147" i="1"/>
  <c r="AY147" i="1" s="1"/>
  <c r="BA147" i="1"/>
  <c r="BB147" i="1"/>
  <c r="H160" i="1"/>
  <c r="L160" i="1"/>
  <c r="N160" i="1"/>
  <c r="AO160" i="1"/>
  <c r="E160" i="1" s="1"/>
  <c r="AP160" i="1"/>
  <c r="AQ160" i="1"/>
  <c r="AR160" i="1"/>
  <c r="AT160" i="1" s="1"/>
  <c r="J160" i="1" s="1"/>
  <c r="AU160" i="1" s="1"/>
  <c r="I160" i="1" s="1"/>
  <c r="AS160" i="1"/>
  <c r="AV160" i="1"/>
  <c r="AW160" i="1" s="1"/>
  <c r="AZ160" i="1" s="1"/>
  <c r="F160" i="1" s="1"/>
  <c r="BC160" i="1" s="1"/>
  <c r="G160" i="1" s="1"/>
  <c r="AX160" i="1"/>
  <c r="AY160" i="1" s="1"/>
  <c r="BA160" i="1"/>
  <c r="BB160" i="1"/>
  <c r="BF160" i="1"/>
  <c r="H161" i="1"/>
  <c r="L161" i="1"/>
  <c r="N161" i="1"/>
  <c r="AO161" i="1"/>
  <c r="E161" i="1" s="1"/>
  <c r="AP161" i="1"/>
  <c r="AQ161" i="1"/>
  <c r="AR161" i="1"/>
  <c r="AT161" i="1" s="1"/>
  <c r="J161" i="1" s="1"/>
  <c r="AU161" i="1" s="1"/>
  <c r="I161" i="1" s="1"/>
  <c r="AS161" i="1"/>
  <c r="AV161" i="1"/>
  <c r="AW161" i="1" s="1"/>
  <c r="AZ161" i="1" s="1"/>
  <c r="F161" i="1" s="1"/>
  <c r="AX161" i="1"/>
  <c r="AY161" i="1" s="1"/>
  <c r="BB161" i="1" s="1"/>
  <c r="BA161" i="1"/>
  <c r="BG161" i="1"/>
  <c r="H162" i="1"/>
  <c r="L162" i="1"/>
  <c r="N162" i="1"/>
  <c r="AO162" i="1"/>
  <c r="E162" i="1" s="1"/>
  <c r="AP162" i="1"/>
  <c r="AQ162" i="1"/>
  <c r="AR162" i="1"/>
  <c r="AT162" i="1" s="1"/>
  <c r="J162" i="1" s="1"/>
  <c r="AU162" i="1" s="1"/>
  <c r="AS162" i="1"/>
  <c r="AX162" i="1"/>
  <c r="AY162" i="1" s="1"/>
  <c r="BB162" i="1" s="1"/>
  <c r="BA162" i="1"/>
  <c r="BG162" i="1"/>
  <c r="H163" i="1"/>
  <c r="L163" i="1"/>
  <c r="N163" i="1"/>
  <c r="AO163" i="1"/>
  <c r="E163" i="1" s="1"/>
  <c r="AP163" i="1"/>
  <c r="AQ163" i="1"/>
  <c r="AR163" i="1"/>
  <c r="AT163" i="1" s="1"/>
  <c r="J163" i="1" s="1"/>
  <c r="AU163" i="1" s="1"/>
  <c r="AS163" i="1"/>
  <c r="AX163" i="1"/>
  <c r="AY163" i="1" s="1"/>
  <c r="BA163" i="1"/>
  <c r="BB163" i="1"/>
  <c r="H164" i="1"/>
  <c r="L164" i="1"/>
  <c r="N164" i="1"/>
  <c r="AO164" i="1"/>
  <c r="E164" i="1" s="1"/>
  <c r="AP164" i="1"/>
  <c r="AQ164" i="1"/>
  <c r="AR164" i="1"/>
  <c r="AT164" i="1" s="1"/>
  <c r="J164" i="1" s="1"/>
  <c r="AU164" i="1" s="1"/>
  <c r="I164" i="1" s="1"/>
  <c r="AS164" i="1"/>
  <c r="AV164" i="1"/>
  <c r="AW164" i="1" s="1"/>
  <c r="AZ164" i="1" s="1"/>
  <c r="F164" i="1" s="1"/>
  <c r="BC164" i="1" s="1"/>
  <c r="G164" i="1" s="1"/>
  <c r="AX164" i="1"/>
  <c r="AY164" i="1" s="1"/>
  <c r="BA164" i="1"/>
  <c r="BB164" i="1"/>
  <c r="H176" i="1"/>
  <c r="L176" i="1"/>
  <c r="N176" i="1"/>
  <c r="AO176" i="1"/>
  <c r="E176" i="1" s="1"/>
  <c r="AP176" i="1"/>
  <c r="AQ176" i="1"/>
  <c r="AR176" i="1"/>
  <c r="AT176" i="1" s="1"/>
  <c r="J176" i="1" s="1"/>
  <c r="AU176" i="1" s="1"/>
  <c r="I176" i="1" s="1"/>
  <c r="AS176" i="1"/>
  <c r="AV176" i="1"/>
  <c r="AW176" i="1" s="1"/>
  <c r="AZ176" i="1" s="1"/>
  <c r="F176" i="1" s="1"/>
  <c r="BC176" i="1" s="1"/>
  <c r="G176" i="1" s="1"/>
  <c r="AX176" i="1"/>
  <c r="AY176" i="1" s="1"/>
  <c r="BB176" i="1" s="1"/>
  <c r="BA176" i="1"/>
  <c r="BF176" i="1"/>
  <c r="BG176" i="1"/>
  <c r="H177" i="1"/>
  <c r="L177" i="1"/>
  <c r="N177" i="1"/>
  <c r="AO177" i="1"/>
  <c r="E177" i="1" s="1"/>
  <c r="AP177" i="1"/>
  <c r="AQ177" i="1"/>
  <c r="AR177" i="1"/>
  <c r="AT177" i="1" s="1"/>
  <c r="J177" i="1" s="1"/>
  <c r="AU177" i="1" s="1"/>
  <c r="AS177" i="1"/>
  <c r="AX177" i="1"/>
  <c r="AY177" i="1" s="1"/>
  <c r="BB177" i="1" s="1"/>
  <c r="BA177" i="1"/>
  <c r="BG177" i="1"/>
  <c r="H178" i="1"/>
  <c r="L178" i="1"/>
  <c r="N178" i="1"/>
  <c r="AO178" i="1"/>
  <c r="E178" i="1" s="1"/>
  <c r="AP178" i="1"/>
  <c r="AQ178" i="1"/>
  <c r="AR178" i="1"/>
  <c r="AT178" i="1" s="1"/>
  <c r="J178" i="1" s="1"/>
  <c r="AU178" i="1" s="1"/>
  <c r="AS178" i="1"/>
  <c r="AX178" i="1"/>
  <c r="AY178" i="1" s="1"/>
  <c r="BA178" i="1"/>
  <c r="BB178" i="1"/>
  <c r="H179" i="1"/>
  <c r="L179" i="1"/>
  <c r="N179" i="1"/>
  <c r="AO179" i="1"/>
  <c r="E179" i="1" s="1"/>
  <c r="AP179" i="1"/>
  <c r="AQ179" i="1"/>
  <c r="AR179" i="1"/>
  <c r="AT179" i="1" s="1"/>
  <c r="J179" i="1" s="1"/>
  <c r="AU179" i="1" s="1"/>
  <c r="I179" i="1" s="1"/>
  <c r="AS179" i="1"/>
  <c r="AV179" i="1"/>
  <c r="AW179" i="1" s="1"/>
  <c r="AZ179" i="1" s="1"/>
  <c r="F179" i="1" s="1"/>
  <c r="BC179" i="1" s="1"/>
  <c r="G179" i="1" s="1"/>
  <c r="AX179" i="1"/>
  <c r="AY179" i="1" s="1"/>
  <c r="BA179" i="1"/>
  <c r="BB179" i="1"/>
  <c r="BF179" i="1"/>
  <c r="H180" i="1"/>
  <c r="L180" i="1"/>
  <c r="N180" i="1"/>
  <c r="AO180" i="1"/>
  <c r="E180" i="1" s="1"/>
  <c r="AP180" i="1"/>
  <c r="AQ180" i="1"/>
  <c r="AR180" i="1"/>
  <c r="AT180" i="1" s="1"/>
  <c r="J180" i="1" s="1"/>
  <c r="AU180" i="1" s="1"/>
  <c r="I180" i="1" s="1"/>
  <c r="AS180" i="1"/>
  <c r="AV180" i="1"/>
  <c r="AW180" i="1" s="1"/>
  <c r="AZ180" i="1" s="1"/>
  <c r="F180" i="1" s="1"/>
  <c r="AX180" i="1"/>
  <c r="AY180" i="1" s="1"/>
  <c r="BB180" i="1" s="1"/>
  <c r="BA180" i="1"/>
  <c r="BG180" i="1"/>
  <c r="H192" i="1"/>
  <c r="L192" i="1"/>
  <c r="N192" i="1"/>
  <c r="AO192" i="1"/>
  <c r="E192" i="1" s="1"/>
  <c r="AP192" i="1"/>
  <c r="AQ192" i="1"/>
  <c r="AR192" i="1"/>
  <c r="AT192" i="1" s="1"/>
  <c r="J192" i="1" s="1"/>
  <c r="AU192" i="1" s="1"/>
  <c r="AS192" i="1"/>
  <c r="AX192" i="1"/>
  <c r="AY192" i="1" s="1"/>
  <c r="BB192" i="1" s="1"/>
  <c r="BA192" i="1"/>
  <c r="BG192" i="1"/>
  <c r="L193" i="1"/>
  <c r="N193" i="1" s="1"/>
  <c r="AO193" i="1"/>
  <c r="E193" i="1" s="1"/>
  <c r="AP193" i="1"/>
  <c r="H193" i="1" s="1"/>
  <c r="AQ193" i="1"/>
  <c r="AR193" i="1"/>
  <c r="AS193" i="1"/>
  <c r="AX193" i="1"/>
  <c r="AY193" i="1"/>
  <c r="BB193" i="1" s="1"/>
  <c r="BA193" i="1"/>
  <c r="L194" i="1"/>
  <c r="N194" i="1" s="1"/>
  <c r="AO194" i="1"/>
  <c r="E194" i="1" s="1"/>
  <c r="AP194" i="1"/>
  <c r="AQ194" i="1"/>
  <c r="AT194" i="1" s="1"/>
  <c r="J194" i="1" s="1"/>
  <c r="AU194" i="1" s="1"/>
  <c r="AR194" i="1"/>
  <c r="AS194" i="1"/>
  <c r="AX194" i="1"/>
  <c r="AY194" i="1"/>
  <c r="BA194" i="1"/>
  <c r="BB194" i="1"/>
  <c r="BG194" i="1"/>
  <c r="L195" i="1"/>
  <c r="N195" i="1" s="1"/>
  <c r="AO195" i="1"/>
  <c r="E195" i="1" s="1"/>
  <c r="AP195" i="1"/>
  <c r="H195" i="1" s="1"/>
  <c r="AQ195" i="1"/>
  <c r="AR195" i="1"/>
  <c r="AS195" i="1"/>
  <c r="AX195" i="1"/>
  <c r="AY195" i="1"/>
  <c r="BB195" i="1" s="1"/>
  <c r="BA195" i="1"/>
  <c r="L196" i="1"/>
  <c r="N196" i="1" s="1"/>
  <c r="AO196" i="1"/>
  <c r="E196" i="1" s="1"/>
  <c r="AP196" i="1"/>
  <c r="AQ196" i="1"/>
  <c r="AT196" i="1" s="1"/>
  <c r="J196" i="1" s="1"/>
  <c r="AU196" i="1" s="1"/>
  <c r="AR196" i="1"/>
  <c r="AS196" i="1"/>
  <c r="AX196" i="1"/>
  <c r="AY196" i="1"/>
  <c r="BA196" i="1"/>
  <c r="BB196" i="1"/>
  <c r="BG196" i="1"/>
  <c r="L208" i="1"/>
  <c r="N208" i="1" s="1"/>
  <c r="AO208" i="1"/>
  <c r="E208" i="1" s="1"/>
  <c r="AP208" i="1"/>
  <c r="H208" i="1" s="1"/>
  <c r="AQ208" i="1"/>
  <c r="AR208" i="1"/>
  <c r="AS208" i="1"/>
  <c r="AX208" i="1"/>
  <c r="AY208" i="1" s="1"/>
  <c r="BB208" i="1" s="1"/>
  <c r="BA208" i="1"/>
  <c r="L209" i="1"/>
  <c r="N209" i="1" s="1"/>
  <c r="AO209" i="1"/>
  <c r="E209" i="1" s="1"/>
  <c r="AP209" i="1"/>
  <c r="AQ209" i="1"/>
  <c r="AT209" i="1" s="1"/>
  <c r="J209" i="1" s="1"/>
  <c r="AU209" i="1" s="1"/>
  <c r="AR209" i="1"/>
  <c r="AS209" i="1"/>
  <c r="AX209" i="1"/>
  <c r="AY209" i="1"/>
  <c r="BA209" i="1"/>
  <c r="BB209" i="1"/>
  <c r="BG209" i="1"/>
  <c r="L210" i="1"/>
  <c r="N210" i="1" s="1"/>
  <c r="AO210" i="1"/>
  <c r="E210" i="1" s="1"/>
  <c r="AP210" i="1"/>
  <c r="H210" i="1" s="1"/>
  <c r="AQ210" i="1"/>
  <c r="AT210" i="1" s="1"/>
  <c r="J210" i="1" s="1"/>
  <c r="AU210" i="1" s="1"/>
  <c r="AR210" i="1"/>
  <c r="AS210" i="1"/>
  <c r="AX210" i="1"/>
  <c r="AY210" i="1"/>
  <c r="BB210" i="1" s="1"/>
  <c r="BA210" i="1"/>
  <c r="L211" i="1"/>
  <c r="N211" i="1" s="1"/>
  <c r="AO211" i="1"/>
  <c r="E211" i="1" s="1"/>
  <c r="AP211" i="1"/>
  <c r="AQ211" i="1"/>
  <c r="AR211" i="1"/>
  <c r="AS211" i="1"/>
  <c r="AT211" i="1"/>
  <c r="J211" i="1" s="1"/>
  <c r="AU211" i="1" s="1"/>
  <c r="AX211" i="1"/>
  <c r="AY211" i="1"/>
  <c r="BA211" i="1"/>
  <c r="BB211" i="1"/>
  <c r="BG211" i="1"/>
  <c r="L212" i="1"/>
  <c r="N212" i="1" s="1"/>
  <c r="AO212" i="1"/>
  <c r="E212" i="1" s="1"/>
  <c r="AP212" i="1"/>
  <c r="H212" i="1" s="1"/>
  <c r="AQ212" i="1"/>
  <c r="AT212" i="1" s="1"/>
  <c r="J212" i="1" s="1"/>
  <c r="AU212" i="1" s="1"/>
  <c r="AR212" i="1"/>
  <c r="AS212" i="1"/>
  <c r="AX212" i="1"/>
  <c r="AY212" i="1"/>
  <c r="BB212" i="1" s="1"/>
  <c r="BA212" i="1"/>
  <c r="L213" i="1"/>
  <c r="N213" i="1" s="1"/>
  <c r="AO213" i="1"/>
  <c r="E213" i="1" s="1"/>
  <c r="AP213" i="1"/>
  <c r="AQ213" i="1"/>
  <c r="AT213" i="1" s="1"/>
  <c r="J213" i="1" s="1"/>
  <c r="AU213" i="1" s="1"/>
  <c r="AR213" i="1"/>
  <c r="AS213" i="1"/>
  <c r="AX213" i="1"/>
  <c r="AY213" i="1"/>
  <c r="BA213" i="1"/>
  <c r="BB213" i="1"/>
  <c r="BG213" i="1"/>
  <c r="L225" i="1"/>
  <c r="N225" i="1" s="1"/>
  <c r="AO225" i="1"/>
  <c r="E225" i="1" s="1"/>
  <c r="AP225" i="1"/>
  <c r="H225" i="1" s="1"/>
  <c r="AQ225" i="1"/>
  <c r="AR225" i="1"/>
  <c r="AS225" i="1"/>
  <c r="AX225" i="1"/>
  <c r="AY225" i="1"/>
  <c r="BB225" i="1" s="1"/>
  <c r="BA225" i="1"/>
  <c r="L226" i="1"/>
  <c r="N226" i="1" s="1"/>
  <c r="AO226" i="1"/>
  <c r="E226" i="1" s="1"/>
  <c r="AP226" i="1"/>
  <c r="AQ226" i="1"/>
  <c r="AT226" i="1" s="1"/>
  <c r="J226" i="1" s="1"/>
  <c r="AU226" i="1" s="1"/>
  <c r="AR226" i="1"/>
  <c r="AS226" i="1"/>
  <c r="AX226" i="1"/>
  <c r="AY226" i="1"/>
  <c r="BA226" i="1"/>
  <c r="BB226" i="1"/>
  <c r="BG226" i="1"/>
  <c r="L227" i="1"/>
  <c r="N227" i="1" s="1"/>
  <c r="AO227" i="1"/>
  <c r="E227" i="1" s="1"/>
  <c r="AP227" i="1"/>
  <c r="H227" i="1" s="1"/>
  <c r="AQ227" i="1"/>
  <c r="AR227" i="1"/>
  <c r="AS227" i="1"/>
  <c r="AX227" i="1"/>
  <c r="AY227" i="1" s="1"/>
  <c r="BB227" i="1" s="1"/>
  <c r="BA227" i="1"/>
  <c r="L228" i="1"/>
  <c r="N228" i="1" s="1"/>
  <c r="AO228" i="1"/>
  <c r="E228" i="1" s="1"/>
  <c r="AP228" i="1"/>
  <c r="H228" i="1" s="1"/>
  <c r="AQ228" i="1"/>
  <c r="AT228" i="1" s="1"/>
  <c r="J228" i="1" s="1"/>
  <c r="AU228" i="1" s="1"/>
  <c r="AR228" i="1"/>
  <c r="AS228" i="1"/>
  <c r="AX228" i="1"/>
  <c r="AY228" i="1"/>
  <c r="BB228" i="1" s="1"/>
  <c r="BA228" i="1"/>
  <c r="L229" i="1"/>
  <c r="N229" i="1" s="1"/>
  <c r="AO229" i="1"/>
  <c r="AQ229" i="1"/>
  <c r="AR229" i="1"/>
  <c r="AS229" i="1"/>
  <c r="AX229" i="1"/>
  <c r="AY229" i="1" s="1"/>
  <c r="BB229" i="1" s="1"/>
  <c r="BA229" i="1"/>
  <c r="E230" i="1"/>
  <c r="L230" i="1"/>
  <c r="N230" i="1" s="1"/>
  <c r="AO230" i="1"/>
  <c r="AP230" i="1"/>
  <c r="H230" i="1" s="1"/>
  <c r="AQ230" i="1"/>
  <c r="AT230" i="1" s="1"/>
  <c r="J230" i="1" s="1"/>
  <c r="AU230" i="1" s="1"/>
  <c r="AR230" i="1"/>
  <c r="AS230" i="1"/>
  <c r="AX230" i="1"/>
  <c r="AY230" i="1"/>
  <c r="BA230" i="1"/>
  <c r="L242" i="1"/>
  <c r="N242" i="1" s="1"/>
  <c r="AO242" i="1"/>
  <c r="AQ242" i="1"/>
  <c r="AR242" i="1"/>
  <c r="AS242" i="1"/>
  <c r="AX242" i="1"/>
  <c r="AY242" i="1" s="1"/>
  <c r="BA242" i="1"/>
  <c r="BB242" i="1"/>
  <c r="E243" i="1"/>
  <c r="L243" i="1"/>
  <c r="N243" i="1" s="1"/>
  <c r="AO243" i="1"/>
  <c r="AP243" i="1"/>
  <c r="AT243" i="1" s="1"/>
  <c r="J243" i="1" s="1"/>
  <c r="AU243" i="1" s="1"/>
  <c r="AQ243" i="1"/>
  <c r="AR243" i="1"/>
  <c r="AS243" i="1"/>
  <c r="AX243" i="1"/>
  <c r="AY243" i="1"/>
  <c r="BA243" i="1"/>
  <c r="L244" i="1"/>
  <c r="N244" i="1" s="1"/>
  <c r="AO244" i="1"/>
  <c r="AQ244" i="1"/>
  <c r="AR244" i="1"/>
  <c r="AS244" i="1"/>
  <c r="AX244" i="1"/>
  <c r="AY244" i="1" s="1"/>
  <c r="BA244" i="1"/>
  <c r="BB244" i="1"/>
  <c r="E245" i="1"/>
  <c r="I245" i="1"/>
  <c r="L245" i="1"/>
  <c r="N245" i="1" s="1"/>
  <c r="AO245" i="1"/>
  <c r="AP245" i="1"/>
  <c r="AQ245" i="1"/>
  <c r="AR245" i="1"/>
  <c r="AS245" i="1"/>
  <c r="AT245" i="1"/>
  <c r="J245" i="1" s="1"/>
  <c r="AU245" i="1" s="1"/>
  <c r="AV245" i="1" s="1"/>
  <c r="AW245" i="1" s="1"/>
  <c r="AZ245" i="1" s="1"/>
  <c r="F245" i="1" s="1"/>
  <c r="BC245" i="1" s="1"/>
  <c r="G245" i="1" s="1"/>
  <c r="AX245" i="1"/>
  <c r="AY245" i="1"/>
  <c r="BA245" i="1"/>
  <c r="L246" i="1"/>
  <c r="N246" i="1" s="1"/>
  <c r="AO246" i="1"/>
  <c r="AQ246" i="1"/>
  <c r="AR246" i="1"/>
  <c r="AS246" i="1"/>
  <c r="AX246" i="1"/>
  <c r="AY246" i="1" s="1"/>
  <c r="BB246" i="1" s="1"/>
  <c r="BA246" i="1"/>
  <c r="E258" i="1"/>
  <c r="L258" i="1"/>
  <c r="N258" i="1" s="1"/>
  <c r="AO258" i="1"/>
  <c r="AP258" i="1"/>
  <c r="H258" i="1" s="1"/>
  <c r="AQ258" i="1"/>
  <c r="AT258" i="1" s="1"/>
  <c r="J258" i="1" s="1"/>
  <c r="AU258" i="1" s="1"/>
  <c r="AR258" i="1"/>
  <c r="AS258" i="1"/>
  <c r="AX258" i="1"/>
  <c r="AY258" i="1"/>
  <c r="BB258" i="1" s="1"/>
  <c r="BA258" i="1"/>
  <c r="L259" i="1"/>
  <c r="N259" i="1" s="1"/>
  <c r="AO259" i="1"/>
  <c r="AQ259" i="1"/>
  <c r="AR259" i="1"/>
  <c r="AS259" i="1"/>
  <c r="AX259" i="1"/>
  <c r="AY259" i="1" s="1"/>
  <c r="BB259" i="1" s="1"/>
  <c r="BA259" i="1"/>
  <c r="E260" i="1"/>
  <c r="L260" i="1"/>
  <c r="N260" i="1" s="1"/>
  <c r="AO260" i="1"/>
  <c r="AP260" i="1"/>
  <c r="H260" i="1" s="1"/>
  <c r="AQ260" i="1"/>
  <c r="AT260" i="1" s="1"/>
  <c r="J260" i="1" s="1"/>
  <c r="AU260" i="1" s="1"/>
  <c r="AR260" i="1"/>
  <c r="AS260" i="1"/>
  <c r="AX260" i="1"/>
  <c r="AY260" i="1"/>
  <c r="BA260" i="1"/>
  <c r="L261" i="1"/>
  <c r="N261" i="1" s="1"/>
  <c r="AO261" i="1"/>
  <c r="AQ261" i="1"/>
  <c r="AR261" i="1"/>
  <c r="AS261" i="1"/>
  <c r="AX261" i="1"/>
  <c r="AY261" i="1" s="1"/>
  <c r="BA261" i="1"/>
  <c r="BB261" i="1"/>
  <c r="E262" i="1"/>
  <c r="L262" i="1"/>
  <c r="N262" i="1" s="1"/>
  <c r="AO262" i="1"/>
  <c r="AP262" i="1"/>
  <c r="AQ262" i="1"/>
  <c r="AR262" i="1"/>
  <c r="AS262" i="1"/>
  <c r="AX262" i="1"/>
  <c r="AY262" i="1"/>
  <c r="BA262" i="1"/>
  <c r="L274" i="1"/>
  <c r="N274" i="1" s="1"/>
  <c r="AO274" i="1"/>
  <c r="AQ274" i="1"/>
  <c r="AR274" i="1"/>
  <c r="AS274" i="1"/>
  <c r="AX274" i="1"/>
  <c r="AY274" i="1" s="1"/>
  <c r="BA274" i="1"/>
  <c r="BB274" i="1"/>
  <c r="E275" i="1"/>
  <c r="I275" i="1"/>
  <c r="L275" i="1"/>
  <c r="N275" i="1" s="1"/>
  <c r="AO275" i="1"/>
  <c r="AP275" i="1"/>
  <c r="AQ275" i="1"/>
  <c r="AR275" i="1"/>
  <c r="AS275" i="1"/>
  <c r="AT275" i="1"/>
  <c r="J275" i="1" s="1"/>
  <c r="AU275" i="1" s="1"/>
  <c r="AV275" i="1" s="1"/>
  <c r="AW275" i="1" s="1"/>
  <c r="AZ275" i="1" s="1"/>
  <c r="F275" i="1" s="1"/>
  <c r="BC275" i="1" s="1"/>
  <c r="G275" i="1" s="1"/>
  <c r="AX275" i="1"/>
  <c r="AY275" i="1"/>
  <c r="BA275" i="1"/>
  <c r="L276" i="1"/>
  <c r="N276" i="1" s="1"/>
  <c r="AO276" i="1"/>
  <c r="AQ276" i="1"/>
  <c r="AR276" i="1"/>
  <c r="AS276" i="1"/>
  <c r="AX276" i="1"/>
  <c r="AY276" i="1" s="1"/>
  <c r="BB276" i="1" s="1"/>
  <c r="BA276" i="1"/>
  <c r="E277" i="1"/>
  <c r="L277" i="1"/>
  <c r="N277" i="1" s="1"/>
  <c r="AO277" i="1"/>
  <c r="AP277" i="1"/>
  <c r="H277" i="1" s="1"/>
  <c r="AQ277" i="1"/>
  <c r="AT277" i="1" s="1"/>
  <c r="J277" i="1" s="1"/>
  <c r="AU277" i="1" s="1"/>
  <c r="AR277" i="1"/>
  <c r="AS277" i="1"/>
  <c r="AX277" i="1"/>
  <c r="AY277" i="1"/>
  <c r="BB277" i="1" s="1"/>
  <c r="BA277" i="1"/>
  <c r="L278" i="1"/>
  <c r="N278" i="1" s="1"/>
  <c r="AO278" i="1"/>
  <c r="AQ278" i="1"/>
  <c r="AR278" i="1"/>
  <c r="AS278" i="1"/>
  <c r="AX278" i="1"/>
  <c r="AY278" i="1" s="1"/>
  <c r="BB278" i="1" s="1"/>
  <c r="BA278" i="1"/>
  <c r="E291" i="1"/>
  <c r="L291" i="1"/>
  <c r="N291" i="1" s="1"/>
  <c r="AO291" i="1"/>
  <c r="AP291" i="1"/>
  <c r="H291" i="1" s="1"/>
  <c r="AQ291" i="1"/>
  <c r="AT291" i="1" s="1"/>
  <c r="J291" i="1" s="1"/>
  <c r="AU291" i="1" s="1"/>
  <c r="AR291" i="1"/>
  <c r="AS291" i="1"/>
  <c r="AX291" i="1"/>
  <c r="AY291" i="1"/>
  <c r="BA291" i="1"/>
  <c r="L292" i="1"/>
  <c r="N292" i="1" s="1"/>
  <c r="AO292" i="1"/>
  <c r="AQ292" i="1"/>
  <c r="AR292" i="1"/>
  <c r="AS292" i="1"/>
  <c r="AX292" i="1"/>
  <c r="AY292" i="1" s="1"/>
  <c r="BA292" i="1"/>
  <c r="BB292" i="1"/>
  <c r="E293" i="1"/>
  <c r="I293" i="1"/>
  <c r="L293" i="1"/>
  <c r="N293" i="1" s="1"/>
  <c r="AO293" i="1"/>
  <c r="AP293" i="1"/>
  <c r="AQ293" i="1"/>
  <c r="AR293" i="1"/>
  <c r="AS293" i="1"/>
  <c r="AT293" i="1"/>
  <c r="J293" i="1" s="1"/>
  <c r="AU293" i="1" s="1"/>
  <c r="AV293" i="1" s="1"/>
  <c r="AW293" i="1" s="1"/>
  <c r="AZ293" i="1" s="1"/>
  <c r="F293" i="1" s="1"/>
  <c r="BC293" i="1" s="1"/>
  <c r="G293" i="1" s="1"/>
  <c r="AX293" i="1"/>
  <c r="AY293" i="1"/>
  <c r="BA293" i="1"/>
  <c r="L294" i="1"/>
  <c r="N294" i="1" s="1"/>
  <c r="AO294" i="1"/>
  <c r="AQ294" i="1"/>
  <c r="AR294" i="1"/>
  <c r="AS294" i="1"/>
  <c r="AX294" i="1"/>
  <c r="AY294" i="1" s="1"/>
  <c r="BA294" i="1"/>
  <c r="BB294" i="1"/>
  <c r="E295" i="1"/>
  <c r="I295" i="1"/>
  <c r="L295" i="1"/>
  <c r="N295" i="1" s="1"/>
  <c r="AO295" i="1"/>
  <c r="AP295" i="1"/>
  <c r="AQ295" i="1"/>
  <c r="AR295" i="1"/>
  <c r="AS295" i="1"/>
  <c r="AT295" i="1"/>
  <c r="J295" i="1" s="1"/>
  <c r="AU295" i="1" s="1"/>
  <c r="AV295" i="1" s="1"/>
  <c r="AW295" i="1" s="1"/>
  <c r="AZ295" i="1" s="1"/>
  <c r="F295" i="1" s="1"/>
  <c r="BC295" i="1" s="1"/>
  <c r="G295" i="1" s="1"/>
  <c r="AX295" i="1"/>
  <c r="AY295" i="1"/>
  <c r="BA295" i="1"/>
  <c r="E307" i="1"/>
  <c r="L307" i="1"/>
  <c r="N307" i="1"/>
  <c r="BG307" i="1" s="1"/>
  <c r="AO307" i="1"/>
  <c r="AP307" i="1"/>
  <c r="H307" i="1" s="1"/>
  <c r="AQ307" i="1"/>
  <c r="AR307" i="1"/>
  <c r="AT307" i="1" s="1"/>
  <c r="J307" i="1" s="1"/>
  <c r="AU307" i="1" s="1"/>
  <c r="AS307" i="1"/>
  <c r="AX307" i="1"/>
  <c r="AY307" i="1"/>
  <c r="BB307" i="1" s="1"/>
  <c r="BA307" i="1"/>
  <c r="H308" i="1"/>
  <c r="L308" i="1"/>
  <c r="N308" i="1"/>
  <c r="AO308" i="1"/>
  <c r="E308" i="1" s="1"/>
  <c r="AP308" i="1"/>
  <c r="AQ308" i="1"/>
  <c r="AR308" i="1"/>
  <c r="AT308" i="1" s="1"/>
  <c r="J308" i="1" s="1"/>
  <c r="AS308" i="1"/>
  <c r="AU308" i="1"/>
  <c r="AX308" i="1"/>
  <c r="AY308" i="1"/>
  <c r="BB308" i="1" s="1"/>
  <c r="BA308" i="1"/>
  <c r="BG308" i="1"/>
  <c r="H309" i="1"/>
  <c r="L309" i="1"/>
  <c r="N309" i="1" s="1"/>
  <c r="AO309" i="1"/>
  <c r="E309" i="1" s="1"/>
  <c r="AP309" i="1"/>
  <c r="AQ309" i="1"/>
  <c r="AR309" i="1"/>
  <c r="AS309" i="1"/>
  <c r="AX309" i="1"/>
  <c r="AY309" i="1"/>
  <c r="BB309" i="1" s="1"/>
  <c r="BA309" i="1"/>
  <c r="BG309" i="1"/>
  <c r="H310" i="1"/>
  <c r="L310" i="1"/>
  <c r="N310" i="1"/>
  <c r="BG310" i="1" s="1"/>
  <c r="AO310" i="1"/>
  <c r="E310" i="1" s="1"/>
  <c r="AP310" i="1"/>
  <c r="AQ310" i="1"/>
  <c r="AR310" i="1"/>
  <c r="AT310" i="1" s="1"/>
  <c r="J310" i="1" s="1"/>
  <c r="AU310" i="1" s="1"/>
  <c r="AS310" i="1"/>
  <c r="AV310" i="1"/>
  <c r="AW310" i="1" s="1"/>
  <c r="AZ310" i="1" s="1"/>
  <c r="F310" i="1" s="1"/>
  <c r="AX310" i="1"/>
  <c r="AY310" i="1"/>
  <c r="BB310" i="1" s="1"/>
  <c r="BA310" i="1"/>
  <c r="BC310" i="1"/>
  <c r="G310" i="1" s="1"/>
  <c r="L311" i="1"/>
  <c r="N311" i="1"/>
  <c r="BG311" i="1" s="1"/>
  <c r="AO311" i="1"/>
  <c r="E311" i="1" s="1"/>
  <c r="AP311" i="1"/>
  <c r="H311" i="1" s="1"/>
  <c r="AQ311" i="1"/>
  <c r="AR311" i="1"/>
  <c r="AT311" i="1" s="1"/>
  <c r="J311" i="1" s="1"/>
  <c r="AU311" i="1" s="1"/>
  <c r="AS311" i="1"/>
  <c r="AX311" i="1"/>
  <c r="AY311" i="1" s="1"/>
  <c r="BB311" i="1" s="1"/>
  <c r="BA311" i="1"/>
  <c r="H323" i="1"/>
  <c r="L323" i="1"/>
  <c r="N323" i="1"/>
  <c r="AO323" i="1"/>
  <c r="E323" i="1" s="1"/>
  <c r="AP323" i="1"/>
  <c r="AQ323" i="1"/>
  <c r="AR323" i="1"/>
  <c r="AT323" i="1" s="1"/>
  <c r="J323" i="1" s="1"/>
  <c r="AU323" i="1" s="1"/>
  <c r="I323" i="1" s="1"/>
  <c r="AS323" i="1"/>
  <c r="AX323" i="1"/>
  <c r="AY323" i="1" s="1"/>
  <c r="BA323" i="1"/>
  <c r="BB323" i="1"/>
  <c r="H324" i="1"/>
  <c r="L324" i="1"/>
  <c r="N324" i="1"/>
  <c r="AO324" i="1"/>
  <c r="E324" i="1" s="1"/>
  <c r="AP324" i="1"/>
  <c r="AQ324" i="1"/>
  <c r="AR324" i="1"/>
  <c r="AT324" i="1" s="1"/>
  <c r="J324" i="1" s="1"/>
  <c r="AU324" i="1" s="1"/>
  <c r="I324" i="1" s="1"/>
  <c r="AS324" i="1"/>
  <c r="AV324" i="1"/>
  <c r="AW324" i="1" s="1"/>
  <c r="AZ324" i="1" s="1"/>
  <c r="F324" i="1" s="1"/>
  <c r="BC324" i="1" s="1"/>
  <c r="G324" i="1" s="1"/>
  <c r="AX324" i="1"/>
  <c r="AY324" i="1" s="1"/>
  <c r="BA324" i="1"/>
  <c r="BB324" i="1"/>
  <c r="H325" i="1"/>
  <c r="L325" i="1"/>
  <c r="N325" i="1"/>
  <c r="AO325" i="1"/>
  <c r="E325" i="1" s="1"/>
  <c r="AP325" i="1"/>
  <c r="AQ325" i="1"/>
  <c r="AR325" i="1"/>
  <c r="AT325" i="1" s="1"/>
  <c r="J325" i="1" s="1"/>
  <c r="AU325" i="1" s="1"/>
  <c r="I325" i="1" s="1"/>
  <c r="AS325" i="1"/>
  <c r="AV325" i="1"/>
  <c r="AW325" i="1" s="1"/>
  <c r="AZ325" i="1" s="1"/>
  <c r="F325" i="1" s="1"/>
  <c r="BC325" i="1" s="1"/>
  <c r="G325" i="1" s="1"/>
  <c r="AX325" i="1"/>
  <c r="AY325" i="1" s="1"/>
  <c r="BB325" i="1" s="1"/>
  <c r="BA325" i="1"/>
  <c r="BG325" i="1"/>
  <c r="H326" i="1"/>
  <c r="L326" i="1"/>
  <c r="N326" i="1"/>
  <c r="BG326" i="1" s="1"/>
  <c r="AO326" i="1"/>
  <c r="E326" i="1" s="1"/>
  <c r="AP326" i="1"/>
  <c r="AQ326" i="1"/>
  <c r="AR326" i="1"/>
  <c r="AT326" i="1" s="1"/>
  <c r="J326" i="1" s="1"/>
  <c r="AU326" i="1" s="1"/>
  <c r="AS326" i="1"/>
  <c r="AX326" i="1"/>
  <c r="AY326" i="1" s="1"/>
  <c r="BB326" i="1" s="1"/>
  <c r="BA326" i="1"/>
  <c r="H327" i="1"/>
  <c r="L327" i="1"/>
  <c r="N327" i="1"/>
  <c r="AO327" i="1"/>
  <c r="E327" i="1" s="1"/>
  <c r="AP327" i="1"/>
  <c r="AQ327" i="1"/>
  <c r="AR327" i="1"/>
  <c r="AT327" i="1" s="1"/>
  <c r="J327" i="1" s="1"/>
  <c r="AU327" i="1" s="1"/>
  <c r="I327" i="1" s="1"/>
  <c r="AS327" i="1"/>
  <c r="AX327" i="1"/>
  <c r="AY327" i="1" s="1"/>
  <c r="BA327" i="1"/>
  <c r="BB327" i="1"/>
  <c r="H339" i="1"/>
  <c r="L339" i="1"/>
  <c r="N339" i="1"/>
  <c r="AO339" i="1"/>
  <c r="E339" i="1" s="1"/>
  <c r="AP339" i="1"/>
  <c r="AQ339" i="1"/>
  <c r="AR339" i="1"/>
  <c r="AT339" i="1" s="1"/>
  <c r="J339" i="1" s="1"/>
  <c r="AU339" i="1" s="1"/>
  <c r="I339" i="1" s="1"/>
  <c r="AS339" i="1"/>
  <c r="AV339" i="1"/>
  <c r="AW339" i="1" s="1"/>
  <c r="AZ339" i="1" s="1"/>
  <c r="F339" i="1" s="1"/>
  <c r="BC339" i="1" s="1"/>
  <c r="G339" i="1" s="1"/>
  <c r="AX339" i="1"/>
  <c r="AY339" i="1" s="1"/>
  <c r="BA339" i="1"/>
  <c r="BB339" i="1"/>
  <c r="BF339" i="1"/>
  <c r="H340" i="1"/>
  <c r="L340" i="1"/>
  <c r="N340" i="1"/>
  <c r="AO340" i="1"/>
  <c r="E340" i="1" s="1"/>
  <c r="AP340" i="1"/>
  <c r="AQ340" i="1"/>
  <c r="AR340" i="1"/>
  <c r="AT340" i="1" s="1"/>
  <c r="J340" i="1" s="1"/>
  <c r="AU340" i="1" s="1"/>
  <c r="I340" i="1" s="1"/>
  <c r="AS340" i="1"/>
  <c r="AV340" i="1"/>
  <c r="AW340" i="1" s="1"/>
  <c r="AZ340" i="1" s="1"/>
  <c r="F340" i="1" s="1"/>
  <c r="BC340" i="1" s="1"/>
  <c r="G340" i="1" s="1"/>
  <c r="AX340" i="1"/>
  <c r="AY340" i="1" s="1"/>
  <c r="BB340" i="1" s="1"/>
  <c r="BA340" i="1"/>
  <c r="BG340" i="1"/>
  <c r="H341" i="1"/>
  <c r="L341" i="1"/>
  <c r="N341" i="1"/>
  <c r="BG341" i="1" s="1"/>
  <c r="AO341" i="1"/>
  <c r="E341" i="1" s="1"/>
  <c r="AP341" i="1"/>
  <c r="AQ341" i="1"/>
  <c r="AR341" i="1"/>
  <c r="AT341" i="1" s="1"/>
  <c r="J341" i="1" s="1"/>
  <c r="AU341" i="1" s="1"/>
  <c r="AS341" i="1"/>
  <c r="AX341" i="1"/>
  <c r="AY341" i="1" s="1"/>
  <c r="BB341" i="1" s="1"/>
  <c r="BA341" i="1"/>
  <c r="H342" i="1"/>
  <c r="L342" i="1"/>
  <c r="N342" i="1"/>
  <c r="AO342" i="1"/>
  <c r="E342" i="1" s="1"/>
  <c r="AP342" i="1"/>
  <c r="AQ342" i="1"/>
  <c r="AR342" i="1"/>
  <c r="AT342" i="1" s="1"/>
  <c r="J342" i="1" s="1"/>
  <c r="AU342" i="1" s="1"/>
  <c r="I342" i="1" s="1"/>
  <c r="AS342" i="1"/>
  <c r="AX342" i="1"/>
  <c r="AY342" i="1" s="1"/>
  <c r="BA342" i="1"/>
  <c r="BB342" i="1"/>
  <c r="H343" i="1"/>
  <c r="L343" i="1"/>
  <c r="N343" i="1"/>
  <c r="AO343" i="1"/>
  <c r="E343" i="1" s="1"/>
  <c r="AP343" i="1"/>
  <c r="AQ343" i="1"/>
  <c r="AR343" i="1"/>
  <c r="AT343" i="1" s="1"/>
  <c r="J343" i="1" s="1"/>
  <c r="AU343" i="1" s="1"/>
  <c r="I343" i="1" s="1"/>
  <c r="AS343" i="1"/>
  <c r="AV343" i="1"/>
  <c r="AW343" i="1" s="1"/>
  <c r="AZ343" i="1" s="1"/>
  <c r="F343" i="1" s="1"/>
  <c r="BC343" i="1" s="1"/>
  <c r="G343" i="1" s="1"/>
  <c r="AX343" i="1"/>
  <c r="AY343" i="1" s="1"/>
  <c r="BA343" i="1"/>
  <c r="BB343" i="1"/>
  <c r="BF343" i="1"/>
  <c r="H355" i="1"/>
  <c r="L355" i="1"/>
  <c r="N355" i="1"/>
  <c r="AO355" i="1"/>
  <c r="E355" i="1" s="1"/>
  <c r="AP355" i="1"/>
  <c r="AQ355" i="1"/>
  <c r="AR355" i="1"/>
  <c r="AT355" i="1" s="1"/>
  <c r="J355" i="1" s="1"/>
  <c r="AU355" i="1" s="1"/>
  <c r="I355" i="1" s="1"/>
  <c r="AS355" i="1"/>
  <c r="AV355" i="1"/>
  <c r="AW355" i="1" s="1"/>
  <c r="AZ355" i="1" s="1"/>
  <c r="F355" i="1" s="1"/>
  <c r="BC355" i="1" s="1"/>
  <c r="G355" i="1" s="1"/>
  <c r="AX355" i="1"/>
  <c r="AY355" i="1" s="1"/>
  <c r="BB355" i="1" s="1"/>
  <c r="BA355" i="1"/>
  <c r="BG355" i="1"/>
  <c r="H356" i="1"/>
  <c r="L356" i="1"/>
  <c r="N356" i="1"/>
  <c r="BG356" i="1" s="1"/>
  <c r="AO356" i="1"/>
  <c r="E356" i="1" s="1"/>
  <c r="AP356" i="1"/>
  <c r="AQ356" i="1"/>
  <c r="AR356" i="1"/>
  <c r="AT356" i="1" s="1"/>
  <c r="J356" i="1" s="1"/>
  <c r="AU356" i="1" s="1"/>
  <c r="AS356" i="1"/>
  <c r="AX356" i="1"/>
  <c r="AY356" i="1" s="1"/>
  <c r="BB356" i="1" s="1"/>
  <c r="BA356" i="1"/>
  <c r="H357" i="1"/>
  <c r="L357" i="1"/>
  <c r="N357" i="1"/>
  <c r="AO357" i="1"/>
  <c r="E357" i="1" s="1"/>
  <c r="AP357" i="1"/>
  <c r="AQ357" i="1"/>
  <c r="AR357" i="1"/>
  <c r="AT357" i="1" s="1"/>
  <c r="J357" i="1" s="1"/>
  <c r="AU357" i="1" s="1"/>
  <c r="I357" i="1" s="1"/>
  <c r="AS357" i="1"/>
  <c r="AX357" i="1"/>
  <c r="AY357" i="1" s="1"/>
  <c r="BA357" i="1"/>
  <c r="BB357" i="1"/>
  <c r="H358" i="1"/>
  <c r="L358" i="1"/>
  <c r="N358" i="1"/>
  <c r="AO358" i="1"/>
  <c r="E358" i="1" s="1"/>
  <c r="AP358" i="1"/>
  <c r="AQ358" i="1"/>
  <c r="AR358" i="1"/>
  <c r="AT358" i="1" s="1"/>
  <c r="J358" i="1" s="1"/>
  <c r="AU358" i="1" s="1"/>
  <c r="I358" i="1" s="1"/>
  <c r="AS358" i="1"/>
  <c r="AV358" i="1"/>
  <c r="AW358" i="1" s="1"/>
  <c r="AZ358" i="1" s="1"/>
  <c r="F358" i="1" s="1"/>
  <c r="BC358" i="1" s="1"/>
  <c r="G358" i="1" s="1"/>
  <c r="AX358" i="1"/>
  <c r="AY358" i="1" s="1"/>
  <c r="BA358" i="1"/>
  <c r="BB358" i="1"/>
  <c r="H359" i="1"/>
  <c r="L359" i="1"/>
  <c r="N359" i="1"/>
  <c r="AO359" i="1"/>
  <c r="E359" i="1" s="1"/>
  <c r="AP359" i="1"/>
  <c r="AQ359" i="1"/>
  <c r="AR359" i="1"/>
  <c r="AT359" i="1" s="1"/>
  <c r="J359" i="1" s="1"/>
  <c r="AU359" i="1" s="1"/>
  <c r="I359" i="1" s="1"/>
  <c r="AS359" i="1"/>
  <c r="AV359" i="1"/>
  <c r="AW359" i="1" s="1"/>
  <c r="AZ359" i="1" s="1"/>
  <c r="F359" i="1" s="1"/>
  <c r="BC359" i="1" s="1"/>
  <c r="G359" i="1" s="1"/>
  <c r="AX359" i="1"/>
  <c r="AY359" i="1" s="1"/>
  <c r="BB359" i="1" s="1"/>
  <c r="BA359" i="1"/>
  <c r="BG359" i="1"/>
  <c r="H360" i="1"/>
  <c r="L360" i="1"/>
  <c r="N360" i="1"/>
  <c r="BG360" i="1" s="1"/>
  <c r="AO360" i="1"/>
  <c r="E360" i="1" s="1"/>
  <c r="AP360" i="1"/>
  <c r="AQ360" i="1"/>
  <c r="AR360" i="1"/>
  <c r="AT360" i="1" s="1"/>
  <c r="J360" i="1" s="1"/>
  <c r="AU360" i="1" s="1"/>
  <c r="AS360" i="1"/>
  <c r="AX360" i="1"/>
  <c r="AY360" i="1" s="1"/>
  <c r="BB360" i="1" s="1"/>
  <c r="BA360" i="1"/>
  <c r="H372" i="1"/>
  <c r="L372" i="1"/>
  <c r="N372" i="1"/>
  <c r="AO372" i="1"/>
  <c r="E372" i="1" s="1"/>
  <c r="AP372" i="1"/>
  <c r="AQ372" i="1"/>
  <c r="AR372" i="1"/>
  <c r="AT372" i="1" s="1"/>
  <c r="J372" i="1" s="1"/>
  <c r="AU372" i="1" s="1"/>
  <c r="I372" i="1" s="1"/>
  <c r="AS372" i="1"/>
  <c r="AX372" i="1"/>
  <c r="AY372" i="1" s="1"/>
  <c r="BA372" i="1"/>
  <c r="BB372" i="1"/>
  <c r="H373" i="1"/>
  <c r="L373" i="1"/>
  <c r="N373" i="1"/>
  <c r="AO373" i="1"/>
  <c r="E373" i="1" s="1"/>
  <c r="AP373" i="1"/>
  <c r="AQ373" i="1"/>
  <c r="AR373" i="1"/>
  <c r="AT373" i="1" s="1"/>
  <c r="J373" i="1" s="1"/>
  <c r="AU373" i="1" s="1"/>
  <c r="I373" i="1" s="1"/>
  <c r="AS373" i="1"/>
  <c r="AV373" i="1"/>
  <c r="AW373" i="1" s="1"/>
  <c r="AZ373" i="1" s="1"/>
  <c r="F373" i="1" s="1"/>
  <c r="BC373" i="1" s="1"/>
  <c r="G373" i="1" s="1"/>
  <c r="AX373" i="1"/>
  <c r="AY373" i="1" s="1"/>
  <c r="BA373" i="1"/>
  <c r="BB373" i="1"/>
  <c r="H374" i="1"/>
  <c r="L374" i="1"/>
  <c r="N374" i="1"/>
  <c r="AO374" i="1"/>
  <c r="E374" i="1" s="1"/>
  <c r="BG374" i="1" s="1"/>
  <c r="AP374" i="1"/>
  <c r="AQ374" i="1"/>
  <c r="AR374" i="1"/>
  <c r="AT374" i="1" s="1"/>
  <c r="J374" i="1" s="1"/>
  <c r="AU374" i="1" s="1"/>
  <c r="AS374" i="1"/>
  <c r="AV374" i="1"/>
  <c r="AW374" i="1"/>
  <c r="AZ374" i="1" s="1"/>
  <c r="F374" i="1" s="1"/>
  <c r="BC374" i="1" s="1"/>
  <c r="G374" i="1" s="1"/>
  <c r="AX374" i="1"/>
  <c r="AY374" i="1"/>
  <c r="BA374" i="1"/>
  <c r="E375" i="1"/>
  <c r="L375" i="1"/>
  <c r="N375" i="1"/>
  <c r="AO375" i="1"/>
  <c r="AP375" i="1" s="1"/>
  <c r="AQ375" i="1"/>
  <c r="AR375" i="1"/>
  <c r="AS375" i="1"/>
  <c r="AT375" i="1" s="1"/>
  <c r="J375" i="1" s="1"/>
  <c r="AU375" i="1" s="1"/>
  <c r="AX375" i="1"/>
  <c r="AY375" i="1"/>
  <c r="BB375" i="1" s="1"/>
  <c r="BA375" i="1"/>
  <c r="L376" i="1"/>
  <c r="N376" i="1"/>
  <c r="AO376" i="1"/>
  <c r="AP376" i="1" s="1"/>
  <c r="AQ376" i="1"/>
  <c r="AR376" i="1"/>
  <c r="AS376" i="1"/>
  <c r="AX376" i="1"/>
  <c r="AY376" i="1"/>
  <c r="BA376" i="1"/>
  <c r="E377" i="1"/>
  <c r="L377" i="1"/>
  <c r="N377" i="1"/>
  <c r="AO377" i="1"/>
  <c r="AP377" i="1" s="1"/>
  <c r="AQ377" i="1"/>
  <c r="AR377" i="1"/>
  <c r="AS377" i="1"/>
  <c r="AT377" i="1" s="1"/>
  <c r="J377" i="1" s="1"/>
  <c r="AU377" i="1" s="1"/>
  <c r="AX377" i="1"/>
  <c r="AY377" i="1"/>
  <c r="BB377" i="1" s="1"/>
  <c r="BA377" i="1"/>
  <c r="L389" i="1"/>
  <c r="N389" i="1"/>
  <c r="AO389" i="1"/>
  <c r="AP389" i="1" s="1"/>
  <c r="AQ389" i="1"/>
  <c r="AR389" i="1"/>
  <c r="AS389" i="1"/>
  <c r="AX389" i="1"/>
  <c r="AY389" i="1"/>
  <c r="BA389" i="1"/>
  <c r="E390" i="1"/>
  <c r="L390" i="1"/>
  <c r="N390" i="1"/>
  <c r="AO390" i="1"/>
  <c r="AP390" i="1" s="1"/>
  <c r="AQ390" i="1"/>
  <c r="AR390" i="1"/>
  <c r="AS390" i="1"/>
  <c r="AT390" i="1" s="1"/>
  <c r="J390" i="1" s="1"/>
  <c r="AU390" i="1" s="1"/>
  <c r="AX390" i="1"/>
  <c r="AY390" i="1"/>
  <c r="BB390" i="1" s="1"/>
  <c r="BA390" i="1"/>
  <c r="L391" i="1"/>
  <c r="N391" i="1"/>
  <c r="AO391" i="1"/>
  <c r="AP391" i="1" s="1"/>
  <c r="AQ391" i="1"/>
  <c r="AR391" i="1"/>
  <c r="AS391" i="1"/>
  <c r="AX391" i="1"/>
  <c r="AY391" i="1"/>
  <c r="BA391" i="1"/>
  <c r="E392" i="1"/>
  <c r="L392" i="1"/>
  <c r="N392" i="1"/>
  <c r="AO392" i="1"/>
  <c r="AP392" i="1" s="1"/>
  <c r="AQ392" i="1"/>
  <c r="AR392" i="1"/>
  <c r="AS392" i="1"/>
  <c r="AT392" i="1" s="1"/>
  <c r="J392" i="1" s="1"/>
  <c r="AU392" i="1" s="1"/>
  <c r="AX392" i="1"/>
  <c r="AY392" i="1"/>
  <c r="BB392" i="1" s="1"/>
  <c r="BA392" i="1"/>
  <c r="H393" i="1"/>
  <c r="L393" i="1"/>
  <c r="N393" i="1"/>
  <c r="AO393" i="1"/>
  <c r="AP393" i="1" s="1"/>
  <c r="AQ393" i="1"/>
  <c r="AR393" i="1"/>
  <c r="AS393" i="1"/>
  <c r="AX393" i="1"/>
  <c r="AY393" i="1"/>
  <c r="BA393" i="1"/>
  <c r="E394" i="1"/>
  <c r="L394" i="1"/>
  <c r="N394" i="1"/>
  <c r="AO394" i="1"/>
  <c r="AP394" i="1" s="1"/>
  <c r="AQ394" i="1"/>
  <c r="AR394" i="1"/>
  <c r="AS394" i="1"/>
  <c r="AT394" i="1" s="1"/>
  <c r="J394" i="1" s="1"/>
  <c r="AU394" i="1" s="1"/>
  <c r="AX394" i="1"/>
  <c r="AY394" i="1"/>
  <c r="BB394" i="1" s="1"/>
  <c r="BA394" i="1"/>
  <c r="L406" i="1"/>
  <c r="N406" i="1"/>
  <c r="AO406" i="1"/>
  <c r="AP406" i="1" s="1"/>
  <c r="AQ406" i="1"/>
  <c r="AR406" i="1"/>
  <c r="AS406" i="1"/>
  <c r="AX406" i="1"/>
  <c r="AY406" i="1"/>
  <c r="BA406" i="1"/>
  <c r="E407" i="1"/>
  <c r="L407" i="1"/>
  <c r="N407" i="1"/>
  <c r="AO407" i="1"/>
  <c r="AP407" i="1" s="1"/>
  <c r="AQ407" i="1"/>
  <c r="AR407" i="1"/>
  <c r="AS407" i="1"/>
  <c r="AT407" i="1" s="1"/>
  <c r="J407" i="1" s="1"/>
  <c r="AU407" i="1" s="1"/>
  <c r="AX407" i="1"/>
  <c r="AY407" i="1"/>
  <c r="BB407" i="1" s="1"/>
  <c r="BA407" i="1"/>
  <c r="L408" i="1"/>
  <c r="N408" i="1"/>
  <c r="AO408" i="1"/>
  <c r="AP408" i="1" s="1"/>
  <c r="H408" i="1" s="1"/>
  <c r="AQ408" i="1"/>
  <c r="AR408" i="1"/>
  <c r="AS408" i="1"/>
  <c r="AX408" i="1"/>
  <c r="AY408" i="1"/>
  <c r="BA408" i="1"/>
  <c r="E409" i="1"/>
  <c r="L409" i="1"/>
  <c r="N409" i="1"/>
  <c r="AO409" i="1"/>
  <c r="AP409" i="1" s="1"/>
  <c r="AQ409" i="1"/>
  <c r="AR409" i="1"/>
  <c r="AS409" i="1"/>
  <c r="AT409" i="1" s="1"/>
  <c r="J409" i="1" s="1"/>
  <c r="AU409" i="1" s="1"/>
  <c r="AX409" i="1"/>
  <c r="AY409" i="1"/>
  <c r="BB409" i="1" s="1"/>
  <c r="BA409" i="1"/>
  <c r="L410" i="1"/>
  <c r="N410" i="1"/>
  <c r="AO410" i="1"/>
  <c r="AP410" i="1" s="1"/>
  <c r="AQ410" i="1"/>
  <c r="AR410" i="1"/>
  <c r="AS410" i="1"/>
  <c r="AX410" i="1"/>
  <c r="AY410" i="1"/>
  <c r="BA410" i="1"/>
  <c r="E423" i="1"/>
  <c r="L423" i="1"/>
  <c r="N423" i="1"/>
  <c r="AO423" i="1"/>
  <c r="AP423" i="1" s="1"/>
  <c r="AQ423" i="1"/>
  <c r="AR423" i="1"/>
  <c r="AS423" i="1"/>
  <c r="AT423" i="1" s="1"/>
  <c r="J423" i="1" s="1"/>
  <c r="AU423" i="1" s="1"/>
  <c r="AX423" i="1"/>
  <c r="AY423" i="1"/>
  <c r="BB423" i="1" s="1"/>
  <c r="BA423" i="1"/>
  <c r="L424" i="1"/>
  <c r="N424" i="1"/>
  <c r="AO424" i="1"/>
  <c r="AP424" i="1" s="1"/>
  <c r="AQ424" i="1"/>
  <c r="AR424" i="1"/>
  <c r="AS424" i="1"/>
  <c r="AX424" i="1"/>
  <c r="AY424" i="1"/>
  <c r="BA424" i="1"/>
  <c r="E425" i="1"/>
  <c r="L425" i="1"/>
  <c r="N425" i="1"/>
  <c r="AO425" i="1"/>
  <c r="AP425" i="1" s="1"/>
  <c r="AQ425" i="1"/>
  <c r="AR425" i="1"/>
  <c r="AS425" i="1"/>
  <c r="AT425" i="1" s="1"/>
  <c r="J425" i="1" s="1"/>
  <c r="AU425" i="1" s="1"/>
  <c r="AX425" i="1"/>
  <c r="AY425" i="1"/>
  <c r="BB425" i="1" s="1"/>
  <c r="BA425" i="1"/>
  <c r="L426" i="1"/>
  <c r="N426" i="1"/>
  <c r="AO426" i="1"/>
  <c r="AP426" i="1" s="1"/>
  <c r="H426" i="1" s="1"/>
  <c r="AQ426" i="1"/>
  <c r="AR426" i="1"/>
  <c r="AS426" i="1"/>
  <c r="AX426" i="1"/>
  <c r="AY426" i="1"/>
  <c r="BA426" i="1"/>
  <c r="E427" i="1"/>
  <c r="L427" i="1"/>
  <c r="N427" i="1"/>
  <c r="AO427" i="1"/>
  <c r="AP427" i="1" s="1"/>
  <c r="AQ427" i="1"/>
  <c r="AR427" i="1"/>
  <c r="AS427" i="1"/>
  <c r="AT427" i="1" s="1"/>
  <c r="J427" i="1" s="1"/>
  <c r="AU427" i="1" s="1"/>
  <c r="AX427" i="1"/>
  <c r="AY427" i="1"/>
  <c r="BB427" i="1" s="1"/>
  <c r="BA427" i="1"/>
  <c r="L428" i="1"/>
  <c r="N428" i="1"/>
  <c r="AO428" i="1"/>
  <c r="AP428" i="1" s="1"/>
  <c r="AQ428" i="1"/>
  <c r="AR428" i="1"/>
  <c r="AS428" i="1"/>
  <c r="AX428" i="1"/>
  <c r="AY428" i="1"/>
  <c r="BA428" i="1"/>
  <c r="E440" i="1"/>
  <c r="L440" i="1"/>
  <c r="N440" i="1"/>
  <c r="AO440" i="1"/>
  <c r="AP440" i="1" s="1"/>
  <c r="AQ440" i="1"/>
  <c r="AR440" i="1"/>
  <c r="AS440" i="1"/>
  <c r="AT440" i="1" s="1"/>
  <c r="J440" i="1" s="1"/>
  <c r="AU440" i="1" s="1"/>
  <c r="AX440" i="1"/>
  <c r="AY440" i="1"/>
  <c r="BB440" i="1" s="1"/>
  <c r="BA440" i="1"/>
  <c r="L441" i="1"/>
  <c r="N441" i="1"/>
  <c r="AO441" i="1"/>
  <c r="AP441" i="1" s="1"/>
  <c r="AQ441" i="1"/>
  <c r="AR441" i="1"/>
  <c r="AS441" i="1"/>
  <c r="AX441" i="1"/>
  <c r="AY441" i="1"/>
  <c r="BA441" i="1"/>
  <c r="E442" i="1"/>
  <c r="L442" i="1"/>
  <c r="N442" i="1"/>
  <c r="AO442" i="1"/>
  <c r="AP442" i="1" s="1"/>
  <c r="AQ442" i="1"/>
  <c r="AR442" i="1"/>
  <c r="AS442" i="1"/>
  <c r="AT442" i="1" s="1"/>
  <c r="J442" i="1" s="1"/>
  <c r="AU442" i="1" s="1"/>
  <c r="AX442" i="1"/>
  <c r="AY442" i="1"/>
  <c r="BB442" i="1" s="1"/>
  <c r="BA442" i="1"/>
  <c r="L443" i="1"/>
  <c r="N443" i="1"/>
  <c r="AO443" i="1"/>
  <c r="AP443" i="1" s="1"/>
  <c r="AQ443" i="1"/>
  <c r="AR443" i="1"/>
  <c r="AS443" i="1"/>
  <c r="AX443" i="1"/>
  <c r="AY443" i="1"/>
  <c r="BA443" i="1"/>
  <c r="E444" i="1"/>
  <c r="L444" i="1"/>
  <c r="N444" i="1"/>
  <c r="AO444" i="1"/>
  <c r="AP444" i="1" s="1"/>
  <c r="AQ444" i="1"/>
  <c r="AR444" i="1"/>
  <c r="AS444" i="1"/>
  <c r="AT444" i="1" s="1"/>
  <c r="J444" i="1" s="1"/>
  <c r="AU444" i="1" s="1"/>
  <c r="AX444" i="1"/>
  <c r="AY444" i="1"/>
  <c r="BB444" i="1" s="1"/>
  <c r="BA444" i="1"/>
  <c r="L456" i="1"/>
  <c r="N456" i="1"/>
  <c r="AO456" i="1"/>
  <c r="AQ456" i="1"/>
  <c r="AR456" i="1"/>
  <c r="AS456" i="1"/>
  <c r="AX456" i="1"/>
  <c r="AY456" i="1"/>
  <c r="BA456" i="1"/>
  <c r="E457" i="1"/>
  <c r="L457" i="1"/>
  <c r="N457" i="1"/>
  <c r="AO457" i="1"/>
  <c r="AP457" i="1" s="1"/>
  <c r="AQ457" i="1"/>
  <c r="AR457" i="1"/>
  <c r="AS457" i="1"/>
  <c r="AX457" i="1"/>
  <c r="AY457" i="1"/>
  <c r="BB457" i="1" s="1"/>
  <c r="BA457" i="1"/>
  <c r="L458" i="1"/>
  <c r="N458" i="1"/>
  <c r="AO458" i="1"/>
  <c r="AQ458" i="1"/>
  <c r="AR458" i="1"/>
  <c r="AS458" i="1"/>
  <c r="AX458" i="1"/>
  <c r="AY458" i="1"/>
  <c r="BA458" i="1"/>
  <c r="E459" i="1"/>
  <c r="L459" i="1"/>
  <c r="N459" i="1"/>
  <c r="AO459" i="1"/>
  <c r="AP459" i="1" s="1"/>
  <c r="AQ459" i="1"/>
  <c r="AR459" i="1"/>
  <c r="AS459" i="1"/>
  <c r="AT459" i="1" s="1"/>
  <c r="J459" i="1" s="1"/>
  <c r="AU459" i="1" s="1"/>
  <c r="AX459" i="1"/>
  <c r="AY459" i="1"/>
  <c r="BB459" i="1" s="1"/>
  <c r="BA459" i="1"/>
  <c r="L460" i="1"/>
  <c r="N460" i="1"/>
  <c r="AO460" i="1"/>
  <c r="AQ460" i="1"/>
  <c r="AR460" i="1"/>
  <c r="AS460" i="1"/>
  <c r="AX460" i="1"/>
  <c r="AY460" i="1"/>
  <c r="BA460" i="1"/>
  <c r="E472" i="1"/>
  <c r="L472" i="1"/>
  <c r="N472" i="1"/>
  <c r="AO472" i="1"/>
  <c r="AP472" i="1" s="1"/>
  <c r="AQ472" i="1"/>
  <c r="AR472" i="1"/>
  <c r="AS472" i="1"/>
  <c r="AT472" i="1" s="1"/>
  <c r="J472" i="1" s="1"/>
  <c r="AU472" i="1" s="1"/>
  <c r="AX472" i="1"/>
  <c r="AY472" i="1"/>
  <c r="BB472" i="1" s="1"/>
  <c r="BA472" i="1"/>
  <c r="L473" i="1"/>
  <c r="N473" i="1"/>
  <c r="AO473" i="1"/>
  <c r="AQ473" i="1"/>
  <c r="AR473" i="1"/>
  <c r="AS473" i="1"/>
  <c r="AX473" i="1"/>
  <c r="AY473" i="1"/>
  <c r="BA473" i="1"/>
  <c r="E474" i="1"/>
  <c r="L474" i="1"/>
  <c r="N474" i="1"/>
  <c r="AO474" i="1"/>
  <c r="AP474" i="1" s="1"/>
  <c r="AQ474" i="1"/>
  <c r="AR474" i="1"/>
  <c r="AS474" i="1"/>
  <c r="AT474" i="1" s="1"/>
  <c r="J474" i="1" s="1"/>
  <c r="AU474" i="1" s="1"/>
  <c r="AX474" i="1"/>
  <c r="AY474" i="1"/>
  <c r="BB474" i="1" s="1"/>
  <c r="BA474" i="1"/>
  <c r="L475" i="1"/>
  <c r="N475" i="1"/>
  <c r="AO475" i="1"/>
  <c r="AQ475" i="1"/>
  <c r="AR475" i="1"/>
  <c r="AS475" i="1"/>
  <c r="AX475" i="1"/>
  <c r="AY475" i="1"/>
  <c r="BA475" i="1"/>
  <c r="E476" i="1"/>
  <c r="L476" i="1"/>
  <c r="N476" i="1"/>
  <c r="AO476" i="1"/>
  <c r="AP476" i="1" s="1"/>
  <c r="AQ476" i="1"/>
  <c r="AR476" i="1"/>
  <c r="AS476" i="1"/>
  <c r="AX476" i="1"/>
  <c r="AY476" i="1"/>
  <c r="BB476" i="1" s="1"/>
  <c r="BA476" i="1"/>
  <c r="L477" i="1"/>
  <c r="N477" i="1"/>
  <c r="AO477" i="1"/>
  <c r="AQ477" i="1"/>
  <c r="AR477" i="1"/>
  <c r="AS477" i="1"/>
  <c r="AX477" i="1"/>
  <c r="AY477" i="1"/>
  <c r="BA477" i="1"/>
  <c r="E489" i="1"/>
  <c r="L489" i="1"/>
  <c r="N489" i="1"/>
  <c r="AO489" i="1"/>
  <c r="AP489" i="1" s="1"/>
  <c r="AQ489" i="1"/>
  <c r="AR489" i="1"/>
  <c r="AS489" i="1"/>
  <c r="AT489" i="1" s="1"/>
  <c r="J489" i="1" s="1"/>
  <c r="AU489" i="1" s="1"/>
  <c r="AX489" i="1"/>
  <c r="AY489" i="1"/>
  <c r="BB489" i="1" s="1"/>
  <c r="BA489" i="1"/>
  <c r="L490" i="1"/>
  <c r="N490" i="1"/>
  <c r="AO490" i="1"/>
  <c r="AQ490" i="1"/>
  <c r="AR490" i="1"/>
  <c r="AS490" i="1"/>
  <c r="AX490" i="1"/>
  <c r="AY490" i="1"/>
  <c r="BA490" i="1"/>
  <c r="E491" i="1"/>
  <c r="L491" i="1"/>
  <c r="N491" i="1"/>
  <c r="AO491" i="1"/>
  <c r="AP491" i="1" s="1"/>
  <c r="AQ491" i="1"/>
  <c r="AR491" i="1"/>
  <c r="AS491" i="1"/>
  <c r="AT491" i="1" s="1"/>
  <c r="J491" i="1" s="1"/>
  <c r="AU491" i="1" s="1"/>
  <c r="AX491" i="1"/>
  <c r="AY491" i="1"/>
  <c r="BB491" i="1" s="1"/>
  <c r="BA491" i="1"/>
  <c r="L492" i="1"/>
  <c r="N492" i="1"/>
  <c r="AO492" i="1"/>
  <c r="AQ492" i="1"/>
  <c r="AR492" i="1"/>
  <c r="AS492" i="1"/>
  <c r="AX492" i="1"/>
  <c r="AY492" i="1"/>
  <c r="BA492" i="1"/>
  <c r="E493" i="1"/>
  <c r="L493" i="1"/>
  <c r="N493" i="1" s="1"/>
  <c r="AO493" i="1"/>
  <c r="AP493" i="1" s="1"/>
  <c r="AQ493" i="1"/>
  <c r="AR493" i="1"/>
  <c r="AS493" i="1"/>
  <c r="AX493" i="1"/>
  <c r="AY493" i="1"/>
  <c r="BA493" i="1"/>
  <c r="L505" i="1"/>
  <c r="N505" i="1"/>
  <c r="AO505" i="1"/>
  <c r="AQ505" i="1"/>
  <c r="AR505" i="1"/>
  <c r="AS505" i="1"/>
  <c r="AX505" i="1"/>
  <c r="AY505" i="1"/>
  <c r="BB505" i="1" s="1"/>
  <c r="BA505" i="1"/>
  <c r="E506" i="1"/>
  <c r="L506" i="1"/>
  <c r="N506" i="1" s="1"/>
  <c r="BG506" i="1" s="1"/>
  <c r="AO506" i="1"/>
  <c r="AP506" i="1" s="1"/>
  <c r="H506" i="1" s="1"/>
  <c r="AQ506" i="1"/>
  <c r="AR506" i="1"/>
  <c r="AS506" i="1"/>
  <c r="AX506" i="1"/>
  <c r="AY506" i="1"/>
  <c r="BA506" i="1"/>
  <c r="L507" i="1"/>
  <c r="N507" i="1"/>
  <c r="AO507" i="1"/>
  <c r="AQ507" i="1"/>
  <c r="AR507" i="1"/>
  <c r="AS507" i="1"/>
  <c r="AX507" i="1"/>
  <c r="AY507" i="1"/>
  <c r="BB507" i="1" s="1"/>
  <c r="BA507" i="1"/>
  <c r="E508" i="1"/>
  <c r="BG508" i="1" s="1"/>
  <c r="L508" i="1"/>
  <c r="N508" i="1" s="1"/>
  <c r="AO508" i="1"/>
  <c r="AP508" i="1" s="1"/>
  <c r="AQ508" i="1"/>
  <c r="AR508" i="1"/>
  <c r="AS508" i="1"/>
  <c r="AX508" i="1"/>
  <c r="AY508" i="1"/>
  <c r="BA508" i="1"/>
  <c r="L509" i="1"/>
  <c r="N509" i="1"/>
  <c r="AO509" i="1"/>
  <c r="AQ509" i="1"/>
  <c r="AR509" i="1"/>
  <c r="AS509" i="1"/>
  <c r="AX509" i="1"/>
  <c r="AY509" i="1"/>
  <c r="BB509" i="1" s="1"/>
  <c r="BA509" i="1"/>
  <c r="E521" i="1"/>
  <c r="L521" i="1"/>
  <c r="N521" i="1" s="1"/>
  <c r="BG521" i="1" s="1"/>
  <c r="AO521" i="1"/>
  <c r="AP521" i="1" s="1"/>
  <c r="AQ521" i="1"/>
  <c r="AR521" i="1"/>
  <c r="AS521" i="1"/>
  <c r="AX521" i="1"/>
  <c r="AY521" i="1"/>
  <c r="BA521" i="1"/>
  <c r="L522" i="1"/>
  <c r="N522" i="1"/>
  <c r="AO522" i="1"/>
  <c r="AQ522" i="1"/>
  <c r="AR522" i="1"/>
  <c r="AS522" i="1"/>
  <c r="AX522" i="1"/>
  <c r="AY522" i="1"/>
  <c r="BB522" i="1" s="1"/>
  <c r="BA522" i="1"/>
  <c r="E523" i="1"/>
  <c r="L523" i="1"/>
  <c r="N523" i="1" s="1"/>
  <c r="AO523" i="1"/>
  <c r="AP523" i="1" s="1"/>
  <c r="AQ523" i="1"/>
  <c r="AR523" i="1"/>
  <c r="AS523" i="1"/>
  <c r="AX523" i="1"/>
  <c r="AY523" i="1"/>
  <c r="BA523" i="1"/>
  <c r="L524" i="1"/>
  <c r="N524" i="1"/>
  <c r="AO524" i="1"/>
  <c r="AQ524" i="1"/>
  <c r="AR524" i="1"/>
  <c r="AS524" i="1"/>
  <c r="AX524" i="1"/>
  <c r="AY524" i="1"/>
  <c r="BB524" i="1" s="1"/>
  <c r="BA524" i="1"/>
  <c r="E525" i="1"/>
  <c r="L525" i="1"/>
  <c r="N525" i="1" s="1"/>
  <c r="BG525" i="1" s="1"/>
  <c r="AO525" i="1"/>
  <c r="AP525" i="1" s="1"/>
  <c r="AQ525" i="1"/>
  <c r="AR525" i="1"/>
  <c r="AS525" i="1"/>
  <c r="AX525" i="1"/>
  <c r="AY525" i="1"/>
  <c r="BA525" i="1"/>
  <c r="L537" i="1"/>
  <c r="N537" i="1"/>
  <c r="AO537" i="1"/>
  <c r="AQ537" i="1"/>
  <c r="AR537" i="1"/>
  <c r="AS537" i="1"/>
  <c r="AX537" i="1"/>
  <c r="AY537" i="1"/>
  <c r="BB537" i="1" s="1"/>
  <c r="BA537" i="1"/>
  <c r="E538" i="1"/>
  <c r="BG538" i="1" s="1"/>
  <c r="L538" i="1"/>
  <c r="N538" i="1" s="1"/>
  <c r="AO538" i="1"/>
  <c r="AP538" i="1" s="1"/>
  <c r="H538" i="1" s="1"/>
  <c r="AQ538" i="1"/>
  <c r="AR538" i="1"/>
  <c r="AS538" i="1"/>
  <c r="AX538" i="1"/>
  <c r="AY538" i="1"/>
  <c r="BA538" i="1"/>
  <c r="L539" i="1"/>
  <c r="N539" i="1"/>
  <c r="AO539" i="1"/>
  <c r="AQ539" i="1"/>
  <c r="AR539" i="1"/>
  <c r="AS539" i="1"/>
  <c r="AX539" i="1"/>
  <c r="AY539" i="1"/>
  <c r="BB539" i="1" s="1"/>
  <c r="BA539" i="1"/>
  <c r="E540" i="1"/>
  <c r="L540" i="1"/>
  <c r="N540" i="1" s="1"/>
  <c r="BG540" i="1" s="1"/>
  <c r="AO540" i="1"/>
  <c r="AP540" i="1" s="1"/>
  <c r="AQ540" i="1"/>
  <c r="AR540" i="1"/>
  <c r="AS540" i="1"/>
  <c r="AX540" i="1"/>
  <c r="AY540" i="1"/>
  <c r="BA540" i="1"/>
  <c r="L541" i="1"/>
  <c r="N541" i="1"/>
  <c r="AO541" i="1"/>
  <c r="AQ541" i="1"/>
  <c r="AR541" i="1"/>
  <c r="AS541" i="1"/>
  <c r="AX541" i="1"/>
  <c r="AY541" i="1"/>
  <c r="BB541" i="1" s="1"/>
  <c r="BA541" i="1"/>
  <c r="E555" i="1"/>
  <c r="BG555" i="1" s="1"/>
  <c r="L555" i="1"/>
  <c r="N555" i="1" s="1"/>
  <c r="AO555" i="1"/>
  <c r="AP555" i="1" s="1"/>
  <c r="H555" i="1" s="1"/>
  <c r="AQ555" i="1"/>
  <c r="AR555" i="1"/>
  <c r="AS555" i="1"/>
  <c r="AX555" i="1"/>
  <c r="AY555" i="1"/>
  <c r="BA555" i="1"/>
  <c r="L556" i="1"/>
  <c r="N556" i="1"/>
  <c r="AO556" i="1"/>
  <c r="AQ556" i="1"/>
  <c r="AR556" i="1"/>
  <c r="AS556" i="1"/>
  <c r="AX556" i="1"/>
  <c r="AY556" i="1"/>
  <c r="BB556" i="1" s="1"/>
  <c r="BA556" i="1"/>
  <c r="E557" i="1"/>
  <c r="L557" i="1"/>
  <c r="N557" i="1" s="1"/>
  <c r="BG557" i="1" s="1"/>
  <c r="AO557" i="1"/>
  <c r="AP557" i="1" s="1"/>
  <c r="AQ557" i="1"/>
  <c r="AR557" i="1"/>
  <c r="AS557" i="1"/>
  <c r="AX557" i="1"/>
  <c r="AY557" i="1"/>
  <c r="BA557" i="1"/>
  <c r="L558" i="1"/>
  <c r="N558" i="1"/>
  <c r="AO558" i="1"/>
  <c r="AQ558" i="1"/>
  <c r="AR558" i="1"/>
  <c r="AS558" i="1"/>
  <c r="AX558" i="1"/>
  <c r="AY558" i="1"/>
  <c r="BB558" i="1" s="1"/>
  <c r="BA558" i="1"/>
  <c r="E559" i="1"/>
  <c r="L559" i="1"/>
  <c r="N559" i="1" s="1"/>
  <c r="AO559" i="1"/>
  <c r="AP559" i="1" s="1"/>
  <c r="H559" i="1" s="1"/>
  <c r="AQ559" i="1"/>
  <c r="AR559" i="1"/>
  <c r="AS559" i="1"/>
  <c r="AX559" i="1"/>
  <c r="AY559" i="1"/>
  <c r="BA559" i="1"/>
  <c r="L560" i="1"/>
  <c r="N560" i="1"/>
  <c r="AO560" i="1"/>
  <c r="AQ560" i="1"/>
  <c r="AR560" i="1"/>
  <c r="AS560" i="1"/>
  <c r="AX560" i="1"/>
  <c r="AY560" i="1"/>
  <c r="BB560" i="1" s="1"/>
  <c r="BA560" i="1"/>
  <c r="E572" i="1"/>
  <c r="L572" i="1"/>
  <c r="N572" i="1" s="1"/>
  <c r="BG572" i="1" s="1"/>
  <c r="AO572" i="1"/>
  <c r="AP572" i="1" s="1"/>
  <c r="AQ572" i="1"/>
  <c r="AR572" i="1"/>
  <c r="AS572" i="1"/>
  <c r="AX572" i="1"/>
  <c r="AY572" i="1"/>
  <c r="BA572" i="1"/>
  <c r="L573" i="1"/>
  <c r="N573" i="1"/>
  <c r="AO573" i="1"/>
  <c r="AQ573" i="1"/>
  <c r="AR573" i="1"/>
  <c r="AS573" i="1"/>
  <c r="AX573" i="1"/>
  <c r="AY573" i="1"/>
  <c r="BB573" i="1" s="1"/>
  <c r="BA573" i="1"/>
  <c r="E574" i="1"/>
  <c r="L574" i="1"/>
  <c r="N574" i="1" s="1"/>
  <c r="AO574" i="1"/>
  <c r="AP574" i="1" s="1"/>
  <c r="H574" i="1" s="1"/>
  <c r="AQ574" i="1"/>
  <c r="AR574" i="1"/>
  <c r="AS574" i="1"/>
  <c r="AX574" i="1"/>
  <c r="AY574" i="1"/>
  <c r="BA574" i="1"/>
  <c r="L575" i="1"/>
  <c r="N575" i="1"/>
  <c r="AO575" i="1"/>
  <c r="AQ575" i="1"/>
  <c r="AR575" i="1"/>
  <c r="AS575" i="1"/>
  <c r="AX575" i="1"/>
  <c r="AY575" i="1"/>
  <c r="BB575" i="1" s="1"/>
  <c r="BA575" i="1"/>
  <c r="E576" i="1"/>
  <c r="L576" i="1"/>
  <c r="N576" i="1" s="1"/>
  <c r="AO576" i="1"/>
  <c r="AP576" i="1" s="1"/>
  <c r="AQ576" i="1"/>
  <c r="AR576" i="1"/>
  <c r="AS576" i="1"/>
  <c r="AX576" i="1"/>
  <c r="AY576" i="1"/>
  <c r="BA576" i="1"/>
  <c r="BG576" i="1"/>
  <c r="L588" i="1"/>
  <c r="N588" i="1"/>
  <c r="AO588" i="1"/>
  <c r="AQ588" i="1"/>
  <c r="AR588" i="1"/>
  <c r="AS588" i="1"/>
  <c r="AX588" i="1"/>
  <c r="AY588" i="1"/>
  <c r="BB588" i="1" s="1"/>
  <c r="BA588" i="1"/>
  <c r="E589" i="1"/>
  <c r="L589" i="1"/>
  <c r="N589" i="1" s="1"/>
  <c r="AO589" i="1"/>
  <c r="AP589" i="1" s="1"/>
  <c r="H589" i="1" s="1"/>
  <c r="AQ589" i="1"/>
  <c r="AR589" i="1"/>
  <c r="AS589" i="1"/>
  <c r="AX589" i="1"/>
  <c r="AY589" i="1"/>
  <c r="BA589" i="1"/>
  <c r="L590" i="1"/>
  <c r="N590" i="1"/>
  <c r="AO590" i="1"/>
  <c r="AQ590" i="1"/>
  <c r="AR590" i="1"/>
  <c r="AS590" i="1"/>
  <c r="AX590" i="1"/>
  <c r="AY590" i="1"/>
  <c r="BB590" i="1" s="1"/>
  <c r="BA590" i="1"/>
  <c r="E591" i="1"/>
  <c r="L591" i="1"/>
  <c r="N591" i="1" s="1"/>
  <c r="AO591" i="1"/>
  <c r="AP591" i="1" s="1"/>
  <c r="AQ591" i="1"/>
  <c r="AR591" i="1"/>
  <c r="AS591" i="1"/>
  <c r="AX591" i="1"/>
  <c r="AY591" i="1"/>
  <c r="BA591" i="1"/>
  <c r="BG591" i="1"/>
  <c r="L592" i="1"/>
  <c r="N592" i="1"/>
  <c r="AO592" i="1"/>
  <c r="AQ592" i="1"/>
  <c r="AR592" i="1"/>
  <c r="AS592" i="1"/>
  <c r="AX592" i="1"/>
  <c r="AY592" i="1"/>
  <c r="BB592" i="1" s="1"/>
  <c r="BA592" i="1"/>
  <c r="E604" i="1"/>
  <c r="L604" i="1"/>
  <c r="N604" i="1" s="1"/>
  <c r="AO604" i="1"/>
  <c r="AP604" i="1" s="1"/>
  <c r="H604" i="1" s="1"/>
  <c r="AQ604" i="1"/>
  <c r="AR604" i="1"/>
  <c r="AS604" i="1"/>
  <c r="AX604" i="1"/>
  <c r="AY604" i="1"/>
  <c r="BA604" i="1"/>
  <c r="L605" i="1"/>
  <c r="N605" i="1"/>
  <c r="AO605" i="1"/>
  <c r="AQ605" i="1"/>
  <c r="AR605" i="1"/>
  <c r="AS605" i="1"/>
  <c r="AX605" i="1"/>
  <c r="AY605" i="1"/>
  <c r="BB605" i="1" s="1"/>
  <c r="BA605" i="1"/>
  <c r="E606" i="1"/>
  <c r="L606" i="1"/>
  <c r="N606" i="1" s="1"/>
  <c r="AO606" i="1"/>
  <c r="AP606" i="1" s="1"/>
  <c r="H606" i="1" s="1"/>
  <c r="AQ606" i="1"/>
  <c r="AR606" i="1"/>
  <c r="AS606" i="1"/>
  <c r="AX606" i="1"/>
  <c r="AY606" i="1"/>
  <c r="BA606" i="1"/>
  <c r="BG606" i="1"/>
  <c r="L607" i="1"/>
  <c r="N607" i="1"/>
  <c r="AO607" i="1"/>
  <c r="AQ607" i="1"/>
  <c r="AR607" i="1"/>
  <c r="AS607" i="1"/>
  <c r="AX607" i="1"/>
  <c r="AY607" i="1"/>
  <c r="BB607" i="1" s="1"/>
  <c r="BA607" i="1"/>
  <c r="E608" i="1"/>
  <c r="L608" i="1"/>
  <c r="N608" i="1" s="1"/>
  <c r="AO608" i="1"/>
  <c r="AP608" i="1" s="1"/>
  <c r="H608" i="1" s="1"/>
  <c r="AQ608" i="1"/>
  <c r="AR608" i="1"/>
  <c r="AS608" i="1"/>
  <c r="AX608" i="1"/>
  <c r="AY608" i="1"/>
  <c r="BA608" i="1"/>
  <c r="L620" i="1"/>
  <c r="N620" i="1"/>
  <c r="AO620" i="1"/>
  <c r="AQ620" i="1"/>
  <c r="AR620" i="1"/>
  <c r="AS620" i="1"/>
  <c r="AX620" i="1"/>
  <c r="AY620" i="1"/>
  <c r="BB620" i="1" s="1"/>
  <c r="BA620" i="1"/>
  <c r="E621" i="1"/>
  <c r="L621" i="1"/>
  <c r="N621" i="1" s="1"/>
  <c r="AO621" i="1"/>
  <c r="AP621" i="1" s="1"/>
  <c r="H621" i="1" s="1"/>
  <c r="AQ621" i="1"/>
  <c r="AR621" i="1"/>
  <c r="AS621" i="1"/>
  <c r="AX621" i="1"/>
  <c r="AY621" i="1"/>
  <c r="BA621" i="1"/>
  <c r="BG621" i="1"/>
  <c r="L622" i="1"/>
  <c r="N622" i="1"/>
  <c r="AO622" i="1"/>
  <c r="AQ622" i="1"/>
  <c r="AR622" i="1"/>
  <c r="AS622" i="1"/>
  <c r="AX622" i="1"/>
  <c r="AY622" i="1"/>
  <c r="BB622" i="1" s="1"/>
  <c r="BA622" i="1"/>
  <c r="E623" i="1"/>
  <c r="BG623" i="1" s="1"/>
  <c r="L623" i="1"/>
  <c r="N623" i="1" s="1"/>
  <c r="AO623" i="1"/>
  <c r="AP623" i="1" s="1"/>
  <c r="AQ623" i="1"/>
  <c r="AR623" i="1"/>
  <c r="AS623" i="1"/>
  <c r="AX623" i="1"/>
  <c r="AY623" i="1"/>
  <c r="BA623" i="1"/>
  <c r="L624" i="1"/>
  <c r="N624" i="1"/>
  <c r="AO624" i="1"/>
  <c r="AQ624" i="1"/>
  <c r="AR624" i="1"/>
  <c r="AS624" i="1"/>
  <c r="AX624" i="1"/>
  <c r="AY624" i="1"/>
  <c r="BB624" i="1" s="1"/>
  <c r="BA624" i="1"/>
  <c r="E636" i="1"/>
  <c r="L636" i="1"/>
  <c r="N636" i="1" s="1"/>
  <c r="AO636" i="1"/>
  <c r="AP636" i="1" s="1"/>
  <c r="AQ636" i="1"/>
  <c r="AR636" i="1"/>
  <c r="AS636" i="1"/>
  <c r="AX636" i="1"/>
  <c r="AY636" i="1"/>
  <c r="BA636" i="1"/>
  <c r="BG636" i="1"/>
  <c r="L637" i="1"/>
  <c r="N637" i="1" s="1"/>
  <c r="BG637" i="1" s="1"/>
  <c r="AO637" i="1"/>
  <c r="E637" i="1" s="1"/>
  <c r="AP637" i="1"/>
  <c r="H637" i="1" s="1"/>
  <c r="AQ637" i="1"/>
  <c r="AT637" i="1" s="1"/>
  <c r="J637" i="1" s="1"/>
  <c r="AU637" i="1" s="1"/>
  <c r="AR637" i="1"/>
  <c r="AS637" i="1"/>
  <c r="AX637" i="1"/>
  <c r="AY637" i="1" s="1"/>
  <c r="BB637" i="1" s="1"/>
  <c r="BA637" i="1"/>
  <c r="L638" i="1"/>
  <c r="N638" i="1" s="1"/>
  <c r="AO638" i="1"/>
  <c r="E638" i="1" s="1"/>
  <c r="AP638" i="1"/>
  <c r="H638" i="1" s="1"/>
  <c r="AQ638" i="1"/>
  <c r="AR638" i="1"/>
  <c r="AS638" i="1"/>
  <c r="AT638" i="1"/>
  <c r="J638" i="1" s="1"/>
  <c r="AU638" i="1" s="1"/>
  <c r="AX638" i="1"/>
  <c r="AY638" i="1"/>
  <c r="BB638" i="1" s="1"/>
  <c r="BA638" i="1"/>
  <c r="BG638" i="1"/>
  <c r="L639" i="1"/>
  <c r="N639" i="1" s="1"/>
  <c r="BG639" i="1" s="1"/>
  <c r="AO639" i="1"/>
  <c r="E639" i="1" s="1"/>
  <c r="AP639" i="1"/>
  <c r="H639" i="1" s="1"/>
  <c r="AQ639" i="1"/>
  <c r="AT639" i="1" s="1"/>
  <c r="J639" i="1" s="1"/>
  <c r="AU639" i="1" s="1"/>
  <c r="AR639" i="1"/>
  <c r="AS639" i="1"/>
  <c r="AX639" i="1"/>
  <c r="AY639" i="1" s="1"/>
  <c r="BB639" i="1" s="1"/>
  <c r="BA639" i="1"/>
  <c r="L640" i="1"/>
  <c r="N640" i="1" s="1"/>
  <c r="AO640" i="1"/>
  <c r="E640" i="1" s="1"/>
  <c r="AP640" i="1"/>
  <c r="H640" i="1" s="1"/>
  <c r="AQ640" i="1"/>
  <c r="AR640" i="1"/>
  <c r="AS640" i="1"/>
  <c r="AT640" i="1"/>
  <c r="J640" i="1" s="1"/>
  <c r="AU640" i="1" s="1"/>
  <c r="AX640" i="1"/>
  <c r="AY640" i="1"/>
  <c r="BB640" i="1" s="1"/>
  <c r="BA640" i="1"/>
  <c r="BG640" i="1"/>
  <c r="L652" i="1"/>
  <c r="N652" i="1" s="1"/>
  <c r="BG652" i="1" s="1"/>
  <c r="AO652" i="1"/>
  <c r="E652" i="1" s="1"/>
  <c r="AP652" i="1"/>
  <c r="H652" i="1" s="1"/>
  <c r="AQ652" i="1"/>
  <c r="AT652" i="1" s="1"/>
  <c r="J652" i="1" s="1"/>
  <c r="AU652" i="1" s="1"/>
  <c r="AR652" i="1"/>
  <c r="AS652" i="1"/>
  <c r="AX652" i="1"/>
  <c r="AY652" i="1" s="1"/>
  <c r="BB652" i="1" s="1"/>
  <c r="BA652" i="1"/>
  <c r="L653" i="1"/>
  <c r="N653" i="1" s="1"/>
  <c r="AO653" i="1"/>
  <c r="E653" i="1" s="1"/>
  <c r="AP653" i="1"/>
  <c r="H653" i="1" s="1"/>
  <c r="AQ653" i="1"/>
  <c r="AR653" i="1"/>
  <c r="AS653" i="1"/>
  <c r="AX653" i="1"/>
  <c r="AY653" i="1"/>
  <c r="BB653" i="1" s="1"/>
  <c r="BA653" i="1"/>
  <c r="BG653" i="1"/>
  <c r="L654" i="1"/>
  <c r="N654" i="1" s="1"/>
  <c r="BG654" i="1" s="1"/>
  <c r="AO654" i="1"/>
  <c r="E654" i="1" s="1"/>
  <c r="AP654" i="1"/>
  <c r="H654" i="1" s="1"/>
  <c r="AQ654" i="1"/>
  <c r="AT654" i="1" s="1"/>
  <c r="J654" i="1" s="1"/>
  <c r="AU654" i="1" s="1"/>
  <c r="AR654" i="1"/>
  <c r="AS654" i="1"/>
  <c r="AX654" i="1"/>
  <c r="AY654" i="1" s="1"/>
  <c r="BB654" i="1" s="1"/>
  <c r="BA654" i="1"/>
  <c r="L655" i="1"/>
  <c r="N655" i="1" s="1"/>
  <c r="AO655" i="1"/>
  <c r="E655" i="1" s="1"/>
  <c r="AP655" i="1"/>
  <c r="H655" i="1" s="1"/>
  <c r="AQ655" i="1"/>
  <c r="AR655" i="1"/>
  <c r="AS655" i="1"/>
  <c r="AT655" i="1"/>
  <c r="J655" i="1" s="1"/>
  <c r="AU655" i="1" s="1"/>
  <c r="AX655" i="1"/>
  <c r="AY655" i="1"/>
  <c r="BB655" i="1" s="1"/>
  <c r="BA655" i="1"/>
  <c r="BG655" i="1"/>
  <c r="L656" i="1"/>
  <c r="N656" i="1" s="1"/>
  <c r="BG656" i="1" s="1"/>
  <c r="AO656" i="1"/>
  <c r="E656" i="1" s="1"/>
  <c r="AP656" i="1"/>
  <c r="H656" i="1" s="1"/>
  <c r="AQ656" i="1"/>
  <c r="AT656" i="1" s="1"/>
  <c r="J656" i="1" s="1"/>
  <c r="AU656" i="1" s="1"/>
  <c r="AR656" i="1"/>
  <c r="AS656" i="1"/>
  <c r="AX656" i="1"/>
  <c r="AY656" i="1" s="1"/>
  <c r="BB656" i="1" s="1"/>
  <c r="BA656" i="1"/>
  <c r="L668" i="1"/>
  <c r="N668" i="1" s="1"/>
  <c r="AO668" i="1"/>
  <c r="E668" i="1" s="1"/>
  <c r="AP668" i="1"/>
  <c r="H668" i="1" s="1"/>
  <c r="AQ668" i="1"/>
  <c r="AR668" i="1"/>
  <c r="AS668" i="1"/>
  <c r="AT668" i="1"/>
  <c r="J668" i="1" s="1"/>
  <c r="AU668" i="1" s="1"/>
  <c r="AX668" i="1"/>
  <c r="AY668" i="1"/>
  <c r="BB668" i="1" s="1"/>
  <c r="BA668" i="1"/>
  <c r="BG668" i="1"/>
  <c r="L669" i="1"/>
  <c r="N669" i="1" s="1"/>
  <c r="BG669" i="1" s="1"/>
  <c r="AO669" i="1"/>
  <c r="E669" i="1" s="1"/>
  <c r="AP669" i="1"/>
  <c r="H669" i="1" s="1"/>
  <c r="AQ669" i="1"/>
  <c r="AT669" i="1" s="1"/>
  <c r="J669" i="1" s="1"/>
  <c r="AU669" i="1" s="1"/>
  <c r="AR669" i="1"/>
  <c r="AS669" i="1"/>
  <c r="AX669" i="1"/>
  <c r="AY669" i="1" s="1"/>
  <c r="BB669" i="1" s="1"/>
  <c r="BA669" i="1"/>
  <c r="L670" i="1"/>
  <c r="N670" i="1" s="1"/>
  <c r="AO670" i="1"/>
  <c r="E670" i="1" s="1"/>
  <c r="AP670" i="1"/>
  <c r="H670" i="1" s="1"/>
  <c r="AQ670" i="1"/>
  <c r="AR670" i="1"/>
  <c r="AS670" i="1"/>
  <c r="AT670" i="1"/>
  <c r="J670" i="1" s="1"/>
  <c r="AU670" i="1" s="1"/>
  <c r="AX670" i="1"/>
  <c r="AY670" i="1"/>
  <c r="BB670" i="1" s="1"/>
  <c r="BA670" i="1"/>
  <c r="BG670" i="1"/>
  <c r="L671" i="1"/>
  <c r="N671" i="1" s="1"/>
  <c r="BG671" i="1" s="1"/>
  <c r="AO671" i="1"/>
  <c r="E671" i="1" s="1"/>
  <c r="AP671" i="1"/>
  <c r="H671" i="1" s="1"/>
  <c r="AQ671" i="1"/>
  <c r="AT671" i="1" s="1"/>
  <c r="J671" i="1" s="1"/>
  <c r="AU671" i="1" s="1"/>
  <c r="AR671" i="1"/>
  <c r="AS671" i="1"/>
  <c r="AX671" i="1"/>
  <c r="AY671" i="1" s="1"/>
  <c r="BB671" i="1" s="1"/>
  <c r="BA671" i="1"/>
  <c r="L672" i="1"/>
  <c r="N672" i="1" s="1"/>
  <c r="AO672" i="1"/>
  <c r="E672" i="1" s="1"/>
  <c r="AP672" i="1"/>
  <c r="H672" i="1" s="1"/>
  <c r="AQ672" i="1"/>
  <c r="AR672" i="1"/>
  <c r="AS672" i="1"/>
  <c r="AT672" i="1"/>
  <c r="J672" i="1" s="1"/>
  <c r="AU672" i="1" s="1"/>
  <c r="AX672" i="1"/>
  <c r="AY672" i="1"/>
  <c r="BB672" i="1" s="1"/>
  <c r="BA672" i="1"/>
  <c r="BG672" i="1"/>
  <c r="L673" i="1"/>
  <c r="N673" i="1" s="1"/>
  <c r="BG673" i="1" s="1"/>
  <c r="AO673" i="1"/>
  <c r="E673" i="1" s="1"/>
  <c r="AP673" i="1"/>
  <c r="H673" i="1" s="1"/>
  <c r="AQ673" i="1"/>
  <c r="AT673" i="1" s="1"/>
  <c r="J673" i="1" s="1"/>
  <c r="AU673" i="1" s="1"/>
  <c r="AR673" i="1"/>
  <c r="AS673" i="1"/>
  <c r="AX673" i="1"/>
  <c r="AY673" i="1" s="1"/>
  <c r="BB673" i="1" s="1"/>
  <c r="BA673" i="1"/>
  <c r="AV669" i="1" l="1"/>
  <c r="AW669" i="1" s="1"/>
  <c r="AZ669" i="1" s="1"/>
  <c r="F669" i="1" s="1"/>
  <c r="BC669" i="1" s="1"/>
  <c r="G669" i="1" s="1"/>
  <c r="I669" i="1"/>
  <c r="AV640" i="1"/>
  <c r="AW640" i="1" s="1"/>
  <c r="AZ640" i="1" s="1"/>
  <c r="F640" i="1" s="1"/>
  <c r="BC640" i="1" s="1"/>
  <c r="G640" i="1" s="1"/>
  <c r="I640" i="1"/>
  <c r="AV668" i="1"/>
  <c r="AW668" i="1" s="1"/>
  <c r="AZ668" i="1" s="1"/>
  <c r="F668" i="1" s="1"/>
  <c r="BC668" i="1" s="1"/>
  <c r="G668" i="1" s="1"/>
  <c r="I668" i="1"/>
  <c r="AV671" i="1"/>
  <c r="AW671" i="1" s="1"/>
  <c r="AZ671" i="1" s="1"/>
  <c r="F671" i="1" s="1"/>
  <c r="BC671" i="1" s="1"/>
  <c r="G671" i="1" s="1"/>
  <c r="I671" i="1"/>
  <c r="AV673" i="1"/>
  <c r="AW673" i="1" s="1"/>
  <c r="AZ673" i="1" s="1"/>
  <c r="F673" i="1" s="1"/>
  <c r="BC673" i="1" s="1"/>
  <c r="G673" i="1" s="1"/>
  <c r="I673" i="1"/>
  <c r="AV243" i="1"/>
  <c r="AW243" i="1" s="1"/>
  <c r="AZ243" i="1" s="1"/>
  <c r="F243" i="1" s="1"/>
  <c r="BC243" i="1" s="1"/>
  <c r="G243" i="1" s="1"/>
  <c r="I243" i="1"/>
  <c r="AV652" i="1"/>
  <c r="AW652" i="1" s="1"/>
  <c r="AZ652" i="1" s="1"/>
  <c r="F652" i="1" s="1"/>
  <c r="BC652" i="1" s="1"/>
  <c r="G652" i="1" s="1"/>
  <c r="I652" i="1"/>
  <c r="AV670" i="1"/>
  <c r="AW670" i="1" s="1"/>
  <c r="AZ670" i="1" s="1"/>
  <c r="F670" i="1" s="1"/>
  <c r="BC670" i="1" s="1"/>
  <c r="G670" i="1" s="1"/>
  <c r="I670" i="1"/>
  <c r="AV672" i="1"/>
  <c r="AW672" i="1" s="1"/>
  <c r="AZ672" i="1" s="1"/>
  <c r="F672" i="1" s="1"/>
  <c r="BC672" i="1" s="1"/>
  <c r="G672" i="1" s="1"/>
  <c r="I672" i="1"/>
  <c r="AV654" i="1"/>
  <c r="AW654" i="1" s="1"/>
  <c r="AZ654" i="1" s="1"/>
  <c r="F654" i="1" s="1"/>
  <c r="BC654" i="1" s="1"/>
  <c r="G654" i="1" s="1"/>
  <c r="I654" i="1"/>
  <c r="AV637" i="1"/>
  <c r="AW637" i="1" s="1"/>
  <c r="AZ637" i="1" s="1"/>
  <c r="F637" i="1" s="1"/>
  <c r="BC637" i="1" s="1"/>
  <c r="G637" i="1" s="1"/>
  <c r="I637" i="1"/>
  <c r="AV656" i="1"/>
  <c r="AW656" i="1" s="1"/>
  <c r="AZ656" i="1" s="1"/>
  <c r="F656" i="1" s="1"/>
  <c r="BC656" i="1" s="1"/>
  <c r="G656" i="1" s="1"/>
  <c r="I656" i="1"/>
  <c r="AV655" i="1"/>
  <c r="AW655" i="1" s="1"/>
  <c r="AZ655" i="1" s="1"/>
  <c r="F655" i="1" s="1"/>
  <c r="BC655" i="1" s="1"/>
  <c r="G655" i="1" s="1"/>
  <c r="I655" i="1"/>
  <c r="AV639" i="1"/>
  <c r="AW639" i="1" s="1"/>
  <c r="AZ639" i="1" s="1"/>
  <c r="F639" i="1" s="1"/>
  <c r="BC639" i="1" s="1"/>
  <c r="G639" i="1" s="1"/>
  <c r="I639" i="1"/>
  <c r="AV638" i="1"/>
  <c r="AW638" i="1" s="1"/>
  <c r="AZ638" i="1" s="1"/>
  <c r="F638" i="1" s="1"/>
  <c r="BC638" i="1" s="1"/>
  <c r="G638" i="1" s="1"/>
  <c r="I638" i="1"/>
  <c r="AV291" i="1"/>
  <c r="AW291" i="1" s="1"/>
  <c r="AZ291" i="1" s="1"/>
  <c r="F291" i="1" s="1"/>
  <c r="BC291" i="1" s="1"/>
  <c r="G291" i="1" s="1"/>
  <c r="I291" i="1"/>
  <c r="AV260" i="1"/>
  <c r="AW260" i="1" s="1"/>
  <c r="AZ260" i="1" s="1"/>
  <c r="F260" i="1" s="1"/>
  <c r="BC260" i="1" s="1"/>
  <c r="G260" i="1" s="1"/>
  <c r="I260" i="1"/>
  <c r="BF260" i="1"/>
  <c r="AV230" i="1"/>
  <c r="AW230" i="1" s="1"/>
  <c r="AZ230" i="1" s="1"/>
  <c r="F230" i="1" s="1"/>
  <c r="BC230" i="1" s="1"/>
  <c r="G230" i="1" s="1"/>
  <c r="I230" i="1"/>
  <c r="BF230" i="1"/>
  <c r="AV459" i="1"/>
  <c r="AW459" i="1" s="1"/>
  <c r="AZ459" i="1" s="1"/>
  <c r="F459" i="1" s="1"/>
  <c r="BC459" i="1" s="1"/>
  <c r="G459" i="1" s="1"/>
  <c r="I459" i="1"/>
  <c r="AV440" i="1"/>
  <c r="AW440" i="1" s="1"/>
  <c r="AZ440" i="1" s="1"/>
  <c r="F440" i="1" s="1"/>
  <c r="BC440" i="1" s="1"/>
  <c r="G440" i="1" s="1"/>
  <c r="I440" i="1"/>
  <c r="AV425" i="1"/>
  <c r="AW425" i="1" s="1"/>
  <c r="AZ425" i="1" s="1"/>
  <c r="F425" i="1" s="1"/>
  <c r="BC425" i="1" s="1"/>
  <c r="G425" i="1" s="1"/>
  <c r="I425" i="1"/>
  <c r="BG423" i="1"/>
  <c r="BG407" i="1"/>
  <c r="BE358" i="1"/>
  <c r="BD358" i="1"/>
  <c r="BG357" i="1"/>
  <c r="BC180" i="1"/>
  <c r="G180" i="1" s="1"/>
  <c r="BF180" i="1"/>
  <c r="BH180" i="1" s="1"/>
  <c r="BE164" i="1"/>
  <c r="BD164" i="1"/>
  <c r="BF672" i="1"/>
  <c r="BF670" i="1"/>
  <c r="BH670" i="1" s="1"/>
  <c r="BF640" i="1"/>
  <c r="BH640" i="1" s="1"/>
  <c r="BF638" i="1"/>
  <c r="AP624" i="1"/>
  <c r="E624" i="1"/>
  <c r="AP620" i="1"/>
  <c r="E620" i="1"/>
  <c r="AP605" i="1"/>
  <c r="E605" i="1"/>
  <c r="AP539" i="1"/>
  <c r="E539" i="1"/>
  <c r="AP524" i="1"/>
  <c r="E524" i="1"/>
  <c r="AV472" i="1"/>
  <c r="AW472" i="1" s="1"/>
  <c r="AZ472" i="1" s="1"/>
  <c r="F472" i="1" s="1"/>
  <c r="BC472" i="1" s="1"/>
  <c r="G472" i="1" s="1"/>
  <c r="I472" i="1"/>
  <c r="AV390" i="1"/>
  <c r="AW390" i="1" s="1"/>
  <c r="AZ390" i="1" s="1"/>
  <c r="F390" i="1" s="1"/>
  <c r="BC390" i="1" s="1"/>
  <c r="G390" i="1" s="1"/>
  <c r="I390" i="1"/>
  <c r="BE373" i="1"/>
  <c r="BD373" i="1"/>
  <c r="BE324" i="1"/>
  <c r="BD324" i="1"/>
  <c r="I311" i="1"/>
  <c r="AV311" i="1"/>
  <c r="AW311" i="1" s="1"/>
  <c r="AZ311" i="1" s="1"/>
  <c r="F311" i="1" s="1"/>
  <c r="BC311" i="1" s="1"/>
  <c r="G311" i="1" s="1"/>
  <c r="H262" i="1"/>
  <c r="AV209" i="1"/>
  <c r="AW209" i="1" s="1"/>
  <c r="AZ209" i="1" s="1"/>
  <c r="F209" i="1" s="1"/>
  <c r="BC209" i="1" s="1"/>
  <c r="G209" i="1" s="1"/>
  <c r="I209" i="1"/>
  <c r="AV196" i="1"/>
  <c r="AW196" i="1" s="1"/>
  <c r="AZ196" i="1" s="1"/>
  <c r="F196" i="1" s="1"/>
  <c r="BC196" i="1" s="1"/>
  <c r="G196" i="1" s="1"/>
  <c r="I196" i="1"/>
  <c r="AT624" i="1"/>
  <c r="J624" i="1" s="1"/>
  <c r="AU624" i="1" s="1"/>
  <c r="AT605" i="1"/>
  <c r="J605" i="1" s="1"/>
  <c r="AU605" i="1" s="1"/>
  <c r="AT539" i="1"/>
  <c r="J539" i="1" s="1"/>
  <c r="AU539" i="1" s="1"/>
  <c r="AT524" i="1"/>
  <c r="J524" i="1" s="1"/>
  <c r="AU524" i="1" s="1"/>
  <c r="AT505" i="1"/>
  <c r="J505" i="1" s="1"/>
  <c r="AU505" i="1" s="1"/>
  <c r="BG493" i="1"/>
  <c r="AP490" i="1"/>
  <c r="E490" i="1"/>
  <c r="BG489" i="1"/>
  <c r="AV474" i="1"/>
  <c r="AW474" i="1" s="1"/>
  <c r="AZ474" i="1" s="1"/>
  <c r="F474" i="1" s="1"/>
  <c r="BC474" i="1" s="1"/>
  <c r="G474" i="1" s="1"/>
  <c r="I474" i="1"/>
  <c r="AP460" i="1"/>
  <c r="E460" i="1"/>
  <c r="BG459" i="1"/>
  <c r="BG444" i="1"/>
  <c r="AV442" i="1"/>
  <c r="AW442" i="1" s="1"/>
  <c r="AZ442" i="1" s="1"/>
  <c r="F442" i="1" s="1"/>
  <c r="BC442" i="1" s="1"/>
  <c r="G442" i="1" s="1"/>
  <c r="I442" i="1"/>
  <c r="BG440" i="1"/>
  <c r="AV427" i="1"/>
  <c r="AW427" i="1" s="1"/>
  <c r="AZ427" i="1" s="1"/>
  <c r="F427" i="1" s="1"/>
  <c r="BC427" i="1" s="1"/>
  <c r="G427" i="1" s="1"/>
  <c r="I427" i="1"/>
  <c r="BG425" i="1"/>
  <c r="AV423" i="1"/>
  <c r="AW423" i="1" s="1"/>
  <c r="AZ423" i="1" s="1"/>
  <c r="F423" i="1" s="1"/>
  <c r="BC423" i="1" s="1"/>
  <c r="G423" i="1" s="1"/>
  <c r="I423" i="1"/>
  <c r="BG409" i="1"/>
  <c r="AV407" i="1"/>
  <c r="AW407" i="1" s="1"/>
  <c r="AZ407" i="1" s="1"/>
  <c r="F407" i="1" s="1"/>
  <c r="BC407" i="1" s="1"/>
  <c r="G407" i="1" s="1"/>
  <c r="I407" i="1"/>
  <c r="BG394" i="1"/>
  <c r="BE355" i="1"/>
  <c r="BD355" i="1"/>
  <c r="BE339" i="1"/>
  <c r="BD339" i="1"/>
  <c r="BG327" i="1"/>
  <c r="I326" i="1"/>
  <c r="AV326" i="1"/>
  <c r="AW326" i="1" s="1"/>
  <c r="AZ326" i="1" s="1"/>
  <c r="F326" i="1" s="1"/>
  <c r="BC326" i="1" s="1"/>
  <c r="G326" i="1" s="1"/>
  <c r="BF326" i="1"/>
  <c r="BD293" i="1"/>
  <c r="BE293" i="1"/>
  <c r="H293" i="1"/>
  <c r="BF293" i="1"/>
  <c r="AV226" i="1"/>
  <c r="AW226" i="1" s="1"/>
  <c r="AZ226" i="1" s="1"/>
  <c r="F226" i="1" s="1"/>
  <c r="BC226" i="1" s="1"/>
  <c r="G226" i="1" s="1"/>
  <c r="I226" i="1"/>
  <c r="AV213" i="1"/>
  <c r="AW213" i="1" s="1"/>
  <c r="AZ213" i="1" s="1"/>
  <c r="F213" i="1" s="1"/>
  <c r="BC213" i="1" s="1"/>
  <c r="G213" i="1" s="1"/>
  <c r="I213" i="1"/>
  <c r="AT653" i="1"/>
  <c r="J653" i="1" s="1"/>
  <c r="AU653" i="1" s="1"/>
  <c r="AV489" i="1"/>
  <c r="AW489" i="1" s="1"/>
  <c r="AZ489" i="1" s="1"/>
  <c r="F489" i="1" s="1"/>
  <c r="BC489" i="1" s="1"/>
  <c r="G489" i="1" s="1"/>
  <c r="I489" i="1"/>
  <c r="AP475" i="1"/>
  <c r="E475" i="1"/>
  <c r="BG474" i="1"/>
  <c r="AP456" i="1"/>
  <c r="E456" i="1"/>
  <c r="AV444" i="1"/>
  <c r="AW444" i="1" s="1"/>
  <c r="AZ444" i="1" s="1"/>
  <c r="F444" i="1" s="1"/>
  <c r="BC444" i="1" s="1"/>
  <c r="G444" i="1" s="1"/>
  <c r="I444" i="1"/>
  <c r="BG442" i="1"/>
  <c r="BG427" i="1"/>
  <c r="AV409" i="1"/>
  <c r="AW409" i="1" s="1"/>
  <c r="AZ409" i="1" s="1"/>
  <c r="F409" i="1" s="1"/>
  <c r="BC409" i="1" s="1"/>
  <c r="G409" i="1" s="1"/>
  <c r="I409" i="1"/>
  <c r="AV394" i="1"/>
  <c r="AW394" i="1" s="1"/>
  <c r="AZ394" i="1" s="1"/>
  <c r="F394" i="1" s="1"/>
  <c r="BC394" i="1" s="1"/>
  <c r="G394" i="1" s="1"/>
  <c r="I394" i="1"/>
  <c r="BF358" i="1"/>
  <c r="I356" i="1"/>
  <c r="AV356" i="1"/>
  <c r="AW356" i="1" s="1"/>
  <c r="AZ356" i="1" s="1"/>
  <c r="F356" i="1" s="1"/>
  <c r="BE325" i="1"/>
  <c r="BD325" i="1"/>
  <c r="H243" i="1"/>
  <c r="BF243" i="1"/>
  <c r="BG208" i="1"/>
  <c r="BH672" i="1"/>
  <c r="BF668" i="1"/>
  <c r="BH668" i="1" s="1"/>
  <c r="BF655" i="1"/>
  <c r="BH655" i="1" s="1"/>
  <c r="BH638" i="1"/>
  <c r="AP590" i="1"/>
  <c r="E590" i="1"/>
  <c r="AP575" i="1"/>
  <c r="E575" i="1"/>
  <c r="AP560" i="1"/>
  <c r="E560" i="1"/>
  <c r="AP556" i="1"/>
  <c r="E556" i="1"/>
  <c r="AP509" i="1"/>
  <c r="E509" i="1"/>
  <c r="AP505" i="1"/>
  <c r="E505" i="1"/>
  <c r="AV491" i="1"/>
  <c r="AW491" i="1" s="1"/>
  <c r="AZ491" i="1" s="1"/>
  <c r="F491" i="1" s="1"/>
  <c r="BC491" i="1" s="1"/>
  <c r="G491" i="1" s="1"/>
  <c r="I491" i="1"/>
  <c r="AP477" i="1"/>
  <c r="E477" i="1"/>
  <c r="BG476" i="1"/>
  <c r="AP458" i="1"/>
  <c r="E458" i="1"/>
  <c r="BG457" i="1"/>
  <c r="BG392" i="1"/>
  <c r="BG377" i="1"/>
  <c r="AV375" i="1"/>
  <c r="AW375" i="1" s="1"/>
  <c r="AZ375" i="1" s="1"/>
  <c r="F375" i="1" s="1"/>
  <c r="BC375" i="1" s="1"/>
  <c r="G375" i="1" s="1"/>
  <c r="I375" i="1"/>
  <c r="BF373" i="1"/>
  <c r="BG372" i="1"/>
  <c r="I360" i="1"/>
  <c r="AV360" i="1"/>
  <c r="AW360" i="1" s="1"/>
  <c r="AZ360" i="1" s="1"/>
  <c r="F360" i="1" s="1"/>
  <c r="BC360" i="1" s="1"/>
  <c r="G360" i="1" s="1"/>
  <c r="BF360" i="1"/>
  <c r="BH360" i="1" s="1"/>
  <c r="BE340" i="1"/>
  <c r="BD340" i="1"/>
  <c r="BF324" i="1"/>
  <c r="BG323" i="1"/>
  <c r="AT262" i="1"/>
  <c r="J262" i="1" s="1"/>
  <c r="AU262" i="1" s="1"/>
  <c r="AV210" i="1"/>
  <c r="AW210" i="1" s="1"/>
  <c r="AZ210" i="1" s="1"/>
  <c r="F210" i="1" s="1"/>
  <c r="BC210" i="1" s="1"/>
  <c r="G210" i="1" s="1"/>
  <c r="I210" i="1"/>
  <c r="AV194" i="1"/>
  <c r="AW194" i="1" s="1"/>
  <c r="AZ194" i="1" s="1"/>
  <c r="F194" i="1" s="1"/>
  <c r="BC194" i="1" s="1"/>
  <c r="G194" i="1" s="1"/>
  <c r="I194" i="1"/>
  <c r="BG608" i="1"/>
  <c r="BG604" i="1"/>
  <c r="AT590" i="1"/>
  <c r="J590" i="1" s="1"/>
  <c r="AU590" i="1" s="1"/>
  <c r="BG589" i="1"/>
  <c r="BG574" i="1"/>
  <c r="AT560" i="1"/>
  <c r="J560" i="1" s="1"/>
  <c r="AU560" i="1" s="1"/>
  <c r="BG559" i="1"/>
  <c r="AT556" i="1"/>
  <c r="J556" i="1" s="1"/>
  <c r="AU556" i="1" s="1"/>
  <c r="BG523" i="1"/>
  <c r="AT509" i="1"/>
  <c r="J509" i="1" s="1"/>
  <c r="AU509" i="1" s="1"/>
  <c r="BF673" i="1"/>
  <c r="BH673" i="1" s="1"/>
  <c r="BF671" i="1"/>
  <c r="BH671" i="1" s="1"/>
  <c r="BF669" i="1"/>
  <c r="BH669" i="1" s="1"/>
  <c r="BF656" i="1"/>
  <c r="BH656" i="1" s="1"/>
  <c r="BF654" i="1"/>
  <c r="BH654" i="1" s="1"/>
  <c r="BF652" i="1"/>
  <c r="BH652" i="1" s="1"/>
  <c r="BF639" i="1"/>
  <c r="BH639" i="1" s="1"/>
  <c r="BF637" i="1"/>
  <c r="BH637" i="1" s="1"/>
  <c r="AP622" i="1"/>
  <c r="E622" i="1"/>
  <c r="AP607" i="1"/>
  <c r="AT607" i="1" s="1"/>
  <c r="J607" i="1" s="1"/>
  <c r="AU607" i="1" s="1"/>
  <c r="E607" i="1"/>
  <c r="AP592" i="1"/>
  <c r="E592" i="1"/>
  <c r="AP588" i="1"/>
  <c r="AT588" i="1" s="1"/>
  <c r="J588" i="1" s="1"/>
  <c r="AU588" i="1" s="1"/>
  <c r="E588" i="1"/>
  <c r="AP573" i="1"/>
  <c r="E573" i="1"/>
  <c r="AP558" i="1"/>
  <c r="AT558" i="1" s="1"/>
  <c r="J558" i="1" s="1"/>
  <c r="AU558" i="1" s="1"/>
  <c r="E558" i="1"/>
  <c r="AP541" i="1"/>
  <c r="E541" i="1"/>
  <c r="AP537" i="1"/>
  <c r="AT537" i="1" s="1"/>
  <c r="J537" i="1" s="1"/>
  <c r="AU537" i="1" s="1"/>
  <c r="E537" i="1"/>
  <c r="AP522" i="1"/>
  <c r="E522" i="1"/>
  <c r="AP507" i="1"/>
  <c r="AT507" i="1" s="1"/>
  <c r="J507" i="1" s="1"/>
  <c r="AU507" i="1" s="1"/>
  <c r="E507" i="1"/>
  <c r="AP492" i="1"/>
  <c r="E492" i="1"/>
  <c r="BG491" i="1"/>
  <c r="AT476" i="1"/>
  <c r="J476" i="1" s="1"/>
  <c r="AU476" i="1" s="1"/>
  <c r="AP473" i="1"/>
  <c r="E473" i="1"/>
  <c r="BG472" i="1"/>
  <c r="AT457" i="1"/>
  <c r="J457" i="1" s="1"/>
  <c r="AU457" i="1" s="1"/>
  <c r="AV392" i="1"/>
  <c r="AW392" i="1" s="1"/>
  <c r="AZ392" i="1" s="1"/>
  <c r="F392" i="1" s="1"/>
  <c r="BC392" i="1" s="1"/>
  <c r="G392" i="1" s="1"/>
  <c r="I392" i="1"/>
  <c r="BG390" i="1"/>
  <c r="AV377" i="1"/>
  <c r="AW377" i="1" s="1"/>
  <c r="AZ377" i="1" s="1"/>
  <c r="F377" i="1" s="1"/>
  <c r="BC377" i="1" s="1"/>
  <c r="G377" i="1" s="1"/>
  <c r="I377" i="1"/>
  <c r="BG375" i="1"/>
  <c r="BD374" i="1"/>
  <c r="BE374" i="1"/>
  <c r="BE359" i="1"/>
  <c r="BD359" i="1"/>
  <c r="BE343" i="1"/>
  <c r="BD343" i="1"/>
  <c r="BG342" i="1"/>
  <c r="I341" i="1"/>
  <c r="AV341" i="1"/>
  <c r="AW341" i="1" s="1"/>
  <c r="AZ341" i="1" s="1"/>
  <c r="F341" i="1" s="1"/>
  <c r="BC341" i="1" s="1"/>
  <c r="G341" i="1" s="1"/>
  <c r="BF341" i="1"/>
  <c r="BH341" i="1" s="1"/>
  <c r="BE310" i="1"/>
  <c r="BD310" i="1"/>
  <c r="AV212" i="1"/>
  <c r="AW212" i="1" s="1"/>
  <c r="AZ212" i="1" s="1"/>
  <c r="F212" i="1" s="1"/>
  <c r="BC212" i="1" s="1"/>
  <c r="G212" i="1" s="1"/>
  <c r="I212" i="1"/>
  <c r="H428" i="1"/>
  <c r="BF355" i="1"/>
  <c r="BH355" i="1" s="1"/>
  <c r="BF325" i="1"/>
  <c r="BH325" i="1" s="1"/>
  <c r="BD295" i="1"/>
  <c r="BE295" i="1"/>
  <c r="BG295" i="1"/>
  <c r="BD275" i="1"/>
  <c r="BE275" i="1"/>
  <c r="H275" i="1"/>
  <c r="BF275" i="1"/>
  <c r="H245" i="1"/>
  <c r="BF245" i="1"/>
  <c r="BE179" i="1"/>
  <c r="BD179" i="1"/>
  <c r="BC110" i="1"/>
  <c r="G110" i="1" s="1"/>
  <c r="BF110" i="1"/>
  <c r="BB621" i="1"/>
  <c r="BB608" i="1"/>
  <c r="BB606" i="1"/>
  <c r="BB604" i="1"/>
  <c r="BB589" i="1"/>
  <c r="BB574" i="1"/>
  <c r="BB559" i="1"/>
  <c r="BB555" i="1"/>
  <c r="BB538" i="1"/>
  <c r="BB506" i="1"/>
  <c r="BB493" i="1"/>
  <c r="BB492" i="1"/>
  <c r="AT490" i="1"/>
  <c r="J490" i="1" s="1"/>
  <c r="AU490" i="1" s="1"/>
  <c r="BB477" i="1"/>
  <c r="AT475" i="1"/>
  <c r="J475" i="1" s="1"/>
  <c r="AU475" i="1" s="1"/>
  <c r="AT473" i="1"/>
  <c r="J473" i="1" s="1"/>
  <c r="AU473" i="1" s="1"/>
  <c r="BB460" i="1"/>
  <c r="BB458" i="1"/>
  <c r="BB456" i="1"/>
  <c r="AT456" i="1"/>
  <c r="J456" i="1" s="1"/>
  <c r="AU456" i="1" s="1"/>
  <c r="BB443" i="1"/>
  <c r="AT443" i="1"/>
  <c r="J443" i="1" s="1"/>
  <c r="AU443" i="1" s="1"/>
  <c r="E443" i="1"/>
  <c r="BB441" i="1"/>
  <c r="AT441" i="1"/>
  <c r="J441" i="1" s="1"/>
  <c r="AU441" i="1" s="1"/>
  <c r="E441" i="1"/>
  <c r="BB428" i="1"/>
  <c r="AT428" i="1"/>
  <c r="J428" i="1" s="1"/>
  <c r="AU428" i="1" s="1"/>
  <c r="E428" i="1"/>
  <c r="BB426" i="1"/>
  <c r="AT426" i="1"/>
  <c r="J426" i="1" s="1"/>
  <c r="AU426" i="1" s="1"/>
  <c r="E426" i="1"/>
  <c r="BB424" i="1"/>
  <c r="AT424" i="1"/>
  <c r="J424" i="1" s="1"/>
  <c r="AU424" i="1" s="1"/>
  <c r="E424" i="1"/>
  <c r="BB410" i="1"/>
  <c r="AT410" i="1"/>
  <c r="J410" i="1" s="1"/>
  <c r="AU410" i="1" s="1"/>
  <c r="E410" i="1"/>
  <c r="BB408" i="1"/>
  <c r="AT408" i="1"/>
  <c r="J408" i="1" s="1"/>
  <c r="AU408" i="1" s="1"/>
  <c r="E408" i="1"/>
  <c r="BB406" i="1"/>
  <c r="AT406" i="1"/>
  <c r="J406" i="1" s="1"/>
  <c r="AU406" i="1" s="1"/>
  <c r="E406" i="1"/>
  <c r="BB393" i="1"/>
  <c r="AT393" i="1"/>
  <c r="J393" i="1" s="1"/>
  <c r="AU393" i="1" s="1"/>
  <c r="E393" i="1"/>
  <c r="BB391" i="1"/>
  <c r="AT391" i="1"/>
  <c r="J391" i="1" s="1"/>
  <c r="AU391" i="1" s="1"/>
  <c r="E391" i="1"/>
  <c r="BB389" i="1"/>
  <c r="AT389" i="1"/>
  <c r="J389" i="1" s="1"/>
  <c r="AU389" i="1" s="1"/>
  <c r="E389" i="1"/>
  <c r="BB376" i="1"/>
  <c r="AT376" i="1"/>
  <c r="J376" i="1" s="1"/>
  <c r="AU376" i="1" s="1"/>
  <c r="E376" i="1"/>
  <c r="BB374" i="1"/>
  <c r="BH359" i="1"/>
  <c r="I310" i="1"/>
  <c r="BF310" i="1"/>
  <c r="BH310" i="1" s="1"/>
  <c r="I308" i="1"/>
  <c r="AV308" i="1"/>
  <c r="AW308" i="1" s="1"/>
  <c r="AZ308" i="1" s="1"/>
  <c r="F308" i="1" s="1"/>
  <c r="I307" i="1"/>
  <c r="BF307" i="1"/>
  <c r="BH307" i="1" s="1"/>
  <c r="AV307" i="1"/>
  <c r="AW307" i="1" s="1"/>
  <c r="AZ307" i="1" s="1"/>
  <c r="F307" i="1" s="1"/>
  <c r="BC307" i="1" s="1"/>
  <c r="G307" i="1" s="1"/>
  <c r="AP292" i="1"/>
  <c r="E292" i="1"/>
  <c r="AP278" i="1"/>
  <c r="AT278" i="1" s="1"/>
  <c r="J278" i="1" s="1"/>
  <c r="AU278" i="1" s="1"/>
  <c r="E278" i="1"/>
  <c r="AP261" i="1"/>
  <c r="E261" i="1"/>
  <c r="AP259" i="1"/>
  <c r="E259" i="1"/>
  <c r="AP242" i="1"/>
  <c r="E242" i="1"/>
  <c r="AP229" i="1"/>
  <c r="AT229" i="1" s="1"/>
  <c r="J229" i="1" s="1"/>
  <c r="AU229" i="1" s="1"/>
  <c r="E229" i="1"/>
  <c r="BG225" i="1"/>
  <c r="H213" i="1"/>
  <c r="BF213" i="1"/>
  <c r="AV211" i="1"/>
  <c r="AW211" i="1" s="1"/>
  <c r="AZ211" i="1" s="1"/>
  <c r="F211" i="1" s="1"/>
  <c r="I211" i="1"/>
  <c r="H211" i="1"/>
  <c r="I178" i="1"/>
  <c r="AV178" i="1"/>
  <c r="AW178" i="1" s="1"/>
  <c r="AZ178" i="1" s="1"/>
  <c r="F178" i="1" s="1"/>
  <c r="BC178" i="1" s="1"/>
  <c r="G178" i="1" s="1"/>
  <c r="BF178" i="1"/>
  <c r="BG164" i="1"/>
  <c r="BG163" i="1"/>
  <c r="BE160" i="1"/>
  <c r="BD160" i="1"/>
  <c r="I146" i="1"/>
  <c r="AV146" i="1"/>
  <c r="AW146" i="1" s="1"/>
  <c r="AZ146" i="1" s="1"/>
  <c r="F146" i="1" s="1"/>
  <c r="BC146" i="1" s="1"/>
  <c r="G146" i="1" s="1"/>
  <c r="I143" i="1"/>
  <c r="AV143" i="1"/>
  <c r="AW143" i="1" s="1"/>
  <c r="AZ143" i="1" s="1"/>
  <c r="F143" i="1" s="1"/>
  <c r="BC143" i="1" s="1"/>
  <c r="G143" i="1" s="1"/>
  <c r="BG112" i="1"/>
  <c r="H443" i="1"/>
  <c r="H441" i="1"/>
  <c r="H424" i="1"/>
  <c r="H410" i="1"/>
  <c r="H406" i="1"/>
  <c r="H391" i="1"/>
  <c r="H389" i="1"/>
  <c r="H376" i="1"/>
  <c r="BF359" i="1"/>
  <c r="BF340" i="1"/>
  <c r="BH340" i="1" s="1"/>
  <c r="H295" i="1"/>
  <c r="BF295" i="1"/>
  <c r="BH295" i="1" s="1"/>
  <c r="BH275" i="1"/>
  <c r="BG275" i="1"/>
  <c r="BD245" i="1"/>
  <c r="BE245" i="1"/>
  <c r="BH245" i="1"/>
  <c r="BG245" i="1"/>
  <c r="AT193" i="1"/>
  <c r="J193" i="1" s="1"/>
  <c r="AU193" i="1" s="1"/>
  <c r="I177" i="1"/>
  <c r="AV177" i="1"/>
  <c r="AW177" i="1" s="1"/>
  <c r="AZ177" i="1" s="1"/>
  <c r="F177" i="1" s="1"/>
  <c r="BC177" i="1" s="1"/>
  <c r="G177" i="1" s="1"/>
  <c r="BF177" i="1"/>
  <c r="BF164" i="1"/>
  <c r="BH164" i="1" s="1"/>
  <c r="BC161" i="1"/>
  <c r="G161" i="1" s="1"/>
  <c r="BF161" i="1"/>
  <c r="BG27" i="1"/>
  <c r="BB636" i="1"/>
  <c r="H636" i="1"/>
  <c r="BB623" i="1"/>
  <c r="H623" i="1"/>
  <c r="BB591" i="1"/>
  <c r="H591" i="1"/>
  <c r="BB576" i="1"/>
  <c r="H576" i="1"/>
  <c r="BB572" i="1"/>
  <c r="H572" i="1"/>
  <c r="BB557" i="1"/>
  <c r="H557" i="1"/>
  <c r="BB540" i="1"/>
  <c r="H540" i="1"/>
  <c r="BB525" i="1"/>
  <c r="H525" i="1"/>
  <c r="BB523" i="1"/>
  <c r="H523" i="1"/>
  <c r="BB521" i="1"/>
  <c r="H521" i="1"/>
  <c r="BB508" i="1"/>
  <c r="H508" i="1"/>
  <c r="H493" i="1"/>
  <c r="BB490" i="1"/>
  <c r="AT477" i="1"/>
  <c r="J477" i="1" s="1"/>
  <c r="AU477" i="1" s="1"/>
  <c r="BB475" i="1"/>
  <c r="BB473" i="1"/>
  <c r="AT458" i="1"/>
  <c r="J458" i="1" s="1"/>
  <c r="AU458" i="1" s="1"/>
  <c r="AT636" i="1"/>
  <c r="J636" i="1" s="1"/>
  <c r="AU636" i="1" s="1"/>
  <c r="AT623" i="1"/>
  <c r="J623" i="1" s="1"/>
  <c r="AU623" i="1" s="1"/>
  <c r="AT621" i="1"/>
  <c r="J621" i="1" s="1"/>
  <c r="AU621" i="1" s="1"/>
  <c r="AT608" i="1"/>
  <c r="J608" i="1" s="1"/>
  <c r="AU608" i="1" s="1"/>
  <c r="AT606" i="1"/>
  <c r="J606" i="1" s="1"/>
  <c r="AU606" i="1" s="1"/>
  <c r="AT604" i="1"/>
  <c r="J604" i="1" s="1"/>
  <c r="AU604" i="1" s="1"/>
  <c r="AT591" i="1"/>
  <c r="J591" i="1" s="1"/>
  <c r="AU591" i="1" s="1"/>
  <c r="AT589" i="1"/>
  <c r="J589" i="1" s="1"/>
  <c r="AU589" i="1" s="1"/>
  <c r="AT576" i="1"/>
  <c r="J576" i="1" s="1"/>
  <c r="AU576" i="1" s="1"/>
  <c r="AT574" i="1"/>
  <c r="J574" i="1" s="1"/>
  <c r="AU574" i="1" s="1"/>
  <c r="AT572" i="1"/>
  <c r="J572" i="1" s="1"/>
  <c r="AU572" i="1" s="1"/>
  <c r="AT559" i="1"/>
  <c r="J559" i="1" s="1"/>
  <c r="AU559" i="1" s="1"/>
  <c r="AT557" i="1"/>
  <c r="J557" i="1" s="1"/>
  <c r="AU557" i="1" s="1"/>
  <c r="AT555" i="1"/>
  <c r="J555" i="1" s="1"/>
  <c r="AU555" i="1" s="1"/>
  <c r="AT540" i="1"/>
  <c r="J540" i="1" s="1"/>
  <c r="AU540" i="1" s="1"/>
  <c r="AT538" i="1"/>
  <c r="J538" i="1" s="1"/>
  <c r="AU538" i="1" s="1"/>
  <c r="AT525" i="1"/>
  <c r="J525" i="1" s="1"/>
  <c r="AU525" i="1" s="1"/>
  <c r="AT523" i="1"/>
  <c r="J523" i="1" s="1"/>
  <c r="AU523" i="1" s="1"/>
  <c r="AT521" i="1"/>
  <c r="J521" i="1" s="1"/>
  <c r="AU521" i="1" s="1"/>
  <c r="AT508" i="1"/>
  <c r="J508" i="1" s="1"/>
  <c r="AU508" i="1" s="1"/>
  <c r="AT506" i="1"/>
  <c r="J506" i="1" s="1"/>
  <c r="AU506" i="1" s="1"/>
  <c r="AT493" i="1"/>
  <c r="J493" i="1" s="1"/>
  <c r="AU493" i="1" s="1"/>
  <c r="BF491" i="1"/>
  <c r="BH491" i="1" s="1"/>
  <c r="H491" i="1"/>
  <c r="H489" i="1"/>
  <c r="H476" i="1"/>
  <c r="BF474" i="1"/>
  <c r="H474" i="1"/>
  <c r="BF472" i="1"/>
  <c r="BH472" i="1" s="1"/>
  <c r="H472" i="1"/>
  <c r="BF459" i="1"/>
  <c r="BH459" i="1" s="1"/>
  <c r="H459" i="1"/>
  <c r="H457" i="1"/>
  <c r="BF444" i="1"/>
  <c r="BH444" i="1" s="1"/>
  <c r="H444" i="1"/>
  <c r="BF442" i="1"/>
  <c r="BH442" i="1" s="1"/>
  <c r="H442" i="1"/>
  <c r="BF440" i="1"/>
  <c r="H440" i="1"/>
  <c r="BF427" i="1"/>
  <c r="BH427" i="1" s="1"/>
  <c r="H427" i="1"/>
  <c r="BF425" i="1"/>
  <c r="BH425" i="1" s="1"/>
  <c r="H425" i="1"/>
  <c r="BF423" i="1"/>
  <c r="BH423" i="1" s="1"/>
  <c r="H423" i="1"/>
  <c r="BF409" i="1"/>
  <c r="BH409" i="1" s="1"/>
  <c r="H409" i="1"/>
  <c r="BF407" i="1"/>
  <c r="BH407" i="1" s="1"/>
  <c r="H407" i="1"/>
  <c r="BF394" i="1"/>
  <c r="BH394" i="1" s="1"/>
  <c r="H394" i="1"/>
  <c r="BF392" i="1"/>
  <c r="BH392" i="1" s="1"/>
  <c r="H392" i="1"/>
  <c r="BF390" i="1"/>
  <c r="BH390" i="1" s="1"/>
  <c r="H390" i="1"/>
  <c r="BF377" i="1"/>
  <c r="BH377" i="1" s="1"/>
  <c r="H377" i="1"/>
  <c r="BF375" i="1"/>
  <c r="H375" i="1"/>
  <c r="I374" i="1"/>
  <c r="BF374" i="1"/>
  <c r="BH374" i="1" s="1"/>
  <c r="BG373" i="1"/>
  <c r="BH373" i="1" s="1"/>
  <c r="AV372" i="1"/>
  <c r="AW372" i="1" s="1"/>
  <c r="AZ372" i="1" s="1"/>
  <c r="F372" i="1" s="1"/>
  <c r="BG358" i="1"/>
  <c r="BH358" i="1" s="1"/>
  <c r="AV357" i="1"/>
  <c r="AW357" i="1" s="1"/>
  <c r="AZ357" i="1" s="1"/>
  <c r="F357" i="1" s="1"/>
  <c r="BG343" i="1"/>
  <c r="BH343" i="1" s="1"/>
  <c r="AV342" i="1"/>
  <c r="AW342" i="1" s="1"/>
  <c r="AZ342" i="1" s="1"/>
  <c r="F342" i="1" s="1"/>
  <c r="BG339" i="1"/>
  <c r="BH339" i="1" s="1"/>
  <c r="AV327" i="1"/>
  <c r="AW327" i="1" s="1"/>
  <c r="AZ327" i="1" s="1"/>
  <c r="F327" i="1" s="1"/>
  <c r="BH326" i="1"/>
  <c r="BG324" i="1"/>
  <c r="BH324" i="1" s="1"/>
  <c r="AV323" i="1"/>
  <c r="AW323" i="1" s="1"/>
  <c r="AZ323" i="1" s="1"/>
  <c r="F323" i="1" s="1"/>
  <c r="BB295" i="1"/>
  <c r="AT292" i="1"/>
  <c r="J292" i="1" s="1"/>
  <c r="AU292" i="1" s="1"/>
  <c r="AV277" i="1"/>
  <c r="AW277" i="1" s="1"/>
  <c r="AZ277" i="1" s="1"/>
  <c r="F277" i="1" s="1"/>
  <c r="I277" i="1"/>
  <c r="BG277" i="1"/>
  <c r="BB275" i="1"/>
  <c r="AV258" i="1"/>
  <c r="AW258" i="1" s="1"/>
  <c r="AZ258" i="1" s="1"/>
  <c r="F258" i="1" s="1"/>
  <c r="I258" i="1"/>
  <c r="BG258" i="1"/>
  <c r="BB245" i="1"/>
  <c r="AV228" i="1"/>
  <c r="AW228" i="1" s="1"/>
  <c r="AZ228" i="1" s="1"/>
  <c r="F228" i="1" s="1"/>
  <c r="I228" i="1"/>
  <c r="BG227" i="1"/>
  <c r="BG195" i="1"/>
  <c r="H194" i="1"/>
  <c r="BF194" i="1"/>
  <c r="BH194" i="1" s="1"/>
  <c r="I147" i="1"/>
  <c r="AV147" i="1"/>
  <c r="AW147" i="1" s="1"/>
  <c r="AZ147" i="1" s="1"/>
  <c r="F147" i="1" s="1"/>
  <c r="BG143" i="1"/>
  <c r="BB293" i="1"/>
  <c r="BG293" i="1"/>
  <c r="BH293" i="1" s="1"/>
  <c r="AP276" i="1"/>
  <c r="E276" i="1"/>
  <c r="BB262" i="1"/>
  <c r="BG262" i="1"/>
  <c r="AP246" i="1"/>
  <c r="E246" i="1"/>
  <c r="BB243" i="1"/>
  <c r="BG243" i="1"/>
  <c r="BH243" i="1" s="1"/>
  <c r="H226" i="1"/>
  <c r="BF226" i="1"/>
  <c r="AT225" i="1"/>
  <c r="J225" i="1" s="1"/>
  <c r="AU225" i="1" s="1"/>
  <c r="BG210" i="1"/>
  <c r="H196" i="1"/>
  <c r="BF196" i="1"/>
  <c r="BH196" i="1" s="1"/>
  <c r="AT195" i="1"/>
  <c r="J195" i="1" s="1"/>
  <c r="AU195" i="1" s="1"/>
  <c r="I192" i="1"/>
  <c r="AV192" i="1"/>
  <c r="AW192" i="1" s="1"/>
  <c r="AZ192" i="1" s="1"/>
  <c r="F192" i="1" s="1"/>
  <c r="BC192" i="1" s="1"/>
  <c r="G192" i="1" s="1"/>
  <c r="BF192" i="1"/>
  <c r="BH192" i="1" s="1"/>
  <c r="I163" i="1"/>
  <c r="AV163" i="1"/>
  <c r="AW163" i="1" s="1"/>
  <c r="AZ163" i="1" s="1"/>
  <c r="F163" i="1" s="1"/>
  <c r="I162" i="1"/>
  <c r="AV162" i="1"/>
  <c r="AW162" i="1" s="1"/>
  <c r="AZ162" i="1" s="1"/>
  <c r="F162" i="1" s="1"/>
  <c r="BC162" i="1" s="1"/>
  <c r="G162" i="1" s="1"/>
  <c r="BF162" i="1"/>
  <c r="I142" i="1"/>
  <c r="BF142" i="1"/>
  <c r="AV142" i="1"/>
  <c r="AW142" i="1" s="1"/>
  <c r="AZ142" i="1" s="1"/>
  <c r="F142" i="1" s="1"/>
  <c r="BC142" i="1" s="1"/>
  <c r="G142" i="1" s="1"/>
  <c r="I111" i="1"/>
  <c r="BF111" i="1"/>
  <c r="BH111" i="1" s="1"/>
  <c r="AV111" i="1"/>
  <c r="AW111" i="1" s="1"/>
  <c r="AZ111" i="1" s="1"/>
  <c r="F111" i="1" s="1"/>
  <c r="BC111" i="1" s="1"/>
  <c r="G111" i="1" s="1"/>
  <c r="BE109" i="1"/>
  <c r="BD109" i="1"/>
  <c r="BH94" i="1"/>
  <c r="BG94" i="1"/>
  <c r="G94" i="1"/>
  <c r="BG93" i="1"/>
  <c r="AT309" i="1"/>
  <c r="J309" i="1" s="1"/>
  <c r="AU309" i="1" s="1"/>
  <c r="AP294" i="1"/>
  <c r="E294" i="1"/>
  <c r="BB291" i="1"/>
  <c r="BG291" i="1"/>
  <c r="AP274" i="1"/>
  <c r="E274" i="1"/>
  <c r="BB260" i="1"/>
  <c r="BG260" i="1"/>
  <c r="AP244" i="1"/>
  <c r="E244" i="1"/>
  <c r="BB230" i="1"/>
  <c r="BG230" i="1"/>
  <c r="BH230" i="1" s="1"/>
  <c r="AT227" i="1"/>
  <c r="J227" i="1" s="1"/>
  <c r="AU227" i="1" s="1"/>
  <c r="BG212" i="1"/>
  <c r="H209" i="1"/>
  <c r="BF209" i="1"/>
  <c r="AT208" i="1"/>
  <c r="J208" i="1" s="1"/>
  <c r="AU208" i="1" s="1"/>
  <c r="BG193" i="1"/>
  <c r="BG179" i="1"/>
  <c r="BH179" i="1" s="1"/>
  <c r="BG178" i="1"/>
  <c r="BH178" i="1" s="1"/>
  <c r="BE176" i="1"/>
  <c r="BD176" i="1"/>
  <c r="BG160" i="1"/>
  <c r="BH160" i="1" s="1"/>
  <c r="BG147" i="1"/>
  <c r="BE145" i="1"/>
  <c r="BD145" i="1"/>
  <c r="BE126" i="1"/>
  <c r="BD126" i="1"/>
  <c r="I93" i="1"/>
  <c r="AV93" i="1"/>
  <c r="AW93" i="1" s="1"/>
  <c r="AZ93" i="1" s="1"/>
  <c r="F93" i="1" s="1"/>
  <c r="I81" i="1"/>
  <c r="AV81" i="1"/>
  <c r="AW81" i="1" s="1"/>
  <c r="AZ81" i="1" s="1"/>
  <c r="F81" i="1" s="1"/>
  <c r="BC81" i="1" s="1"/>
  <c r="G81" i="1" s="1"/>
  <c r="BF81" i="1"/>
  <c r="BG78" i="1"/>
  <c r="BH226" i="1"/>
  <c r="BH213" i="1"/>
  <c r="BH209" i="1"/>
  <c r="BH176" i="1"/>
  <c r="BH161" i="1"/>
  <c r="BH145" i="1"/>
  <c r="BG127" i="1"/>
  <c r="BH127" i="1"/>
  <c r="I126" i="1"/>
  <c r="BF126" i="1"/>
  <c r="BH126" i="1" s="1"/>
  <c r="I113" i="1"/>
  <c r="BF113" i="1"/>
  <c r="BH113" i="1" s="1"/>
  <c r="AV113" i="1"/>
  <c r="AW113" i="1" s="1"/>
  <c r="AZ113" i="1" s="1"/>
  <c r="F113" i="1" s="1"/>
  <c r="BC113" i="1" s="1"/>
  <c r="G113" i="1" s="1"/>
  <c r="I112" i="1"/>
  <c r="AV112" i="1"/>
  <c r="AW112" i="1" s="1"/>
  <c r="AZ112" i="1" s="1"/>
  <c r="F112" i="1" s="1"/>
  <c r="BG109" i="1"/>
  <c r="BH109" i="1" s="1"/>
  <c r="BG97" i="1"/>
  <c r="BE95" i="1"/>
  <c r="BD95" i="1"/>
  <c r="BE65" i="1"/>
  <c r="BD65" i="1"/>
  <c r="BG228" i="1"/>
  <c r="BH177" i="1"/>
  <c r="BH162" i="1"/>
  <c r="BG142" i="1"/>
  <c r="BH142" i="1"/>
  <c r="AT130" i="1"/>
  <c r="J130" i="1" s="1"/>
  <c r="AU130" i="1" s="1"/>
  <c r="I128" i="1"/>
  <c r="AV128" i="1"/>
  <c r="AW128" i="1" s="1"/>
  <c r="AZ128" i="1" s="1"/>
  <c r="F128" i="1" s="1"/>
  <c r="I127" i="1"/>
  <c r="BF127" i="1"/>
  <c r="AV127" i="1"/>
  <c r="AW127" i="1" s="1"/>
  <c r="AZ127" i="1" s="1"/>
  <c r="F127" i="1" s="1"/>
  <c r="BC127" i="1" s="1"/>
  <c r="G127" i="1" s="1"/>
  <c r="I97" i="1"/>
  <c r="AV97" i="1"/>
  <c r="AW97" i="1" s="1"/>
  <c r="AZ97" i="1" s="1"/>
  <c r="F97" i="1" s="1"/>
  <c r="I96" i="1"/>
  <c r="AV96" i="1"/>
  <c r="AW96" i="1" s="1"/>
  <c r="AZ96" i="1" s="1"/>
  <c r="F96" i="1" s="1"/>
  <c r="BC96" i="1" s="1"/>
  <c r="G96" i="1" s="1"/>
  <c r="BF96" i="1"/>
  <c r="BH96" i="1" s="1"/>
  <c r="BF95" i="1"/>
  <c r="BG45" i="1"/>
  <c r="BH110" i="1"/>
  <c r="BH95" i="1"/>
  <c r="BG77" i="1"/>
  <c r="I65" i="1"/>
  <c r="BF65" i="1"/>
  <c r="BH65" i="1" s="1"/>
  <c r="AT144" i="1"/>
  <c r="J144" i="1" s="1"/>
  <c r="AU144" i="1" s="1"/>
  <c r="AT129" i="1"/>
  <c r="J129" i="1" s="1"/>
  <c r="AU129" i="1" s="1"/>
  <c r="AT114" i="1"/>
  <c r="J114" i="1" s="1"/>
  <c r="AU114" i="1" s="1"/>
  <c r="BH81" i="1"/>
  <c r="AT80" i="1"/>
  <c r="J80" i="1" s="1"/>
  <c r="AU80" i="1" s="1"/>
  <c r="I78" i="1"/>
  <c r="AV78" i="1"/>
  <c r="AW78" i="1" s="1"/>
  <c r="AZ78" i="1" s="1"/>
  <c r="F78" i="1" s="1"/>
  <c r="I77" i="1"/>
  <c r="BF77" i="1"/>
  <c r="BH77" i="1" s="1"/>
  <c r="AV77" i="1"/>
  <c r="AW77" i="1" s="1"/>
  <c r="AZ77" i="1" s="1"/>
  <c r="F77" i="1" s="1"/>
  <c r="BC77" i="1" s="1"/>
  <c r="G77" i="1" s="1"/>
  <c r="BG47" i="1"/>
  <c r="BG49" i="1"/>
  <c r="AT47" i="1"/>
  <c r="J47" i="1" s="1"/>
  <c r="AU47" i="1" s="1"/>
  <c r="BG29" i="1"/>
  <c r="AT79" i="1"/>
  <c r="J79" i="1" s="1"/>
  <c r="AU79" i="1" s="1"/>
  <c r="AT64" i="1"/>
  <c r="J64" i="1" s="1"/>
  <c r="AU64" i="1" s="1"/>
  <c r="BG62" i="1"/>
  <c r="BG31" i="1"/>
  <c r="BB63" i="1"/>
  <c r="AT63" i="1"/>
  <c r="J63" i="1" s="1"/>
  <c r="AU63" i="1" s="1"/>
  <c r="AT46" i="1"/>
  <c r="J46" i="1" s="1"/>
  <c r="AU46" i="1" s="1"/>
  <c r="AT32" i="1"/>
  <c r="J32" i="1" s="1"/>
  <c r="AU32" i="1" s="1"/>
  <c r="AT28" i="1"/>
  <c r="J28" i="1" s="1"/>
  <c r="AU28" i="1" s="1"/>
  <c r="AP63" i="1"/>
  <c r="AP62" i="1"/>
  <c r="AP61" i="1"/>
  <c r="AP49" i="1"/>
  <c r="AP48" i="1"/>
  <c r="AP47" i="1"/>
  <c r="AP46" i="1"/>
  <c r="AP45" i="1"/>
  <c r="AP32" i="1"/>
  <c r="AP31" i="1"/>
  <c r="AP30" i="1"/>
  <c r="AP29" i="1"/>
  <c r="AP28" i="1"/>
  <c r="AP27" i="1"/>
  <c r="H29" i="1" l="1"/>
  <c r="H45" i="1"/>
  <c r="H49" i="1"/>
  <c r="I63" i="1"/>
  <c r="AV63" i="1"/>
  <c r="AW63" i="1" s="1"/>
  <c r="AZ63" i="1" s="1"/>
  <c r="F63" i="1" s="1"/>
  <c r="BC63" i="1" s="1"/>
  <c r="G63" i="1" s="1"/>
  <c r="AT49" i="1"/>
  <c r="J49" i="1" s="1"/>
  <c r="AU49" i="1" s="1"/>
  <c r="I79" i="1"/>
  <c r="AV79" i="1"/>
  <c r="AW79" i="1" s="1"/>
  <c r="AZ79" i="1" s="1"/>
  <c r="F79" i="1" s="1"/>
  <c r="BC79" i="1" s="1"/>
  <c r="G79" i="1" s="1"/>
  <c r="AT45" i="1"/>
  <c r="J45" i="1" s="1"/>
  <c r="AU45" i="1" s="1"/>
  <c r="H244" i="1"/>
  <c r="AT244" i="1"/>
  <c r="J244" i="1" s="1"/>
  <c r="AU244" i="1" s="1"/>
  <c r="H274" i="1"/>
  <c r="AV292" i="1"/>
  <c r="AW292" i="1" s="1"/>
  <c r="AZ292" i="1" s="1"/>
  <c r="F292" i="1" s="1"/>
  <c r="BC292" i="1" s="1"/>
  <c r="G292" i="1" s="1"/>
  <c r="I292" i="1"/>
  <c r="BC342" i="1"/>
  <c r="G342" i="1" s="1"/>
  <c r="BF342" i="1"/>
  <c r="BH342" i="1" s="1"/>
  <c r="BF604" i="1"/>
  <c r="BH604" i="1" s="1"/>
  <c r="BC308" i="1"/>
  <c r="G308" i="1" s="1"/>
  <c r="BF308" i="1"/>
  <c r="BH308" i="1" s="1"/>
  <c r="AV393" i="1"/>
  <c r="AW393" i="1" s="1"/>
  <c r="AZ393" i="1" s="1"/>
  <c r="F393" i="1" s="1"/>
  <c r="BC393" i="1" s="1"/>
  <c r="G393" i="1" s="1"/>
  <c r="I393" i="1"/>
  <c r="BF393" i="1"/>
  <c r="BH393" i="1" s="1"/>
  <c r="BG410" i="1"/>
  <c r="AV443" i="1"/>
  <c r="AW443" i="1" s="1"/>
  <c r="AZ443" i="1" s="1"/>
  <c r="F443" i="1" s="1"/>
  <c r="BC443" i="1" s="1"/>
  <c r="G443" i="1" s="1"/>
  <c r="I443" i="1"/>
  <c r="I558" i="1"/>
  <c r="AV558" i="1"/>
  <c r="AW558" i="1" s="1"/>
  <c r="AZ558" i="1" s="1"/>
  <c r="F558" i="1" s="1"/>
  <c r="BC558" i="1" s="1"/>
  <c r="G558" i="1" s="1"/>
  <c r="I607" i="1"/>
  <c r="AV607" i="1"/>
  <c r="AW607" i="1" s="1"/>
  <c r="AZ607" i="1" s="1"/>
  <c r="F607" i="1" s="1"/>
  <c r="BC607" i="1" s="1"/>
  <c r="G607" i="1" s="1"/>
  <c r="BG509" i="1"/>
  <c r="BE489" i="1"/>
  <c r="BD489" i="1"/>
  <c r="H27" i="1"/>
  <c r="AT27" i="1"/>
  <c r="J27" i="1" s="1"/>
  <c r="AU27" i="1" s="1"/>
  <c r="H31" i="1"/>
  <c r="AT31" i="1"/>
  <c r="J31" i="1" s="1"/>
  <c r="AU31" i="1" s="1"/>
  <c r="BF47" i="1"/>
  <c r="BH47" i="1" s="1"/>
  <c r="H47" i="1"/>
  <c r="H62" i="1"/>
  <c r="AT62" i="1"/>
  <c r="J62" i="1" s="1"/>
  <c r="AU62" i="1" s="1"/>
  <c r="AT29" i="1"/>
  <c r="J29" i="1" s="1"/>
  <c r="AU29" i="1" s="1"/>
  <c r="I114" i="1"/>
  <c r="AV114" i="1"/>
  <c r="AW114" i="1" s="1"/>
  <c r="AZ114" i="1" s="1"/>
  <c r="F114" i="1" s="1"/>
  <c r="BC114" i="1" s="1"/>
  <c r="G114" i="1" s="1"/>
  <c r="BC112" i="1"/>
  <c r="G112" i="1" s="1"/>
  <c r="BF112" i="1"/>
  <c r="BH112" i="1" s="1"/>
  <c r="H246" i="1"/>
  <c r="AT246" i="1"/>
  <c r="J246" i="1" s="1"/>
  <c r="AU246" i="1" s="1"/>
  <c r="H276" i="1"/>
  <c r="AT276" i="1"/>
  <c r="J276" i="1" s="1"/>
  <c r="AU276" i="1" s="1"/>
  <c r="BH375" i="1"/>
  <c r="BH440" i="1"/>
  <c r="BH474" i="1"/>
  <c r="BF489" i="1"/>
  <c r="BH489" i="1" s="1"/>
  <c r="AV506" i="1"/>
  <c r="AW506" i="1" s="1"/>
  <c r="AZ506" i="1" s="1"/>
  <c r="F506" i="1" s="1"/>
  <c r="BC506" i="1" s="1"/>
  <c r="G506" i="1" s="1"/>
  <c r="I506" i="1"/>
  <c r="BF506" i="1"/>
  <c r="BH506" i="1" s="1"/>
  <c r="AV525" i="1"/>
  <c r="AW525" i="1" s="1"/>
  <c r="AZ525" i="1" s="1"/>
  <c r="F525" i="1" s="1"/>
  <c r="BC525" i="1" s="1"/>
  <c r="G525" i="1" s="1"/>
  <c r="I525" i="1"/>
  <c r="AV557" i="1"/>
  <c r="AW557" i="1" s="1"/>
  <c r="AZ557" i="1" s="1"/>
  <c r="F557" i="1" s="1"/>
  <c r="BC557" i="1" s="1"/>
  <c r="G557" i="1" s="1"/>
  <c r="I557" i="1"/>
  <c r="AV576" i="1"/>
  <c r="AW576" i="1" s="1"/>
  <c r="AZ576" i="1" s="1"/>
  <c r="F576" i="1" s="1"/>
  <c r="BC576" i="1" s="1"/>
  <c r="G576" i="1" s="1"/>
  <c r="I576" i="1"/>
  <c r="BF576" i="1"/>
  <c r="BH576" i="1" s="1"/>
  <c r="AV606" i="1"/>
  <c r="AW606" i="1" s="1"/>
  <c r="AZ606" i="1" s="1"/>
  <c r="F606" i="1" s="1"/>
  <c r="BC606" i="1" s="1"/>
  <c r="G606" i="1" s="1"/>
  <c r="I606" i="1"/>
  <c r="BF606" i="1"/>
  <c r="BH606" i="1" s="1"/>
  <c r="AV636" i="1"/>
  <c r="AW636" i="1" s="1"/>
  <c r="AZ636" i="1" s="1"/>
  <c r="F636" i="1" s="1"/>
  <c r="BC636" i="1" s="1"/>
  <c r="G636" i="1" s="1"/>
  <c r="I636" i="1"/>
  <c r="AV477" i="1"/>
  <c r="AW477" i="1" s="1"/>
  <c r="AZ477" i="1" s="1"/>
  <c r="F477" i="1" s="1"/>
  <c r="BC477" i="1" s="1"/>
  <c r="G477" i="1" s="1"/>
  <c r="I477" i="1"/>
  <c r="BD444" i="1"/>
  <c r="BE444" i="1"/>
  <c r="I505" i="1"/>
  <c r="AV505" i="1"/>
  <c r="AW505" i="1" s="1"/>
  <c r="AZ505" i="1" s="1"/>
  <c r="F505" i="1" s="1"/>
  <c r="BC505" i="1" s="1"/>
  <c r="G505" i="1" s="1"/>
  <c r="BH260" i="1"/>
  <c r="I28" i="1"/>
  <c r="AV28" i="1"/>
  <c r="AW28" i="1" s="1"/>
  <c r="AZ28" i="1" s="1"/>
  <c r="F28" i="1" s="1"/>
  <c r="BC28" i="1" s="1"/>
  <c r="G28" i="1" s="1"/>
  <c r="I64" i="1"/>
  <c r="BF64" i="1"/>
  <c r="BH64" i="1" s="1"/>
  <c r="AV64" i="1"/>
  <c r="AW64" i="1" s="1"/>
  <c r="AZ64" i="1" s="1"/>
  <c r="F64" i="1" s="1"/>
  <c r="BC64" i="1" s="1"/>
  <c r="G64" i="1" s="1"/>
  <c r="I32" i="1"/>
  <c r="AV32" i="1"/>
  <c r="AW32" i="1" s="1"/>
  <c r="AZ32" i="1" s="1"/>
  <c r="F32" i="1" s="1"/>
  <c r="BC32" i="1" s="1"/>
  <c r="G32" i="1" s="1"/>
  <c r="H294" i="1"/>
  <c r="AT294" i="1"/>
  <c r="J294" i="1" s="1"/>
  <c r="AU294" i="1" s="1"/>
  <c r="BC372" i="1"/>
  <c r="G372" i="1" s="1"/>
  <c r="BF372" i="1"/>
  <c r="BH372" i="1" s="1"/>
  <c r="BC211" i="1"/>
  <c r="G211" i="1" s="1"/>
  <c r="BF211" i="1"/>
  <c r="BH211" i="1" s="1"/>
  <c r="H242" i="1"/>
  <c r="H261" i="1"/>
  <c r="H292" i="1"/>
  <c r="BG391" i="1"/>
  <c r="AV424" i="1"/>
  <c r="AW424" i="1" s="1"/>
  <c r="AZ424" i="1" s="1"/>
  <c r="F424" i="1" s="1"/>
  <c r="BC424" i="1" s="1"/>
  <c r="G424" i="1" s="1"/>
  <c r="I424" i="1"/>
  <c r="BF424" i="1"/>
  <c r="BH424" i="1" s="1"/>
  <c r="BG441" i="1"/>
  <c r="I507" i="1"/>
  <c r="AV507" i="1"/>
  <c r="AW507" i="1" s="1"/>
  <c r="AZ507" i="1" s="1"/>
  <c r="F507" i="1" s="1"/>
  <c r="BC507" i="1" s="1"/>
  <c r="G507" i="1" s="1"/>
  <c r="I537" i="1"/>
  <c r="AV537" i="1"/>
  <c r="AW537" i="1" s="1"/>
  <c r="AZ537" i="1" s="1"/>
  <c r="F537" i="1" s="1"/>
  <c r="BC537" i="1" s="1"/>
  <c r="G537" i="1" s="1"/>
  <c r="I588" i="1"/>
  <c r="AV588" i="1"/>
  <c r="AW588" i="1" s="1"/>
  <c r="AZ588" i="1" s="1"/>
  <c r="F588" i="1" s="1"/>
  <c r="BC588" i="1" s="1"/>
  <c r="G588" i="1" s="1"/>
  <c r="BG560" i="1"/>
  <c r="BG590" i="1"/>
  <c r="I46" i="1"/>
  <c r="AV46" i="1"/>
  <c r="AW46" i="1" s="1"/>
  <c r="AZ46" i="1" s="1"/>
  <c r="F46" i="1" s="1"/>
  <c r="BC46" i="1" s="1"/>
  <c r="G46" i="1" s="1"/>
  <c r="BC78" i="1"/>
  <c r="G78" i="1" s="1"/>
  <c r="BF78" i="1"/>
  <c r="BH78" i="1" s="1"/>
  <c r="BC128" i="1"/>
  <c r="G128" i="1" s="1"/>
  <c r="BF128" i="1"/>
  <c r="BH128" i="1" s="1"/>
  <c r="H28" i="1"/>
  <c r="BF32" i="1"/>
  <c r="BH32" i="1" s="1"/>
  <c r="H32" i="1"/>
  <c r="H48" i="1"/>
  <c r="BF63" i="1"/>
  <c r="BH63" i="1" s="1"/>
  <c r="H63" i="1"/>
  <c r="AT48" i="1"/>
  <c r="J48" i="1" s="1"/>
  <c r="AU48" i="1" s="1"/>
  <c r="BC93" i="1"/>
  <c r="G93" i="1" s="1"/>
  <c r="BF93" i="1"/>
  <c r="BH93" i="1" s="1"/>
  <c r="BC163" i="1"/>
  <c r="G163" i="1" s="1"/>
  <c r="BF163" i="1"/>
  <c r="BH163" i="1" s="1"/>
  <c r="BC147" i="1"/>
  <c r="G147" i="1" s="1"/>
  <c r="BF147" i="1"/>
  <c r="BH147" i="1" s="1"/>
  <c r="AT242" i="1"/>
  <c r="J242" i="1" s="1"/>
  <c r="AU242" i="1" s="1"/>
  <c r="BC327" i="1"/>
  <c r="G327" i="1" s="1"/>
  <c r="BF327" i="1"/>
  <c r="BH327" i="1" s="1"/>
  <c r="BC357" i="1"/>
  <c r="G357" i="1" s="1"/>
  <c r="BF357" i="1"/>
  <c r="BH357" i="1" s="1"/>
  <c r="AV229" i="1"/>
  <c r="AW229" i="1" s="1"/>
  <c r="AZ229" i="1" s="1"/>
  <c r="F229" i="1" s="1"/>
  <c r="BC229" i="1" s="1"/>
  <c r="G229" i="1" s="1"/>
  <c r="I229" i="1"/>
  <c r="AV278" i="1"/>
  <c r="AW278" i="1" s="1"/>
  <c r="AZ278" i="1" s="1"/>
  <c r="F278" i="1" s="1"/>
  <c r="BC278" i="1" s="1"/>
  <c r="G278" i="1" s="1"/>
  <c r="I278" i="1"/>
  <c r="AT274" i="1"/>
  <c r="J274" i="1" s="1"/>
  <c r="AU274" i="1" s="1"/>
  <c r="H492" i="1"/>
  <c r="AT492" i="1"/>
  <c r="J492" i="1" s="1"/>
  <c r="AU492" i="1" s="1"/>
  <c r="H522" i="1"/>
  <c r="AT522" i="1"/>
  <c r="J522" i="1" s="1"/>
  <c r="AU522" i="1" s="1"/>
  <c r="H541" i="1"/>
  <c r="AT541" i="1"/>
  <c r="J541" i="1" s="1"/>
  <c r="AU541" i="1" s="1"/>
  <c r="H573" i="1"/>
  <c r="AT573" i="1"/>
  <c r="J573" i="1" s="1"/>
  <c r="AU573" i="1" s="1"/>
  <c r="H592" i="1"/>
  <c r="AT592" i="1"/>
  <c r="J592" i="1" s="1"/>
  <c r="AU592" i="1" s="1"/>
  <c r="H622" i="1"/>
  <c r="AT622" i="1"/>
  <c r="J622" i="1" s="1"/>
  <c r="AU622" i="1" s="1"/>
  <c r="H460" i="1"/>
  <c r="AT460" i="1"/>
  <c r="J460" i="1" s="1"/>
  <c r="AU460" i="1" s="1"/>
  <c r="BD472" i="1"/>
  <c r="BE472" i="1"/>
  <c r="BF539" i="1"/>
  <c r="BH539" i="1" s="1"/>
  <c r="H539" i="1"/>
  <c r="H620" i="1"/>
  <c r="AT620" i="1"/>
  <c r="J620" i="1" s="1"/>
  <c r="AU620" i="1" s="1"/>
  <c r="I47" i="1"/>
  <c r="AV47" i="1"/>
  <c r="AW47" i="1" s="1"/>
  <c r="AZ47" i="1" s="1"/>
  <c r="F47" i="1" s="1"/>
  <c r="BC47" i="1" s="1"/>
  <c r="G47" i="1" s="1"/>
  <c r="I144" i="1"/>
  <c r="AV144" i="1"/>
  <c r="AW144" i="1" s="1"/>
  <c r="AZ144" i="1" s="1"/>
  <c r="F144" i="1" s="1"/>
  <c r="BC144" i="1" s="1"/>
  <c r="G144" i="1" s="1"/>
  <c r="BF144" i="1"/>
  <c r="BH144" i="1" s="1"/>
  <c r="BC97" i="1"/>
  <c r="G97" i="1" s="1"/>
  <c r="BF97" i="1"/>
  <c r="BH97" i="1" s="1"/>
  <c r="AV208" i="1"/>
  <c r="AW208" i="1" s="1"/>
  <c r="AZ208" i="1" s="1"/>
  <c r="F208" i="1" s="1"/>
  <c r="BC208" i="1" s="1"/>
  <c r="G208" i="1" s="1"/>
  <c r="I208" i="1"/>
  <c r="BE94" i="1"/>
  <c r="BD94" i="1"/>
  <c r="AV225" i="1"/>
  <c r="AW225" i="1" s="1"/>
  <c r="AZ225" i="1" s="1"/>
  <c r="F225" i="1" s="1"/>
  <c r="BC225" i="1" s="1"/>
  <c r="G225" i="1" s="1"/>
  <c r="I225" i="1"/>
  <c r="AT261" i="1"/>
  <c r="J261" i="1" s="1"/>
  <c r="AU261" i="1" s="1"/>
  <c r="BC323" i="1"/>
  <c r="G323" i="1" s="1"/>
  <c r="BF323" i="1"/>
  <c r="BH323" i="1" s="1"/>
  <c r="AV521" i="1"/>
  <c r="AW521" i="1" s="1"/>
  <c r="AZ521" i="1" s="1"/>
  <c r="F521" i="1" s="1"/>
  <c r="BC521" i="1" s="1"/>
  <c r="G521" i="1" s="1"/>
  <c r="I521" i="1"/>
  <c r="BF521" i="1"/>
  <c r="BH521" i="1" s="1"/>
  <c r="AV540" i="1"/>
  <c r="AW540" i="1" s="1"/>
  <c r="AZ540" i="1" s="1"/>
  <c r="F540" i="1" s="1"/>
  <c r="BC540" i="1" s="1"/>
  <c r="G540" i="1" s="1"/>
  <c r="I540" i="1"/>
  <c r="BF540" i="1"/>
  <c r="BH540" i="1" s="1"/>
  <c r="AV572" i="1"/>
  <c r="AW572" i="1" s="1"/>
  <c r="AZ572" i="1" s="1"/>
  <c r="F572" i="1" s="1"/>
  <c r="BC572" i="1" s="1"/>
  <c r="G572" i="1" s="1"/>
  <c r="I572" i="1"/>
  <c r="BE161" i="1"/>
  <c r="BD161" i="1"/>
  <c r="I475" i="1"/>
  <c r="AV475" i="1"/>
  <c r="AW475" i="1" s="1"/>
  <c r="AZ475" i="1" s="1"/>
  <c r="F475" i="1" s="1"/>
  <c r="BC475" i="1" s="1"/>
  <c r="G475" i="1" s="1"/>
  <c r="AV476" i="1"/>
  <c r="AW476" i="1" s="1"/>
  <c r="AZ476" i="1" s="1"/>
  <c r="F476" i="1" s="1"/>
  <c r="I476" i="1"/>
  <c r="BC356" i="1"/>
  <c r="G356" i="1" s="1"/>
  <c r="BF356" i="1"/>
  <c r="BH356" i="1" s="1"/>
  <c r="BD394" i="1"/>
  <c r="BE394" i="1"/>
  <c r="I539" i="1"/>
  <c r="AV539" i="1"/>
  <c r="AW539" i="1" s="1"/>
  <c r="AZ539" i="1" s="1"/>
  <c r="F539" i="1" s="1"/>
  <c r="BC539" i="1" s="1"/>
  <c r="G539" i="1" s="1"/>
  <c r="I80" i="1"/>
  <c r="BF80" i="1"/>
  <c r="BH80" i="1" s="1"/>
  <c r="AV80" i="1"/>
  <c r="AW80" i="1" s="1"/>
  <c r="AZ80" i="1" s="1"/>
  <c r="F80" i="1" s="1"/>
  <c r="BC80" i="1" s="1"/>
  <c r="G80" i="1" s="1"/>
  <c r="I129" i="1"/>
  <c r="AV129" i="1"/>
  <c r="AW129" i="1" s="1"/>
  <c r="AZ129" i="1" s="1"/>
  <c r="F129" i="1" s="1"/>
  <c r="BC129" i="1" s="1"/>
  <c r="G129" i="1" s="1"/>
  <c r="BE127" i="1"/>
  <c r="BD127" i="1"/>
  <c r="BE81" i="1"/>
  <c r="BD81" i="1"/>
  <c r="BG274" i="1"/>
  <c r="I309" i="1"/>
  <c r="BF309" i="1"/>
  <c r="BH309" i="1" s="1"/>
  <c r="AV309" i="1"/>
  <c r="AW309" i="1" s="1"/>
  <c r="AZ309" i="1" s="1"/>
  <c r="F309" i="1" s="1"/>
  <c r="BC309" i="1" s="1"/>
  <c r="G309" i="1" s="1"/>
  <c r="BE111" i="1"/>
  <c r="BD111" i="1"/>
  <c r="BE142" i="1"/>
  <c r="BD142" i="1"/>
  <c r="BE162" i="1"/>
  <c r="BD162" i="1"/>
  <c r="AV195" i="1"/>
  <c r="AW195" i="1" s="1"/>
  <c r="AZ195" i="1" s="1"/>
  <c r="F195" i="1" s="1"/>
  <c r="BC195" i="1" s="1"/>
  <c r="G195" i="1" s="1"/>
  <c r="I195" i="1"/>
  <c r="BG246" i="1"/>
  <c r="BC228" i="1"/>
  <c r="G228" i="1" s="1"/>
  <c r="BF228" i="1"/>
  <c r="BH228" i="1" s="1"/>
  <c r="BC277" i="1"/>
  <c r="G277" i="1" s="1"/>
  <c r="BF277" i="1"/>
  <c r="BH277" i="1" s="1"/>
  <c r="I508" i="1"/>
  <c r="AV508" i="1"/>
  <c r="AW508" i="1" s="1"/>
  <c r="AZ508" i="1" s="1"/>
  <c r="F508" i="1" s="1"/>
  <c r="BC508" i="1" s="1"/>
  <c r="G508" i="1" s="1"/>
  <c r="I538" i="1"/>
  <c r="AV538" i="1"/>
  <c r="AW538" i="1" s="1"/>
  <c r="AZ538" i="1" s="1"/>
  <c r="F538" i="1" s="1"/>
  <c r="I559" i="1"/>
  <c r="AV559" i="1"/>
  <c r="AW559" i="1" s="1"/>
  <c r="AZ559" i="1" s="1"/>
  <c r="F559" i="1" s="1"/>
  <c r="I589" i="1"/>
  <c r="AV589" i="1"/>
  <c r="AW589" i="1" s="1"/>
  <c r="AZ589" i="1" s="1"/>
  <c r="F589" i="1" s="1"/>
  <c r="I608" i="1"/>
  <c r="AV608" i="1"/>
  <c r="AW608" i="1" s="1"/>
  <c r="AZ608" i="1" s="1"/>
  <c r="F608" i="1" s="1"/>
  <c r="BC608" i="1" s="1"/>
  <c r="G608" i="1" s="1"/>
  <c r="AV458" i="1"/>
  <c r="AW458" i="1" s="1"/>
  <c r="AZ458" i="1" s="1"/>
  <c r="F458" i="1" s="1"/>
  <c r="BC458" i="1" s="1"/>
  <c r="G458" i="1" s="1"/>
  <c r="I458" i="1"/>
  <c r="AV193" i="1"/>
  <c r="AW193" i="1" s="1"/>
  <c r="AZ193" i="1" s="1"/>
  <c r="F193" i="1" s="1"/>
  <c r="BC193" i="1" s="1"/>
  <c r="G193" i="1" s="1"/>
  <c r="I193" i="1"/>
  <c r="BF193" i="1"/>
  <c r="BH193" i="1" s="1"/>
  <c r="BF146" i="1"/>
  <c r="BH146" i="1" s="1"/>
  <c r="BG229" i="1"/>
  <c r="BG259" i="1"/>
  <c r="BG278" i="1"/>
  <c r="BE307" i="1"/>
  <c r="BD307" i="1"/>
  <c r="BG389" i="1"/>
  <c r="AV391" i="1"/>
  <c r="AW391" i="1" s="1"/>
  <c r="AZ391" i="1" s="1"/>
  <c r="F391" i="1" s="1"/>
  <c r="I391" i="1"/>
  <c r="BG408" i="1"/>
  <c r="AV410" i="1"/>
  <c r="AW410" i="1" s="1"/>
  <c r="AZ410" i="1" s="1"/>
  <c r="F410" i="1" s="1"/>
  <c r="I410" i="1"/>
  <c r="BG428" i="1"/>
  <c r="AV441" i="1"/>
  <c r="AW441" i="1" s="1"/>
  <c r="AZ441" i="1" s="1"/>
  <c r="F441" i="1" s="1"/>
  <c r="I441" i="1"/>
  <c r="BD212" i="1"/>
  <c r="BE212" i="1"/>
  <c r="BE341" i="1"/>
  <c r="BD341" i="1"/>
  <c r="BG507" i="1"/>
  <c r="BG537" i="1"/>
  <c r="BH537" i="1"/>
  <c r="BG558" i="1"/>
  <c r="BG588" i="1"/>
  <c r="BG607" i="1"/>
  <c r="I509" i="1"/>
  <c r="AV509" i="1"/>
  <c r="AW509" i="1" s="1"/>
  <c r="AZ509" i="1" s="1"/>
  <c r="F509" i="1" s="1"/>
  <c r="BC509" i="1" s="1"/>
  <c r="G509" i="1" s="1"/>
  <c r="I556" i="1"/>
  <c r="AV556" i="1"/>
  <c r="AW556" i="1" s="1"/>
  <c r="AZ556" i="1" s="1"/>
  <c r="F556" i="1" s="1"/>
  <c r="BC556" i="1" s="1"/>
  <c r="G556" i="1" s="1"/>
  <c r="BD210" i="1"/>
  <c r="BE210" i="1"/>
  <c r="BE360" i="1"/>
  <c r="BD360" i="1"/>
  <c r="BD491" i="1"/>
  <c r="BE491" i="1"/>
  <c r="H509" i="1"/>
  <c r="BF560" i="1"/>
  <c r="BH560" i="1" s="1"/>
  <c r="H560" i="1"/>
  <c r="H590" i="1"/>
  <c r="BG456" i="1"/>
  <c r="BH456" i="1"/>
  <c r="BG475" i="1"/>
  <c r="AV653" i="1"/>
  <c r="AW653" i="1" s="1"/>
  <c r="AZ653" i="1" s="1"/>
  <c r="F653" i="1" s="1"/>
  <c r="BC653" i="1" s="1"/>
  <c r="G653" i="1" s="1"/>
  <c r="I653" i="1"/>
  <c r="BD226" i="1"/>
  <c r="BE226" i="1"/>
  <c r="BG490" i="1"/>
  <c r="I605" i="1"/>
  <c r="AV605" i="1"/>
  <c r="AW605" i="1" s="1"/>
  <c r="AZ605" i="1" s="1"/>
  <c r="F605" i="1" s="1"/>
  <c r="BC605" i="1" s="1"/>
  <c r="G605" i="1" s="1"/>
  <c r="BD196" i="1"/>
  <c r="BE196" i="1"/>
  <c r="BG524" i="1"/>
  <c r="BG605" i="1"/>
  <c r="BH605" i="1"/>
  <c r="BG624" i="1"/>
  <c r="BE180" i="1"/>
  <c r="BD180" i="1"/>
  <c r="BD440" i="1"/>
  <c r="BE440" i="1"/>
  <c r="BD291" i="1"/>
  <c r="BE291" i="1"/>
  <c r="BD639" i="1"/>
  <c r="BE639" i="1"/>
  <c r="BD656" i="1"/>
  <c r="BE656" i="1"/>
  <c r="BD654" i="1"/>
  <c r="BE654" i="1"/>
  <c r="BD670" i="1"/>
  <c r="BE670" i="1"/>
  <c r="BD243" i="1"/>
  <c r="BE243" i="1"/>
  <c r="BD671" i="1"/>
  <c r="BE671" i="1"/>
  <c r="BD640" i="1"/>
  <c r="BE640" i="1"/>
  <c r="AV591" i="1"/>
  <c r="AW591" i="1" s="1"/>
  <c r="AZ591" i="1" s="1"/>
  <c r="F591" i="1" s="1"/>
  <c r="BC591" i="1" s="1"/>
  <c r="G591" i="1" s="1"/>
  <c r="I591" i="1"/>
  <c r="AV621" i="1"/>
  <c r="AW621" i="1" s="1"/>
  <c r="AZ621" i="1" s="1"/>
  <c r="F621" i="1" s="1"/>
  <c r="I621" i="1"/>
  <c r="BE143" i="1"/>
  <c r="BD143" i="1"/>
  <c r="BE146" i="1"/>
  <c r="BD146" i="1"/>
  <c r="H229" i="1"/>
  <c r="BF229" i="1"/>
  <c r="BH229" i="1" s="1"/>
  <c r="H259" i="1"/>
  <c r="H278" i="1"/>
  <c r="BF278" i="1"/>
  <c r="BH278" i="1" s="1"/>
  <c r="BG376" i="1"/>
  <c r="AV389" i="1"/>
  <c r="AW389" i="1" s="1"/>
  <c r="AZ389" i="1" s="1"/>
  <c r="F389" i="1" s="1"/>
  <c r="BC389" i="1" s="1"/>
  <c r="G389" i="1" s="1"/>
  <c r="I389" i="1"/>
  <c r="BG406" i="1"/>
  <c r="AV408" i="1"/>
  <c r="AW408" i="1" s="1"/>
  <c r="AZ408" i="1" s="1"/>
  <c r="F408" i="1" s="1"/>
  <c r="I408" i="1"/>
  <c r="BG426" i="1"/>
  <c r="AV428" i="1"/>
  <c r="AW428" i="1" s="1"/>
  <c r="AZ428" i="1" s="1"/>
  <c r="F428" i="1" s="1"/>
  <c r="BC428" i="1" s="1"/>
  <c r="G428" i="1" s="1"/>
  <c r="I428" i="1"/>
  <c r="I456" i="1"/>
  <c r="AV456" i="1"/>
  <c r="AW456" i="1" s="1"/>
  <c r="AZ456" i="1" s="1"/>
  <c r="F456" i="1" s="1"/>
  <c r="BC456" i="1" s="1"/>
  <c r="G456" i="1" s="1"/>
  <c r="I490" i="1"/>
  <c r="AV490" i="1"/>
  <c r="AW490" i="1" s="1"/>
  <c r="AZ490" i="1" s="1"/>
  <c r="F490" i="1" s="1"/>
  <c r="BC490" i="1" s="1"/>
  <c r="G490" i="1" s="1"/>
  <c r="BF508" i="1"/>
  <c r="BH508" i="1" s="1"/>
  <c r="BD377" i="1"/>
  <c r="BE377" i="1"/>
  <c r="BD392" i="1"/>
  <c r="BE392" i="1"/>
  <c r="BG473" i="1"/>
  <c r="BF507" i="1"/>
  <c r="BH507" i="1" s="1"/>
  <c r="H507" i="1"/>
  <c r="BF537" i="1"/>
  <c r="H537" i="1"/>
  <c r="BF558" i="1"/>
  <c r="BH558" i="1" s="1"/>
  <c r="H558" i="1"/>
  <c r="H588" i="1"/>
  <c r="BF607" i="1"/>
  <c r="BH607" i="1" s="1"/>
  <c r="H607" i="1"/>
  <c r="BD194" i="1"/>
  <c r="BE194" i="1"/>
  <c r="AV262" i="1"/>
  <c r="AW262" i="1" s="1"/>
  <c r="AZ262" i="1" s="1"/>
  <c r="F262" i="1" s="1"/>
  <c r="I262" i="1"/>
  <c r="BG458" i="1"/>
  <c r="BG477" i="1"/>
  <c r="BG505" i="1"/>
  <c r="BG556" i="1"/>
  <c r="BG575" i="1"/>
  <c r="BD409" i="1"/>
  <c r="BE409" i="1"/>
  <c r="BF456" i="1"/>
  <c r="H456" i="1"/>
  <c r="BF475" i="1"/>
  <c r="BH475" i="1" s="1"/>
  <c r="H475" i="1"/>
  <c r="BD407" i="1"/>
  <c r="BE407" i="1"/>
  <c r="BD423" i="1"/>
  <c r="BE423" i="1"/>
  <c r="BD427" i="1"/>
  <c r="BE427" i="1"/>
  <c r="BD442" i="1"/>
  <c r="BE442" i="1"/>
  <c r="BE474" i="1"/>
  <c r="BD474" i="1"/>
  <c r="BF490" i="1"/>
  <c r="BH490" i="1" s="1"/>
  <c r="H490" i="1"/>
  <c r="BF311" i="1"/>
  <c r="BH311" i="1" s="1"/>
  <c r="BD390" i="1"/>
  <c r="BE390" i="1"/>
  <c r="H524" i="1"/>
  <c r="BF605" i="1"/>
  <c r="H605" i="1"/>
  <c r="H624" i="1"/>
  <c r="BF653" i="1"/>
  <c r="BH653" i="1" s="1"/>
  <c r="BD260" i="1"/>
  <c r="BE260" i="1"/>
  <c r="H30" i="1"/>
  <c r="BF46" i="1"/>
  <c r="BH46" i="1" s="1"/>
  <c r="H46" i="1"/>
  <c r="H61" i="1"/>
  <c r="AT30" i="1"/>
  <c r="J30" i="1" s="1"/>
  <c r="AU30" i="1" s="1"/>
  <c r="AT61" i="1"/>
  <c r="J61" i="1" s="1"/>
  <c r="AU61" i="1" s="1"/>
  <c r="BE77" i="1"/>
  <c r="BD77" i="1"/>
  <c r="BE96" i="1"/>
  <c r="BD96" i="1"/>
  <c r="I130" i="1"/>
  <c r="AV130" i="1"/>
  <c r="AW130" i="1" s="1"/>
  <c r="AZ130" i="1" s="1"/>
  <c r="F130" i="1" s="1"/>
  <c r="BC130" i="1" s="1"/>
  <c r="G130" i="1" s="1"/>
  <c r="BE113" i="1"/>
  <c r="BD113" i="1"/>
  <c r="AV227" i="1"/>
  <c r="AW227" i="1" s="1"/>
  <c r="AZ227" i="1" s="1"/>
  <c r="F227" i="1" s="1"/>
  <c r="BC227" i="1" s="1"/>
  <c r="G227" i="1" s="1"/>
  <c r="I227" i="1"/>
  <c r="BG244" i="1"/>
  <c r="BG294" i="1"/>
  <c r="BE192" i="1"/>
  <c r="BD192" i="1"/>
  <c r="AT259" i="1"/>
  <c r="J259" i="1" s="1"/>
  <c r="AU259" i="1" s="1"/>
  <c r="BG276" i="1"/>
  <c r="BC258" i="1"/>
  <c r="G258" i="1" s="1"/>
  <c r="BF258" i="1"/>
  <c r="BH258" i="1" s="1"/>
  <c r="I493" i="1"/>
  <c r="AV493" i="1"/>
  <c r="AW493" i="1" s="1"/>
  <c r="AZ493" i="1" s="1"/>
  <c r="F493" i="1" s="1"/>
  <c r="I523" i="1"/>
  <c r="AV523" i="1"/>
  <c r="AW523" i="1" s="1"/>
  <c r="AZ523" i="1" s="1"/>
  <c r="F523" i="1" s="1"/>
  <c r="I555" i="1"/>
  <c r="AV555" i="1"/>
  <c r="AW555" i="1" s="1"/>
  <c r="AZ555" i="1" s="1"/>
  <c r="F555" i="1" s="1"/>
  <c r="BC555" i="1" s="1"/>
  <c r="G555" i="1" s="1"/>
  <c r="I574" i="1"/>
  <c r="AV574" i="1"/>
  <c r="AW574" i="1" s="1"/>
  <c r="AZ574" i="1" s="1"/>
  <c r="F574" i="1" s="1"/>
  <c r="BC574" i="1" s="1"/>
  <c r="G574" i="1" s="1"/>
  <c r="I604" i="1"/>
  <c r="AV604" i="1"/>
  <c r="AW604" i="1" s="1"/>
  <c r="AZ604" i="1" s="1"/>
  <c r="F604" i="1" s="1"/>
  <c r="BC604" i="1" s="1"/>
  <c r="G604" i="1" s="1"/>
  <c r="I623" i="1"/>
  <c r="AV623" i="1"/>
  <c r="AW623" i="1" s="1"/>
  <c r="AZ623" i="1" s="1"/>
  <c r="F623" i="1" s="1"/>
  <c r="BF608" i="1"/>
  <c r="BH608" i="1" s="1"/>
  <c r="BE177" i="1"/>
  <c r="BD177" i="1"/>
  <c r="BF143" i="1"/>
  <c r="BH143" i="1" s="1"/>
  <c r="BE178" i="1"/>
  <c r="BD178" i="1"/>
  <c r="BG242" i="1"/>
  <c r="BG261" i="1"/>
  <c r="BG292" i="1"/>
  <c r="AV376" i="1"/>
  <c r="AW376" i="1" s="1"/>
  <c r="AZ376" i="1" s="1"/>
  <c r="F376" i="1" s="1"/>
  <c r="I376" i="1"/>
  <c r="BG393" i="1"/>
  <c r="AV406" i="1"/>
  <c r="AW406" i="1" s="1"/>
  <c r="AZ406" i="1" s="1"/>
  <c r="F406" i="1" s="1"/>
  <c r="I406" i="1"/>
  <c r="BG424" i="1"/>
  <c r="AV426" i="1"/>
  <c r="AW426" i="1" s="1"/>
  <c r="AZ426" i="1" s="1"/>
  <c r="F426" i="1" s="1"/>
  <c r="I426" i="1"/>
  <c r="BG443" i="1"/>
  <c r="AV473" i="1"/>
  <c r="AW473" i="1" s="1"/>
  <c r="AZ473" i="1" s="1"/>
  <c r="F473" i="1" s="1"/>
  <c r="BC473" i="1" s="1"/>
  <c r="G473" i="1" s="1"/>
  <c r="I473" i="1"/>
  <c r="BE110" i="1"/>
  <c r="BD110" i="1"/>
  <c r="BF212" i="1"/>
  <c r="BH212" i="1" s="1"/>
  <c r="AV457" i="1"/>
  <c r="AW457" i="1" s="1"/>
  <c r="AZ457" i="1" s="1"/>
  <c r="F457" i="1" s="1"/>
  <c r="I457" i="1"/>
  <c r="H473" i="1"/>
  <c r="BG492" i="1"/>
  <c r="BG522" i="1"/>
  <c r="BG541" i="1"/>
  <c r="BG573" i="1"/>
  <c r="BG592" i="1"/>
  <c r="BG622" i="1"/>
  <c r="I560" i="1"/>
  <c r="AV560" i="1"/>
  <c r="AW560" i="1" s="1"/>
  <c r="AZ560" i="1" s="1"/>
  <c r="F560" i="1" s="1"/>
  <c r="BC560" i="1" s="1"/>
  <c r="G560" i="1" s="1"/>
  <c r="I590" i="1"/>
  <c r="AV590" i="1"/>
  <c r="AW590" i="1" s="1"/>
  <c r="AZ590" i="1" s="1"/>
  <c r="F590" i="1" s="1"/>
  <c r="BC590" i="1" s="1"/>
  <c r="G590" i="1" s="1"/>
  <c r="BF210" i="1"/>
  <c r="BH210" i="1" s="1"/>
  <c r="BD375" i="1"/>
  <c r="BE375" i="1"/>
  <c r="BF458" i="1"/>
  <c r="BH458" i="1" s="1"/>
  <c r="H458" i="1"/>
  <c r="H477" i="1"/>
  <c r="BF505" i="1"/>
  <c r="BH505" i="1" s="1"/>
  <c r="H505" i="1"/>
  <c r="BF556" i="1"/>
  <c r="BH556" i="1" s="1"/>
  <c r="H556" i="1"/>
  <c r="H575" i="1"/>
  <c r="BD213" i="1"/>
  <c r="BE213" i="1"/>
  <c r="BE326" i="1"/>
  <c r="BD326" i="1"/>
  <c r="BG460" i="1"/>
  <c r="I524" i="1"/>
  <c r="AV524" i="1"/>
  <c r="AW524" i="1" s="1"/>
  <c r="AZ524" i="1" s="1"/>
  <c r="F524" i="1" s="1"/>
  <c r="BC524" i="1" s="1"/>
  <c r="G524" i="1" s="1"/>
  <c r="AT575" i="1"/>
  <c r="J575" i="1" s="1"/>
  <c r="AU575" i="1" s="1"/>
  <c r="I624" i="1"/>
  <c r="AV624" i="1"/>
  <c r="AW624" i="1" s="1"/>
  <c r="AZ624" i="1" s="1"/>
  <c r="F624" i="1" s="1"/>
  <c r="BC624" i="1" s="1"/>
  <c r="G624" i="1" s="1"/>
  <c r="BD209" i="1"/>
  <c r="BE209" i="1"/>
  <c r="BE311" i="1"/>
  <c r="BD311" i="1"/>
  <c r="BG539" i="1"/>
  <c r="BG620" i="1"/>
  <c r="BD425" i="1"/>
  <c r="BE425" i="1"/>
  <c r="BE459" i="1"/>
  <c r="BD459" i="1"/>
  <c r="BD230" i="1"/>
  <c r="BE230" i="1"/>
  <c r="BF291" i="1"/>
  <c r="BH291" i="1" s="1"/>
  <c r="BD638" i="1"/>
  <c r="BE638" i="1"/>
  <c r="BD655" i="1"/>
  <c r="BE655" i="1"/>
  <c r="BD637" i="1"/>
  <c r="BE637" i="1"/>
  <c r="BD672" i="1"/>
  <c r="BE672" i="1"/>
  <c r="BD652" i="1"/>
  <c r="BE652" i="1"/>
  <c r="BD673" i="1"/>
  <c r="BE673" i="1"/>
  <c r="BD668" i="1"/>
  <c r="BE668" i="1"/>
  <c r="BD669" i="1"/>
  <c r="BE669" i="1"/>
  <c r="BF294" i="1" l="1"/>
  <c r="BH294" i="1" s="1"/>
  <c r="BE624" i="1"/>
  <c r="BD624" i="1"/>
  <c r="BC623" i="1"/>
  <c r="G623" i="1" s="1"/>
  <c r="BF623" i="1"/>
  <c r="BH623" i="1" s="1"/>
  <c r="BC523" i="1"/>
  <c r="G523" i="1" s="1"/>
  <c r="BF523" i="1"/>
  <c r="BH523" i="1" s="1"/>
  <c r="AV259" i="1"/>
  <c r="AW259" i="1" s="1"/>
  <c r="AZ259" i="1" s="1"/>
  <c r="F259" i="1" s="1"/>
  <c r="BC259" i="1" s="1"/>
  <c r="G259" i="1" s="1"/>
  <c r="I259" i="1"/>
  <c r="I30" i="1"/>
  <c r="AV30" i="1"/>
  <c r="AW30" i="1" s="1"/>
  <c r="AZ30" i="1" s="1"/>
  <c r="F30" i="1" s="1"/>
  <c r="BC30" i="1" s="1"/>
  <c r="G30" i="1" s="1"/>
  <c r="BC262" i="1"/>
  <c r="G262" i="1" s="1"/>
  <c r="BF262" i="1"/>
  <c r="BH262" i="1" s="1"/>
  <c r="BD490" i="1"/>
  <c r="BE490" i="1"/>
  <c r="BC589" i="1"/>
  <c r="G589" i="1" s="1"/>
  <c r="BF589" i="1"/>
  <c r="BH589" i="1" s="1"/>
  <c r="BD195" i="1"/>
  <c r="BE195" i="1"/>
  <c r="BE129" i="1"/>
  <c r="BD129" i="1"/>
  <c r="BD572" i="1"/>
  <c r="BE572" i="1"/>
  <c r="BE323" i="1"/>
  <c r="BD323" i="1"/>
  <c r="I460" i="1"/>
  <c r="AV460" i="1"/>
  <c r="AW460" i="1" s="1"/>
  <c r="AZ460" i="1" s="1"/>
  <c r="F460" i="1" s="1"/>
  <c r="BC460" i="1" s="1"/>
  <c r="G460" i="1" s="1"/>
  <c r="BD278" i="1"/>
  <c r="BE278" i="1"/>
  <c r="BE32" i="1"/>
  <c r="BD32" i="1"/>
  <c r="BD636" i="1"/>
  <c r="BE636" i="1"/>
  <c r="BD525" i="1"/>
  <c r="BE525" i="1"/>
  <c r="BE114" i="1"/>
  <c r="BD114" i="1"/>
  <c r="I27" i="1"/>
  <c r="AV27" i="1"/>
  <c r="AW27" i="1" s="1"/>
  <c r="AZ27" i="1" s="1"/>
  <c r="F27" i="1" s="1"/>
  <c r="BC27" i="1" s="1"/>
  <c r="G27" i="1" s="1"/>
  <c r="BE308" i="1"/>
  <c r="BD308" i="1"/>
  <c r="BE79" i="1"/>
  <c r="BD79" i="1"/>
  <c r="BF473" i="1"/>
  <c r="BH473" i="1" s="1"/>
  <c r="BC426" i="1"/>
  <c r="G426" i="1" s="1"/>
  <c r="BF426" i="1"/>
  <c r="BH426" i="1" s="1"/>
  <c r="BC376" i="1"/>
  <c r="G376" i="1" s="1"/>
  <c r="BF376" i="1"/>
  <c r="BH376" i="1" s="1"/>
  <c r="BD258" i="1"/>
  <c r="BE258" i="1"/>
  <c r="BF130" i="1"/>
  <c r="BH130" i="1" s="1"/>
  <c r="BD428" i="1"/>
  <c r="BE428" i="1"/>
  <c r="BD389" i="1"/>
  <c r="BE389" i="1"/>
  <c r="BD653" i="1"/>
  <c r="BE653" i="1"/>
  <c r="BC441" i="1"/>
  <c r="G441" i="1" s="1"/>
  <c r="BF441" i="1"/>
  <c r="BH441" i="1" s="1"/>
  <c r="BC391" i="1"/>
  <c r="G391" i="1" s="1"/>
  <c r="BF391" i="1"/>
  <c r="BH391" i="1" s="1"/>
  <c r="BD277" i="1"/>
  <c r="BE277" i="1"/>
  <c r="BF129" i="1"/>
  <c r="BH129" i="1" s="1"/>
  <c r="BC476" i="1"/>
  <c r="G476" i="1" s="1"/>
  <c r="BF476" i="1"/>
  <c r="BH476" i="1" s="1"/>
  <c r="BD208" i="1"/>
  <c r="BE208" i="1"/>
  <c r="I573" i="1"/>
  <c r="AV573" i="1"/>
  <c r="AW573" i="1" s="1"/>
  <c r="AZ573" i="1" s="1"/>
  <c r="F573" i="1" s="1"/>
  <c r="BC573" i="1" s="1"/>
  <c r="G573" i="1" s="1"/>
  <c r="BE93" i="1"/>
  <c r="BD93" i="1"/>
  <c r="BE507" i="1"/>
  <c r="BD507" i="1"/>
  <c r="BD211" i="1"/>
  <c r="BE211" i="1"/>
  <c r="BE28" i="1"/>
  <c r="BD28" i="1"/>
  <c r="BD557" i="1"/>
  <c r="BE557" i="1"/>
  <c r="BF114" i="1"/>
  <c r="BH114" i="1" s="1"/>
  <c r="BE558" i="1"/>
  <c r="BD558" i="1"/>
  <c r="BD292" i="1"/>
  <c r="BE292" i="1"/>
  <c r="BF79" i="1"/>
  <c r="BH79" i="1" s="1"/>
  <c r="I575" i="1"/>
  <c r="AV575" i="1"/>
  <c r="AW575" i="1" s="1"/>
  <c r="AZ575" i="1" s="1"/>
  <c r="F575" i="1" s="1"/>
  <c r="BF477" i="1"/>
  <c r="BH477" i="1" s="1"/>
  <c r="BE560" i="1"/>
  <c r="BD560" i="1"/>
  <c r="BD604" i="1"/>
  <c r="BE604" i="1"/>
  <c r="BD555" i="1"/>
  <c r="BE555" i="1"/>
  <c r="BC493" i="1"/>
  <c r="G493" i="1" s="1"/>
  <c r="BF493" i="1"/>
  <c r="BH493" i="1" s="1"/>
  <c r="BF30" i="1"/>
  <c r="BH30" i="1" s="1"/>
  <c r="BF588" i="1"/>
  <c r="BH588" i="1" s="1"/>
  <c r="BD456" i="1"/>
  <c r="BE456" i="1"/>
  <c r="BF259" i="1"/>
  <c r="BH259" i="1" s="1"/>
  <c r="BE605" i="1"/>
  <c r="BD605" i="1"/>
  <c r="BE556" i="1"/>
  <c r="BD556" i="1"/>
  <c r="BD608" i="1"/>
  <c r="BE608" i="1"/>
  <c r="BC559" i="1"/>
  <c r="G559" i="1" s="1"/>
  <c r="BF559" i="1"/>
  <c r="BH559" i="1" s="1"/>
  <c r="BD508" i="1"/>
  <c r="BE508" i="1"/>
  <c r="BF195" i="1"/>
  <c r="BH195" i="1" s="1"/>
  <c r="BE539" i="1"/>
  <c r="BD539" i="1"/>
  <c r="BD475" i="1"/>
  <c r="BE475" i="1"/>
  <c r="BF572" i="1"/>
  <c r="BH572" i="1" s="1"/>
  <c r="BD521" i="1"/>
  <c r="BE521" i="1"/>
  <c r="BF225" i="1"/>
  <c r="BH225" i="1" s="1"/>
  <c r="BF460" i="1"/>
  <c r="BH460" i="1" s="1"/>
  <c r="I592" i="1"/>
  <c r="AV592" i="1"/>
  <c r="AW592" i="1" s="1"/>
  <c r="AZ592" i="1" s="1"/>
  <c r="F592" i="1" s="1"/>
  <c r="AV492" i="1"/>
  <c r="AW492" i="1" s="1"/>
  <c r="AZ492" i="1" s="1"/>
  <c r="F492" i="1" s="1"/>
  <c r="I492" i="1"/>
  <c r="BF428" i="1"/>
  <c r="BH428" i="1" s="1"/>
  <c r="BD229" i="1"/>
  <c r="BE229" i="1"/>
  <c r="BE327" i="1"/>
  <c r="BD327" i="1"/>
  <c r="I48" i="1"/>
  <c r="AV48" i="1"/>
  <c r="AW48" i="1" s="1"/>
  <c r="AZ48" i="1" s="1"/>
  <c r="F48" i="1" s="1"/>
  <c r="BC48" i="1" s="1"/>
  <c r="G48" i="1" s="1"/>
  <c r="BF48" i="1"/>
  <c r="BH48" i="1" s="1"/>
  <c r="BF28" i="1"/>
  <c r="BH28" i="1" s="1"/>
  <c r="BE78" i="1"/>
  <c r="BD78" i="1"/>
  <c r="BF292" i="1"/>
  <c r="BH292" i="1" s="1"/>
  <c r="BF555" i="1"/>
  <c r="BH555" i="1" s="1"/>
  <c r="BE64" i="1"/>
  <c r="BD64" i="1"/>
  <c r="BF636" i="1"/>
  <c r="BH636" i="1" s="1"/>
  <c r="BD576" i="1"/>
  <c r="BE576" i="1"/>
  <c r="BF525" i="1"/>
  <c r="BH525" i="1" s="1"/>
  <c r="BF27" i="1"/>
  <c r="BH27" i="1" s="1"/>
  <c r="BD393" i="1"/>
  <c r="BE393" i="1"/>
  <c r="BE590" i="1"/>
  <c r="BD590" i="1"/>
  <c r="BD574" i="1"/>
  <c r="BE574" i="1"/>
  <c r="BE130" i="1"/>
  <c r="BD130" i="1"/>
  <c r="BE509" i="1"/>
  <c r="BD509" i="1"/>
  <c r="BC538" i="1"/>
  <c r="G538" i="1" s="1"/>
  <c r="BF538" i="1"/>
  <c r="BH538" i="1" s="1"/>
  <c r="BD225" i="1"/>
  <c r="BE225" i="1"/>
  <c r="I541" i="1"/>
  <c r="AV541" i="1"/>
  <c r="AW541" i="1" s="1"/>
  <c r="AZ541" i="1" s="1"/>
  <c r="F541" i="1" s="1"/>
  <c r="BC541" i="1" s="1"/>
  <c r="G541" i="1" s="1"/>
  <c r="BE357" i="1"/>
  <c r="BD357" i="1"/>
  <c r="BE128" i="1"/>
  <c r="BD128" i="1"/>
  <c r="BE372" i="1"/>
  <c r="BD372" i="1"/>
  <c r="BE505" i="1"/>
  <c r="BD505" i="1"/>
  <c r="AV276" i="1"/>
  <c r="AW276" i="1" s="1"/>
  <c r="AZ276" i="1" s="1"/>
  <c r="F276" i="1" s="1"/>
  <c r="BC276" i="1" s="1"/>
  <c r="G276" i="1" s="1"/>
  <c r="I276" i="1"/>
  <c r="I62" i="1"/>
  <c r="AV62" i="1"/>
  <c r="AW62" i="1" s="1"/>
  <c r="AZ62" i="1" s="1"/>
  <c r="F62" i="1" s="1"/>
  <c r="BC62" i="1" s="1"/>
  <c r="G62" i="1" s="1"/>
  <c r="AV244" i="1"/>
  <c r="AW244" i="1" s="1"/>
  <c r="AZ244" i="1" s="1"/>
  <c r="F244" i="1" s="1"/>
  <c r="BC244" i="1" s="1"/>
  <c r="G244" i="1" s="1"/>
  <c r="I244" i="1"/>
  <c r="BD63" i="1"/>
  <c r="BE63" i="1"/>
  <c r="BD473" i="1"/>
  <c r="BE473" i="1"/>
  <c r="BC406" i="1"/>
  <c r="G406" i="1" s="1"/>
  <c r="BF406" i="1"/>
  <c r="BH406" i="1" s="1"/>
  <c r="BD227" i="1"/>
  <c r="BE227" i="1"/>
  <c r="BC408" i="1"/>
  <c r="G408" i="1" s="1"/>
  <c r="BF408" i="1"/>
  <c r="BH408" i="1" s="1"/>
  <c r="BD591" i="1"/>
  <c r="BE591" i="1"/>
  <c r="BC410" i="1"/>
  <c r="G410" i="1" s="1"/>
  <c r="BF410" i="1"/>
  <c r="BH410" i="1" s="1"/>
  <c r="BD458" i="1"/>
  <c r="BE458" i="1"/>
  <c r="AV261" i="1"/>
  <c r="AW261" i="1" s="1"/>
  <c r="AZ261" i="1" s="1"/>
  <c r="F261" i="1" s="1"/>
  <c r="I261" i="1"/>
  <c r="BE144" i="1"/>
  <c r="BD144" i="1"/>
  <c r="I620" i="1"/>
  <c r="AV620" i="1"/>
  <c r="AW620" i="1" s="1"/>
  <c r="AZ620" i="1" s="1"/>
  <c r="F620" i="1" s="1"/>
  <c r="BC620" i="1" s="1"/>
  <c r="G620" i="1" s="1"/>
  <c r="AV274" i="1"/>
  <c r="AW274" i="1" s="1"/>
  <c r="AZ274" i="1" s="1"/>
  <c r="F274" i="1" s="1"/>
  <c r="BC274" i="1" s="1"/>
  <c r="G274" i="1" s="1"/>
  <c r="I274" i="1"/>
  <c r="BE147" i="1"/>
  <c r="BD147" i="1"/>
  <c r="BE588" i="1"/>
  <c r="BD588" i="1"/>
  <c r="AV294" i="1"/>
  <c r="AW294" i="1" s="1"/>
  <c r="AZ294" i="1" s="1"/>
  <c r="F294" i="1" s="1"/>
  <c r="BC294" i="1" s="1"/>
  <c r="G294" i="1" s="1"/>
  <c r="I294" i="1"/>
  <c r="BD477" i="1"/>
  <c r="BE477" i="1"/>
  <c r="I31" i="1"/>
  <c r="AV31" i="1"/>
  <c r="AW31" i="1" s="1"/>
  <c r="AZ31" i="1" s="1"/>
  <c r="F31" i="1" s="1"/>
  <c r="BC31" i="1" s="1"/>
  <c r="G31" i="1" s="1"/>
  <c r="BD443" i="1"/>
  <c r="BE443" i="1"/>
  <c r="BF244" i="1"/>
  <c r="BH244" i="1" s="1"/>
  <c r="BE524" i="1"/>
  <c r="BD524" i="1"/>
  <c r="BC457" i="1"/>
  <c r="G457" i="1" s="1"/>
  <c r="BF457" i="1"/>
  <c r="BH457" i="1" s="1"/>
  <c r="BF591" i="1"/>
  <c r="BH591" i="1" s="1"/>
  <c r="BF389" i="1"/>
  <c r="BH389" i="1" s="1"/>
  <c r="BF574" i="1"/>
  <c r="BH574" i="1" s="1"/>
  <c r="BF227" i="1"/>
  <c r="BH227" i="1" s="1"/>
  <c r="I61" i="1"/>
  <c r="AV61" i="1"/>
  <c r="AW61" i="1" s="1"/>
  <c r="AZ61" i="1" s="1"/>
  <c r="F61" i="1" s="1"/>
  <c r="BC61" i="1" s="1"/>
  <c r="G61" i="1" s="1"/>
  <c r="BF624" i="1"/>
  <c r="BH624" i="1" s="1"/>
  <c r="BF524" i="1"/>
  <c r="BH524" i="1" s="1"/>
  <c r="BC621" i="1"/>
  <c r="G621" i="1" s="1"/>
  <c r="BF621" i="1"/>
  <c r="BH621" i="1" s="1"/>
  <c r="BF590" i="1"/>
  <c r="BH590" i="1" s="1"/>
  <c r="BF509" i="1"/>
  <c r="BH509" i="1" s="1"/>
  <c r="BD193" i="1"/>
  <c r="BE193" i="1"/>
  <c r="BD228" i="1"/>
  <c r="BE228" i="1"/>
  <c r="BE309" i="1"/>
  <c r="BD309" i="1"/>
  <c r="BE80" i="1"/>
  <c r="BD80" i="1"/>
  <c r="BE356" i="1"/>
  <c r="BD356" i="1"/>
  <c r="BD540" i="1"/>
  <c r="BE540" i="1"/>
  <c r="BF208" i="1"/>
  <c r="BH208" i="1" s="1"/>
  <c r="BE97" i="1"/>
  <c r="BD97" i="1"/>
  <c r="BE47" i="1"/>
  <c r="BD47" i="1"/>
  <c r="I622" i="1"/>
  <c r="AV622" i="1"/>
  <c r="AW622" i="1" s="1"/>
  <c r="AZ622" i="1" s="1"/>
  <c r="F622" i="1" s="1"/>
  <c r="BF573" i="1"/>
  <c r="BH573" i="1" s="1"/>
  <c r="I522" i="1"/>
  <c r="AV522" i="1"/>
  <c r="AW522" i="1" s="1"/>
  <c r="AZ522" i="1" s="1"/>
  <c r="F522" i="1" s="1"/>
  <c r="AV242" i="1"/>
  <c r="AW242" i="1" s="1"/>
  <c r="AZ242" i="1" s="1"/>
  <c r="F242" i="1" s="1"/>
  <c r="BC242" i="1" s="1"/>
  <c r="G242" i="1" s="1"/>
  <c r="I242" i="1"/>
  <c r="BE163" i="1"/>
  <c r="BD163" i="1"/>
  <c r="BE46" i="1"/>
  <c r="BD46" i="1"/>
  <c r="BE537" i="1"/>
  <c r="BD537" i="1"/>
  <c r="BD424" i="1"/>
  <c r="BE424" i="1"/>
  <c r="BD606" i="1"/>
  <c r="BE606" i="1"/>
  <c r="BF557" i="1"/>
  <c r="BH557" i="1" s="1"/>
  <c r="BD506" i="1"/>
  <c r="BE506" i="1"/>
  <c r="AV246" i="1"/>
  <c r="AW246" i="1" s="1"/>
  <c r="AZ246" i="1" s="1"/>
  <c r="F246" i="1" s="1"/>
  <c r="I246" i="1"/>
  <c r="BE112" i="1"/>
  <c r="BD112" i="1"/>
  <c r="I29" i="1"/>
  <c r="AV29" i="1"/>
  <c r="AW29" i="1" s="1"/>
  <c r="AZ29" i="1" s="1"/>
  <c r="F29" i="1" s="1"/>
  <c r="BC29" i="1" s="1"/>
  <c r="G29" i="1" s="1"/>
  <c r="BF31" i="1"/>
  <c r="BH31" i="1" s="1"/>
  <c r="BE607" i="1"/>
  <c r="BD607" i="1"/>
  <c r="BF443" i="1"/>
  <c r="BH443" i="1" s="1"/>
  <c r="BE342" i="1"/>
  <c r="BD342" i="1"/>
  <c r="I45" i="1"/>
  <c r="AV45" i="1"/>
  <c r="AW45" i="1" s="1"/>
  <c r="AZ45" i="1" s="1"/>
  <c r="F45" i="1" s="1"/>
  <c r="I49" i="1"/>
  <c r="AV49" i="1"/>
  <c r="AW49" i="1" s="1"/>
  <c r="AZ49" i="1" s="1"/>
  <c r="F49" i="1" s="1"/>
  <c r="BC49" i="1" s="1"/>
  <c r="G49" i="1" s="1"/>
  <c r="BD621" i="1" l="1"/>
  <c r="BE621" i="1"/>
  <c r="BE620" i="1"/>
  <c r="BD620" i="1"/>
  <c r="BE62" i="1"/>
  <c r="BD62" i="1"/>
  <c r="BE573" i="1"/>
  <c r="BD573" i="1"/>
  <c r="BD441" i="1"/>
  <c r="BE441" i="1"/>
  <c r="BF29" i="1"/>
  <c r="BH29" i="1" s="1"/>
  <c r="BD242" i="1"/>
  <c r="BE242" i="1"/>
  <c r="BC622" i="1"/>
  <c r="G622" i="1" s="1"/>
  <c r="BF622" i="1"/>
  <c r="BH622" i="1" s="1"/>
  <c r="BD294" i="1"/>
  <c r="BE294" i="1"/>
  <c r="BC261" i="1"/>
  <c r="G261" i="1" s="1"/>
  <c r="BF261" i="1"/>
  <c r="BH261" i="1" s="1"/>
  <c r="BD410" i="1"/>
  <c r="BE410" i="1"/>
  <c r="BD408" i="1"/>
  <c r="BE408" i="1"/>
  <c r="BD406" i="1"/>
  <c r="BE406" i="1"/>
  <c r="BD538" i="1"/>
  <c r="BE538" i="1"/>
  <c r="BE48" i="1"/>
  <c r="BD48" i="1"/>
  <c r="BC492" i="1"/>
  <c r="G492" i="1" s="1"/>
  <c r="BF492" i="1"/>
  <c r="BH492" i="1" s="1"/>
  <c r="BD559" i="1"/>
  <c r="BE559" i="1"/>
  <c r="BD476" i="1"/>
  <c r="BE476" i="1"/>
  <c r="BD426" i="1"/>
  <c r="BE426" i="1"/>
  <c r="BF276" i="1"/>
  <c r="BH276" i="1" s="1"/>
  <c r="BF541" i="1"/>
  <c r="BH541" i="1" s="1"/>
  <c r="BE31" i="1"/>
  <c r="BD31" i="1"/>
  <c r="BD523" i="1"/>
  <c r="BE523" i="1"/>
  <c r="BE29" i="1"/>
  <c r="BD29" i="1"/>
  <c r="BF49" i="1"/>
  <c r="BH49" i="1" s="1"/>
  <c r="BC246" i="1"/>
  <c r="G246" i="1" s="1"/>
  <c r="BF246" i="1"/>
  <c r="BH246" i="1" s="1"/>
  <c r="BC522" i="1"/>
  <c r="G522" i="1" s="1"/>
  <c r="BF522" i="1"/>
  <c r="BH522" i="1" s="1"/>
  <c r="BD457" i="1"/>
  <c r="BE457" i="1"/>
  <c r="BC592" i="1"/>
  <c r="G592" i="1" s="1"/>
  <c r="BF592" i="1"/>
  <c r="BH592" i="1" s="1"/>
  <c r="BD493" i="1"/>
  <c r="BE493" i="1"/>
  <c r="BC575" i="1"/>
  <c r="G575" i="1" s="1"/>
  <c r="BF575" i="1"/>
  <c r="BH575" i="1" s="1"/>
  <c r="BD391" i="1"/>
  <c r="BE391" i="1"/>
  <c r="BD589" i="1"/>
  <c r="BE589" i="1"/>
  <c r="BD262" i="1"/>
  <c r="BE262" i="1"/>
  <c r="BD259" i="1"/>
  <c r="BE259" i="1"/>
  <c r="BD623" i="1"/>
  <c r="BE623" i="1"/>
  <c r="BF274" i="1"/>
  <c r="BH274" i="1" s="1"/>
  <c r="BF62" i="1"/>
  <c r="BH62" i="1" s="1"/>
  <c r="BE541" i="1"/>
  <c r="BD541" i="1"/>
  <c r="BC45" i="1"/>
  <c r="G45" i="1" s="1"/>
  <c r="BF45" i="1"/>
  <c r="BH45" i="1" s="1"/>
  <c r="BE49" i="1"/>
  <c r="BD49" i="1"/>
  <c r="BF620" i="1"/>
  <c r="BH620" i="1" s="1"/>
  <c r="BE61" i="1"/>
  <c r="BD61" i="1"/>
  <c r="BD274" i="1"/>
  <c r="BE274" i="1"/>
  <c r="BD244" i="1"/>
  <c r="BE244" i="1"/>
  <c r="BD276" i="1"/>
  <c r="BE276" i="1"/>
  <c r="BD376" i="1"/>
  <c r="BE376" i="1"/>
  <c r="BE27" i="1"/>
  <c r="BD27" i="1"/>
  <c r="BD460" i="1"/>
  <c r="BE460" i="1"/>
  <c r="BE30" i="1"/>
  <c r="BD30" i="1"/>
  <c r="BF61" i="1"/>
  <c r="BH61" i="1" s="1"/>
  <c r="BF242" i="1"/>
  <c r="BH242" i="1" s="1"/>
  <c r="BD246" i="1" l="1"/>
  <c r="BE246" i="1"/>
  <c r="BD492" i="1"/>
  <c r="BE492" i="1"/>
  <c r="BD261" i="1"/>
  <c r="BE261" i="1"/>
  <c r="BE622" i="1"/>
  <c r="BD622" i="1"/>
  <c r="BE45" i="1"/>
  <c r="BD45" i="1"/>
  <c r="BE575" i="1"/>
  <c r="BD575" i="1"/>
  <c r="BE592" i="1"/>
  <c r="BD592" i="1"/>
  <c r="BE522" i="1"/>
  <c r="BD522" i="1"/>
</calcChain>
</file>

<file path=xl/sharedStrings.xml><?xml version="1.0" encoding="utf-8"?>
<sst xmlns="http://schemas.openxmlformats.org/spreadsheetml/2006/main" count="1257" uniqueCount="742">
  <si>
    <t>OPEN 6.3.4</t>
  </si>
  <si>
    <t>Fri Aug 14 2020 05:59:42</t>
  </si>
  <si>
    <t>Unit=</t>
  </si>
  <si>
    <t>PSC-4903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</si>
  <si>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</si>
  <si>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</si>
  <si>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</si>
  <si>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</si>
  <si>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</si>
  <si>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</si>
  <si>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</si>
  <si>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</si>
  <si>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</si>
  <si>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</si>
  <si>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</si>
  <si>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</si>
  <si>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</si>
  <si>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</si>
  <si>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</si>
  <si>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</si>
  <si>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</si>
  <si>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</si>
  <si>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</si>
  <si>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</si>
  <si>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</si>
  <si>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</si>
  <si>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</si>
  <si>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</si>
  <si>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</si>
  <si>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</si>
  <si>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</si>
  <si>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</si>
  <si>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</si>
  <si>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</si>
  <si>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</si>
  <si>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</si>
  <si>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</si>
  <si>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</si>
  <si>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</si>
  <si>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</si>
  <si>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</si>
  <si>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</si>
  <si>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</si>
  <si>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</si>
  <si>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</si>
  <si>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</si>
  <si>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</si>
  <si>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</si>
  <si>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</si>
  <si>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</si>
  <si>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</si>
  <si>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</si>
  <si>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</si>
  <si>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</si>
  <si>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</si>
  <si>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</si>
  <si>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</si>
  <si>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</si>
  <si>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</si>
  <si>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</si>
  <si>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</si>
  <si>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</si>
  <si>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</si>
  <si>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</si>
  <si>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</si>
  <si>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</si>
  <si>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</si>
  <si>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</si>
  <si>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</si>
  <si>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</si>
  <si>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</si>
  <si>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</si>
  <si>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</si>
  <si>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"05:59:48 Flow: Fixed -&gt; 500 umol/s"
</t>
  </si>
  <si>
    <t xml:space="preserve">"06:00:26 CO2 Mixer: CO2R -&gt; 410 uml"
</t>
  </si>
  <si>
    <t xml:space="preserve">"06:00:43 Coolers: Tblock -&gt; 15.00 C"
</t>
  </si>
  <si>
    <t xml:space="preserve">"06:06:00 Flow: Fixed -&gt; 500 umol/s"
</t>
  </si>
  <si>
    <t xml:space="preserve">"06:40:01 rm bz 3"
</t>
  </si>
  <si>
    <t xml:space="preserve">"06:40:19 Lamp: Off"
</t>
  </si>
  <si>
    <t xml:space="preserve">"06:40:19 CO2 Mixer: CO2R -&gt; 410 uml"
</t>
  </si>
  <si>
    <t xml:space="preserve">"06:40:19 Coolers: Tblock -&gt; 15.00 C"
</t>
  </si>
  <si>
    <t xml:space="preserve">"06:40:19 Flow: Fixed -&gt; 500 umol/s"
</t>
  </si>
  <si>
    <t xml:space="preserve">"06:48:17 Flow: Fixed -&gt; 500 umol/s"
</t>
  </si>
  <si>
    <t xml:space="preserve">"06:48:40 Launched AutoProg /User/Configs/AutoProgs/AutoLog2"
</t>
  </si>
  <si>
    <t xml:space="preserve">"06:48:44 Log Option: Logged values are 15 s averages"
</t>
  </si>
  <si>
    <t xml:space="preserve">"06:48:44 Lamp: Off"
</t>
  </si>
  <si>
    <t xml:space="preserve">"06:48:44 CO2 Mixer: CO2R -&gt; 410 uml"
</t>
  </si>
  <si>
    <t xml:space="preserve">"06:48:44 Coolers: Tblock -&gt; 15.00 C"
</t>
  </si>
  <si>
    <t xml:space="preserve">"06:48:44 Flow: Fixed -&gt; 500 umol/s"
</t>
  </si>
  <si>
    <t>06:48:49</t>
  </si>
  <si>
    <t>06:48:54</t>
  </si>
  <si>
    <t>06:48:59</t>
  </si>
  <si>
    <t>06:49:04</t>
  </si>
  <si>
    <t>06:49:09</t>
  </si>
  <si>
    <t>06:49:14</t>
  </si>
  <si>
    <t xml:space="preserve">"06:49:15 Lamp: Off"
</t>
  </si>
  <si>
    <t xml:space="preserve">"06:49:15 CO2 Mixer: CO2R -&gt; 410 uml"
</t>
  </si>
  <si>
    <t xml:space="preserve">"06:49:15 Coolers: Tblock -&gt; 15.00 C"
</t>
  </si>
  <si>
    <t xml:space="preserve">"06:49:15 Flow: Fixed -&gt; 500 umol/s"
</t>
  </si>
  <si>
    <t xml:space="preserve">"06:51:28 ag fl 05"
</t>
  </si>
  <si>
    <t xml:space="preserve">"06:51:40 ag fl 5"
</t>
  </si>
  <si>
    <t xml:space="preserve">"06:57:22 Flow: Fixed -&gt; 500 umol/s"
</t>
  </si>
  <si>
    <t xml:space="preserve">"06:58:03 Launched AutoProg /User/Configs/AutoProgs/AutoLog2"
</t>
  </si>
  <si>
    <t xml:space="preserve">"06:58:05 Lamp: Off"
</t>
  </si>
  <si>
    <t xml:space="preserve">"06:58:05 CO2 Mixer: CO2R -&gt; 410 uml"
</t>
  </si>
  <si>
    <t xml:space="preserve">"06:58:05 Coolers: Tblock -&gt; 15.00 C"
</t>
  </si>
  <si>
    <t xml:space="preserve">"06:58:05 Flow: Fixed -&gt; 500 umol/s"
</t>
  </si>
  <si>
    <t>06:58:11</t>
  </si>
  <si>
    <t>06:58:16</t>
  </si>
  <si>
    <t>06:58:21</t>
  </si>
  <si>
    <t>06:58:26</t>
  </si>
  <si>
    <t>06:58:32</t>
  </si>
  <si>
    <t xml:space="preserve">"06:58:37 Lamp: Off"
</t>
  </si>
  <si>
    <t xml:space="preserve">"06:58:37 CO2 Mixer: CO2R -&gt; 410 uml"
</t>
  </si>
  <si>
    <t xml:space="preserve">"06:58:37 Coolers: Tblock -&gt; 15.00 C"
</t>
  </si>
  <si>
    <t xml:space="preserve">"06:58:37 Flow: Fixed -&gt; 500 umol/s"
</t>
  </si>
  <si>
    <t xml:space="preserve">"07:00:32 rm fl 5"
</t>
  </si>
  <si>
    <t xml:space="preserve">"07:04:42 Flow: Fixed -&gt; 500 umol/s"
</t>
  </si>
  <si>
    <t xml:space="preserve">"07:05:02 Launched AutoProg /User/Configs/AutoProgs/AutoLog2"
</t>
  </si>
  <si>
    <t xml:space="preserve">"07:05:04 Lamp: Off"
</t>
  </si>
  <si>
    <t xml:space="preserve">"07:05:04 CO2 Mixer: CO2R -&gt; 410 uml"
</t>
  </si>
  <si>
    <t xml:space="preserve">"07:05:04 Coolers: Tblock -&gt; 15.00 C"
</t>
  </si>
  <si>
    <t xml:space="preserve">"07:05:04 Flow: Fixed -&gt; 500 umol/s"
</t>
  </si>
  <si>
    <t>07:05:09</t>
  </si>
  <si>
    <t>07:05:14</t>
  </si>
  <si>
    <t>07:05:20</t>
  </si>
  <si>
    <t>07:05:25</t>
  </si>
  <si>
    <t>07:05:30</t>
  </si>
  <si>
    <t xml:space="preserve">"07:05:35 Lamp: Off"
</t>
  </si>
  <si>
    <t xml:space="preserve">"07:05:35 CO2 Mixer: CO2R -&gt; 410 uml"
</t>
  </si>
  <si>
    <t xml:space="preserve">"07:05:35 Coolers: Tblock -&gt; 15.00 C"
</t>
  </si>
  <si>
    <t xml:space="preserve">"07:05:35 Flow: Fixed -&gt; 500 umol/s"
</t>
  </si>
  <si>
    <t xml:space="preserve">"07:06:46 rm fl 2"
</t>
  </si>
  <si>
    <t xml:space="preserve">"07:13:31 Flow: Fixed -&gt; 500 umol/s"
</t>
  </si>
  <si>
    <t xml:space="preserve">"07:14:13 Launched AutoProg /User/Configs/AutoProgs/AutoLog2"
</t>
  </si>
  <si>
    <t xml:space="preserve">"07:14:15 Lamp: Off"
</t>
  </si>
  <si>
    <t xml:space="preserve">"07:14:15 CO2 Mixer: CO2R -&gt; 410 uml"
</t>
  </si>
  <si>
    <t xml:space="preserve">"07:14:15 Coolers: Tblock -&gt; 15.00 C"
</t>
  </si>
  <si>
    <t xml:space="preserve">"07:14:15 Flow: Fixed -&gt; 500 umol/s"
</t>
  </si>
  <si>
    <t>07:14:20</t>
  </si>
  <si>
    <t>07:14:25</t>
  </si>
  <si>
    <t>07:14:31</t>
  </si>
  <si>
    <t>07:14:36</t>
  </si>
  <si>
    <t>07:14:41</t>
  </si>
  <si>
    <t xml:space="preserve">"07:14:46 Lamp: Off"
</t>
  </si>
  <si>
    <t xml:space="preserve">"07:14:46 CO2 Mixer: CO2R -&gt; 410 uml"
</t>
  </si>
  <si>
    <t xml:space="preserve">"07:14:46 Coolers: Tblock -&gt; 15.00 C"
</t>
  </si>
  <si>
    <t xml:space="preserve">"07:14:46 Flow: Fixed -&gt; 500 umol/s"
</t>
  </si>
  <si>
    <t xml:space="preserve">"07:15:58 rm bz 10"
</t>
  </si>
  <si>
    <t xml:space="preserve">"07:23:15 Flow: Fixed -&gt; 500 umol/s"
</t>
  </si>
  <si>
    <t xml:space="preserve">"07:23:28 Launched AutoProg /User/Configs/AutoProgs/AutoLog2"
</t>
  </si>
  <si>
    <t xml:space="preserve">"07:23:31 Lamp: Off"
</t>
  </si>
  <si>
    <t xml:space="preserve">"07:23:31 CO2 Mixer: CO2R -&gt; 410 uml"
</t>
  </si>
  <si>
    <t xml:space="preserve">"07:23:31 Coolers: Tblock -&gt; 15.00 C"
</t>
  </si>
  <si>
    <t xml:space="preserve">"07:23:31 Flow: Fixed -&gt; 500 umol/s"
</t>
  </si>
  <si>
    <t>07:23:36</t>
  </si>
  <si>
    <t>07:23:41</t>
  </si>
  <si>
    <t>07:23:46</t>
  </si>
  <si>
    <t>07:23:52</t>
  </si>
  <si>
    <t>07:23:57</t>
  </si>
  <si>
    <t xml:space="preserve">"07:24:02 Lamp: Off"
</t>
  </si>
  <si>
    <t xml:space="preserve">"07:24:02 CO2 Mixer: CO2R -&gt; 410 uml"
</t>
  </si>
  <si>
    <t xml:space="preserve">"07:24:02 Coolers: Tblock -&gt; 15.00 C"
</t>
  </si>
  <si>
    <t xml:space="preserve">"07:24:02 Flow: Fixed -&gt; 500 umol/s"
</t>
  </si>
  <si>
    <t xml:space="preserve">"07:25:11 ag bz 2"
</t>
  </si>
  <si>
    <t xml:space="preserve">"07:30:05 Flow: Fixed -&gt; 500 umol/s"
</t>
  </si>
  <si>
    <t xml:space="preserve">"07:30:21 Launched AutoProg /User/Configs/AutoProgs/AutoLog2"
</t>
  </si>
  <si>
    <t xml:space="preserve">"07:30:22 Lamp: Off"
</t>
  </si>
  <si>
    <t xml:space="preserve">"07:30:23 CO2 Mixer: CO2R -&gt; 410 uml"
</t>
  </si>
  <si>
    <t xml:space="preserve">"07:30:23 Coolers: Tblock -&gt; 15.00 C"
</t>
  </si>
  <si>
    <t xml:space="preserve">"07:30:23 Flow: Fixed -&gt; 500 umol/s"
</t>
  </si>
  <si>
    <t>07:30:28</t>
  </si>
  <si>
    <t>07:30:33</t>
  </si>
  <si>
    <t>07:30:38</t>
  </si>
  <si>
    <t>07:30:43</t>
  </si>
  <si>
    <t>07:30:48</t>
  </si>
  <si>
    <t>07:30:53</t>
  </si>
  <si>
    <t xml:space="preserve">"07:30:54 Lamp: Off"
</t>
  </si>
  <si>
    <t xml:space="preserve">"07:30:54 CO2 Mixer: CO2R -&gt; 410 uml"
</t>
  </si>
  <si>
    <t xml:space="preserve">"07:30:54 Coolers: Tblock -&gt; 15.00 C"
</t>
  </si>
  <si>
    <t xml:space="preserve">"07:30:54 Flow: Fixed -&gt; 500 umol/s"
</t>
  </si>
  <si>
    <t xml:space="preserve">"07:32:05 ag fl 9"
</t>
  </si>
  <si>
    <t xml:space="preserve">"07:37:58 Flow: Fixed -&gt; 500 umol/s"
</t>
  </si>
  <si>
    <t xml:space="preserve">"07:38:29 Launched AutoProg /User/Configs/AutoProgs/AutoLog2"
</t>
  </si>
  <si>
    <t xml:space="preserve">"07:38:32 Lamp: Off"
</t>
  </si>
  <si>
    <t xml:space="preserve">"07:38:32 CO2 Mixer: CO2R -&gt; 410 uml"
</t>
  </si>
  <si>
    <t xml:space="preserve">"07:38:32 Coolers: Tblock -&gt; 15.00 C"
</t>
  </si>
  <si>
    <t xml:space="preserve">"07:38:32 Flow: Fixed -&gt; 500 umol/s"
</t>
  </si>
  <si>
    <t>07:38:37</t>
  </si>
  <si>
    <t>07:38:42</t>
  </si>
  <si>
    <t>07:38:48</t>
  </si>
  <si>
    <t>07:38:53</t>
  </si>
  <si>
    <t>07:38:58</t>
  </si>
  <si>
    <t xml:space="preserve">"07:39:03 Lamp: Off"
</t>
  </si>
  <si>
    <t xml:space="preserve">"07:39:03 CO2 Mixer: CO2R -&gt; 410 uml"
</t>
  </si>
  <si>
    <t xml:space="preserve">"07:39:03 Coolers: Tblock -&gt; 15.00 C"
</t>
  </si>
  <si>
    <t xml:space="preserve">"07:39:03 Flow: Fixed -&gt; 500 umol/s"
</t>
  </si>
  <si>
    <t xml:space="preserve">"07:40:10 ag bz 11"
</t>
  </si>
  <si>
    <t xml:space="preserve">"07:47:50 Flow: Fixed -&gt; 500 umol/s"
</t>
  </si>
  <si>
    <t xml:space="preserve">"07:48:19 Launched AutoProg /User/Configs/AutoProgs/AutoLog2"
</t>
  </si>
  <si>
    <t xml:space="preserve">"07:48:20 Lamp: Off"
</t>
  </si>
  <si>
    <t xml:space="preserve">"07:48:21 CO2 Mixer: CO2R -&gt; 410 uml"
</t>
  </si>
  <si>
    <t xml:space="preserve">"07:48:21 Coolers: Tblock -&gt; 15.00 C"
</t>
  </si>
  <si>
    <t xml:space="preserve">"07:48:21 Flow: Fixed -&gt; 500 umol/s"
</t>
  </si>
  <si>
    <t>07:48:26</t>
  </si>
  <si>
    <t>07:48:31</t>
  </si>
  <si>
    <t>07:48:36</t>
  </si>
  <si>
    <t>07:48:41</t>
  </si>
  <si>
    <t>07:48:46</t>
  </si>
  <si>
    <t>07:48:51</t>
  </si>
  <si>
    <t xml:space="preserve">"07:48:52 Lamp: Off"
</t>
  </si>
  <si>
    <t xml:space="preserve">"07:48:52 CO2 Mixer: CO2R -&gt; 410 uml"
</t>
  </si>
  <si>
    <t xml:space="preserve">"07:48:52 Coolers: Tblock -&gt; 15.00 C"
</t>
  </si>
  <si>
    <t xml:space="preserve">"07:48:52 Flow: Fixed -&gt; 500 umol/s"
</t>
  </si>
  <si>
    <t xml:space="preserve">"07:49:43 Coolers: Tblock -&gt; 20.00 C"
</t>
  </si>
  <si>
    <t xml:space="preserve">"08:06:42 rm fl 10"
</t>
  </si>
  <si>
    <t xml:space="preserve">"08:13:37 Flow: Fixed -&gt; 500 umol/s"
</t>
  </si>
  <si>
    <t xml:space="preserve">"08:14:20 Launched AutoProg /User/Configs/AutoProgs/AutoLog2"
</t>
  </si>
  <si>
    <t xml:space="preserve">"08:14:21 Lamp: Off"
</t>
  </si>
  <si>
    <t xml:space="preserve">"08:14:21 CO2 Mixer: CO2R -&gt; 410 uml"
</t>
  </si>
  <si>
    <t xml:space="preserve">"08:14:21 Coolers: Tblock -&gt; 20.00 C"
</t>
  </si>
  <si>
    <t xml:space="preserve">"08:14:21 Flow: Fixed -&gt; 500 umol/s"
</t>
  </si>
  <si>
    <t>08:14:26</t>
  </si>
  <si>
    <t>08:14:31</t>
  </si>
  <si>
    <t>08:14:36</t>
  </si>
  <si>
    <t>08:14:42</t>
  </si>
  <si>
    <t>08:14:47</t>
  </si>
  <si>
    <t xml:space="preserve">"08:14:52 Lamp: Off"
</t>
  </si>
  <si>
    <t xml:space="preserve">"08:14:52 CO2 Mixer: CO2R -&gt; 410 uml"
</t>
  </si>
  <si>
    <t xml:space="preserve">"08:14:52 Coolers: Tblock -&gt; 20.00 C"
</t>
  </si>
  <si>
    <t xml:space="preserve">"08:14:52 Flow: Fixed -&gt; 500 umol/s"
</t>
  </si>
  <si>
    <t xml:space="preserve">"08:15:47 ag fl 2"
</t>
  </si>
  <si>
    <t xml:space="preserve">"08:20:58 Flow: Fixed -&gt; 500 umol/s"
</t>
  </si>
  <si>
    <t xml:space="preserve">"08:21:33 Launched AutoProg /User/Configs/AutoProgs/AutoLog2"
</t>
  </si>
  <si>
    <t xml:space="preserve">"08:21:35 Lamp: Off"
</t>
  </si>
  <si>
    <t xml:space="preserve">"08:21:35 CO2 Mixer: CO2R -&gt; 410 uml"
</t>
  </si>
  <si>
    <t xml:space="preserve">"08:21:35 Coolers: Tblock -&gt; 20.00 C"
</t>
  </si>
  <si>
    <t xml:space="preserve">"08:21:35 Flow: Fixed -&gt; 500 umol/s"
</t>
  </si>
  <si>
    <t>08:21:40</t>
  </si>
  <si>
    <t>08:21:45</t>
  </si>
  <si>
    <t>08:21:50</t>
  </si>
  <si>
    <t>08:21:55</t>
  </si>
  <si>
    <t>08:22:00</t>
  </si>
  <si>
    <t xml:space="preserve">"08:22:06 Lamp: Off"
</t>
  </si>
  <si>
    <t xml:space="preserve">"08:22:06 CO2 Mixer: CO2R -&gt; 410 uml"
</t>
  </si>
  <si>
    <t xml:space="preserve">"08:22:06 Coolers: Tblock -&gt; 20.00 C"
</t>
  </si>
  <si>
    <t xml:space="preserve">"08:22:06 Flow: Fixed -&gt; 500 umol/s"
</t>
  </si>
  <si>
    <t xml:space="preserve">"08:23:12 ag bz 11"
</t>
  </si>
  <si>
    <t xml:space="preserve">"08:28:23 Flow: Fixed -&gt; 500 umol/s"
</t>
  </si>
  <si>
    <t xml:space="preserve">"08:29:07 Launched AutoProg /User/Configs/AutoProgs/AutoLog2"
</t>
  </si>
  <si>
    <t xml:space="preserve">"08:29:09 Lamp: Off"
</t>
  </si>
  <si>
    <t xml:space="preserve">"08:29:09 CO2 Mixer: CO2R -&gt; 410 uml"
</t>
  </si>
  <si>
    <t xml:space="preserve">"08:29:09 Coolers: Tblock -&gt; 20.00 C"
</t>
  </si>
  <si>
    <t xml:space="preserve">"08:29:09 Flow: Fixed -&gt; 500 umol/s"
</t>
  </si>
  <si>
    <t>08:29:14</t>
  </si>
  <si>
    <t>08:29:19</t>
  </si>
  <si>
    <t>08:29:24</t>
  </si>
  <si>
    <t>08:29:30</t>
  </si>
  <si>
    <t>08:29:35</t>
  </si>
  <si>
    <t xml:space="preserve">"08:29:40 Lamp: Off"
</t>
  </si>
  <si>
    <t xml:space="preserve">"08:29:40 CO2 Mixer: CO2R -&gt; 410 uml"
</t>
  </si>
  <si>
    <t xml:space="preserve">"08:29:40 Coolers: Tblock -&gt; 20.00 C"
</t>
  </si>
  <si>
    <t xml:space="preserve">"08:29:40 Flow: Fixed -&gt; 500 umol/s"
</t>
  </si>
  <si>
    <t xml:space="preserve">"08:30:53 rm bz 9"
</t>
  </si>
  <si>
    <t xml:space="preserve">"08:36:51 Flow: Fixed -&gt; 500 umol/s"
</t>
  </si>
  <si>
    <t xml:space="preserve">"08:38:01 Launched AutoProg /User/Configs/AutoProgs/AutoLog2"
</t>
  </si>
  <si>
    <t xml:space="preserve">"08:38:02 Lamp: Off"
</t>
  </si>
  <si>
    <t xml:space="preserve">"08:38:02 CO2 Mixer: CO2R -&gt; 410 uml"
</t>
  </si>
  <si>
    <t xml:space="preserve">"08:38:02 Coolers: Tblock -&gt; 20.00 C"
</t>
  </si>
  <si>
    <t xml:space="preserve">"08:38:02 Flow: Fixed -&gt; 500 umol/s"
</t>
  </si>
  <si>
    <t>08:38:08</t>
  </si>
  <si>
    <t>08:38:13</t>
  </si>
  <si>
    <t>08:38:18</t>
  </si>
  <si>
    <t>08:38:23</t>
  </si>
  <si>
    <t>08:38:28</t>
  </si>
  <si>
    <t>08:38:33</t>
  </si>
  <si>
    <t xml:space="preserve">"08:38:34 Lamp: Off"
</t>
  </si>
  <si>
    <t xml:space="preserve">"08:38:34 CO2 Mixer: CO2R -&gt; 410 uml"
</t>
  </si>
  <si>
    <t xml:space="preserve">"08:38:34 Coolers: Tblock -&gt; 20.00 C"
</t>
  </si>
  <si>
    <t xml:space="preserve">"08:38:34 Flow: Fixed -&gt; 500 umol/s"
</t>
  </si>
  <si>
    <t xml:space="preserve">"08:39:17 rm bz 10"
</t>
  </si>
  <si>
    <t xml:space="preserve">"08:45:03 Flow: Fixed -&gt; 500 umol/s"
</t>
  </si>
  <si>
    <t xml:space="preserve">"08:45:32 Launched AutoProg /User/Configs/AutoProgs/AutoLog2"
</t>
  </si>
  <si>
    <t xml:space="preserve">"08:45:33 Lamp: Off"
</t>
  </si>
  <si>
    <t xml:space="preserve">"08:45:33 CO2 Mixer: CO2R -&gt; 410 uml"
</t>
  </si>
  <si>
    <t xml:space="preserve">"08:45:33 Coolers: Tblock -&gt; 20.00 C"
</t>
  </si>
  <si>
    <t xml:space="preserve">"08:45:33 Flow: Fixed -&gt; 500 umol/s"
</t>
  </si>
  <si>
    <t>08:45:39</t>
  </si>
  <si>
    <t>08:45:44</t>
  </si>
  <si>
    <t>08:45:49</t>
  </si>
  <si>
    <t>08:45:54</t>
  </si>
  <si>
    <t>08:45:59</t>
  </si>
  <si>
    <t>08:46:04</t>
  </si>
  <si>
    <t xml:space="preserve">"08:46:04 Lamp: Off"
</t>
  </si>
  <si>
    <t xml:space="preserve">"08:46:05 CO2 Mixer: CO2R -&gt; 410 uml"
</t>
  </si>
  <si>
    <t xml:space="preserve">"08:46:05 Coolers: Tblock -&gt; 20.00 C"
</t>
  </si>
  <si>
    <t xml:space="preserve">"08:46:05 Flow: Fixed -&gt; 500 umol/s"
</t>
  </si>
  <si>
    <t xml:space="preserve">"08:47:16 ag bz 10"
</t>
  </si>
  <si>
    <t xml:space="preserve">"08:52:47 Flow: Fixed -&gt; 500 umol/s"
</t>
  </si>
  <si>
    <t xml:space="preserve">"08:53:25 Launched AutoProg /User/Configs/AutoProgs/AutoLog2"
</t>
  </si>
  <si>
    <t xml:space="preserve">"08:53:27 Lamp: Off"
</t>
  </si>
  <si>
    <t xml:space="preserve">"08:53:27 CO2 Mixer: CO2R -&gt; 410 uml"
</t>
  </si>
  <si>
    <t xml:space="preserve">"08:53:27 Coolers: Tblock -&gt; 20.00 C"
</t>
  </si>
  <si>
    <t xml:space="preserve">"08:53:27 Flow: Fixed -&gt; 500 umol/s"
</t>
  </si>
  <si>
    <t>08:53:32</t>
  </si>
  <si>
    <t>08:53:37</t>
  </si>
  <si>
    <t>08:53:42</t>
  </si>
  <si>
    <t>08:53:47</t>
  </si>
  <si>
    <t>08:53:53</t>
  </si>
  <si>
    <t xml:space="preserve">"08:53:58 Lamp: Off"
</t>
  </si>
  <si>
    <t xml:space="preserve">"08:53:58 CO2 Mixer: CO2R -&gt; 410 uml"
</t>
  </si>
  <si>
    <t xml:space="preserve">"08:53:58 Coolers: Tblock -&gt; 20.00 C"
</t>
  </si>
  <si>
    <t xml:space="preserve">"08:53:58 Flow: Fixed -&gt; 500 umol/s"
</t>
  </si>
  <si>
    <t xml:space="preserve">"08:55:03 ag bz 7"
</t>
  </si>
  <si>
    <t xml:space="preserve">"09:00:01 Flow: Fixed -&gt; 500 umol/s"
</t>
  </si>
  <si>
    <t xml:space="preserve">"09:00:44 Launched AutoProg /User/Configs/AutoProgs/AutoLog2"
</t>
  </si>
  <si>
    <t xml:space="preserve">"09:00:45 Lamp: Off"
</t>
  </si>
  <si>
    <t xml:space="preserve">"09:00:45 CO2 Mixer: CO2R -&gt; 410 uml"
</t>
  </si>
  <si>
    <t xml:space="preserve">"09:00:45 Coolers: Tblock -&gt; 20.00 C"
</t>
  </si>
  <si>
    <t xml:space="preserve">"09:00:45 Flow: Fixed -&gt; 500 umol/s"
</t>
  </si>
  <si>
    <t>09:00:50</t>
  </si>
  <si>
    <t>09:00:55</t>
  </si>
  <si>
    <t>09:01:01</t>
  </si>
  <si>
    <t>09:01:06</t>
  </si>
  <si>
    <t>09:01:11</t>
  </si>
  <si>
    <t xml:space="preserve">"09:01:16 Lamp: Off"
</t>
  </si>
  <si>
    <t xml:space="preserve">"09:01:16 CO2 Mixer: CO2R -&gt; 410 uml"
</t>
  </si>
  <si>
    <t xml:space="preserve">"09:01:16 Coolers: Tblock -&gt; 20.00 C"
</t>
  </si>
  <si>
    <t xml:space="preserve">"09:01:16 Flow: Fixed -&gt; 500 umol/s"
</t>
  </si>
  <si>
    <t xml:space="preserve">"09:02:50 rm bz 6"
</t>
  </si>
  <si>
    <t xml:space="preserve">"09:07:56 Flow: Fixed -&gt; 500 umol/s"
</t>
  </si>
  <si>
    <t xml:space="preserve">"09:08:46 Launched AutoProg /User/Configs/AutoProgs/AutoLog2"
</t>
  </si>
  <si>
    <t xml:space="preserve">"09:08:48 Lamp: Off"
</t>
  </si>
  <si>
    <t xml:space="preserve">"09:08:48 CO2 Mixer: CO2R -&gt; 410 uml"
</t>
  </si>
  <si>
    <t xml:space="preserve">"09:08:48 Coolers: Tblock -&gt; 20.00 C"
</t>
  </si>
  <si>
    <t xml:space="preserve">"09:08:48 Flow: Fixed -&gt; 500 umol/s"
</t>
  </si>
  <si>
    <t>09:08:53</t>
  </si>
  <si>
    <t>09:08:58</t>
  </si>
  <si>
    <t>09:09:03</t>
  </si>
  <si>
    <t>09:09:08</t>
  </si>
  <si>
    <t>09:09:13</t>
  </si>
  <si>
    <t xml:space="preserve">"09:09:19 Lamp: Off"
</t>
  </si>
  <si>
    <t xml:space="preserve">"09:09:19 CO2 Mixer: CO2R -&gt; 410 uml"
</t>
  </si>
  <si>
    <t xml:space="preserve">"09:09:19 Coolers: Tblock -&gt; 20.00 C"
</t>
  </si>
  <si>
    <t xml:space="preserve">"09:09:19 Flow: Fixed -&gt; 500 umol/s"
</t>
  </si>
  <si>
    <t xml:space="preserve">"09:09:57 Coolers: Tblock -&gt; 27.00 C"
</t>
  </si>
  <si>
    <t xml:space="preserve">"09:36:41 rm bz 7"
</t>
  </si>
  <si>
    <t xml:space="preserve">"09:41:49 Flow: Fixed -&gt; 500 umol/s"
</t>
  </si>
  <si>
    <t xml:space="preserve">"09:42:38 Launched AutoProg /User/Configs/AutoProgs/AutoLog2"
</t>
  </si>
  <si>
    <t xml:space="preserve">"09:42:41 Lamp: Off"
</t>
  </si>
  <si>
    <t xml:space="preserve">"09:42:41 CO2 Mixer: CO2R -&gt; 410 uml"
</t>
  </si>
  <si>
    <t xml:space="preserve">"09:42:41 Coolers: Tblock -&gt; 27.00 C"
</t>
  </si>
  <si>
    <t xml:space="preserve">"09:42:41 Flow: Fixed -&gt; 500 umol/s"
</t>
  </si>
  <si>
    <t>09:42:46</t>
  </si>
  <si>
    <t>09:42:51</t>
  </si>
  <si>
    <t>09:42:57</t>
  </si>
  <si>
    <t>09:43:02</t>
  </si>
  <si>
    <t>09:43:07</t>
  </si>
  <si>
    <t xml:space="preserve">"09:43:12 Lamp: Off"
</t>
  </si>
  <si>
    <t xml:space="preserve">"09:43:12 CO2 Mixer: CO2R -&gt; 410 uml"
</t>
  </si>
  <si>
    <t xml:space="preserve">"09:43:12 Coolers: Tblock -&gt; 27.00 C"
</t>
  </si>
  <si>
    <t xml:space="preserve">"09:43:12 Flow: Fixed -&gt; 500 umol/s"
</t>
  </si>
  <si>
    <t xml:space="preserve">"09:44:35 rm bz 5"
</t>
  </si>
  <si>
    <t xml:space="preserve">"09:49:34 Flow: Fixed -&gt; 500 umol/s"
</t>
  </si>
  <si>
    <t xml:space="preserve">"09:49:54 Launched AutoProg /User/Configs/AutoProgs/AutoLog2"
</t>
  </si>
  <si>
    <t xml:space="preserve">"09:49:55 Lamp: Off"
</t>
  </si>
  <si>
    <t xml:space="preserve">"09:49:56 CO2 Mixer: CO2R -&gt; 410 uml"
</t>
  </si>
  <si>
    <t xml:space="preserve">"09:49:56 Coolers: Tblock -&gt; 27.00 C"
</t>
  </si>
  <si>
    <t xml:space="preserve">"09:49:56 Flow: Fixed -&gt; 500 umol/s"
</t>
  </si>
  <si>
    <t>09:50:01</t>
  </si>
  <si>
    <t>09:50:06</t>
  </si>
  <si>
    <t>09:50:11</t>
  </si>
  <si>
    <t>09:50:16</t>
  </si>
  <si>
    <t>09:50:22</t>
  </si>
  <si>
    <t xml:space="preserve">"09:50:27 Lamp: Off"
</t>
  </si>
  <si>
    <t xml:space="preserve">"09:50:27 CO2 Mixer: CO2R -&gt; 410 uml"
</t>
  </si>
  <si>
    <t xml:space="preserve">"09:50:27 Coolers: Tblock -&gt; 27.00 C"
</t>
  </si>
  <si>
    <t xml:space="preserve">"09:50:27 Flow: Fixed -&gt; 500 umol/s"
</t>
  </si>
  <si>
    <t xml:space="preserve">"09:51:49 rm bz 6"
</t>
  </si>
  <si>
    <t xml:space="preserve">"09:56:49 Flow: Fixed -&gt; 500 umol/s"
</t>
  </si>
  <si>
    <t xml:space="preserve">"09:57:15 Launched AutoProg /User/Configs/AutoProgs/AutoLog2"
</t>
  </si>
  <si>
    <t xml:space="preserve">"09:57:16 Lamp: Off"
</t>
  </si>
  <si>
    <t xml:space="preserve">"09:57:16 CO2 Mixer: CO2R -&gt; 410 uml"
</t>
  </si>
  <si>
    <t xml:space="preserve">"09:57:17 Coolers: Tblock -&gt; 27.00 C"
</t>
  </si>
  <si>
    <t xml:space="preserve">"09:57:17 Flow: Fixed -&gt; 500 umol/s"
</t>
  </si>
  <si>
    <t>09:57:22</t>
  </si>
  <si>
    <t>09:57:27</t>
  </si>
  <si>
    <t>09:57:32</t>
  </si>
  <si>
    <t>09:57:37</t>
  </si>
  <si>
    <t>09:57:43</t>
  </si>
  <si>
    <t xml:space="preserve">"09:57:48 Lamp: Off"
</t>
  </si>
  <si>
    <t xml:space="preserve">"09:57:48 CO2 Mixer: CO2R -&gt; 410 uml"
</t>
  </si>
  <si>
    <t xml:space="preserve">"09:57:48 Coolers: Tblock -&gt; 27.00 C"
</t>
  </si>
  <si>
    <t xml:space="preserve">"09:57:48 Flow: Fixed -&gt; 500 umol/s"
</t>
  </si>
  <si>
    <t xml:space="preserve">"09:59:15 rm bz 10"
</t>
  </si>
  <si>
    <t xml:space="preserve">"10:05:10 Flow: Fixed -&gt; 500 umol/s"
</t>
  </si>
  <si>
    <t xml:space="preserve">"10:05:37 Launched AutoProg /User/Configs/AutoProgs/AutoLog2"
</t>
  </si>
  <si>
    <t xml:space="preserve">"10:05:38 Lamp: Off"
</t>
  </si>
  <si>
    <t xml:space="preserve">"10:05:38 CO2 Mixer: CO2R -&gt; 410 uml"
</t>
  </si>
  <si>
    <t xml:space="preserve">"10:05:38 Coolers: Tblock -&gt; 27.00 C"
</t>
  </si>
  <si>
    <t xml:space="preserve">"10:05:38 Flow: Fixed -&gt; 500 umol/s"
</t>
  </si>
  <si>
    <t>10:05:43</t>
  </si>
  <si>
    <t>10:05:48</t>
  </si>
  <si>
    <t>10:05:53</t>
  </si>
  <si>
    <t>10:05:59</t>
  </si>
  <si>
    <t>10:06:04</t>
  </si>
  <si>
    <t xml:space="preserve">"10:06:09 Lamp: Off"
</t>
  </si>
  <si>
    <t xml:space="preserve">"10:06:09 CO2 Mixer: CO2R -&gt; 410 uml"
</t>
  </si>
  <si>
    <t xml:space="preserve">"10:06:09 Coolers: Tblock -&gt; 27.00 C"
</t>
  </si>
  <si>
    <t xml:space="preserve">"10:06:09 Flow: Fixed -&gt; 500 umol/s"
</t>
  </si>
  <si>
    <t xml:space="preserve">"10:07:18 rm bz 9"
</t>
  </si>
  <si>
    <t xml:space="preserve">"10:12:43 Flow: Fixed -&gt; 500 umol/s"
</t>
  </si>
  <si>
    <t xml:space="preserve">"10:13:21 Launched AutoProg /User/Configs/AutoProgs/AutoLog2"
</t>
  </si>
  <si>
    <t xml:space="preserve">"10:13:23 Lamp: Off"
</t>
  </si>
  <si>
    <t xml:space="preserve">"10:13:23 CO2 Mixer: CO2R -&gt; 410 uml"
</t>
  </si>
  <si>
    <t xml:space="preserve">"10:13:23 Coolers: Tblock -&gt; 27.00 C"
</t>
  </si>
  <si>
    <t xml:space="preserve">"10:13:23 Flow: Fixed -&gt; 500 umol/s"
</t>
  </si>
  <si>
    <t>10:13:28</t>
  </si>
  <si>
    <t>10:13:33</t>
  </si>
  <si>
    <t>10:13:38</t>
  </si>
  <si>
    <t>10:13:43</t>
  </si>
  <si>
    <t>10:13:48</t>
  </si>
  <si>
    <t>10:13:53</t>
  </si>
  <si>
    <t xml:space="preserve">"10:13:54 Lamp: Off"
</t>
  </si>
  <si>
    <t xml:space="preserve">"10:13:54 CO2 Mixer: CO2R -&gt; 410 uml"
</t>
  </si>
  <si>
    <t xml:space="preserve">"10:13:54 Coolers: Tblock -&gt; 27.00 C"
</t>
  </si>
  <si>
    <t xml:space="preserve">"10:13:54 Flow: Fixed -&gt; 500 umol/s"
</t>
  </si>
  <si>
    <t xml:space="preserve">"10:14:56 rm fl 5"
</t>
  </si>
  <si>
    <t xml:space="preserve">"10:20:59 Flow: Fixed -&gt; 500 umol/s"
</t>
  </si>
  <si>
    <t xml:space="preserve">"10:21:31 Launched AutoProg /User/Configs/AutoProgs/AutoLog2"
</t>
  </si>
  <si>
    <t xml:space="preserve">"10:21:33 Lamp: Off"
</t>
  </si>
  <si>
    <t xml:space="preserve">"10:21:33 CO2 Mixer: CO2R -&gt; 410 uml"
</t>
  </si>
  <si>
    <t xml:space="preserve">"10:21:34 Coolers: Tblock -&gt; 27.00 C"
</t>
  </si>
  <si>
    <t xml:space="preserve">"10:21:34 Flow: Fixed -&gt; 500 umol/s"
</t>
  </si>
  <si>
    <t>10:21:39</t>
  </si>
  <si>
    <t>10:21:44</t>
  </si>
  <si>
    <t>10:21:49</t>
  </si>
  <si>
    <t>10:21:54</t>
  </si>
  <si>
    <t>10:21:59</t>
  </si>
  <si>
    <t>10:22:04</t>
  </si>
  <si>
    <t xml:space="preserve">"10:22:05 Lamp: Off"
</t>
  </si>
  <si>
    <t xml:space="preserve">"10:22:05 CO2 Mixer: CO2R -&gt; 410 uml"
</t>
  </si>
  <si>
    <t xml:space="preserve">"10:22:05 Coolers: Tblock -&gt; 27.00 C"
</t>
  </si>
  <si>
    <t xml:space="preserve">"10:22:05 Flow: Fixed -&gt; 500 umol/s"
</t>
  </si>
  <si>
    <t xml:space="preserve">"10:24:00 ag fl 7"
</t>
  </si>
  <si>
    <t xml:space="preserve">"10:30:25 Flow: Fixed -&gt; 500 umol/s"
</t>
  </si>
  <si>
    <t xml:space="preserve">"10:30:48 Launched AutoProg /User/Configs/AutoProgs/AutoLog2"
</t>
  </si>
  <si>
    <t xml:space="preserve">"10:30:50 Lamp: Off"
</t>
  </si>
  <si>
    <t xml:space="preserve">"10:30:50 CO2 Mixer: CO2R -&gt; 410 uml"
</t>
  </si>
  <si>
    <t xml:space="preserve">"10:30:50 Coolers: Tblock -&gt; 27.00 C"
</t>
  </si>
  <si>
    <t xml:space="preserve">"10:30:50 Flow: Fixed -&gt; 500 umol/s"
</t>
  </si>
  <si>
    <t>10:30:55</t>
  </si>
  <si>
    <t>10:31:00</t>
  </si>
  <si>
    <t>10:31:05</t>
  </si>
  <si>
    <t>10:31:10</t>
  </si>
  <si>
    <t>10:31:15</t>
  </si>
  <si>
    <t>10:31:20</t>
  </si>
  <si>
    <t xml:space="preserve">"10:31:21 Lamp: Off"
</t>
  </si>
  <si>
    <t xml:space="preserve">"10:31:21 CO2 Mixer: CO2R -&gt; 410 uml"
</t>
  </si>
  <si>
    <t xml:space="preserve">"10:31:21 Coolers: Tblock -&gt; 27.00 C"
</t>
  </si>
  <si>
    <t xml:space="preserve">"10:31:21 Flow: Fixed -&gt; 500 umol/s"
</t>
  </si>
  <si>
    <t xml:space="preserve">"10:32:33 ag bz 2"
</t>
  </si>
  <si>
    <t xml:space="preserve">"10:38:45 Flow: Fixed -&gt; 500 umol/s"
</t>
  </si>
  <si>
    <t xml:space="preserve">"10:39:12 Launched AutoProg /User/Configs/AutoProgs/AutoLog2"
</t>
  </si>
  <si>
    <t xml:space="preserve">"10:39:14 Lamp: Off"
</t>
  </si>
  <si>
    <t xml:space="preserve">"10:39:14 CO2 Mixer: CO2R -&gt; 410 uml"
</t>
  </si>
  <si>
    <t xml:space="preserve">"10:39:14 Coolers: Tblock -&gt; 27.00 C"
</t>
  </si>
  <si>
    <t xml:space="preserve">"10:39:14 Flow: Fixed -&gt; 500 umol/s"
</t>
  </si>
  <si>
    <t>10:39:19</t>
  </si>
  <si>
    <t>10:39:25</t>
  </si>
  <si>
    <t>10:39:30</t>
  </si>
  <si>
    <t>10:39:35</t>
  </si>
  <si>
    <t>10:39:40</t>
  </si>
  <si>
    <t xml:space="preserve">"10:39:45 Lamp: Off"
</t>
  </si>
  <si>
    <t xml:space="preserve">"10:39:45 CO2 Mixer: CO2R -&gt; 410 uml"
</t>
  </si>
  <si>
    <t xml:space="preserve">"10:39:45 Coolers: Tblock -&gt; 27.00 C"
</t>
  </si>
  <si>
    <t xml:space="preserve">"10:39:45 Flow: Fixed -&gt; 500 umol/s"
</t>
  </si>
  <si>
    <t xml:space="preserve">"10:40:40 Coolers: Tblock -&gt; 35.00 C"
</t>
  </si>
  <si>
    <t xml:space="preserve">"11:05:33 ag fl 7"
</t>
  </si>
  <si>
    <t xml:space="preserve">"11:11:34 Flow: Fixed -&gt; 500 umol/s"
</t>
  </si>
  <si>
    <t xml:space="preserve">"11:12:19 Launched AutoProg /User/Configs/AutoProgs/AutoLog2"
</t>
  </si>
  <si>
    <t xml:space="preserve">"11:12:20 Lamp: Off"
</t>
  </si>
  <si>
    <t xml:space="preserve">"11:12:20 CO2 Mixer: CO2R -&gt; 410 uml"
</t>
  </si>
  <si>
    <t xml:space="preserve">"11:12:20 Coolers: Tblock -&gt; 35.00 C"
</t>
  </si>
  <si>
    <t xml:space="preserve">"11:12:20 Flow: Fixed -&gt; 500 umol/s"
</t>
  </si>
  <si>
    <t>11:12:26</t>
  </si>
  <si>
    <t>11:12:31</t>
  </si>
  <si>
    <t>11:12:36</t>
  </si>
  <si>
    <t>11:12:41</t>
  </si>
  <si>
    <t>11:12:46</t>
  </si>
  <si>
    <t>11:12:51</t>
  </si>
  <si>
    <t xml:space="preserve">"11:12:52 Lamp: Off"
</t>
  </si>
  <si>
    <t xml:space="preserve">"11:12:52 CO2 Mixer: CO2R -&gt; 410 uml"
</t>
  </si>
  <si>
    <t xml:space="preserve">"11:12:52 Coolers: Tblock -&gt; 35.00 C"
</t>
  </si>
  <si>
    <t xml:space="preserve">"11:12:52 Flow: Fixed -&gt; 500 umol/s"
</t>
  </si>
  <si>
    <t xml:space="preserve">"11:14:16 ag fl 5"
</t>
  </si>
  <si>
    <t xml:space="preserve">"11:19:08 Flow: Fixed -&gt; 500 umol/s"
</t>
  </si>
  <si>
    <t xml:space="preserve">"11:19:41 Launched AutoProg /User/Configs/AutoProgs/AutoLog2"
</t>
  </si>
  <si>
    <t xml:space="preserve">"11:19:43 Lamp: Off"
</t>
  </si>
  <si>
    <t xml:space="preserve">"11:19:43 CO2 Mixer: CO2R -&gt; 410 uml"
</t>
  </si>
  <si>
    <t xml:space="preserve">"11:19:43 Coolers: Tblock -&gt; 35.00 C"
</t>
  </si>
  <si>
    <t xml:space="preserve">"11:19:43 Flow: Fixed -&gt; 500 umol/s"
</t>
  </si>
  <si>
    <t>11:19:48</t>
  </si>
  <si>
    <t>11:19:53</t>
  </si>
  <si>
    <t>11:19:58</t>
  </si>
  <si>
    <t>11:20:04</t>
  </si>
  <si>
    <t>11:20:09</t>
  </si>
  <si>
    <t xml:space="preserve">"11:20:14 Lamp: Off"
</t>
  </si>
  <si>
    <t xml:space="preserve">"11:20:14 CO2 Mixer: CO2R -&gt; 410 uml"
</t>
  </si>
  <si>
    <t xml:space="preserve">"11:20:14 Coolers: Tblock -&gt; 35.00 C"
</t>
  </si>
  <si>
    <t xml:space="preserve">"11:20:14 Flow: Fixed -&gt; 500 umol/s"
</t>
  </si>
  <si>
    <t xml:space="preserve">"11:21:54 ag bz 11"
</t>
  </si>
  <si>
    <t xml:space="preserve">"11:26:46 Flow: Fixed -&gt; 500 umol/s"
</t>
  </si>
  <si>
    <t xml:space="preserve">"11:27:21 Launched AutoProg /User/Configs/AutoProgs/AutoLog2"
</t>
  </si>
  <si>
    <t xml:space="preserve">"11:27:22 Lamp: Off"
</t>
  </si>
  <si>
    <t xml:space="preserve">"11:27:22 CO2 Mixer: CO2R -&gt; 410 uml"
</t>
  </si>
  <si>
    <t xml:space="preserve">"11:27:22 Coolers: Tblock -&gt; 35.00 C"
</t>
  </si>
  <si>
    <t xml:space="preserve">"11:27:22 Flow: Fixed -&gt; 500 umol/s"
</t>
  </si>
  <si>
    <t>11:27:27</t>
  </si>
  <si>
    <t>11:27:33</t>
  </si>
  <si>
    <t>11:27:38</t>
  </si>
  <si>
    <t>11:27:43</t>
  </si>
  <si>
    <t>11:27:48</t>
  </si>
  <si>
    <t xml:space="preserve">"11:27:53 Lamp: Off"
</t>
  </si>
  <si>
    <t xml:space="preserve">"11:27:53 CO2 Mixer: CO2R -&gt; 410 uml"
</t>
  </si>
  <si>
    <t xml:space="preserve">"11:27:53 Coolers: Tblock -&gt; 35.00 C"
</t>
  </si>
  <si>
    <t xml:space="preserve">"11:27:53 Flow: Fixed -&gt; 500 umol/s"
</t>
  </si>
  <si>
    <t xml:space="preserve">"11:29:08 ag bz 9"
</t>
  </si>
  <si>
    <t xml:space="preserve">"11:36:01 Flow: Fixed -&gt; 500 umol/s"
</t>
  </si>
  <si>
    <t xml:space="preserve">"11:36:40 Launched AutoProg /User/Configs/AutoProgs/AutoLog2"
</t>
  </si>
  <si>
    <t xml:space="preserve">"11:36:41 Lamp: Off"
</t>
  </si>
  <si>
    <t xml:space="preserve">"11:36:42 CO2 Mixer: CO2R -&gt; 410 uml"
</t>
  </si>
  <si>
    <t xml:space="preserve">"11:36:42 Coolers: Tblock -&gt; 35.00 C"
</t>
  </si>
  <si>
    <t xml:space="preserve">"11:36:42 Flow: Fixed -&gt; 500 umol/s"
</t>
  </si>
  <si>
    <t>11:36:47</t>
  </si>
  <si>
    <t>11:36:52</t>
  </si>
  <si>
    <t>11:36:57</t>
  </si>
  <si>
    <t>11:37:02</t>
  </si>
  <si>
    <t>11:37:07</t>
  </si>
  <si>
    <t>11:37:12</t>
  </si>
  <si>
    <t xml:space="preserve">"11:37:13 Lamp: Off"
</t>
  </si>
  <si>
    <t xml:space="preserve">"11:37:13 CO2 Mixer: CO2R -&gt; 410 uml"
</t>
  </si>
  <si>
    <t xml:space="preserve">"11:37:13 Coolers: Tblock -&gt; 35.00 C"
</t>
  </si>
  <si>
    <t xml:space="preserve">"11:37:13 Flow: Fixed -&gt; 500 umol/s"
</t>
  </si>
  <si>
    <t xml:space="preserve">"11:38:19 ag fl 9"
</t>
  </si>
  <si>
    <t xml:space="preserve">"11:44:10 Flow: Fixed -&gt; 500 umol/s"
</t>
  </si>
  <si>
    <t xml:space="preserve">"11:44:33 Launched AutoProg /User/Configs/AutoProgs/AutoLog2"
</t>
  </si>
  <si>
    <t xml:space="preserve">"11:44:35 Lamp: Off"
</t>
  </si>
  <si>
    <t xml:space="preserve">"11:44:35 CO2 Mixer: CO2R -&gt; 410 uml"
</t>
  </si>
  <si>
    <t xml:space="preserve">"11:44:35 Coolers: Tblock -&gt; 35.00 C"
</t>
  </si>
  <si>
    <t xml:space="preserve">"11:44:35 Flow: Fixed -&gt; 500 umol/s"
</t>
  </si>
  <si>
    <t>11:44:40</t>
  </si>
  <si>
    <t>11:44:45</t>
  </si>
  <si>
    <t>11:44:50</t>
  </si>
  <si>
    <t>11:44:55</t>
  </si>
  <si>
    <t>11:45:00</t>
  </si>
  <si>
    <t xml:space="preserve">"11:45:06 Lamp: Off"
</t>
  </si>
  <si>
    <t xml:space="preserve">"11:45:06 CO2 Mixer: CO2R -&gt; 410 uml"
</t>
  </si>
  <si>
    <t xml:space="preserve">"11:45:06 Coolers: Tblock -&gt; 35.00 C"
</t>
  </si>
  <si>
    <t xml:space="preserve">"11:45:06 Flow: Fixed -&gt; 500 umol/s"
</t>
  </si>
  <si>
    <t xml:space="preserve">"11:46:15 rm fl 5"
</t>
  </si>
  <si>
    <t xml:space="preserve">"11:51:01 Flow: Fixed -&gt; 500 umol/s"
</t>
  </si>
  <si>
    <t xml:space="preserve">"11:51:34 Launched AutoProg /User/Configs/AutoProgs/AutoLog2"
</t>
  </si>
  <si>
    <t xml:space="preserve">"11:51:35 Lamp: Off"
</t>
  </si>
  <si>
    <t xml:space="preserve">"11:51:35 CO2 Mixer: CO2R -&gt; 410 uml"
</t>
  </si>
  <si>
    <t xml:space="preserve">"11:51:35 Coolers: Tblock -&gt; 35.00 C"
</t>
  </si>
  <si>
    <t xml:space="preserve">"11:51:35 Flow: Fixed -&gt; 500 umol/s"
</t>
  </si>
  <si>
    <t>11:51:40</t>
  </si>
  <si>
    <t>11:51:45</t>
  </si>
  <si>
    <t>11:51:50</t>
  </si>
  <si>
    <t>11:51:56</t>
  </si>
  <si>
    <t>11:52:01</t>
  </si>
  <si>
    <t xml:space="preserve">"11:52:06 Lamp: Off"
</t>
  </si>
  <si>
    <t xml:space="preserve">"11:52:06 CO2 Mixer: CO2R -&gt; 410 uml"
</t>
  </si>
  <si>
    <t xml:space="preserve">"11:52:06 Coolers: Tblock -&gt; 35.00 C"
</t>
  </si>
  <si>
    <t xml:space="preserve">"11:52:06 Flow: Fixed -&gt; 500 umol/s"
</t>
  </si>
  <si>
    <t xml:space="preserve">"11:53:18 rm bz 9"
</t>
  </si>
  <si>
    <t xml:space="preserve">"11:58:27 Flow: Fixed -&gt; 500 umol/s"
</t>
  </si>
  <si>
    <t xml:space="preserve">"11:58:48 Launched AutoProg /User/Configs/AutoProgs/AutoLog2"
</t>
  </si>
  <si>
    <t xml:space="preserve">"11:58:50 Lamp: Off"
</t>
  </si>
  <si>
    <t xml:space="preserve">"11:58:50 CO2 Mixer: CO2R -&gt; 410 uml"
</t>
  </si>
  <si>
    <t xml:space="preserve">"11:58:50 Coolers: Tblock -&gt; 35.00 C"
</t>
  </si>
  <si>
    <t xml:space="preserve">"11:58:50 Flow: Fixed -&gt; 500 umol/s"
</t>
  </si>
  <si>
    <t>11:58:55</t>
  </si>
  <si>
    <t>11:59:00</t>
  </si>
  <si>
    <t>11:59:05</t>
  </si>
  <si>
    <t>11:59:10</t>
  </si>
  <si>
    <t>11:59:15</t>
  </si>
  <si>
    <t xml:space="preserve">"11:59:21 Lamp: Off"
</t>
  </si>
  <si>
    <t xml:space="preserve">"11:59:21 CO2 Mixer: CO2R -&gt; 410 uml"
</t>
  </si>
  <si>
    <t xml:space="preserve">"11:59:21 Coolers: Tblock -&gt; 35.00 C"
</t>
  </si>
  <si>
    <t xml:space="preserve">"11:59:21 Flow: Fixed -&gt; 500 umol/s"
</t>
  </si>
  <si>
    <t xml:space="preserve">"12:00:43 rm bz 5"
</t>
  </si>
  <si>
    <t xml:space="preserve">"12:06:18 Flow: Fixed -&gt; 500 umol/s"
</t>
  </si>
  <si>
    <t xml:space="preserve">"12:06:54 Launched AutoProg /User/Configs/AutoProgs/AutoLog2"
</t>
  </si>
  <si>
    <t xml:space="preserve">"12:06:56 Lamp: Off"
</t>
  </si>
  <si>
    <t xml:space="preserve">"12:06:56 CO2 Mixer: CO2R -&gt; 410 uml"
</t>
  </si>
  <si>
    <t xml:space="preserve">"12:06:56 Coolers: Tblock -&gt; 35.00 C"
</t>
  </si>
  <si>
    <t xml:space="preserve">"12:06:56 Flow: Fixed -&gt; 500 umol/s"
</t>
  </si>
  <si>
    <t>12:07:01</t>
  </si>
  <si>
    <t>12:07:07</t>
  </si>
  <si>
    <t>12:07:12</t>
  </si>
  <si>
    <t>12:07:17</t>
  </si>
  <si>
    <t>12:07:22</t>
  </si>
  <si>
    <t xml:space="preserve">"12:07:27 Lamp: Off"
</t>
  </si>
  <si>
    <t xml:space="preserve">"12:07:27 CO2 Mixer: CO2R -&gt; 410 uml"
</t>
  </si>
  <si>
    <t xml:space="preserve">"12:07:27 Coolers: Tblock -&gt; 35.00 C"
</t>
  </si>
  <si>
    <t xml:space="preserve">"12:07:27 Flow: Fixed -&gt; 500 umol/s"
</t>
  </si>
  <si>
    <t xml:space="preserve">"12:08:56 Coolers: Tblock -&gt; 40.00 C"
</t>
  </si>
  <si>
    <t xml:space="preserve">"12:17:18 Coolers: Tblock -&gt; 41.00 C"
</t>
  </si>
  <si>
    <t xml:space="preserve">"12:32:40 rm bz 10"
</t>
  </si>
  <si>
    <t xml:space="preserve">"12:36:49 Flow: Fixed -&gt; 500 umol/s"
</t>
  </si>
  <si>
    <t xml:space="preserve">"12:37:16 Launched AutoProg /User/Configs/AutoProgs/AutoLog2"
</t>
  </si>
  <si>
    <t xml:space="preserve">"12:37:17 Lamp: Off"
</t>
  </si>
  <si>
    <t xml:space="preserve">"12:37:17 CO2 Mixer: CO2R -&gt; 410 uml"
</t>
  </si>
  <si>
    <t xml:space="preserve">"12:37:17 Coolers: Tblock -&gt; 41.00 C"
</t>
  </si>
  <si>
    <t xml:space="preserve">"12:37:17 Flow: Fixed -&gt; 500 umol/s"
</t>
  </si>
  <si>
    <t>12:37:23</t>
  </si>
  <si>
    <t>12:37:28</t>
  </si>
  <si>
    <t>12:37:33</t>
  </si>
  <si>
    <t>12:37:38</t>
  </si>
  <si>
    <t>12:37:43</t>
  </si>
  <si>
    <t>12:37:48</t>
  </si>
  <si>
    <t xml:space="preserve">"12:37:48 Lamp: Off"
</t>
  </si>
  <si>
    <t xml:space="preserve">"12:37:48 CO2 Mixer: CO2R -&gt; 410 uml"
</t>
  </si>
  <si>
    <t xml:space="preserve">"12:37:48 Coolers: Tblock -&gt; 41.00 C"
</t>
  </si>
  <si>
    <t xml:space="preserve">"12:37:48 Flow: Fixed -&gt; 500 umol/s"
</t>
  </si>
  <si>
    <t xml:space="preserve">"12:38:51 ag bz 3"
</t>
  </si>
  <si>
    <t xml:space="preserve">"12:44:03 Flow: Fixed -&gt; 500 umol/s"
</t>
  </si>
  <si>
    <t xml:space="preserve">"12:44:30 Launched AutoProg /User/Configs/AutoProgs/AutoLog2"
</t>
  </si>
  <si>
    <t xml:space="preserve">"12:44:31 Lamp: Off"
</t>
  </si>
  <si>
    <t xml:space="preserve">"12:44:31 CO2 Mixer: CO2R -&gt; 410 uml"
</t>
  </si>
  <si>
    <t xml:space="preserve">"12:44:31 Coolers: Tblock -&gt; 41.00 C"
</t>
  </si>
  <si>
    <t xml:space="preserve">"12:44:31 Flow: Fixed -&gt; 500 umol/s"
</t>
  </si>
  <si>
    <t>12:44:37</t>
  </si>
  <si>
    <t>12:44:42</t>
  </si>
  <si>
    <t>12:44:47</t>
  </si>
  <si>
    <t>12:44:52</t>
  </si>
  <si>
    <t>12:44:57</t>
  </si>
  <si>
    <t xml:space="preserve">"12:45:03 Lamp: Off"
</t>
  </si>
  <si>
    <t xml:space="preserve">"12:45:03 CO2 Mixer: CO2R -&gt; 410 uml"
</t>
  </si>
  <si>
    <t xml:space="preserve">"12:45:03 Coolers: Tblock -&gt; 41.00 C"
</t>
  </si>
  <si>
    <t xml:space="preserve">"12:45:03 Flow: Fixed -&gt; 500 umol/s"
</t>
  </si>
  <si>
    <t xml:space="preserve">"12:46:33 ag bz 9"
</t>
  </si>
  <si>
    <t xml:space="preserve">"12:51:10 Flow: Fixed -&gt; 500 umol/s"
</t>
  </si>
  <si>
    <t xml:space="preserve">"12:51:39 Launched AutoProg /User/Configs/AutoProgs/AutoLog2"
</t>
  </si>
  <si>
    <t xml:space="preserve">"12:51:41 Lamp: Off"
</t>
  </si>
  <si>
    <t xml:space="preserve">"12:51:41 CO2 Mixer: CO2R -&gt; 410 uml"
</t>
  </si>
  <si>
    <t xml:space="preserve">"12:51:41 Coolers: Tblock -&gt; 41.00 C"
</t>
  </si>
  <si>
    <t xml:space="preserve">"12:51:41 Flow: Fixed -&gt; 500 umol/s"
</t>
  </si>
  <si>
    <t>12:51:46</t>
  </si>
  <si>
    <t>12:51:51</t>
  </si>
  <si>
    <t>12:51:56</t>
  </si>
  <si>
    <t>12:52:02</t>
  </si>
  <si>
    <t>12:52:07</t>
  </si>
  <si>
    <t xml:space="preserve">"12:52:12 Lamp: Off"
</t>
  </si>
  <si>
    <t xml:space="preserve">"12:52:12 CO2 Mixer: CO2R -&gt; 410 uml"
</t>
  </si>
  <si>
    <t xml:space="preserve">"12:52:12 Coolers: Tblock -&gt; 41.00 C"
</t>
  </si>
  <si>
    <t xml:space="preserve">"12:52:12 Flow: Fixed -&gt; 500 umol/s"
</t>
  </si>
  <si>
    <t xml:space="preserve">"12:53:22 ag bz 1"
</t>
  </si>
  <si>
    <t xml:space="preserve">"12:57:59 Flow: Fixed -&gt; 500 umol/s"
</t>
  </si>
  <si>
    <t xml:space="preserve">"12:58:23 Launched AutoProg /User/Configs/AutoProgs/AutoLog2"
</t>
  </si>
  <si>
    <t xml:space="preserve">"12:58:24 Lamp: Off"
</t>
  </si>
  <si>
    <t xml:space="preserve">"12:58:24 CO2 Mixer: CO2R -&gt; 410 uml"
</t>
  </si>
  <si>
    <t xml:space="preserve">"12:58:24 Coolers: Tblock -&gt; 41.00 C"
</t>
  </si>
  <si>
    <t xml:space="preserve">"12:58:24 Flow: Fixed -&gt; 500 umol/s"
</t>
  </si>
  <si>
    <t>12:58:29</t>
  </si>
  <si>
    <t>12:58:34</t>
  </si>
  <si>
    <t>12:58:40</t>
  </si>
  <si>
    <t>12:58:45</t>
  </si>
  <si>
    <t>12:58:50</t>
  </si>
  <si>
    <t xml:space="preserve">"12:58:55 Lamp: Off"
</t>
  </si>
  <si>
    <t xml:space="preserve">"12:58:55 CO2 Mixer: CO2R -&gt; 410 uml"
</t>
  </si>
  <si>
    <t xml:space="preserve">"12:58:55 Coolers: Tblock -&gt; 41.00 C"
</t>
  </si>
  <si>
    <t xml:space="preserve">"12:58:55 Flow: Fixed -&gt; 500 umol/s"
</t>
  </si>
  <si>
    <t xml:space="preserve">"13:00:18 rm fl 2"
</t>
  </si>
  <si>
    <t xml:space="preserve">"13:05:11 Flow: Fixed -&gt; 500 umol/s"
</t>
  </si>
  <si>
    <t xml:space="preserve">"13:05:41 Launched AutoProg /User/Configs/AutoProgs/AutoLog2"
</t>
  </si>
  <si>
    <t xml:space="preserve">"13:05:43 Lamp: Off"
</t>
  </si>
  <si>
    <t xml:space="preserve">"13:05:43 CO2 Mixer: CO2R -&gt; 410 uml"
</t>
  </si>
  <si>
    <t xml:space="preserve">"13:05:43 Coolers: Tblock -&gt; 41.00 C"
</t>
  </si>
  <si>
    <t xml:space="preserve">"13:05:43 Flow: Fixed -&gt; 500 umol/s"
</t>
  </si>
  <si>
    <t>13:05:48</t>
  </si>
  <si>
    <t>13:05:54</t>
  </si>
  <si>
    <t>13:05:59</t>
  </si>
  <si>
    <t>13:06:04</t>
  </si>
  <si>
    <t>13:06:09</t>
  </si>
  <si>
    <t xml:space="preserve">"13:06:14 Lamp: Off"
</t>
  </si>
  <si>
    <t xml:space="preserve">"13:06:14 CO2 Mixer: CO2R -&gt; 410 uml"
</t>
  </si>
  <si>
    <t xml:space="preserve">"13:06:14 Coolers: Tblock -&gt; 41.00 C"
</t>
  </si>
  <si>
    <t xml:space="preserve">"13:06:14 Flow: Fixed -&gt; 500 umol/s"
</t>
  </si>
  <si>
    <t xml:space="preserve">"13:07:08 rm bz 2"
</t>
  </si>
  <si>
    <t xml:space="preserve">"13:11:35 Flow: Fixed -&gt; 500 umol/s"
</t>
  </si>
  <si>
    <t xml:space="preserve">"13:11:58 Launched AutoProg /User/Configs/AutoProgs/AutoLog2"
</t>
  </si>
  <si>
    <t xml:space="preserve">"13:12:00 Lamp: Off"
</t>
  </si>
  <si>
    <t xml:space="preserve">"13:12:00 CO2 Mixer: CO2R -&gt; 410 uml"
</t>
  </si>
  <si>
    <t xml:space="preserve">"13:12:00 Coolers: Tblock -&gt; 41.00 C"
</t>
  </si>
  <si>
    <t xml:space="preserve">"13:12:00 Flow: Fixed -&gt; 500 umol/s"
</t>
  </si>
  <si>
    <t>13:12:05</t>
  </si>
  <si>
    <t>13:12:11</t>
  </si>
  <si>
    <t>13:12:16</t>
  </si>
  <si>
    <t>13:12:21</t>
  </si>
  <si>
    <t>13:12:26</t>
  </si>
  <si>
    <t xml:space="preserve">"13:12:31 Lamp: Off"
</t>
  </si>
  <si>
    <t xml:space="preserve">"13:12:31 CO2 Mixer: CO2R -&gt; 410 uml"
</t>
  </si>
  <si>
    <t xml:space="preserve">"13:12:31 Coolers: Tblock -&gt; 41.00 C"
</t>
  </si>
  <si>
    <t xml:space="preserve">"13:12:31 Flow: Fixed -&gt; 500 umol/s"
</t>
  </si>
  <si>
    <t xml:space="preserve">"13:13:32 ag bz 2"
</t>
  </si>
  <si>
    <t xml:space="preserve">"13:17:52 Flow: Fixed -&gt; 500 umol/s"
</t>
  </si>
  <si>
    <t xml:space="preserve">"13:18:16 Launched AutoProg /User/Configs/AutoProgs/AutoLog2"
</t>
  </si>
  <si>
    <t xml:space="preserve">"13:18:18 Lamp: Off"
</t>
  </si>
  <si>
    <t xml:space="preserve">"13:18:18 CO2 Mixer: CO2R -&gt; 410 uml"
</t>
  </si>
  <si>
    <t xml:space="preserve">"13:18:18 Coolers: Tblock -&gt; 41.00 C"
</t>
  </si>
  <si>
    <t xml:space="preserve">"13:18:18 Flow: Fixed -&gt; 500 umol/s"
</t>
  </si>
  <si>
    <t>13:18:23</t>
  </si>
  <si>
    <t>13:18:28</t>
  </si>
  <si>
    <t>13:18:33</t>
  </si>
  <si>
    <t>13:18:38</t>
  </si>
  <si>
    <t>13:18:43</t>
  </si>
  <si>
    <t xml:space="preserve">"13:18:49 Lamp: Off"
</t>
  </si>
  <si>
    <t xml:space="preserve">"13:18:49 CO2 Mixer: CO2R -&gt; 410 uml"
</t>
  </si>
  <si>
    <t xml:space="preserve">"13:18:49 Coolers: Tblock -&gt; 41.00 C"
</t>
  </si>
  <si>
    <t xml:space="preserve">"13:18:49 Flow: Fixed -&gt; 500 umol/s"
</t>
  </si>
  <si>
    <t xml:space="preserve">"13:20:09 ag bz 5"
</t>
  </si>
  <si>
    <t xml:space="preserve">"13:24:17 Flow: Fixed -&gt; 500 umol/s"
</t>
  </si>
  <si>
    <t xml:space="preserve">"13:24:52 Launched AutoProg /User/Configs/AutoProgs/AutoLog2"
</t>
  </si>
  <si>
    <t xml:space="preserve">"13:24:54 Lamp: Off"
</t>
  </si>
  <si>
    <t xml:space="preserve">"13:24:54 CO2 Mixer: CO2R -&gt; 410 uml"
</t>
  </si>
  <si>
    <t xml:space="preserve">"13:24:54 Coolers: Tblock -&gt; 41.00 C"
</t>
  </si>
  <si>
    <t xml:space="preserve">"13:24:54 Flow: Fixed -&gt; 500 umol/s"
</t>
  </si>
  <si>
    <t>13:24:59</t>
  </si>
  <si>
    <t>13:25:04</t>
  </si>
  <si>
    <t>13:25:09</t>
  </si>
  <si>
    <t>13:25:14</t>
  </si>
  <si>
    <t>13:25:19</t>
  </si>
  <si>
    <t>13:25:24</t>
  </si>
  <si>
    <t xml:space="preserve">"13:25:25 Lamp: Off"
</t>
  </si>
  <si>
    <t xml:space="preserve">"13:25:25 CO2 Mixer: CO2R -&gt; 410 uml"
</t>
  </si>
  <si>
    <t xml:space="preserve">"13:25:25 Coolers: Tblock -&gt; 41.00 C"
</t>
  </si>
  <si>
    <t xml:space="preserve">"13:25:25 Flow: Fixed -&gt; 500 umol/s"
</t>
  </si>
  <si>
    <t xml:space="preserve">"13:27:25 Coolers: Off"
</t>
  </si>
  <si>
    <t xml:space="preserve">"13:27:29 CO2 Mixer -&gt; OFF"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</si>
</sst>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79"/>
  <sheetViews>
    <sheetView tabSelected="1" workbookViewId="0"/>
  </sheetViews>
  <sheetFormatPr defaultRowHeight="15" x14ac:dyDescent="0.25"/>
  <sheetData>
    <row r="1" spans="1:60" x14ac:dyDescent="0.25">
      <c r="A1" s="1" t="s">
        <v>0</v>
      </c>
    </row>
    <row r="2" spans="1:60" x14ac:dyDescent="0.25">
      <c r="A2" s="1" t="s">
        <v>1</v>
      </c>
    </row>
    <row r="3" spans="1:60" x14ac:dyDescent="0.25">
      <c r="A3" s="1" t="s">
        <v>2</v>
      </c>
      <c r="B3" s="1" t="s">
        <v>3</v>
      </c>
    </row>
    <row r="4" spans="1:60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0" x14ac:dyDescent="0.25">
      <c r="A5" s="1" t="s">
        <v>6</v>
      </c>
      <c r="B5" s="1">
        <v>4</v>
      </c>
    </row>
    <row r="6" spans="1:60" x14ac:dyDescent="0.25">
      <c r="A6" s="1" t="s">
        <v>7</v>
      </c>
      <c r="B6" s="1" t="s">
        <v>8</v>
      </c>
    </row>
    <row r="7" spans="1:60" x14ac:dyDescent="0.25">
      <c r="A7" s="1" t="s">
        <v>9</v>
      </c>
      <c r="B7" s="1" t="s">
        <v>10</v>
      </c>
    </row>
    <row r="9" spans="1:60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5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5">
      <c r="A11" s="1" t="s">
        <v>9</v>
      </c>
      <c r="B11" s="1" t="s">
        <v>73</v>
      </c>
    </row>
    <row r="12" spans="1:60" x14ac:dyDescent="0.25">
      <c r="A12" s="1" t="s">
        <v>9</v>
      </c>
      <c r="B12" s="1" t="s">
        <v>74</v>
      </c>
    </row>
    <row r="13" spans="1:60" x14ac:dyDescent="0.25">
      <c r="A13" s="1" t="s">
        <v>9</v>
      </c>
      <c r="B13" s="1" t="s">
        <v>75</v>
      </c>
    </row>
    <row r="14" spans="1:60" x14ac:dyDescent="0.25">
      <c r="A14" s="1" t="s">
        <v>9</v>
      </c>
      <c r="B14" s="1" t="s">
        <v>76</v>
      </c>
    </row>
    <row r="15" spans="1:60" x14ac:dyDescent="0.25">
      <c r="A15" s="1" t="s">
        <v>9</v>
      </c>
      <c r="B15" s="1" t="s">
        <v>77</v>
      </c>
    </row>
    <row r="16" spans="1:60" x14ac:dyDescent="0.25">
      <c r="A16" s="1" t="s">
        <v>9</v>
      </c>
      <c r="B16" s="1" t="s">
        <v>78</v>
      </c>
    </row>
    <row r="17" spans="1:60" x14ac:dyDescent="0.25">
      <c r="A17" s="1" t="s">
        <v>9</v>
      </c>
      <c r="B17" s="1" t="s">
        <v>79</v>
      </c>
    </row>
    <row r="18" spans="1:60" x14ac:dyDescent="0.25">
      <c r="A18" s="1" t="s">
        <v>9</v>
      </c>
      <c r="B18" s="1" t="s">
        <v>80</v>
      </c>
    </row>
    <row r="19" spans="1:60" x14ac:dyDescent="0.25">
      <c r="A19" s="1" t="s">
        <v>9</v>
      </c>
      <c r="B19" s="1" t="s">
        <v>81</v>
      </c>
    </row>
    <row r="20" spans="1:60" x14ac:dyDescent="0.25">
      <c r="A20" s="1" t="s">
        <v>9</v>
      </c>
      <c r="B20" s="1" t="s">
        <v>82</v>
      </c>
    </row>
    <row r="21" spans="1:60" x14ac:dyDescent="0.25">
      <c r="A21" s="1" t="s">
        <v>9</v>
      </c>
      <c r="B21" s="1" t="s">
        <v>83</v>
      </c>
    </row>
    <row r="22" spans="1:60" x14ac:dyDescent="0.25">
      <c r="A22" s="1" t="s">
        <v>9</v>
      </c>
      <c r="B22" s="1" t="s">
        <v>84</v>
      </c>
    </row>
    <row r="23" spans="1:60" x14ac:dyDescent="0.25">
      <c r="A23" s="1" t="s">
        <v>9</v>
      </c>
      <c r="B23" s="1" t="s">
        <v>85</v>
      </c>
    </row>
    <row r="24" spans="1:60" x14ac:dyDescent="0.25">
      <c r="A24" s="1" t="s">
        <v>9</v>
      </c>
      <c r="B24" s="1" t="s">
        <v>86</v>
      </c>
    </row>
    <row r="25" spans="1:60" x14ac:dyDescent="0.25">
      <c r="A25" s="1" t="s">
        <v>9</v>
      </c>
      <c r="B25" s="1" t="s">
        <v>87</v>
      </c>
    </row>
    <row r="26" spans="1:60" x14ac:dyDescent="0.25">
      <c r="A26" s="1" t="s">
        <v>9</v>
      </c>
      <c r="B26" s="1" t="s">
        <v>88</v>
      </c>
    </row>
    <row r="27" spans="1:60" x14ac:dyDescent="0.25">
      <c r="A27" s="1">
        <v>1</v>
      </c>
      <c r="B27" s="1" t="s">
        <v>89</v>
      </c>
      <c r="C27" s="1">
        <v>3004.9999999329448</v>
      </c>
      <c r="D27" s="1">
        <v>0</v>
      </c>
      <c r="E27">
        <f t="shared" ref="E27:E32" si="0">(R27-S27*(1000-T27)/(1000-U27))*AO27</f>
        <v>-0.53693856619297264</v>
      </c>
      <c r="F27">
        <f t="shared" ref="F27:F32" si="1">IF(AZ27&lt;&gt;0,1/(1/AZ27-1/N27),0)</f>
        <v>1.1956046821000349E-2</v>
      </c>
      <c r="G27">
        <f t="shared" ref="G27:G32" si="2">((BC27-AP27/2)*S27-E27)/(BC27+AP27/2)</f>
        <v>475.84425590246855</v>
      </c>
      <c r="H27">
        <f t="shared" ref="H27:H32" si="3">AP27*1000</f>
        <v>0.12764489622733807</v>
      </c>
      <c r="I27">
        <f t="shared" ref="I27:I32" si="4">(AU27-BA27)</f>
        <v>1.0805612274333305</v>
      </c>
      <c r="J27">
        <f t="shared" ref="J27:J32" si="5">(P27+AT27*D27)</f>
        <v>14.910075187683105</v>
      </c>
      <c r="K27" s="1">
        <v>10.060000419616699</v>
      </c>
      <c r="L27">
        <f t="shared" ref="L27:L32" si="6">(K27*AI27+AJ27)</f>
        <v>0.52856503988866166</v>
      </c>
      <c r="M27" s="1">
        <v>1</v>
      </c>
      <c r="N27">
        <f t="shared" ref="N27:N32" si="7">L27*(M27+1)*(M27+1)/(M27*M27+1)</f>
        <v>1.0571300797773233</v>
      </c>
      <c r="O27" s="1">
        <v>15.223969459533691</v>
      </c>
      <c r="P27" s="1">
        <v>14.910075187683105</v>
      </c>
      <c r="Q27" s="1">
        <v>15.029764175415039</v>
      </c>
      <c r="R27" s="1">
        <v>409.9669189453125</v>
      </c>
      <c r="S27" s="1">
        <v>410.94073486328125</v>
      </c>
      <c r="T27" s="1">
        <v>5.8781876564025879</v>
      </c>
      <c r="U27" s="1">
        <v>6.133181095123291</v>
      </c>
      <c r="V27" s="1">
        <v>34.274848937988281</v>
      </c>
      <c r="W27" s="1">
        <v>35.764938354492187</v>
      </c>
      <c r="X27" s="1">
        <v>500.49603271484375</v>
      </c>
      <c r="Y27" s="1">
        <v>-0.13451060652732849</v>
      </c>
      <c r="Z27" s="1">
        <v>0.15859851241111755</v>
      </c>
      <c r="AA27" s="1">
        <v>101.24166870117187</v>
      </c>
      <c r="AB27" s="1">
        <v>-2.1955318450927734</v>
      </c>
      <c r="AC27" s="1">
        <v>7.3420442640781403E-4</v>
      </c>
      <c r="AD27" s="1">
        <v>2.7109237387776375E-2</v>
      </c>
      <c r="AE27" s="1">
        <v>7.0879154372960329E-4</v>
      </c>
      <c r="AF27" s="1">
        <v>9.0511078014969826E-3</v>
      </c>
      <c r="AG27" s="1">
        <v>3.2607393222860992E-4</v>
      </c>
      <c r="AH27" s="1">
        <v>0.66666668653488159</v>
      </c>
      <c r="AI27" s="1">
        <v>-0.21956524252891541</v>
      </c>
      <c r="AJ27" s="1">
        <v>2.737391471862793</v>
      </c>
      <c r="AK27" s="1">
        <v>1</v>
      </c>
      <c r="AL27" s="1">
        <v>0</v>
      </c>
      <c r="AM27" s="1">
        <v>0.15999999642372131</v>
      </c>
      <c r="AN27" s="1">
        <v>111115</v>
      </c>
      <c r="AO27">
        <f t="shared" ref="AO27:AO32" si="8">X27*0.000001/(K27*0.0001)</f>
        <v>0.49751094616148472</v>
      </c>
      <c r="AP27">
        <f t="shared" ref="AP27:AP32" si="9">(U27-T27)/(1000-U27)*AO27</f>
        <v>1.2764489622733808E-4</v>
      </c>
      <c r="AQ27">
        <f t="shared" ref="AQ27:AQ32" si="10">(P27+273.15)</f>
        <v>288.06007518768308</v>
      </c>
      <c r="AR27">
        <f t="shared" ref="AR27:AR32" si="11">(O27+273.15)</f>
        <v>288.37396945953367</v>
      </c>
      <c r="AS27">
        <f t="shared" ref="AS27:AS32" si="12">(Y27*AK27+Z27*AL27)*AM27</f>
        <v>-2.1521696563325143E-2</v>
      </c>
      <c r="AT27">
        <f t="shared" ref="AT27:AT32" si="13">((AS27+0.00000010773*(AR27^4-AQ27^4))-AP27*44100)/(L27*0.92*2*29.3+0.00000043092*AQ27^3)</f>
        <v>-6.2176130241972223E-2</v>
      </c>
      <c r="AU27">
        <f t="shared" ref="AU27:AU32" si="14">0.61365*EXP(17.502*J27/(240.97+J27))</f>
        <v>1.7014947159500933</v>
      </c>
      <c r="AV27">
        <f t="shared" ref="AV27:AV32" si="15">AU27*1000/AA27</f>
        <v>16.806268977769214</v>
      </c>
      <c r="AW27">
        <f t="shared" ref="AW27:AW32" si="16">(AV27-U27)</f>
        <v>10.673087882645923</v>
      </c>
      <c r="AX27">
        <f t="shared" ref="AX27:AX32" si="17">IF(D27,P27,(O27+P27)/2)</f>
        <v>15.067022323608398</v>
      </c>
      <c r="AY27">
        <f t="shared" ref="AY27:AY32" si="18">0.61365*EXP(17.502*AX27/(240.97+AX27))</f>
        <v>1.7187726247804531</v>
      </c>
      <c r="AZ27">
        <f t="shared" ref="AZ27:AZ32" si="19">IF(AW27&lt;&gt;0,(1000-(AV27+U27)/2)/AW27*AP27,0)</f>
        <v>1.1822337242296163E-2</v>
      </c>
      <c r="BA27">
        <f t="shared" ref="BA27:BA32" si="20">U27*AA27/1000</f>
        <v>0.62093348851676278</v>
      </c>
      <c r="BB27">
        <f t="shared" ref="BB27:BB32" si="21">(AY27-BA27)</f>
        <v>1.0978391362636903</v>
      </c>
      <c r="BC27">
        <f t="shared" ref="BC27:BC32" si="22">1/(1.6/F27+1.37/N27)</f>
        <v>7.4008585272565637E-3</v>
      </c>
      <c r="BD27">
        <f t="shared" ref="BD27:BD32" si="23">G27*AA27*0.001</f>
        <v>48.175266509433371</v>
      </c>
      <c r="BE27">
        <f t="shared" ref="BE27:BE32" si="24">G27/S27</f>
        <v>1.1579388839628675</v>
      </c>
      <c r="BF27">
        <f t="shared" ref="BF27:BF32" si="25">(1-AP27*AA27/AU27/F27)*100</f>
        <v>36.475019924468512</v>
      </c>
      <c r="BG27">
        <f t="shared" ref="BG27:BG32" si="26">(S27-E27/(N27/1.35))</f>
        <v>411.62642821193066</v>
      </c>
      <c r="BH27">
        <f t="shared" ref="BH27:BH32" si="27">E27*BF27/100/BG27</f>
        <v>-4.7579172661918462E-4</v>
      </c>
    </row>
    <row r="28" spans="1:60" x14ac:dyDescent="0.25">
      <c r="A28" s="1">
        <v>2</v>
      </c>
      <c r="B28" s="1" t="s">
        <v>90</v>
      </c>
      <c r="C28" s="1">
        <v>3009.9999998211861</v>
      </c>
      <c r="D28" s="1">
        <v>0</v>
      </c>
      <c r="E28">
        <f t="shared" si="0"/>
        <v>-0.51820894731703582</v>
      </c>
      <c r="F28">
        <f t="shared" si="1"/>
        <v>1.2032940646006888E-2</v>
      </c>
      <c r="G28">
        <f t="shared" si="2"/>
        <v>472.88867487094154</v>
      </c>
      <c r="H28">
        <f t="shared" si="3"/>
        <v>0.12843047612396818</v>
      </c>
      <c r="I28">
        <f t="shared" si="4"/>
        <v>1.0803377411073281</v>
      </c>
      <c r="J28">
        <f t="shared" si="5"/>
        <v>14.909992218017578</v>
      </c>
      <c r="K28" s="1">
        <v>10.060000419616699</v>
      </c>
      <c r="L28">
        <f t="shared" si="6"/>
        <v>0.52856503988866166</v>
      </c>
      <c r="M28" s="1">
        <v>1</v>
      </c>
      <c r="N28">
        <f t="shared" si="7"/>
        <v>1.0571300797773233</v>
      </c>
      <c r="O28" s="1">
        <v>15.223567962646484</v>
      </c>
      <c r="P28" s="1">
        <v>14.909992218017578</v>
      </c>
      <c r="Q28" s="1">
        <v>15.028407096862793</v>
      </c>
      <c r="R28" s="1">
        <v>409.99624633789062</v>
      </c>
      <c r="S28" s="1">
        <v>410.93185424804687</v>
      </c>
      <c r="T28" s="1">
        <v>5.8787283897399902</v>
      </c>
      <c r="U28" s="1">
        <v>6.1353139877319336</v>
      </c>
      <c r="V28" s="1">
        <v>34.279056549072266</v>
      </c>
      <c r="W28" s="1">
        <v>35.776382446289063</v>
      </c>
      <c r="X28" s="1">
        <v>500.450439453125</v>
      </c>
      <c r="Y28" s="1">
        <v>-0.13365687429904938</v>
      </c>
      <c r="Z28" s="1">
        <v>9.5541320741176605E-2</v>
      </c>
      <c r="AA28" s="1">
        <v>101.24141693115234</v>
      </c>
      <c r="AB28" s="1">
        <v>-2.1955318450927734</v>
      </c>
      <c r="AC28" s="1">
        <v>7.3420442640781403E-4</v>
      </c>
      <c r="AD28" s="1">
        <v>2.7109237387776375E-2</v>
      </c>
      <c r="AE28" s="1">
        <v>7.0879154372960329E-4</v>
      </c>
      <c r="AF28" s="1">
        <v>9.0511078014969826E-3</v>
      </c>
      <c r="AG28" s="1">
        <v>3.2607393222860992E-4</v>
      </c>
      <c r="AH28" s="1">
        <v>0.66666668653488159</v>
      </c>
      <c r="AI28" s="1">
        <v>-0.21956524252891541</v>
      </c>
      <c r="AJ28" s="1">
        <v>2.737391471862793</v>
      </c>
      <c r="AK28" s="1">
        <v>1</v>
      </c>
      <c r="AL28" s="1">
        <v>0</v>
      </c>
      <c r="AM28" s="1">
        <v>0.15999999642372131</v>
      </c>
      <c r="AN28" s="1">
        <v>111115</v>
      </c>
      <c r="AO28">
        <f t="shared" si="8"/>
        <v>0.49746562482965867</v>
      </c>
      <c r="AP28">
        <f t="shared" si="9"/>
        <v>1.2843047612396818E-4</v>
      </c>
      <c r="AQ28">
        <f t="shared" si="10"/>
        <v>288.05999221801756</v>
      </c>
      <c r="AR28">
        <f t="shared" si="11"/>
        <v>288.37356796264646</v>
      </c>
      <c r="AS28">
        <f t="shared" si="12"/>
        <v>-2.138509940985367E-2</v>
      </c>
      <c r="AT28">
        <f t="shared" si="13"/>
        <v>-6.315051578506807E-2</v>
      </c>
      <c r="AU28">
        <f t="shared" si="14"/>
        <v>1.7014856225428276</v>
      </c>
      <c r="AV28">
        <f t="shared" si="15"/>
        <v>16.806220953030483</v>
      </c>
      <c r="AW28">
        <f t="shared" si="16"/>
        <v>10.670906965298549</v>
      </c>
      <c r="AX28">
        <f t="shared" si="17"/>
        <v>15.066780090332031</v>
      </c>
      <c r="AY28">
        <f t="shared" si="18"/>
        <v>1.7187458396121367</v>
      </c>
      <c r="AZ28">
        <f t="shared" si="19"/>
        <v>1.1897515404182685E-2</v>
      </c>
      <c r="BA28">
        <f t="shared" si="20"/>
        <v>0.62114788143549959</v>
      </c>
      <c r="BB28">
        <f t="shared" si="21"/>
        <v>1.0975979581766371</v>
      </c>
      <c r="BC28">
        <f t="shared" si="22"/>
        <v>7.4479967983552666E-3</v>
      </c>
      <c r="BD28">
        <f t="shared" si="23"/>
        <v>47.875919494629137</v>
      </c>
      <c r="BE28">
        <f t="shared" si="24"/>
        <v>1.1507715208310336</v>
      </c>
      <c r="BF28">
        <f t="shared" si="25"/>
        <v>36.492319804991347</v>
      </c>
      <c r="BG28">
        <f t="shared" si="26"/>
        <v>411.59362907808992</v>
      </c>
      <c r="BH28">
        <f t="shared" si="27"/>
        <v>-4.5944944953735782E-4</v>
      </c>
    </row>
    <row r="29" spans="1:60" x14ac:dyDescent="0.25">
      <c r="A29" s="1">
        <v>3</v>
      </c>
      <c r="B29" s="1" t="s">
        <v>91</v>
      </c>
      <c r="C29" s="1">
        <v>3014.9999997094274</v>
      </c>
      <c r="D29" s="1">
        <v>0</v>
      </c>
      <c r="E29">
        <f t="shared" si="0"/>
        <v>-0.50363981770556043</v>
      </c>
      <c r="F29">
        <f t="shared" si="1"/>
        <v>1.203530446366291E-2</v>
      </c>
      <c r="G29">
        <f t="shared" si="2"/>
        <v>470.93344533261683</v>
      </c>
      <c r="H29">
        <f t="shared" si="3"/>
        <v>0.12845097417741211</v>
      </c>
      <c r="I29">
        <f t="shared" si="4"/>
        <v>1.0802977354625671</v>
      </c>
      <c r="J29">
        <f t="shared" si="5"/>
        <v>14.91054630279541</v>
      </c>
      <c r="K29" s="1">
        <v>10.060000419616699</v>
      </c>
      <c r="L29">
        <f t="shared" si="6"/>
        <v>0.52856503988866166</v>
      </c>
      <c r="M29" s="1">
        <v>1</v>
      </c>
      <c r="N29">
        <f t="shared" si="7"/>
        <v>1.0571300797773233</v>
      </c>
      <c r="O29" s="1">
        <v>15.223549842834473</v>
      </c>
      <c r="P29" s="1">
        <v>14.91054630279541</v>
      </c>
      <c r="Q29" s="1">
        <v>15.027955055236816</v>
      </c>
      <c r="R29" s="1">
        <v>410.02239990234375</v>
      </c>
      <c r="S29" s="1">
        <v>410.92874145507812</v>
      </c>
      <c r="T29" s="1">
        <v>5.8796820640563965</v>
      </c>
      <c r="U29" s="1">
        <v>6.1363186836242676</v>
      </c>
      <c r="V29" s="1">
        <v>34.284420013427734</v>
      </c>
      <c r="W29" s="1">
        <v>35.781723022460937</v>
      </c>
      <c r="X29" s="1">
        <v>500.4302978515625</v>
      </c>
      <c r="Y29" s="1">
        <v>-0.11076816916465759</v>
      </c>
      <c r="Z29" s="1">
        <v>8.414226770401001E-2</v>
      </c>
      <c r="AA29" s="1">
        <v>101.24125671386719</v>
      </c>
      <c r="AB29" s="1">
        <v>-2.1955318450927734</v>
      </c>
      <c r="AC29" s="1">
        <v>7.3420442640781403E-4</v>
      </c>
      <c r="AD29" s="1">
        <v>2.7109237387776375E-2</v>
      </c>
      <c r="AE29" s="1">
        <v>7.0879154372960329E-4</v>
      </c>
      <c r="AF29" s="1">
        <v>9.0511078014969826E-3</v>
      </c>
      <c r="AG29" s="1">
        <v>3.2607393222860992E-4</v>
      </c>
      <c r="AH29" s="1">
        <v>1</v>
      </c>
      <c r="AI29" s="1">
        <v>-0.21956524252891541</v>
      </c>
      <c r="AJ29" s="1">
        <v>2.737391471862793</v>
      </c>
      <c r="AK29" s="1">
        <v>1</v>
      </c>
      <c r="AL29" s="1">
        <v>0</v>
      </c>
      <c r="AM29" s="1">
        <v>0.15999999642372131</v>
      </c>
      <c r="AN29" s="1">
        <v>111115</v>
      </c>
      <c r="AO29">
        <f t="shared" si="8"/>
        <v>0.49744560335776766</v>
      </c>
      <c r="AP29">
        <f t="shared" si="9"/>
        <v>1.2845097417741211E-4</v>
      </c>
      <c r="AQ29">
        <f t="shared" si="10"/>
        <v>288.06054630279539</v>
      </c>
      <c r="AR29">
        <f t="shared" si="11"/>
        <v>288.37354984283445</v>
      </c>
      <c r="AS29">
        <f t="shared" si="12"/>
        <v>-1.7722906670207372E-2</v>
      </c>
      <c r="AT29">
        <f t="shared" si="13"/>
        <v>-6.3231257186563111E-2</v>
      </c>
      <c r="AU29">
        <f t="shared" si="14"/>
        <v>1.701546350589471</v>
      </c>
      <c r="AV29">
        <f t="shared" si="15"/>
        <v>16.80684738434709</v>
      </c>
      <c r="AW29">
        <f t="shared" si="16"/>
        <v>10.670528700722823</v>
      </c>
      <c r="AX29">
        <f t="shared" si="17"/>
        <v>15.067048072814941</v>
      </c>
      <c r="AY29">
        <f t="shared" si="18"/>
        <v>1.7187754720443187</v>
      </c>
      <c r="AZ29">
        <f t="shared" si="19"/>
        <v>1.1899826308769321E-2</v>
      </c>
      <c r="BA29">
        <f t="shared" si="20"/>
        <v>0.62124861512690399</v>
      </c>
      <c r="BB29">
        <f t="shared" si="21"/>
        <v>1.0975268569174146</v>
      </c>
      <c r="BC29">
        <f t="shared" si="22"/>
        <v>7.4494457988873285E-3</v>
      </c>
      <c r="BD29">
        <f t="shared" si="23"/>
        <v>47.677893834065401</v>
      </c>
      <c r="BE29">
        <f t="shared" si="24"/>
        <v>1.1460221635144454</v>
      </c>
      <c r="BF29">
        <f t="shared" si="25"/>
        <v>36.497026044861904</v>
      </c>
      <c r="BG29">
        <f t="shared" si="26"/>
        <v>411.57191088796924</v>
      </c>
      <c r="BH29">
        <f t="shared" si="27"/>
        <v>-4.4661346067984665E-4</v>
      </c>
    </row>
    <row r="30" spans="1:60" x14ac:dyDescent="0.25">
      <c r="A30" s="1">
        <v>4</v>
      </c>
      <c r="B30" s="1" t="s">
        <v>92</v>
      </c>
      <c r="C30" s="1">
        <v>3020.4999995864928</v>
      </c>
      <c r="D30" s="1">
        <v>0</v>
      </c>
      <c r="E30">
        <f t="shared" si="0"/>
        <v>-0.49888818348448249</v>
      </c>
      <c r="F30">
        <f t="shared" si="1"/>
        <v>1.2054480130169756E-2</v>
      </c>
      <c r="G30">
        <f t="shared" si="2"/>
        <v>470.20484370329245</v>
      </c>
      <c r="H30">
        <f t="shared" si="3"/>
        <v>0.12865877837857376</v>
      </c>
      <c r="I30">
        <f t="shared" si="4"/>
        <v>1.0803404422852805</v>
      </c>
      <c r="J30">
        <f t="shared" si="5"/>
        <v>14.912508010864258</v>
      </c>
      <c r="K30" s="1">
        <v>10.060000419616699</v>
      </c>
      <c r="L30">
        <f t="shared" si="6"/>
        <v>0.52856503988866166</v>
      </c>
      <c r="M30" s="1">
        <v>1</v>
      </c>
      <c r="N30">
        <f t="shared" si="7"/>
        <v>1.0571300797773233</v>
      </c>
      <c r="O30" s="1">
        <v>15.223406791687012</v>
      </c>
      <c r="P30" s="1">
        <v>14.912508010864258</v>
      </c>
      <c r="Q30" s="1">
        <v>15.027528762817383</v>
      </c>
      <c r="R30" s="1">
        <v>410.04092407226562</v>
      </c>
      <c r="S30" s="1">
        <v>410.93759155273438</v>
      </c>
      <c r="T30" s="1">
        <v>5.8809599876403809</v>
      </c>
      <c r="U30" s="1">
        <v>6.138026237487793</v>
      </c>
      <c r="V30" s="1">
        <v>34.292903900146484</v>
      </c>
      <c r="W30" s="1">
        <v>35.791805267333984</v>
      </c>
      <c r="X30" s="1">
        <v>500.40130615234375</v>
      </c>
      <c r="Y30" s="1">
        <v>-9.9868081510066986E-2</v>
      </c>
      <c r="Z30" s="1">
        <v>6.5230540931224823E-2</v>
      </c>
      <c r="AA30" s="1">
        <v>101.24116516113281</v>
      </c>
      <c r="AB30" s="1">
        <v>-2.1955318450927734</v>
      </c>
      <c r="AC30" s="1">
        <v>7.3420442640781403E-4</v>
      </c>
      <c r="AD30" s="1">
        <v>2.7109237387776375E-2</v>
      </c>
      <c r="AE30" s="1">
        <v>7.0879154372960329E-4</v>
      </c>
      <c r="AF30" s="1">
        <v>9.0511078014969826E-3</v>
      </c>
      <c r="AG30" s="1">
        <v>3.2607393222860992E-4</v>
      </c>
      <c r="AH30" s="1">
        <v>1</v>
      </c>
      <c r="AI30" s="1">
        <v>-0.21956524252891541</v>
      </c>
      <c r="AJ30" s="1">
        <v>2.737391471862793</v>
      </c>
      <c r="AK30" s="1">
        <v>1</v>
      </c>
      <c r="AL30" s="1">
        <v>0</v>
      </c>
      <c r="AM30" s="1">
        <v>0.15999999642372131</v>
      </c>
      <c r="AN30" s="1">
        <v>111115</v>
      </c>
      <c r="AO30">
        <f t="shared" si="8"/>
        <v>0.49741678457246996</v>
      </c>
      <c r="AP30">
        <f t="shared" si="9"/>
        <v>1.2865877837857375E-4</v>
      </c>
      <c r="AQ30">
        <f t="shared" si="10"/>
        <v>288.06250801086424</v>
      </c>
      <c r="AR30">
        <f t="shared" si="11"/>
        <v>288.37340679168699</v>
      </c>
      <c r="AS30">
        <f t="shared" si="12"/>
        <v>-1.5978892684454626E-2</v>
      </c>
      <c r="AT30">
        <f t="shared" si="13"/>
        <v>-6.3981104284895812E-2</v>
      </c>
      <c r="AU30">
        <f t="shared" si="14"/>
        <v>1.7017613703581489</v>
      </c>
      <c r="AV30">
        <f t="shared" si="15"/>
        <v>16.80898642019449</v>
      </c>
      <c r="AW30">
        <f t="shared" si="16"/>
        <v>10.670960182706697</v>
      </c>
      <c r="AX30">
        <f t="shared" si="17"/>
        <v>15.067957401275635</v>
      </c>
      <c r="AY30">
        <f t="shared" si="18"/>
        <v>1.7188760252977284</v>
      </c>
      <c r="AZ30">
        <f t="shared" si="19"/>
        <v>1.1918572358342944E-2</v>
      </c>
      <c r="BA30">
        <f t="shared" si="20"/>
        <v>0.62142092807286831</v>
      </c>
      <c r="BB30">
        <f t="shared" si="21"/>
        <v>1.0974550972248602</v>
      </c>
      <c r="BC30">
        <f t="shared" si="22"/>
        <v>7.4612001196269042E-3</v>
      </c>
      <c r="BD30">
        <f t="shared" si="23"/>
        <v>47.604086240929668</v>
      </c>
      <c r="BE30">
        <f t="shared" si="24"/>
        <v>1.144224459793556</v>
      </c>
      <c r="BF30">
        <f t="shared" si="25"/>
        <v>36.503554895069932</v>
      </c>
      <c r="BG30">
        <f t="shared" si="26"/>
        <v>411.57469294696006</v>
      </c>
      <c r="BH30">
        <f t="shared" si="27"/>
        <v>-4.4247599535169712E-4</v>
      </c>
    </row>
    <row r="31" spans="1:60" x14ac:dyDescent="0.25">
      <c r="A31" s="1">
        <v>5</v>
      </c>
      <c r="B31" s="1" t="s">
        <v>93</v>
      </c>
      <c r="C31" s="1">
        <v>3025.4999994747341</v>
      </c>
      <c r="D31" s="1">
        <v>0</v>
      </c>
      <c r="E31">
        <f t="shared" si="0"/>
        <v>-0.52067184357284901</v>
      </c>
      <c r="F31">
        <f t="shared" si="1"/>
        <v>1.2046172808822881E-2</v>
      </c>
      <c r="G31">
        <f t="shared" si="2"/>
        <v>473.17412762441563</v>
      </c>
      <c r="H31">
        <f t="shared" si="3"/>
        <v>0.12860599298562583</v>
      </c>
      <c r="I31">
        <f t="shared" si="4"/>
        <v>1.080628731851494</v>
      </c>
      <c r="J31">
        <f t="shared" si="5"/>
        <v>14.915581703186035</v>
      </c>
      <c r="K31" s="1">
        <v>10.060000419616699</v>
      </c>
      <c r="L31">
        <f t="shared" si="6"/>
        <v>0.52856503988866166</v>
      </c>
      <c r="M31" s="1">
        <v>1</v>
      </c>
      <c r="N31">
        <f t="shared" si="7"/>
        <v>1.0571300797773233</v>
      </c>
      <c r="O31" s="1">
        <v>15.223442077636719</v>
      </c>
      <c r="P31" s="1">
        <v>14.915581703186035</v>
      </c>
      <c r="Q31" s="1">
        <v>15.028536796569824</v>
      </c>
      <c r="R31" s="1">
        <v>410.02706909179687</v>
      </c>
      <c r="S31" s="1">
        <v>410.96755981445312</v>
      </c>
      <c r="T31" s="1">
        <v>5.8815631866455078</v>
      </c>
      <c r="U31" s="1">
        <v>6.1385221481323242</v>
      </c>
      <c r="V31" s="1">
        <v>34.296524047851562</v>
      </c>
      <c r="W31" s="1">
        <v>35.795085906982422</v>
      </c>
      <c r="X31" s="1">
        <v>500.40460205078125</v>
      </c>
      <c r="Y31" s="1">
        <v>-7.7176779508590698E-2</v>
      </c>
      <c r="Z31" s="1">
        <v>7.9075977206230164E-2</v>
      </c>
      <c r="AA31" s="1">
        <v>101.24091339111328</v>
      </c>
      <c r="AB31" s="1">
        <v>-2.1955318450927734</v>
      </c>
      <c r="AC31" s="1">
        <v>7.3420442640781403E-4</v>
      </c>
      <c r="AD31" s="1">
        <v>2.7109237387776375E-2</v>
      </c>
      <c r="AE31" s="1">
        <v>7.0879154372960329E-4</v>
      </c>
      <c r="AF31" s="1">
        <v>9.0511078014969826E-3</v>
      </c>
      <c r="AG31" s="1">
        <v>3.2607393222860992E-4</v>
      </c>
      <c r="AH31" s="1">
        <v>1</v>
      </c>
      <c r="AI31" s="1">
        <v>-0.21956524252891541</v>
      </c>
      <c r="AJ31" s="1">
        <v>2.737391471862793</v>
      </c>
      <c r="AK31" s="1">
        <v>1</v>
      </c>
      <c r="AL31" s="1">
        <v>0</v>
      </c>
      <c r="AM31" s="1">
        <v>0.15999999642372131</v>
      </c>
      <c r="AN31" s="1">
        <v>111115</v>
      </c>
      <c r="AO31">
        <f t="shared" si="8"/>
        <v>0.4974200608133249</v>
      </c>
      <c r="AP31">
        <f t="shared" si="9"/>
        <v>1.2860599298562583E-4</v>
      </c>
      <c r="AQ31">
        <f t="shared" si="10"/>
        <v>288.06558170318601</v>
      </c>
      <c r="AR31">
        <f t="shared" si="11"/>
        <v>288.3734420776367</v>
      </c>
      <c r="AS31">
        <f t="shared" si="12"/>
        <v>-1.234828444536884E-2</v>
      </c>
      <c r="AT31">
        <f t="shared" si="13"/>
        <v>-6.4633652766846253E-2</v>
      </c>
      <c r="AU31">
        <f t="shared" si="14"/>
        <v>1.7020983209999894</v>
      </c>
      <c r="AV31">
        <f t="shared" si="15"/>
        <v>16.812356427726538</v>
      </c>
      <c r="AW31">
        <f t="shared" si="16"/>
        <v>10.673834279594214</v>
      </c>
      <c r="AX31">
        <f t="shared" si="17"/>
        <v>15.069511890411377</v>
      </c>
      <c r="AY31">
        <f t="shared" si="18"/>
        <v>1.7190479321840608</v>
      </c>
      <c r="AZ31">
        <f t="shared" si="19"/>
        <v>1.1910451239073246E-2</v>
      </c>
      <c r="BA31">
        <f t="shared" si="20"/>
        <v>0.62146958914849526</v>
      </c>
      <c r="BB31">
        <f t="shared" si="21"/>
        <v>1.0975783430355657</v>
      </c>
      <c r="BC31">
        <f t="shared" si="22"/>
        <v>7.4561079332210924E-3</v>
      </c>
      <c r="BD31">
        <f t="shared" si="23"/>
        <v>47.90458087373905</v>
      </c>
      <c r="BE31">
        <f t="shared" si="24"/>
        <v>1.151366126898308</v>
      </c>
      <c r="BF31">
        <f t="shared" si="25"/>
        <v>36.498566497421834</v>
      </c>
      <c r="BG31">
        <f t="shared" si="26"/>
        <v>411.63247986759495</v>
      </c>
      <c r="BH31">
        <f t="shared" si="27"/>
        <v>-4.6166852314694827E-4</v>
      </c>
    </row>
    <row r="32" spans="1:60" x14ac:dyDescent="0.25">
      <c r="A32" s="1">
        <v>6</v>
      </c>
      <c r="B32" s="1" t="s">
        <v>94</v>
      </c>
      <c r="C32" s="1">
        <v>3030.4999993629754</v>
      </c>
      <c r="D32" s="1">
        <v>0</v>
      </c>
      <c r="E32">
        <f t="shared" si="0"/>
        <v>-0.533716859144024</v>
      </c>
      <c r="F32">
        <f t="shared" si="1"/>
        <v>1.2035653343321448E-2</v>
      </c>
      <c r="G32">
        <f t="shared" si="2"/>
        <v>474.99027738524364</v>
      </c>
      <c r="H32">
        <f t="shared" si="3"/>
        <v>0.12852769726121305</v>
      </c>
      <c r="I32">
        <f t="shared" si="4"/>
        <v>1.0809000227135523</v>
      </c>
      <c r="J32">
        <f t="shared" si="5"/>
        <v>14.918268203735352</v>
      </c>
      <c r="K32" s="1">
        <v>10.060000419616699</v>
      </c>
      <c r="L32">
        <f t="shared" si="6"/>
        <v>0.52856503988866166</v>
      </c>
      <c r="M32" s="1">
        <v>1</v>
      </c>
      <c r="N32">
        <f t="shared" si="7"/>
        <v>1.0571300797773233</v>
      </c>
      <c r="O32" s="1">
        <v>15.223455429077148</v>
      </c>
      <c r="P32" s="1">
        <v>14.918268203735352</v>
      </c>
      <c r="Q32" s="1">
        <v>15.029075622558594</v>
      </c>
      <c r="R32" s="1">
        <v>410.02322387695312</v>
      </c>
      <c r="S32" s="1">
        <v>410.989990234375</v>
      </c>
      <c r="T32" s="1">
        <v>5.881965160369873</v>
      </c>
      <c r="U32" s="1">
        <v>6.1387653350830078</v>
      </c>
      <c r="V32" s="1">
        <v>34.299457550048828</v>
      </c>
      <c r="W32" s="1">
        <v>35.796905517578125</v>
      </c>
      <c r="X32" s="1">
        <v>500.4090576171875</v>
      </c>
      <c r="Y32" s="1">
        <v>-5.9509877115488052E-2</v>
      </c>
      <c r="Z32" s="1">
        <v>0.10205232352018356</v>
      </c>
      <c r="AA32" s="1">
        <v>101.24069213867187</v>
      </c>
      <c r="AB32" s="1">
        <v>-2.1955318450927734</v>
      </c>
      <c r="AC32" s="1">
        <v>7.3420442640781403E-4</v>
      </c>
      <c r="AD32" s="1">
        <v>2.7109237387776375E-2</v>
      </c>
      <c r="AE32" s="1">
        <v>7.0879154372960329E-4</v>
      </c>
      <c r="AF32" s="1">
        <v>9.0511078014969826E-3</v>
      </c>
      <c r="AG32" s="1">
        <v>3.2607393222860992E-4</v>
      </c>
      <c r="AH32" s="1">
        <v>1</v>
      </c>
      <c r="AI32" s="1">
        <v>-0.21956524252891541</v>
      </c>
      <c r="AJ32" s="1">
        <v>2.737391471862793</v>
      </c>
      <c r="AK32" s="1">
        <v>1</v>
      </c>
      <c r="AL32" s="1">
        <v>0</v>
      </c>
      <c r="AM32" s="1">
        <v>0.15999999642372131</v>
      </c>
      <c r="AN32" s="1">
        <v>111115</v>
      </c>
      <c r="AO32">
        <f t="shared" si="8"/>
        <v>0.49742448980559162</v>
      </c>
      <c r="AP32">
        <f t="shared" si="9"/>
        <v>1.2852769726121304E-4</v>
      </c>
      <c r="AQ32">
        <f t="shared" si="10"/>
        <v>288.06826820373533</v>
      </c>
      <c r="AR32">
        <f t="shared" si="11"/>
        <v>288.37345542907713</v>
      </c>
      <c r="AS32">
        <f t="shared" si="12"/>
        <v>-9.5215801256541832E-3</v>
      </c>
      <c r="AT32">
        <f t="shared" si="13"/>
        <v>-6.51810479261071E-2</v>
      </c>
      <c r="AU32">
        <f t="shared" si="14"/>
        <v>1.702392874114242</v>
      </c>
      <c r="AV32">
        <f t="shared" si="15"/>
        <v>16.815302603645108</v>
      </c>
      <c r="AW32">
        <f t="shared" si="16"/>
        <v>10.6765372685621</v>
      </c>
      <c r="AX32">
        <f t="shared" si="17"/>
        <v>15.07086181640625</v>
      </c>
      <c r="AY32">
        <f t="shared" si="18"/>
        <v>1.7191972292219393</v>
      </c>
      <c r="AZ32">
        <f t="shared" si="19"/>
        <v>1.1900167378037282E-2</v>
      </c>
      <c r="BA32">
        <f t="shared" si="20"/>
        <v>0.62149285140068966</v>
      </c>
      <c r="BB32">
        <f t="shared" si="21"/>
        <v>1.0977043778212496</v>
      </c>
      <c r="BC32">
        <f t="shared" si="22"/>
        <v>7.4496596587464124E-3</v>
      </c>
      <c r="BD32">
        <f t="shared" si="23"/>
        <v>48.088344441621814</v>
      </c>
      <c r="BE32">
        <f t="shared" si="24"/>
        <v>1.155722252783751</v>
      </c>
      <c r="BF32">
        <f t="shared" si="25"/>
        <v>36.492887201495058</v>
      </c>
      <c r="BG32">
        <f t="shared" si="26"/>
        <v>411.67156932632196</v>
      </c>
      <c r="BH32">
        <f t="shared" si="27"/>
        <v>-4.7311669275952015E-4</v>
      </c>
    </row>
    <row r="33" spans="1:60" x14ac:dyDescent="0.25">
      <c r="A33" s="1" t="s">
        <v>9</v>
      </c>
      <c r="B33" s="1" t="s">
        <v>95</v>
      </c>
    </row>
    <row r="34" spans="1:60" x14ac:dyDescent="0.25">
      <c r="A34" s="1" t="s">
        <v>9</v>
      </c>
      <c r="B34" s="1" t="s">
        <v>96</v>
      </c>
    </row>
    <row r="35" spans="1:60" x14ac:dyDescent="0.25">
      <c r="A35" s="1" t="s">
        <v>9</v>
      </c>
      <c r="B35" s="1" t="s">
        <v>97</v>
      </c>
    </row>
    <row r="36" spans="1:60" x14ac:dyDescent="0.25">
      <c r="A36" s="1" t="s">
        <v>9</v>
      </c>
      <c r="B36" s="1" t="s">
        <v>98</v>
      </c>
    </row>
    <row r="37" spans="1:60" x14ac:dyDescent="0.25">
      <c r="A37" s="1" t="s">
        <v>9</v>
      </c>
      <c r="B37" s="1" t="s">
        <v>99</v>
      </c>
    </row>
    <row r="38" spans="1:60" x14ac:dyDescent="0.25">
      <c r="A38" s="1" t="s">
        <v>9</v>
      </c>
      <c r="B38" s="1" t="s">
        <v>100</v>
      </c>
    </row>
    <row r="39" spans="1:60" x14ac:dyDescent="0.25">
      <c r="A39" s="1" t="s">
        <v>9</v>
      </c>
      <c r="B39" s="1" t="s">
        <v>101</v>
      </c>
    </row>
    <row r="40" spans="1:60" x14ac:dyDescent="0.25">
      <c r="A40" s="1" t="s">
        <v>9</v>
      </c>
      <c r="B40" s="1" t="s">
        <v>102</v>
      </c>
    </row>
    <row r="41" spans="1:60" x14ac:dyDescent="0.25">
      <c r="A41" s="1" t="s">
        <v>9</v>
      </c>
      <c r="B41" s="1" t="s">
        <v>103</v>
      </c>
    </row>
    <row r="42" spans="1:60" x14ac:dyDescent="0.25">
      <c r="A42" s="1" t="s">
        <v>9</v>
      </c>
      <c r="B42" s="1" t="s">
        <v>104</v>
      </c>
    </row>
    <row r="43" spans="1:60" x14ac:dyDescent="0.25">
      <c r="A43" s="1" t="s">
        <v>9</v>
      </c>
      <c r="B43" s="1" t="s">
        <v>105</v>
      </c>
    </row>
    <row r="44" spans="1:60" x14ac:dyDescent="0.25">
      <c r="A44" s="1" t="s">
        <v>9</v>
      </c>
      <c r="B44" s="1" t="s">
        <v>106</v>
      </c>
    </row>
    <row r="45" spans="1:60" x14ac:dyDescent="0.25">
      <c r="A45" s="1">
        <v>7</v>
      </c>
      <c r="B45" s="1" t="s">
        <v>107</v>
      </c>
      <c r="C45" s="1">
        <v>3566.9999999329448</v>
      </c>
      <c r="D45" s="1">
        <v>0</v>
      </c>
      <c r="E45">
        <f>(R45-S45*(1000-T45)/(1000-U45))*AO45</f>
        <v>-0.71387884927262857</v>
      </c>
      <c r="F45">
        <f>IF(AZ45&lt;&gt;0,1/(1/AZ45-1/N45),0)</f>
        <v>3.2737505565414542E-2</v>
      </c>
      <c r="G45">
        <f>((BC45-AP45/2)*S45-E45)/(BC45+AP45/2)</f>
        <v>438.04082280867942</v>
      </c>
      <c r="H45">
        <f>AP45*1000</f>
        <v>0.35204823859745099</v>
      </c>
      <c r="I45">
        <f>(AU45-BA45)</f>
        <v>1.0839900352897689</v>
      </c>
      <c r="J45">
        <f>(P45+AT45*D45)</f>
        <v>14.943854331970215</v>
      </c>
      <c r="K45" s="1">
        <v>2.2899999618530273</v>
      </c>
      <c r="L45">
        <f>(K45*AI45+AJ45)</f>
        <v>2.234587074847326</v>
      </c>
      <c r="M45" s="1">
        <v>1</v>
      </c>
      <c r="N45">
        <f>L45*(M45+1)*(M45+1)/(M45*M45+1)</f>
        <v>4.469174149694652</v>
      </c>
      <c r="O45" s="1">
        <v>15.21932315826416</v>
      </c>
      <c r="P45" s="1">
        <v>14.943854331970215</v>
      </c>
      <c r="Q45" s="1">
        <v>15.029406547546387</v>
      </c>
      <c r="R45" s="1">
        <v>410.01535034179687</v>
      </c>
      <c r="S45" s="1">
        <v>410.27593994140625</v>
      </c>
      <c r="T45" s="1">
        <v>5.9763808250427246</v>
      </c>
      <c r="U45" s="1">
        <v>6.1364974975585937</v>
      </c>
      <c r="V45" s="1">
        <v>34.856334686279297</v>
      </c>
      <c r="W45" s="1">
        <v>35.791141510009766</v>
      </c>
      <c r="X45" s="1">
        <v>500.41213989257812</v>
      </c>
      <c r="Y45" s="1">
        <v>-3.611639142036438E-2</v>
      </c>
      <c r="Z45" s="1">
        <v>0.19033411145210266</v>
      </c>
      <c r="AA45" s="1">
        <v>101.23207855224609</v>
      </c>
      <c r="AB45" s="1">
        <v>-2.1785731315612793</v>
      </c>
      <c r="AC45" s="1">
        <v>-2.0365293603390455E-3</v>
      </c>
      <c r="AD45" s="1">
        <v>3.0982168391346931E-2</v>
      </c>
      <c r="AE45" s="1">
        <v>7.5570418266579509E-4</v>
      </c>
      <c r="AF45" s="1">
        <v>2.3477930575609207E-2</v>
      </c>
      <c r="AG45" s="1">
        <v>8.8318035705015063E-4</v>
      </c>
      <c r="AH45" s="1">
        <v>0.3333333432674408</v>
      </c>
      <c r="AI45" s="1">
        <v>-0.21956524252891541</v>
      </c>
      <c r="AJ45" s="1">
        <v>2.737391471862793</v>
      </c>
      <c r="AK45" s="1">
        <v>1</v>
      </c>
      <c r="AL45" s="1">
        <v>0</v>
      </c>
      <c r="AM45" s="1">
        <v>0.15999999642372131</v>
      </c>
      <c r="AN45" s="1">
        <v>111115</v>
      </c>
      <c r="AO45">
        <f>X45*0.000001/(K45*0.0001)</f>
        <v>2.1852058874605982</v>
      </c>
      <c r="AP45">
        <f>(U45-T45)/(1000-U45)*AO45</f>
        <v>3.5204823859745097E-4</v>
      </c>
      <c r="AQ45">
        <f>(P45+273.15)</f>
        <v>288.09385433197019</v>
      </c>
      <c r="AR45">
        <f>(O45+273.15)</f>
        <v>288.36932315826414</v>
      </c>
      <c r="AS45">
        <f>(Y45*AK45+Z45*AL45)*AM45</f>
        <v>-5.7786224980960199E-3</v>
      </c>
      <c r="AT45">
        <f>((AS45+0.00000010773*(AR45^4-AQ45^4))-AP45*44100)/(L45*0.92*2*29.3+0.00000043092*AQ45^3)</f>
        <v>-9.7026646401605271E-2</v>
      </c>
      <c r="AU45">
        <f>0.61365*EXP(17.502*J45/(240.97+J45))</f>
        <v>1.7052004319982821</v>
      </c>
      <c r="AV45">
        <f>AU45*1000/AA45</f>
        <v>16.844467251734088</v>
      </c>
      <c r="AW45">
        <f>(AV45-U45)</f>
        <v>10.707969754175494</v>
      </c>
      <c r="AX45">
        <f>IF(D45,P45,(O45+P45)/2)</f>
        <v>15.081588745117188</v>
      </c>
      <c r="AY45">
        <f>0.61365*EXP(17.502*AX45/(240.97+AX45))</f>
        <v>1.7203839945589383</v>
      </c>
      <c r="AZ45">
        <f>IF(AW45&lt;&gt;0,(1000-(AV45+U45)/2)/AW45*AP45,0)</f>
        <v>3.2499441304559201E-2</v>
      </c>
      <c r="BA45">
        <f>U45*AA45/1000</f>
        <v>0.62121039670851319</v>
      </c>
      <c r="BB45">
        <f>(AY45-BA45)</f>
        <v>1.0991735978504251</v>
      </c>
      <c r="BC45">
        <f>1/(1.6/F45+1.37/N45)</f>
        <v>2.0333406084296783E-2</v>
      </c>
      <c r="BD45">
        <f>G45*AA45*0.001</f>
        <v>44.343782983658748</v>
      </c>
      <c r="BE45">
        <f>G45/S45</f>
        <v>1.0676736804776765</v>
      </c>
      <c r="BF45">
        <f>(1-AP45*AA45/AU45/F45)*100</f>
        <v>36.159054469967323</v>
      </c>
      <c r="BG45">
        <f>(S45-E45/(N45/1.35))</f>
        <v>410.49158077665629</v>
      </c>
      <c r="BH45">
        <f>E45*BF45/100/BG45</f>
        <v>-6.2883589833846612E-4</v>
      </c>
    </row>
    <row r="46" spans="1:60" x14ac:dyDescent="0.25">
      <c r="A46" s="1">
        <v>8</v>
      </c>
      <c r="B46" s="1" t="s">
        <v>108</v>
      </c>
      <c r="C46" s="1">
        <v>3572.4999998100102</v>
      </c>
      <c r="D46" s="1">
        <v>0</v>
      </c>
      <c r="E46">
        <f>(R46-S46*(1000-T46)/(1000-U46))*AO46</f>
        <v>-0.75940850604182264</v>
      </c>
      <c r="F46">
        <f>IF(AZ46&lt;&gt;0,1/(1/AZ46-1/N46),0)</f>
        <v>3.2256110220430782E-2</v>
      </c>
      <c r="G46">
        <f>((BC46-AP46/2)*S46-E46)/(BC46+AP46/2)</f>
        <v>440.84095573600405</v>
      </c>
      <c r="H46">
        <f>AP46*1000</f>
        <v>0.34709579029477128</v>
      </c>
      <c r="I46">
        <f>(AU46-BA46)</f>
        <v>1.0845759751822741</v>
      </c>
      <c r="J46">
        <f>(P46+AT46*D46)</f>
        <v>14.948245048522949</v>
      </c>
      <c r="K46" s="1">
        <v>2.2899999618530273</v>
      </c>
      <c r="L46">
        <f>(K46*AI46+AJ46)</f>
        <v>2.234587074847326</v>
      </c>
      <c r="M46" s="1">
        <v>1</v>
      </c>
      <c r="N46">
        <f>L46*(M46+1)*(M46+1)/(M46*M46+1)</f>
        <v>4.469174149694652</v>
      </c>
      <c r="O46" s="1">
        <v>15.220617294311523</v>
      </c>
      <c r="P46" s="1">
        <v>14.948245048522949</v>
      </c>
      <c r="Q46" s="1">
        <v>15.029576301574707</v>
      </c>
      <c r="R46" s="1">
        <v>410.029296875</v>
      </c>
      <c r="S46" s="1">
        <v>410.3116455078125</v>
      </c>
      <c r="T46" s="1">
        <v>5.9775919914245605</v>
      </c>
      <c r="U46" s="1">
        <v>6.1354560852050781</v>
      </c>
      <c r="V46" s="1">
        <v>34.860137939453125</v>
      </c>
      <c r="W46" s="1">
        <v>35.782707214355469</v>
      </c>
      <c r="X46" s="1">
        <v>500.4130859375</v>
      </c>
      <c r="Y46" s="1">
        <v>-3.1006429344415665E-2</v>
      </c>
      <c r="Z46" s="1">
        <v>0.18701453506946564</v>
      </c>
      <c r="AA46" s="1">
        <v>101.23235321044922</v>
      </c>
      <c r="AB46" s="1">
        <v>-2.1785731315612793</v>
      </c>
      <c r="AC46" s="1">
        <v>-2.0365293603390455E-3</v>
      </c>
      <c r="AD46" s="1">
        <v>3.0982168391346931E-2</v>
      </c>
      <c r="AE46" s="1">
        <v>7.5570418266579509E-4</v>
      </c>
      <c r="AF46" s="1">
        <v>2.3477930575609207E-2</v>
      </c>
      <c r="AG46" s="1">
        <v>8.8318035705015063E-4</v>
      </c>
      <c r="AH46" s="1">
        <v>1</v>
      </c>
      <c r="AI46" s="1">
        <v>-0.21956524252891541</v>
      </c>
      <c r="AJ46" s="1">
        <v>2.737391471862793</v>
      </c>
      <c r="AK46" s="1">
        <v>1</v>
      </c>
      <c r="AL46" s="1">
        <v>0</v>
      </c>
      <c r="AM46" s="1">
        <v>0.15999999642372131</v>
      </c>
      <c r="AN46" s="1">
        <v>111115</v>
      </c>
      <c r="AO46">
        <f>X46*0.000001/(K46*0.0001)</f>
        <v>2.1852100186611993</v>
      </c>
      <c r="AP46">
        <f>(U46-T46)/(1000-U46)*AO46</f>
        <v>3.4709579029477126E-4</v>
      </c>
      <c r="AQ46">
        <f>(P46+273.15)</f>
        <v>288.09824504852293</v>
      </c>
      <c r="AR46">
        <f>(O46+273.15)</f>
        <v>288.3706172943115</v>
      </c>
      <c r="AS46">
        <f>(Y46*AK46+Z46*AL46)*AM46</f>
        <v>-4.9610285842188739E-3</v>
      </c>
      <c r="AT46">
        <f>((AS46+0.00000010773*(AR46^4-AQ46^4))-AP46*44100)/(L46*0.92*2*29.3+0.00000043092*AQ46^3)</f>
        <v>-9.559367779801882E-2</v>
      </c>
      <c r="AU46">
        <f>0.61365*EXP(17.502*J46/(240.97+J46))</f>
        <v>1.7056826327069547</v>
      </c>
      <c r="AV46">
        <f>AU46*1000/AA46</f>
        <v>16.849184856555265</v>
      </c>
      <c r="AW46">
        <f>(AV46-U46)</f>
        <v>10.713728771350187</v>
      </c>
      <c r="AX46">
        <f>IF(D46,P46,(O46+P46)/2)</f>
        <v>15.084431171417236</v>
      </c>
      <c r="AY46">
        <f>0.61365*EXP(17.502*AX46/(240.97+AX46))</f>
        <v>1.7206985847645841</v>
      </c>
      <c r="AZ46">
        <f>IF(AW46&lt;&gt;0,(1000-(AV46+U46)/2)/AW46*AP46,0)</f>
        <v>3.202497109653548E-2</v>
      </c>
      <c r="BA46">
        <f>U46*AA46/1000</f>
        <v>0.62110665752468053</v>
      </c>
      <c r="BB46">
        <f>(AY46-BA46)</f>
        <v>1.0995919272399037</v>
      </c>
      <c r="BC46">
        <f>1/(1.6/F46+1.37/N46)</f>
        <v>2.0036245793784165E-2</v>
      </c>
      <c r="BD46">
        <f>G46*AA46*0.001</f>
        <v>44.627367340699173</v>
      </c>
      <c r="BE46">
        <f>G46/S46</f>
        <v>1.0744051760714899</v>
      </c>
      <c r="BF46">
        <f>(1-AP46*AA46/AU46/F46)*100</f>
        <v>36.135655800158041</v>
      </c>
      <c r="BG46">
        <f>(S46-E46/(N46/1.35))</f>
        <v>410.54103945148472</v>
      </c>
      <c r="BH46">
        <f>E46*BF46/100/BG46</f>
        <v>-6.6842828728411305E-4</v>
      </c>
    </row>
    <row r="47" spans="1:60" x14ac:dyDescent="0.25">
      <c r="A47" s="1">
        <v>9</v>
      </c>
      <c r="B47" s="1" t="s">
        <v>109</v>
      </c>
      <c r="C47" s="1">
        <v>3577.4999996982515</v>
      </c>
      <c r="D47" s="1">
        <v>0</v>
      </c>
      <c r="E47">
        <f>(R47-S47*(1000-T47)/(1000-U47))*AO47</f>
        <v>-0.81779485064963275</v>
      </c>
      <c r="F47">
        <f>IF(AZ47&lt;&gt;0,1/(1/AZ47-1/N47),0)</f>
        <v>3.1803946943245481E-2</v>
      </c>
      <c r="G47">
        <f>((BC47-AP47/2)*S47-E47)/(BC47+AP47/2)</f>
        <v>444.33601296536511</v>
      </c>
      <c r="H47">
        <f>AP47*1000</f>
        <v>0.34228381999040214</v>
      </c>
      <c r="I47">
        <f>(AU47-BA47)</f>
        <v>1.0846270984452904</v>
      </c>
      <c r="J47">
        <f>(P47+AT47*D47)</f>
        <v>14.948394775390625</v>
      </c>
      <c r="K47" s="1">
        <v>2.2899999618530273</v>
      </c>
      <c r="L47">
        <f>(K47*AI47+AJ47)</f>
        <v>2.234587074847326</v>
      </c>
      <c r="M47" s="1">
        <v>1</v>
      </c>
      <c r="N47">
        <f>L47*(M47+1)*(M47+1)/(M47*M47+1)</f>
        <v>4.469174149694652</v>
      </c>
      <c r="O47" s="1">
        <v>15.222174644470215</v>
      </c>
      <c r="P47" s="1">
        <v>14.948394775390625</v>
      </c>
      <c r="Q47" s="1">
        <v>15.02944278717041</v>
      </c>
      <c r="R47" s="1">
        <v>410.03707885742187</v>
      </c>
      <c r="S47" s="1">
        <v>410.3470458984375</v>
      </c>
      <c r="T47" s="1">
        <v>5.9794921875</v>
      </c>
      <c r="U47" s="1">
        <v>6.1351685523986816</v>
      </c>
      <c r="V47" s="1">
        <v>34.865959167480469</v>
      </c>
      <c r="W47" s="1">
        <v>35.774738311767578</v>
      </c>
      <c r="X47" s="1">
        <v>500.41058349609375</v>
      </c>
      <c r="Y47" s="1">
        <v>-4.4415336102247238E-2</v>
      </c>
      <c r="Z47" s="1">
        <v>0.14664763212203979</v>
      </c>
      <c r="AA47" s="1">
        <v>101.2314453125</v>
      </c>
      <c r="AB47" s="1">
        <v>-2.1785731315612793</v>
      </c>
      <c r="AC47" s="1">
        <v>-2.0365293603390455E-3</v>
      </c>
      <c r="AD47" s="1">
        <v>3.0982168391346931E-2</v>
      </c>
      <c r="AE47" s="1">
        <v>7.5570418266579509E-4</v>
      </c>
      <c r="AF47" s="1">
        <v>2.3477930575609207E-2</v>
      </c>
      <c r="AG47" s="1">
        <v>8.8318035705015063E-4</v>
      </c>
      <c r="AH47" s="1">
        <v>1</v>
      </c>
      <c r="AI47" s="1">
        <v>-0.21956524252891541</v>
      </c>
      <c r="AJ47" s="1">
        <v>2.737391471862793</v>
      </c>
      <c r="AK47" s="1">
        <v>1</v>
      </c>
      <c r="AL47" s="1">
        <v>0</v>
      </c>
      <c r="AM47" s="1">
        <v>0.15999999642372131</v>
      </c>
      <c r="AN47" s="1">
        <v>111115</v>
      </c>
      <c r="AO47">
        <f>X47*0.000001/(K47*0.0001)</f>
        <v>2.1851990909692871</v>
      </c>
      <c r="AP47">
        <f>(U47-T47)/(1000-U47)*AO47</f>
        <v>3.4228381999040216E-4</v>
      </c>
      <c r="AQ47">
        <f>(P47+273.15)</f>
        <v>288.0983947753906</v>
      </c>
      <c r="AR47">
        <f>(O47+273.15)</f>
        <v>288.37217464447019</v>
      </c>
      <c r="AS47">
        <f>(Y47*AK47+Z47*AL47)*AM47</f>
        <v>-7.1064536175179382E-3</v>
      </c>
      <c r="AT47">
        <f>((AS47+0.00000010773*(AR47^4-AQ47^4))-AP47*44100)/(L47*0.92*2*29.3+0.00000043092*AQ47^3)</f>
        <v>-9.3876120028599672E-2</v>
      </c>
      <c r="AU47">
        <f>0.61365*EXP(17.502*J47/(240.97+J47))</f>
        <v>1.7056990782404073</v>
      </c>
      <c r="AV47">
        <f>AU47*1000/AA47</f>
        <v>16.8494984238834</v>
      </c>
      <c r="AW47">
        <f>(AV47-U47)</f>
        <v>10.714329871484718</v>
      </c>
      <c r="AX47">
        <f>IF(D47,P47,(O47+P47)/2)</f>
        <v>15.08528470993042</v>
      </c>
      <c r="AY47">
        <f>0.61365*EXP(17.502*AX47/(240.97+AX47))</f>
        <v>1.7207930614098141</v>
      </c>
      <c r="AZ47">
        <f>IF(AW47&lt;&gt;0,(1000-(AV47+U47)/2)/AW47*AP47,0)</f>
        <v>3.1579220001800391E-2</v>
      </c>
      <c r="BA47">
        <f>U47*AA47/1000</f>
        <v>0.62107197979511697</v>
      </c>
      <c r="BB47">
        <f>(AY47-BA47)</f>
        <v>1.0997210816146972</v>
      </c>
      <c r="BC47">
        <f>1/(1.6/F47+1.37/N47)</f>
        <v>1.9757080531245582E-2</v>
      </c>
      <c r="BD47">
        <f>G47*AA47*0.001</f>
        <v>44.980776796877649</v>
      </c>
      <c r="BE47">
        <f>G47/S47</f>
        <v>1.0828298081018475</v>
      </c>
      <c r="BF47">
        <f>(1-AP47*AA47/AU47/F47)*100</f>
        <v>36.126844405248562</v>
      </c>
      <c r="BG47">
        <f>(S47-E47/(N47/1.35))</f>
        <v>410.59407656034455</v>
      </c>
      <c r="BH47">
        <f>E47*BF47/100/BG47</f>
        <v>-7.1955123104389606E-4</v>
      </c>
    </row>
    <row r="48" spans="1:60" x14ac:dyDescent="0.25">
      <c r="A48" s="1">
        <v>10</v>
      </c>
      <c r="B48" s="1" t="s">
        <v>110</v>
      </c>
      <c r="C48" s="1">
        <v>3582.4999995864928</v>
      </c>
      <c r="D48" s="1">
        <v>0</v>
      </c>
      <c r="E48">
        <f>(R48-S48*(1000-T48)/(1000-U48))*AO48</f>
        <v>-0.97079565804419909</v>
      </c>
      <c r="F48">
        <f>IF(AZ48&lt;&gt;0,1/(1/AZ48-1/N48),0)</f>
        <v>3.1553090526144321E-2</v>
      </c>
      <c r="G48">
        <f>((BC48-AP48/2)*S48-E48)/(BC48+AP48/2)</f>
        <v>452.42090159986202</v>
      </c>
      <c r="H48">
        <f>AP48*1000</f>
        <v>0.33940507910153189</v>
      </c>
      <c r="I48">
        <f>(AU48-BA48)</f>
        <v>1.0840000437734767</v>
      </c>
      <c r="J48">
        <f>(P48+AT48*D48)</f>
        <v>14.942516326904297</v>
      </c>
      <c r="K48" s="1">
        <v>2.2899999618530273</v>
      </c>
      <c r="L48">
        <f>(K48*AI48+AJ48)</f>
        <v>2.234587074847326</v>
      </c>
      <c r="M48" s="1">
        <v>1</v>
      </c>
      <c r="N48">
        <f>L48*(M48+1)*(M48+1)/(M48*M48+1)</f>
        <v>4.469174149694652</v>
      </c>
      <c r="O48" s="1">
        <v>15.222622871398926</v>
      </c>
      <c r="P48" s="1">
        <v>14.942516326904297</v>
      </c>
      <c r="Q48" s="1">
        <v>15.028717994689941</v>
      </c>
      <c r="R48" s="1">
        <v>409.98492431640625</v>
      </c>
      <c r="S48" s="1">
        <v>410.36544799804687</v>
      </c>
      <c r="T48" s="1">
        <v>5.9806103706359863</v>
      </c>
      <c r="U48" s="1">
        <v>6.1349782943725586</v>
      </c>
      <c r="V48" s="1">
        <v>34.872184753417969</v>
      </c>
      <c r="W48" s="1">
        <v>35.774768829345703</v>
      </c>
      <c r="X48" s="1">
        <v>500.40789794921875</v>
      </c>
      <c r="Y48" s="1">
        <v>-3.4832034260034561E-2</v>
      </c>
      <c r="Z48" s="1">
        <v>0.11918049305677414</v>
      </c>
      <c r="AA48" s="1">
        <v>101.2315673828125</v>
      </c>
      <c r="AB48" s="1">
        <v>-2.1785731315612793</v>
      </c>
      <c r="AC48" s="1">
        <v>-2.0365293603390455E-3</v>
      </c>
      <c r="AD48" s="1">
        <v>3.0982168391346931E-2</v>
      </c>
      <c r="AE48" s="1">
        <v>7.5570418266579509E-4</v>
      </c>
      <c r="AF48" s="1">
        <v>2.3477930575609207E-2</v>
      </c>
      <c r="AG48" s="1">
        <v>8.8318035705015063E-4</v>
      </c>
      <c r="AH48" s="1">
        <v>1</v>
      </c>
      <c r="AI48" s="1">
        <v>-0.21956524252891541</v>
      </c>
      <c r="AJ48" s="1">
        <v>2.737391471862793</v>
      </c>
      <c r="AK48" s="1">
        <v>1</v>
      </c>
      <c r="AL48" s="1">
        <v>0</v>
      </c>
      <c r="AM48" s="1">
        <v>0.15999999642372131</v>
      </c>
      <c r="AN48" s="1">
        <v>111115</v>
      </c>
      <c r="AO48">
        <f>X48*0.000001/(K48*0.0001)</f>
        <v>2.1851873636901611</v>
      </c>
      <c r="AP48">
        <f>(U48-T48)/(1000-U48)*AO48</f>
        <v>3.3940507910153189E-4</v>
      </c>
      <c r="AQ48">
        <f>(P48+273.15)</f>
        <v>288.09251632690427</v>
      </c>
      <c r="AR48">
        <f>(O48+273.15)</f>
        <v>288.3726228713989</v>
      </c>
      <c r="AS48">
        <f>(Y48*AK48+Z48*AL48)*AM48</f>
        <v>-5.5731253570364681E-3</v>
      </c>
      <c r="AT48">
        <f>((AS48+0.00000010773*(AR48^4-AQ48^4))-AP48*44100)/(L48*0.92*2*29.3+0.00000043092*AQ48^3)</f>
        <v>-9.2395482533256842E-2</v>
      </c>
      <c r="AU48">
        <f>0.61365*EXP(17.502*J48/(240.97+J48))</f>
        <v>1.7050535123723445</v>
      </c>
      <c r="AV48">
        <f>AU48*1000/AA48</f>
        <v>16.843100985729038</v>
      </c>
      <c r="AW48">
        <f>(AV48-U48)</f>
        <v>10.708122691356479</v>
      </c>
      <c r="AX48">
        <f>IF(D48,P48,(O48+P48)/2)</f>
        <v>15.082569599151611</v>
      </c>
      <c r="AY48">
        <f>0.61365*EXP(17.502*AX48/(240.97+AX48))</f>
        <v>1.7204925464818563</v>
      </c>
      <c r="AZ48">
        <f>IF(AW48&lt;&gt;0,(1000-(AV48+U48)/2)/AW48*AP48,0)</f>
        <v>3.1331882381635166E-2</v>
      </c>
      <c r="BA48">
        <f>U48*AA48/1000</f>
        <v>0.62105346859886779</v>
      </c>
      <c r="BB48">
        <f>(AY48-BA48)</f>
        <v>1.0994390778829886</v>
      </c>
      <c r="BC48">
        <f>1/(1.6/F48+1.37/N48)</f>
        <v>1.9602181235113765E-2</v>
      </c>
      <c r="BD48">
        <f>G48*AA48*0.001</f>
        <v>45.799276985699215</v>
      </c>
      <c r="BE48">
        <f>G48/S48</f>
        <v>1.1024829302929404</v>
      </c>
      <c r="BF48">
        <f>(1-AP48*AA48/AU48/F48)*100</f>
        <v>36.13625515382769</v>
      </c>
      <c r="BG48">
        <f>(S48-E48/(N48/1.35))</f>
        <v>410.6586954962338</v>
      </c>
      <c r="BH48">
        <f>E48*BF48/100/BG48</f>
        <v>-8.5425975356304032E-4</v>
      </c>
    </row>
    <row r="49" spans="1:60" x14ac:dyDescent="0.25">
      <c r="A49" s="1">
        <v>11</v>
      </c>
      <c r="B49" s="1" t="s">
        <v>111</v>
      </c>
      <c r="C49" s="1">
        <v>3587.9999994635582</v>
      </c>
      <c r="D49" s="1">
        <v>0</v>
      </c>
      <c r="E49">
        <f>(R49-S49*(1000-T49)/(1000-U49))*AO49</f>
        <v>-1.0233691418210478</v>
      </c>
      <c r="F49">
        <f>IF(AZ49&lt;&gt;0,1/(1/AZ49-1/N49),0)</f>
        <v>3.1304136674436801E-2</v>
      </c>
      <c r="G49">
        <f>((BC49-AP49/2)*S49-E49)/(BC49+AP49/2)</f>
        <v>455.47641457752746</v>
      </c>
      <c r="H49">
        <f>AP49*1000</f>
        <v>0.33637948885968405</v>
      </c>
      <c r="I49">
        <f>(AU49-BA49)</f>
        <v>1.0828267339272428</v>
      </c>
      <c r="J49">
        <f>(P49+AT49*D49)</f>
        <v>14.931610107421875</v>
      </c>
      <c r="K49" s="1">
        <v>2.2899999618530273</v>
      </c>
      <c r="L49">
        <f>(K49*AI49+AJ49)</f>
        <v>2.234587074847326</v>
      </c>
      <c r="M49" s="1">
        <v>1</v>
      </c>
      <c r="N49">
        <f>L49*(M49+1)*(M49+1)/(M49*M49+1)</f>
        <v>4.469174149694652</v>
      </c>
      <c r="O49" s="1">
        <v>15.22232723236084</v>
      </c>
      <c r="P49" s="1">
        <v>14.931610107421875</v>
      </c>
      <c r="Q49" s="1">
        <v>15.027459144592285</v>
      </c>
      <c r="R49" s="1">
        <v>409.93927001953125</v>
      </c>
      <c r="S49" s="1">
        <v>410.34442138671875</v>
      </c>
      <c r="T49" s="1">
        <v>5.9817562103271484</v>
      </c>
      <c r="U49" s="1">
        <v>6.1347470283508301</v>
      </c>
      <c r="V49" s="1">
        <v>34.879352569580078</v>
      </c>
      <c r="W49" s="1">
        <v>35.772899627685547</v>
      </c>
      <c r="X49" s="1">
        <v>500.41131591796875</v>
      </c>
      <c r="Y49" s="1">
        <v>-3.799864649772644E-2</v>
      </c>
      <c r="Z49" s="1">
        <v>8.7301246821880341E-2</v>
      </c>
      <c r="AA49" s="1">
        <v>101.23149871826172</v>
      </c>
      <c r="AB49" s="1">
        <v>-2.1785731315612793</v>
      </c>
      <c r="AC49" s="1">
        <v>-2.0365293603390455E-3</v>
      </c>
      <c r="AD49" s="1">
        <v>3.0982168391346931E-2</v>
      </c>
      <c r="AE49" s="1">
        <v>7.5570418266579509E-4</v>
      </c>
      <c r="AF49" s="1">
        <v>2.3477930575609207E-2</v>
      </c>
      <c r="AG49" s="1">
        <v>8.8318035705015063E-4</v>
      </c>
      <c r="AH49" s="1">
        <v>1</v>
      </c>
      <c r="AI49" s="1">
        <v>-0.21956524252891541</v>
      </c>
      <c r="AJ49" s="1">
        <v>2.737391471862793</v>
      </c>
      <c r="AK49" s="1">
        <v>1</v>
      </c>
      <c r="AL49" s="1">
        <v>0</v>
      </c>
      <c r="AM49" s="1">
        <v>0.15999999642372131</v>
      </c>
      <c r="AN49" s="1">
        <v>111115</v>
      </c>
      <c r="AO49">
        <f>X49*0.000001/(K49*0.0001)</f>
        <v>2.1852022893181391</v>
      </c>
      <c r="AP49">
        <f>(U49-T49)/(1000-U49)*AO49</f>
        <v>3.3637948885968406E-4</v>
      </c>
      <c r="AQ49">
        <f>(P49+273.15)</f>
        <v>288.08161010742185</v>
      </c>
      <c r="AR49">
        <f>(O49+273.15)</f>
        <v>288.37232723236082</v>
      </c>
      <c r="AS49">
        <f>(Y49*AK49+Z49*AL49)*AM49</f>
        <v>-6.0797833037424809E-3</v>
      </c>
      <c r="AT49">
        <f>((AS49+0.00000010773*(AR49^4-AQ49^4))-AP49*44100)/(L49*0.92*2*29.3+0.00000043092*AQ49^3)</f>
        <v>-9.0543987924134373E-2</v>
      </c>
      <c r="AU49">
        <f>0.61365*EXP(17.502*J49/(240.97+J49))</f>
        <v>1.7038563698645997</v>
      </c>
      <c r="AV49">
        <f>AU49*1000/AA49</f>
        <v>16.831286619657952</v>
      </c>
      <c r="AW49">
        <f>(AV49-U49)</f>
        <v>10.696539591307122</v>
      </c>
      <c r="AX49">
        <f>IF(D49,P49,(O49+P49)/2)</f>
        <v>15.076968669891357</v>
      </c>
      <c r="AY49">
        <f>0.61365*EXP(17.502*AX49/(240.97+AX49))</f>
        <v>1.7198727679516819</v>
      </c>
      <c r="AZ49">
        <f>IF(AW49&lt;&gt;0,(1000-(AV49+U49)/2)/AW49*AP49,0)</f>
        <v>3.1086393379040875E-2</v>
      </c>
      <c r="BA49">
        <f>U49*AA49/1000</f>
        <v>0.62102963593735694</v>
      </c>
      <c r="BB49">
        <f>(AY49-BA49)</f>
        <v>1.0988431320143248</v>
      </c>
      <c r="BC49">
        <f>1/(1.6/F49+1.37/N49)</f>
        <v>1.944844210596362E-2</v>
      </c>
      <c r="BD49">
        <f>G49*AA49*0.001</f>
        <v>46.108560078503409</v>
      </c>
      <c r="BE49">
        <f>G49/S49</f>
        <v>1.1099856384992137</v>
      </c>
      <c r="BF49">
        <f>(1-AP49*AA49/AU49/F49)*100</f>
        <v>36.157415550869509</v>
      </c>
      <c r="BG49">
        <f>(S49-E49/(N49/1.35))</f>
        <v>410.65354971673759</v>
      </c>
      <c r="BH49">
        <f>E49*BF49/100/BG49</f>
        <v>-9.0106084187714923E-4</v>
      </c>
    </row>
    <row r="50" spans="1:60" x14ac:dyDescent="0.25">
      <c r="A50" s="1" t="s">
        <v>9</v>
      </c>
      <c r="B50" s="1" t="s">
        <v>112</v>
      </c>
    </row>
    <row r="51" spans="1:60" x14ac:dyDescent="0.25">
      <c r="A51" s="1" t="s">
        <v>9</v>
      </c>
      <c r="B51" s="1" t="s">
        <v>113</v>
      </c>
    </row>
    <row r="52" spans="1:60" x14ac:dyDescent="0.25">
      <c r="A52" s="1" t="s">
        <v>9</v>
      </c>
      <c r="B52" s="1" t="s">
        <v>114</v>
      </c>
    </row>
    <row r="53" spans="1:60" x14ac:dyDescent="0.25">
      <c r="A53" s="1" t="s">
        <v>9</v>
      </c>
      <c r="B53" s="1" t="s">
        <v>115</v>
      </c>
    </row>
    <row r="54" spans="1:60" x14ac:dyDescent="0.25">
      <c r="A54" s="1" t="s">
        <v>9</v>
      </c>
      <c r="B54" s="1" t="s">
        <v>116</v>
      </c>
    </row>
    <row r="55" spans="1:60" x14ac:dyDescent="0.25">
      <c r="A55" s="1" t="s">
        <v>9</v>
      </c>
      <c r="B55" s="1" t="s">
        <v>117</v>
      </c>
    </row>
    <row r="56" spans="1:60" x14ac:dyDescent="0.25">
      <c r="A56" s="1" t="s">
        <v>9</v>
      </c>
      <c r="B56" s="1" t="s">
        <v>118</v>
      </c>
    </row>
    <row r="57" spans="1:60" x14ac:dyDescent="0.25">
      <c r="A57" s="1" t="s">
        <v>9</v>
      </c>
      <c r="B57" s="1" t="s">
        <v>119</v>
      </c>
    </row>
    <row r="58" spans="1:60" x14ac:dyDescent="0.25">
      <c r="A58" s="1" t="s">
        <v>9</v>
      </c>
      <c r="B58" s="1" t="s">
        <v>120</v>
      </c>
    </row>
    <row r="59" spans="1:60" x14ac:dyDescent="0.25">
      <c r="A59" s="1" t="s">
        <v>9</v>
      </c>
      <c r="B59" s="1" t="s">
        <v>121</v>
      </c>
    </row>
    <row r="60" spans="1:60" x14ac:dyDescent="0.25">
      <c r="A60" s="1" t="s">
        <v>9</v>
      </c>
      <c r="B60" s="1" t="s">
        <v>122</v>
      </c>
    </row>
    <row r="61" spans="1:60" x14ac:dyDescent="0.25">
      <c r="A61" s="1">
        <v>12</v>
      </c>
      <c r="B61" s="1" t="s">
        <v>123</v>
      </c>
      <c r="C61" s="1">
        <v>3984.9999999329448</v>
      </c>
      <c r="D61" s="1">
        <v>0</v>
      </c>
      <c r="E61">
        <f>(R61-S61*(1000-T61)/(1000-U61))*AO61</f>
        <v>-0.49063477714618337</v>
      </c>
      <c r="F61">
        <f>IF(AZ61&lt;&gt;0,1/(1/AZ61-1/N61),0)</f>
        <v>2.1949575531839485E-2</v>
      </c>
      <c r="G61">
        <f>((BC61-AP61/2)*S61-E61)/(BC61+AP61/2)</f>
        <v>439.41817702641083</v>
      </c>
      <c r="H61">
        <f>AP61*1000</f>
        <v>0.22977526673692911</v>
      </c>
      <c r="I61">
        <f>(AU61-BA61)</f>
        <v>1.0568079635635008</v>
      </c>
      <c r="J61">
        <f>(P61+AT61*D61)</f>
        <v>14.838749885559082</v>
      </c>
      <c r="K61" s="1">
        <v>6.820000171661377</v>
      </c>
      <c r="L61">
        <f>(K61*AI61+AJ61)</f>
        <v>1.239956480124718</v>
      </c>
      <c r="M61" s="1">
        <v>1</v>
      </c>
      <c r="N61">
        <f>L61*(M61+1)*(M61+1)/(M61*M61+1)</f>
        <v>2.4799129602494361</v>
      </c>
      <c r="O61" s="1">
        <v>15.179616928100586</v>
      </c>
      <c r="P61" s="1">
        <v>14.838749885559082</v>
      </c>
      <c r="Q61" s="1">
        <v>15.030311584472656</v>
      </c>
      <c r="R61" s="1">
        <v>410.01470947265625</v>
      </c>
      <c r="S61" s="1">
        <v>410.5548095703125</v>
      </c>
      <c r="T61" s="1">
        <v>5.9801297187805176</v>
      </c>
      <c r="U61" s="1">
        <v>6.2913107872009277</v>
      </c>
      <c r="V61" s="1">
        <v>34.967323303222656</v>
      </c>
      <c r="W61" s="1">
        <v>36.791484832763672</v>
      </c>
      <c r="X61" s="1">
        <v>500.41876220703125</v>
      </c>
      <c r="Y61" s="1">
        <v>3.790968912653625E-4</v>
      </c>
      <c r="Z61" s="1">
        <v>7.9529426991939545E-2</v>
      </c>
      <c r="AA61" s="1">
        <v>101.23252868652344</v>
      </c>
      <c r="AB61" s="1">
        <v>-2.3793132305145264</v>
      </c>
      <c r="AC61" s="1">
        <v>3.7554923910647631E-3</v>
      </c>
      <c r="AD61" s="1">
        <v>1.3911141082644463E-2</v>
      </c>
      <c r="AE61" s="1">
        <v>6.3596297986805439E-3</v>
      </c>
      <c r="AF61" s="1">
        <v>3.7881854921579361E-2</v>
      </c>
      <c r="AG61" s="1">
        <v>6.5097413025796413E-3</v>
      </c>
      <c r="AH61" s="1">
        <v>0.66666668653488159</v>
      </c>
      <c r="AI61" s="1">
        <v>-0.21956524252891541</v>
      </c>
      <c r="AJ61" s="1">
        <v>2.737391471862793</v>
      </c>
      <c r="AK61" s="1">
        <v>1</v>
      </c>
      <c r="AL61" s="1">
        <v>0</v>
      </c>
      <c r="AM61" s="1">
        <v>0.15999999642372131</v>
      </c>
      <c r="AN61" s="1">
        <v>111115</v>
      </c>
      <c r="AO61">
        <f>X61*0.000001/(K61*0.0001)</f>
        <v>0.73375183227470109</v>
      </c>
      <c r="AP61">
        <f>(U61-T61)/(1000-U61)*AO61</f>
        <v>2.2977526673692911E-4</v>
      </c>
      <c r="AQ61">
        <f>(P61+273.15)</f>
        <v>287.98874988555906</v>
      </c>
      <c r="AR61">
        <f>(O61+273.15)</f>
        <v>288.32961692810056</v>
      </c>
      <c r="AS61">
        <f>(Y61*AK61+Z61*AL61)*AM61</f>
        <v>6.0655501246701868E-5</v>
      </c>
      <c r="AT61">
        <f>((AS61+0.00000010773*(AR61^4-AQ61^4))-AP61*44100)/(L61*0.92*2*29.3+0.00000043092*AQ61^3)</f>
        <v>-8.5796064325575919E-2</v>
      </c>
      <c r="AU61">
        <f>0.61365*EXP(17.502*J61/(240.97+J61))</f>
        <v>1.6936932633046531</v>
      </c>
      <c r="AV61">
        <f>AU61*1000/AA61</f>
        <v>16.730721688770043</v>
      </c>
      <c r="AW61">
        <f>(AV61-U61)</f>
        <v>10.439410901569115</v>
      </c>
      <c r="AX61">
        <f>IF(D61,P61,(O61+P61)/2)</f>
        <v>15.009183406829834</v>
      </c>
      <c r="AY61">
        <f>0.61365*EXP(17.502*AX61/(240.97+AX61))</f>
        <v>1.7123874340918539</v>
      </c>
      <c r="AZ61">
        <f>IF(AW61&lt;&gt;0,(1000-(AV61+U61)/2)/AW61*AP61,0)</f>
        <v>2.1757005452893288E-2</v>
      </c>
      <c r="BA61">
        <f>U61*AA61/1000</f>
        <v>0.63688529974115227</v>
      </c>
      <c r="BB61">
        <f>(AY61-BA61)</f>
        <v>1.0755021343507016</v>
      </c>
      <c r="BC61">
        <f>1/(1.6/F61+1.37/N61)</f>
        <v>1.3615299492919309E-2</v>
      </c>
      <c r="BD61">
        <f>G61*AA61*0.001</f>
        <v>44.483413211205971</v>
      </c>
      <c r="BE61">
        <f>G61/S61</f>
        <v>1.070303323169705</v>
      </c>
      <c r="BF61">
        <f>(1-AP61*AA61/AU61/F61)*100</f>
        <v>37.430529763348893</v>
      </c>
      <c r="BG61">
        <f>(S61-E61/(N61/1.35))</f>
        <v>410.82189835921935</v>
      </c>
      <c r="BH61">
        <f>E61*BF61/100/BG61</f>
        <v>-4.4702387341694983E-4</v>
      </c>
    </row>
    <row r="62" spans="1:60" x14ac:dyDescent="0.25">
      <c r="A62" s="1">
        <v>13</v>
      </c>
      <c r="B62" s="1" t="s">
        <v>124</v>
      </c>
      <c r="C62" s="1">
        <v>3989.9999998211861</v>
      </c>
      <c r="D62" s="1">
        <v>0</v>
      </c>
      <c r="E62">
        <f>(R62-S62*(1000-T62)/(1000-U62))*AO62</f>
        <v>-0.42003657913267156</v>
      </c>
      <c r="F62">
        <f>IF(AZ62&lt;&gt;0,1/(1/AZ62-1/N62),0)</f>
        <v>2.141919115425189E-2</v>
      </c>
      <c r="G62">
        <f>((BC62-AP62/2)*S62-E62)/(BC62+AP62/2)</f>
        <v>435.00231367349511</v>
      </c>
      <c r="H62">
        <f>AP62*1000</f>
        <v>0.22444747504212811</v>
      </c>
      <c r="I62">
        <f>(AU62-BA62)</f>
        <v>1.0576431698185158</v>
      </c>
      <c r="J62">
        <f>(P62+AT62*D62)</f>
        <v>14.840401649475098</v>
      </c>
      <c r="K62" s="1">
        <v>6.820000171661377</v>
      </c>
      <c r="L62">
        <f>(K62*AI62+AJ62)</f>
        <v>1.239956480124718</v>
      </c>
      <c r="M62" s="1">
        <v>1</v>
      </c>
      <c r="N62">
        <f>L62*(M62+1)*(M62+1)/(M62*M62+1)</f>
        <v>2.4799129602494361</v>
      </c>
      <c r="O62" s="1">
        <v>15.180334091186523</v>
      </c>
      <c r="P62" s="1">
        <v>14.840401649475098</v>
      </c>
      <c r="Q62" s="1">
        <v>15.030155181884766</v>
      </c>
      <c r="R62" s="1">
        <v>410.0875244140625</v>
      </c>
      <c r="S62" s="1">
        <v>410.53439331054687</v>
      </c>
      <c r="T62" s="1">
        <v>5.9808812141418457</v>
      </c>
      <c r="U62" s="1">
        <v>6.2848467826843262</v>
      </c>
      <c r="V62" s="1">
        <v>34.970226287841797</v>
      </c>
      <c r="W62" s="1">
        <v>36.754302978515625</v>
      </c>
      <c r="X62" s="1">
        <v>500.42227172851562</v>
      </c>
      <c r="Y62" s="1">
        <v>-2.3184441030025482E-2</v>
      </c>
      <c r="Z62" s="1">
        <v>7.5341612100601196E-2</v>
      </c>
      <c r="AA62" s="1">
        <v>101.23244476318359</v>
      </c>
      <c r="AB62" s="1">
        <v>-2.3793132305145264</v>
      </c>
      <c r="AC62" s="1">
        <v>3.7554923910647631E-3</v>
      </c>
      <c r="AD62" s="1">
        <v>1.3911141082644463E-2</v>
      </c>
      <c r="AE62" s="1">
        <v>6.3596297986805439E-3</v>
      </c>
      <c r="AF62" s="1">
        <v>3.7881854921579361E-2</v>
      </c>
      <c r="AG62" s="1">
        <v>6.5097413025796413E-3</v>
      </c>
      <c r="AH62" s="1">
        <v>1</v>
      </c>
      <c r="AI62" s="1">
        <v>-0.21956524252891541</v>
      </c>
      <c r="AJ62" s="1">
        <v>2.737391471862793</v>
      </c>
      <c r="AK62" s="1">
        <v>1</v>
      </c>
      <c r="AL62" s="1">
        <v>0</v>
      </c>
      <c r="AM62" s="1">
        <v>0.15999999642372131</v>
      </c>
      <c r="AN62" s="1">
        <v>111115</v>
      </c>
      <c r="AO62">
        <f>X62*0.000001/(K62*0.0001)</f>
        <v>0.73375697820050179</v>
      </c>
      <c r="AP62">
        <f>(U62-T62)/(1000-U62)*AO62</f>
        <v>2.2444747504212813E-4</v>
      </c>
      <c r="AQ62">
        <f>(P62+273.15)</f>
        <v>287.99040164947507</v>
      </c>
      <c r="AR62">
        <f>(O62+273.15)</f>
        <v>288.3303340911865</v>
      </c>
      <c r="AS62">
        <f>(Y62*AK62+Z62*AL62)*AM62</f>
        <v>-3.7095104818900548E-3</v>
      </c>
      <c r="AT62">
        <f>((AS62+0.00000010773*(AR62^4-AQ62^4))-AP62*44100)/(L62*0.92*2*29.3+0.00000043092*AQ62^3)</f>
        <v>-8.2923317423881523E-2</v>
      </c>
      <c r="AU62">
        <f>0.61365*EXP(17.502*J62/(240.97+J62))</f>
        <v>1.6938735745916789</v>
      </c>
      <c r="AV62">
        <f>AU62*1000/AA62</f>
        <v>16.732516719854125</v>
      </c>
      <c r="AW62">
        <f>(AV62-U62)</f>
        <v>10.447669937169799</v>
      </c>
      <c r="AX62">
        <f>IF(D62,P62,(O62+P62)/2)</f>
        <v>15.010367870330811</v>
      </c>
      <c r="AY62">
        <f>0.61365*EXP(17.502*AX62/(240.97+AX62))</f>
        <v>1.7125179849161694</v>
      </c>
      <c r="AZ62">
        <f>IF(AW62&lt;&gt;0,(1000-(AV62+U62)/2)/AW62*AP62,0)</f>
        <v>2.1235776188972318E-2</v>
      </c>
      <c r="BA62">
        <f>U62*AA62/1000</f>
        <v>0.63623040477316317</v>
      </c>
      <c r="BB62">
        <f>(AY62-BA62)</f>
        <v>1.0762875801430063</v>
      </c>
      <c r="BC62">
        <f>1/(1.6/F62+1.37/N62)</f>
        <v>1.3288717833005507E-2</v>
      </c>
      <c r="BD62">
        <f>G62*AA62*0.001</f>
        <v>44.036347690809158</v>
      </c>
      <c r="BE62">
        <f>G62/S62</f>
        <v>1.0596001717801011</v>
      </c>
      <c r="BF62">
        <f>(1-AP62*AA62/AU62/F62)*100</f>
        <v>37.374617741453008</v>
      </c>
      <c r="BG62">
        <f>(S62-E62/(N62/1.35))</f>
        <v>410.7630502799318</v>
      </c>
      <c r="BH62">
        <f>E62*BF62/100/BG62</f>
        <v>-3.821840005281057E-4</v>
      </c>
    </row>
    <row r="63" spans="1:60" x14ac:dyDescent="0.25">
      <c r="A63" s="1">
        <v>14</v>
      </c>
      <c r="B63" s="1" t="s">
        <v>125</v>
      </c>
      <c r="C63" s="1">
        <v>3995.4999996982515</v>
      </c>
      <c r="D63" s="1">
        <v>0</v>
      </c>
      <c r="E63">
        <f>(R63-S63*(1000-T63)/(1000-U63))*AO63</f>
        <v>-0.37869348494053329</v>
      </c>
      <c r="F63">
        <f>IF(AZ63&lt;&gt;0,1/(1/AZ63-1/N63),0)</f>
        <v>2.0925570634742305E-2</v>
      </c>
      <c r="G63">
        <f>((BC63-AP63/2)*S63-E63)/(BC63+AP63/2)</f>
        <v>432.57416688646595</v>
      </c>
      <c r="H63">
        <f>AP63*1000</f>
        <v>0.21957014732636898</v>
      </c>
      <c r="I63">
        <f>(AU63-BA63)</f>
        <v>1.0588607606092588</v>
      </c>
      <c r="J63">
        <f>(P63+AT63*D63)</f>
        <v>14.846158981323242</v>
      </c>
      <c r="K63" s="1">
        <v>6.820000171661377</v>
      </c>
      <c r="L63">
        <f>(K63*AI63+AJ63)</f>
        <v>1.239956480124718</v>
      </c>
      <c r="M63" s="1">
        <v>1</v>
      </c>
      <c r="N63">
        <f>L63*(M63+1)*(M63+1)/(M63*M63+1)</f>
        <v>2.4799129602494361</v>
      </c>
      <c r="O63" s="1">
        <v>15.181404113769531</v>
      </c>
      <c r="P63" s="1">
        <v>14.846158981323242</v>
      </c>
      <c r="Q63" s="1">
        <v>15.030276298522949</v>
      </c>
      <c r="R63" s="1">
        <v>410.14474487304687</v>
      </c>
      <c r="S63" s="1">
        <v>410.53799438476562</v>
      </c>
      <c r="T63" s="1">
        <v>5.9816522598266602</v>
      </c>
      <c r="U63" s="1">
        <v>6.2790122032165527</v>
      </c>
      <c r="V63" s="1">
        <v>34.972145080566406</v>
      </c>
      <c r="W63" s="1">
        <v>36.717197418212891</v>
      </c>
      <c r="X63" s="1">
        <v>500.42578125</v>
      </c>
      <c r="Y63" s="1">
        <v>-6.9088317453861237E-2</v>
      </c>
      <c r="Z63" s="1">
        <v>5.3232423961162567E-2</v>
      </c>
      <c r="AA63" s="1">
        <v>101.23271179199219</v>
      </c>
      <c r="AB63" s="1">
        <v>-2.3793132305145264</v>
      </c>
      <c r="AC63" s="1">
        <v>3.7554923910647631E-3</v>
      </c>
      <c r="AD63" s="1">
        <v>1.3911141082644463E-2</v>
      </c>
      <c r="AE63" s="1">
        <v>6.3596297986805439E-3</v>
      </c>
      <c r="AF63" s="1">
        <v>3.7881854921579361E-2</v>
      </c>
      <c r="AG63" s="1">
        <v>6.5097413025796413E-3</v>
      </c>
      <c r="AH63" s="1">
        <v>1</v>
      </c>
      <c r="AI63" s="1">
        <v>-0.21956524252891541</v>
      </c>
      <c r="AJ63" s="1">
        <v>2.737391471862793</v>
      </c>
      <c r="AK63" s="1">
        <v>1</v>
      </c>
      <c r="AL63" s="1">
        <v>0</v>
      </c>
      <c r="AM63" s="1">
        <v>0.15999999642372131</v>
      </c>
      <c r="AN63" s="1">
        <v>111115</v>
      </c>
      <c r="AO63">
        <f>X63*0.000001/(K63*0.0001)</f>
        <v>0.73376212412630248</v>
      </c>
      <c r="AP63">
        <f>(U63-T63)/(1000-U63)*AO63</f>
        <v>2.1957014732636897E-4</v>
      </c>
      <c r="AQ63">
        <f>(P63+273.15)</f>
        <v>287.99615898132322</v>
      </c>
      <c r="AR63">
        <f>(O63+273.15)</f>
        <v>288.33140411376951</v>
      </c>
      <c r="AS63">
        <f>(Y63*AK63+Z63*AL63)*AM63</f>
        <v>-1.1054130545538721E-2</v>
      </c>
      <c r="AT63">
        <f>((AS63+0.00000010773*(AR63^4-AQ63^4))-AP63*44100)/(L63*0.92*2*29.3+0.00000043092*AQ63^3)</f>
        <v>-8.0854547217074857E-2</v>
      </c>
      <c r="AU63">
        <f>0.61365*EXP(17.502*J63/(240.97+J63))</f>
        <v>1.6945021933158819</v>
      </c>
      <c r="AV63">
        <f>AU63*1000/AA63</f>
        <v>16.738682223564833</v>
      </c>
      <c r="AW63">
        <f>(AV63-U63)</f>
        <v>10.45967002034828</v>
      </c>
      <c r="AX63">
        <f>IF(D63,P63,(O63+P63)/2)</f>
        <v>15.013781547546387</v>
      </c>
      <c r="AY63">
        <f>0.61365*EXP(17.502*AX63/(240.97+AX63))</f>
        <v>1.7128942871992499</v>
      </c>
      <c r="AZ63">
        <f>IF(AW63&lt;&gt;0,(1000-(AV63+U63)/2)/AW63*AP63,0)</f>
        <v>2.0750477560566593E-2</v>
      </c>
      <c r="BA63">
        <f>U63*AA63/1000</f>
        <v>0.63564143270662321</v>
      </c>
      <c r="BB63">
        <f>(AY63-BA63)</f>
        <v>1.0772528544926265</v>
      </c>
      <c r="BC63">
        <f>1/(1.6/F63+1.37/N63)</f>
        <v>1.298466665147799E-2</v>
      </c>
      <c r="BD63">
        <f>G63*AA63*0.001</f>
        <v>43.790655965078741</v>
      </c>
      <c r="BE63">
        <f>G63/S63</f>
        <v>1.0536763291171718</v>
      </c>
      <c r="BF63">
        <f>(1-AP63*AA63/AU63/F63)*100</f>
        <v>37.313399477871535</v>
      </c>
      <c r="BG63">
        <f>(S63-E63/(N63/1.35))</f>
        <v>410.74414525089048</v>
      </c>
      <c r="BH63">
        <f>E63*BF63/100/BG63</f>
        <v>-3.4401808149017829E-4</v>
      </c>
    </row>
    <row r="64" spans="1:60" x14ac:dyDescent="0.25">
      <c r="A64" s="1">
        <v>15</v>
      </c>
      <c r="B64" s="1" t="s">
        <v>126</v>
      </c>
      <c r="C64" s="1">
        <v>4000.4999995864928</v>
      </c>
      <c r="D64" s="1">
        <v>0</v>
      </c>
      <c r="E64">
        <f>(R64-S64*(1000-T64)/(1000-U64))*AO64</f>
        <v>-0.38813792111822959</v>
      </c>
      <c r="F64">
        <f>IF(AZ64&lt;&gt;0,1/(1/AZ64-1/N64),0)</f>
        <v>2.0613674692138095E-2</v>
      </c>
      <c r="G64">
        <f>((BC64-AP64/2)*S64-E64)/(BC64+AP64/2)</f>
        <v>433.77249881825708</v>
      </c>
      <c r="H64">
        <f>AP64*1000</f>
        <v>0.21641417337076613</v>
      </c>
      <c r="I64">
        <f>(AU64-BA64)</f>
        <v>1.0593092824768893</v>
      </c>
      <c r="J64">
        <f>(P64+AT64*D64)</f>
        <v>14.846709251403809</v>
      </c>
      <c r="K64" s="1">
        <v>6.820000171661377</v>
      </c>
      <c r="L64">
        <f>(K64*AI64+AJ64)</f>
        <v>1.239956480124718</v>
      </c>
      <c r="M64" s="1">
        <v>1</v>
      </c>
      <c r="N64">
        <f>L64*(M64+1)*(M64+1)/(M64*M64+1)</f>
        <v>2.4799129602494361</v>
      </c>
      <c r="O64" s="1">
        <v>15.181628227233887</v>
      </c>
      <c r="P64" s="1">
        <v>14.846709251403809</v>
      </c>
      <c r="Q64" s="1">
        <v>15.030214309692383</v>
      </c>
      <c r="R64" s="1">
        <v>410.16558837890625</v>
      </c>
      <c r="S64" s="1">
        <v>410.57345581054687</v>
      </c>
      <c r="T64" s="1">
        <v>5.9820504188537598</v>
      </c>
      <c r="U64" s="1">
        <v>6.2751312255859375</v>
      </c>
      <c r="V64" s="1">
        <v>34.974575042724609</v>
      </c>
      <c r="W64" s="1">
        <v>36.694038391113281</v>
      </c>
      <c r="X64" s="1">
        <v>500.43637084960937</v>
      </c>
      <c r="Y64" s="1">
        <v>-6.8244487047195435E-2</v>
      </c>
      <c r="Z64" s="1">
        <v>5.361006036400795E-2</v>
      </c>
      <c r="AA64" s="1">
        <v>101.23342132568359</v>
      </c>
      <c r="AB64" s="1">
        <v>-2.3793132305145264</v>
      </c>
      <c r="AC64" s="1">
        <v>3.7554923910647631E-3</v>
      </c>
      <c r="AD64" s="1">
        <v>1.3911141082644463E-2</v>
      </c>
      <c r="AE64" s="1">
        <v>6.3596297986805439E-3</v>
      </c>
      <c r="AF64" s="1">
        <v>3.7881854921579361E-2</v>
      </c>
      <c r="AG64" s="1">
        <v>6.5097413025796413E-3</v>
      </c>
      <c r="AH64" s="1">
        <v>1</v>
      </c>
      <c r="AI64" s="1">
        <v>-0.21956524252891541</v>
      </c>
      <c r="AJ64" s="1">
        <v>2.737391471862793</v>
      </c>
      <c r="AK64" s="1">
        <v>1</v>
      </c>
      <c r="AL64" s="1">
        <v>0</v>
      </c>
      <c r="AM64" s="1">
        <v>0.15999999642372131</v>
      </c>
      <c r="AN64" s="1">
        <v>111115</v>
      </c>
      <c r="AO64">
        <f>X64*0.000001/(K64*0.0001)</f>
        <v>0.73377765139806606</v>
      </c>
      <c r="AP64">
        <f>(U64-T64)/(1000-U64)*AO64</f>
        <v>2.1641417337076613E-4</v>
      </c>
      <c r="AQ64">
        <f>(P64+273.15)</f>
        <v>287.99670925140379</v>
      </c>
      <c r="AR64">
        <f>(O64+273.15)</f>
        <v>288.33162822723386</v>
      </c>
      <c r="AS64">
        <f>(Y64*AK64+Z64*AL64)*AM64</f>
        <v>-1.0919117683489965E-2</v>
      </c>
      <c r="AT64">
        <f>((AS64+0.00000010773*(AR64^4-AQ64^4))-AP64*44100)/(L64*0.92*2*29.3+0.00000043092*AQ64^3)</f>
        <v>-7.9091964660456329E-2</v>
      </c>
      <c r="AU64">
        <f>0.61365*EXP(17.502*J64/(240.97+J64))</f>
        <v>1.6945622857105838</v>
      </c>
      <c r="AV64">
        <f>AU64*1000/AA64</f>
        <v>16.739158506348556</v>
      </c>
      <c r="AW64">
        <f>(AV64-U64)</f>
        <v>10.464027280762618</v>
      </c>
      <c r="AX64">
        <f>IF(D64,P64,(O64+P64)/2)</f>
        <v>15.014168739318848</v>
      </c>
      <c r="AY64">
        <f>0.61365*EXP(17.502*AX64/(240.97+AX64))</f>
        <v>1.7129369733694775</v>
      </c>
      <c r="AZ64">
        <f>IF(AW64&lt;&gt;0,(1000-(AV64+U64)/2)/AW64*AP64,0)</f>
        <v>2.0443741055609078E-2</v>
      </c>
      <c r="BA64">
        <f>U64*AA64/1000</f>
        <v>0.63525300323369449</v>
      </c>
      <c r="BB64">
        <f>(AY64-BA64)</f>
        <v>1.077683970135783</v>
      </c>
      <c r="BC64">
        <f>1/(1.6/F64+1.37/N64)</f>
        <v>1.2792497738575876E-2</v>
      </c>
      <c r="BD64">
        <f>G64*AA64*0.001</f>
        <v>43.912274132363208</v>
      </c>
      <c r="BE64">
        <f>G64/S64</f>
        <v>1.0565040011218239</v>
      </c>
      <c r="BF64">
        <f>(1-AP64*AA64/AU64/F64)*100</f>
        <v>37.281355991084965</v>
      </c>
      <c r="BG64">
        <f>(S64-E64/(N64/1.35))</f>
        <v>410.78474798164666</v>
      </c>
      <c r="BH64">
        <f>E64*BF64/100/BG64</f>
        <v>-3.5226010902174217E-4</v>
      </c>
    </row>
    <row r="65" spans="1:60" x14ac:dyDescent="0.25">
      <c r="A65" s="1">
        <v>16</v>
      </c>
      <c r="B65" s="1" t="s">
        <v>127</v>
      </c>
      <c r="C65" s="1">
        <v>4005.4999994747341</v>
      </c>
      <c r="D65" s="1">
        <v>0</v>
      </c>
      <c r="E65">
        <f>(R65-S65*(1000-T65)/(1000-U65))*AO65</f>
        <v>-0.39476532946344628</v>
      </c>
      <c r="F65">
        <f>IF(AZ65&lt;&gt;0,1/(1/AZ65-1/N65),0)</f>
        <v>2.0251256012727249E-2</v>
      </c>
      <c r="G65">
        <f>((BC65-AP65/2)*S65-E65)/(BC65+AP65/2)</f>
        <v>434.82956512565647</v>
      </c>
      <c r="H65">
        <f>AP65*1000</f>
        <v>0.2127570079762722</v>
      </c>
      <c r="I65">
        <f>(AU65-BA65)</f>
        <v>1.0598939025771468</v>
      </c>
      <c r="J65">
        <f>(P65+AT65*D65)</f>
        <v>14.848106384277344</v>
      </c>
      <c r="K65" s="1">
        <v>6.820000171661377</v>
      </c>
      <c r="L65">
        <f>(K65*AI65+AJ65)</f>
        <v>1.239956480124718</v>
      </c>
      <c r="M65" s="1">
        <v>1</v>
      </c>
      <c r="N65">
        <f>L65*(M65+1)*(M65+1)/(M65*M65+1)</f>
        <v>2.4799129602494361</v>
      </c>
      <c r="O65" s="1">
        <v>15.182462692260742</v>
      </c>
      <c r="P65" s="1">
        <v>14.848106384277344</v>
      </c>
      <c r="Q65" s="1">
        <v>15.029961585998535</v>
      </c>
      <c r="R65" s="1">
        <v>410.158203125</v>
      </c>
      <c r="S65" s="1">
        <v>410.5771484375</v>
      </c>
      <c r="T65" s="1">
        <v>5.9827289581298828</v>
      </c>
      <c r="U65" s="1">
        <v>6.2708587646484375</v>
      </c>
      <c r="V65" s="1">
        <v>34.976222991943359</v>
      </c>
      <c r="W65" s="1">
        <v>36.6669921875</v>
      </c>
      <c r="X65" s="1">
        <v>500.43548583984375</v>
      </c>
      <c r="Y65" s="1">
        <v>-5.6014981120824814E-2</v>
      </c>
      <c r="Z65" s="1">
        <v>6.3871376216411591E-2</v>
      </c>
      <c r="AA65" s="1">
        <v>101.23349761962891</v>
      </c>
      <c r="AB65" s="1">
        <v>-2.3793132305145264</v>
      </c>
      <c r="AC65" s="1">
        <v>3.7554923910647631E-3</v>
      </c>
      <c r="AD65" s="1">
        <v>1.3911141082644463E-2</v>
      </c>
      <c r="AE65" s="1">
        <v>6.3596297986805439E-3</v>
      </c>
      <c r="AF65" s="1">
        <v>3.7881854921579361E-2</v>
      </c>
      <c r="AG65" s="1">
        <v>6.5097413025796413E-3</v>
      </c>
      <c r="AH65" s="1">
        <v>1</v>
      </c>
      <c r="AI65" s="1">
        <v>-0.21956524252891541</v>
      </c>
      <c r="AJ65" s="1">
        <v>2.737391471862793</v>
      </c>
      <c r="AK65" s="1">
        <v>1</v>
      </c>
      <c r="AL65" s="1">
        <v>0</v>
      </c>
      <c r="AM65" s="1">
        <v>0.15999999642372131</v>
      </c>
      <c r="AN65" s="1">
        <v>111115</v>
      </c>
      <c r="AO65">
        <f>X65*0.000001/(K65*0.0001)</f>
        <v>0.73377635372982075</v>
      </c>
      <c r="AP65">
        <f>(U65-T65)/(1000-U65)*AO65</f>
        <v>2.127570079762722E-4</v>
      </c>
      <c r="AQ65">
        <f>(P65+273.15)</f>
        <v>287.99810638427732</v>
      </c>
      <c r="AR65">
        <f>(O65+273.15)</f>
        <v>288.33246269226072</v>
      </c>
      <c r="AS65">
        <f>(Y65*AK65+Z65*AL65)*AM65</f>
        <v>-8.9623967790067871E-3</v>
      </c>
      <c r="AT65">
        <f>((AS65+0.00000010773*(AR65^4-AQ65^4))-AP65*44100)/(L65*0.92*2*29.3+0.00000043092*AQ65^3)</f>
        <v>-7.7050436845569933E-2</v>
      </c>
      <c r="AU65">
        <f>0.61365*EXP(17.502*J65/(240.97+J65))</f>
        <v>1.6947148684012134</v>
      </c>
      <c r="AV65">
        <f>AU65*1000/AA65</f>
        <v>16.740653126190246</v>
      </c>
      <c r="AW65">
        <f>(AV65-U65)</f>
        <v>10.469794361541808</v>
      </c>
      <c r="AX65">
        <f>IF(D65,P65,(O65+P65)/2)</f>
        <v>15.015284538269043</v>
      </c>
      <c r="AY65">
        <f>0.61365*EXP(17.502*AX65/(240.97+AX65))</f>
        <v>1.7130599904669461</v>
      </c>
      <c r="AZ65">
        <f>IF(AW65&lt;&gt;0,(1000-(AV65+U65)/2)/AW65*AP65,0)</f>
        <v>2.0087221439547828E-2</v>
      </c>
      <c r="BA65">
        <f>U65*AA65/1000</f>
        <v>0.63482096582406666</v>
      </c>
      <c r="BB65">
        <f>(AY65-BA65)</f>
        <v>1.0782390246428795</v>
      </c>
      <c r="BC65">
        <f>1/(1.6/F65+1.37/N65)</f>
        <v>1.2569148548479864E-2</v>
      </c>
      <c r="BD65">
        <f>G65*AA65*0.001</f>
        <v>44.019317746092419</v>
      </c>
      <c r="BE65">
        <f>G65/S65</f>
        <v>1.0590690855067115</v>
      </c>
      <c r="BF65">
        <f>(1-AP65*AA65/AU65/F65)*100</f>
        <v>37.243384690925005</v>
      </c>
      <c r="BG65">
        <f>(S65-E65/(N65/1.35))</f>
        <v>410.79204839702197</v>
      </c>
      <c r="BH65">
        <f>E65*BF65/100/BG65</f>
        <v>-3.5790364212788561E-4</v>
      </c>
    </row>
    <row r="66" spans="1:60" x14ac:dyDescent="0.25">
      <c r="A66" s="1" t="s">
        <v>9</v>
      </c>
      <c r="B66" s="1" t="s">
        <v>128</v>
      </c>
    </row>
    <row r="67" spans="1:60" x14ac:dyDescent="0.25">
      <c r="A67" s="1" t="s">
        <v>9</v>
      </c>
      <c r="B67" s="1" t="s">
        <v>129</v>
      </c>
    </row>
    <row r="68" spans="1:60" x14ac:dyDescent="0.25">
      <c r="A68" s="1" t="s">
        <v>9</v>
      </c>
      <c r="B68" s="1" t="s">
        <v>130</v>
      </c>
    </row>
    <row r="69" spans="1:60" x14ac:dyDescent="0.25">
      <c r="A69" s="1" t="s">
        <v>9</v>
      </c>
      <c r="B69" s="1" t="s">
        <v>131</v>
      </c>
    </row>
    <row r="70" spans="1:60" x14ac:dyDescent="0.25">
      <c r="A70" s="1" t="s">
        <v>9</v>
      </c>
      <c r="B70" s="1" t="s">
        <v>132</v>
      </c>
    </row>
    <row r="71" spans="1:60" x14ac:dyDescent="0.25">
      <c r="A71" s="1" t="s">
        <v>9</v>
      </c>
      <c r="B71" s="1" t="s">
        <v>133</v>
      </c>
    </row>
    <row r="72" spans="1:60" x14ac:dyDescent="0.25">
      <c r="A72" s="1" t="s">
        <v>9</v>
      </c>
      <c r="B72" s="1" t="s">
        <v>134</v>
      </c>
    </row>
    <row r="73" spans="1:60" x14ac:dyDescent="0.25">
      <c r="A73" s="1" t="s">
        <v>9</v>
      </c>
      <c r="B73" s="1" t="s">
        <v>135</v>
      </c>
    </row>
    <row r="74" spans="1:60" x14ac:dyDescent="0.25">
      <c r="A74" s="1" t="s">
        <v>9</v>
      </c>
      <c r="B74" s="1" t="s">
        <v>136</v>
      </c>
    </row>
    <row r="75" spans="1:60" x14ac:dyDescent="0.25">
      <c r="A75" s="1" t="s">
        <v>9</v>
      </c>
      <c r="B75" s="1" t="s">
        <v>137</v>
      </c>
    </row>
    <row r="76" spans="1:60" x14ac:dyDescent="0.25">
      <c r="A76" s="1" t="s">
        <v>9</v>
      </c>
      <c r="B76" s="1" t="s">
        <v>138</v>
      </c>
    </row>
    <row r="77" spans="1:60" x14ac:dyDescent="0.25">
      <c r="A77" s="1">
        <v>17</v>
      </c>
      <c r="B77" s="1" t="s">
        <v>139</v>
      </c>
      <c r="C77" s="1">
        <v>4535.9999999329448</v>
      </c>
      <c r="D77" s="1">
        <v>0</v>
      </c>
      <c r="E77">
        <f>(R77-S77*(1000-T77)/(1000-U77))*AO77</f>
        <v>-0.42117993423797806</v>
      </c>
      <c r="F77">
        <f>IF(AZ77&lt;&gt;0,1/(1/AZ77-1/N77),0)</f>
        <v>2.7547945114955428E-2</v>
      </c>
      <c r="G77">
        <f>((BC77-AP77/2)*S77-E77)/(BC77+AP77/2)</f>
        <v>427.91147709776476</v>
      </c>
      <c r="H77">
        <f>AP77*1000</f>
        <v>0.28831216270943016</v>
      </c>
      <c r="I77">
        <f>(AU77-BA77)</f>
        <v>1.0546107393193709</v>
      </c>
      <c r="J77">
        <f>(P77+AT77*D77)</f>
        <v>14.782626152038574</v>
      </c>
      <c r="K77" s="1">
        <v>3.4500000476837158</v>
      </c>
      <c r="L77">
        <f>(K77*AI77+AJ77)</f>
        <v>1.9798913746683482</v>
      </c>
      <c r="M77" s="1">
        <v>1</v>
      </c>
      <c r="N77">
        <f>L77*(M77+1)*(M77+1)/(M77*M77+1)</f>
        <v>3.9597827493366964</v>
      </c>
      <c r="O77" s="1">
        <v>15.175497055053711</v>
      </c>
      <c r="P77" s="1">
        <v>14.782626152038574</v>
      </c>
      <c r="Q77" s="1">
        <v>15.028711318969727</v>
      </c>
      <c r="R77" s="1">
        <v>410.15499877929687</v>
      </c>
      <c r="S77" s="1">
        <v>410.36380004882812</v>
      </c>
      <c r="T77" s="1">
        <v>6.0551576614379883</v>
      </c>
      <c r="U77" s="1">
        <v>6.2526817321777344</v>
      </c>
      <c r="V77" s="1">
        <v>35.414833068847656</v>
      </c>
      <c r="W77" s="1">
        <v>36.570838928222656</v>
      </c>
      <c r="X77" s="1">
        <v>500.42385864257812</v>
      </c>
      <c r="Y77" s="1">
        <v>-3.4621931612491608E-2</v>
      </c>
      <c r="Z77" s="1">
        <v>0.12352146208286285</v>
      </c>
      <c r="AA77" s="1">
        <v>101.23110961914062</v>
      </c>
      <c r="AB77" s="1">
        <v>-2.5104365348815918</v>
      </c>
      <c r="AC77" s="1">
        <v>-3.2257135026156902E-3</v>
      </c>
      <c r="AD77" s="1">
        <v>1.9952220842242241E-2</v>
      </c>
      <c r="AE77" s="1">
        <v>9.778530802577734E-4</v>
      </c>
      <c r="AF77" s="1">
        <v>9.127332828938961E-3</v>
      </c>
      <c r="AG77" s="1">
        <v>5.6955975014716387E-4</v>
      </c>
      <c r="AH77" s="1">
        <v>0.66666668653488159</v>
      </c>
      <c r="AI77" s="1">
        <v>-0.21956524252891541</v>
      </c>
      <c r="AJ77" s="1">
        <v>2.737391471862793</v>
      </c>
      <c r="AK77" s="1">
        <v>1</v>
      </c>
      <c r="AL77" s="1">
        <v>0</v>
      </c>
      <c r="AM77" s="1">
        <v>0.15999999642372131</v>
      </c>
      <c r="AN77" s="1">
        <v>111115</v>
      </c>
      <c r="AO77">
        <f>X77*0.000001/(K77*0.0001)</f>
        <v>1.4505039180464823</v>
      </c>
      <c r="AP77">
        <f>(U77-T77)/(1000-U77)*AO77</f>
        <v>2.8831216270943017E-4</v>
      </c>
      <c r="AQ77">
        <f>(P77+273.15)</f>
        <v>287.93262615203855</v>
      </c>
      <c r="AR77">
        <f>(O77+273.15)</f>
        <v>288.32549705505369</v>
      </c>
      <c r="AS77">
        <f>(Y77*AK77+Z77*AL77)*AM77</f>
        <v>-5.5395089341809811E-3</v>
      </c>
      <c r="AT77">
        <f>((AS77+0.00000010773*(AR77^4-AQ77^4))-AP77*44100)/(L77*0.92*2*29.3+0.00000043092*AQ77^3)</f>
        <v>-7.4090478759312323E-2</v>
      </c>
      <c r="AU77">
        <f>0.61365*EXP(17.502*J77/(240.97+J77))</f>
        <v>1.6875766491630531</v>
      </c>
      <c r="AV77">
        <f>AU77*1000/AA77</f>
        <v>16.67053394467553</v>
      </c>
      <c r="AW77">
        <f>(AV77-U77)</f>
        <v>10.417852212497795</v>
      </c>
      <c r="AX77">
        <f>IF(D77,P77,(O77+P77)/2)</f>
        <v>14.979061603546143</v>
      </c>
      <c r="AY77">
        <f>0.61365*EXP(17.502*AX77/(240.97+AX77))</f>
        <v>1.7090703652094938</v>
      </c>
      <c r="AZ77">
        <f>IF(AW77&lt;&gt;0,(1000-(AV77+U77)/2)/AW77*AP77,0)</f>
        <v>2.7357619973097345E-2</v>
      </c>
      <c r="BA77">
        <f>U77*AA77/1000</f>
        <v>0.63296590984368228</v>
      </c>
      <c r="BB77">
        <f>(AY77-BA77)</f>
        <v>1.0761044553658117</v>
      </c>
      <c r="BC77">
        <f>1/(1.6/F77+1.37/N77)</f>
        <v>1.7115510751104721E-2</v>
      </c>
      <c r="BD77">
        <f>G77*AA77*0.001</f>
        <v>43.317953645372214</v>
      </c>
      <c r="BE77">
        <f>G77/S77</f>
        <v>1.0427612695048849</v>
      </c>
      <c r="BF77">
        <f>(1-AP77*AA77/AU77/F77)*100</f>
        <v>37.219575972980948</v>
      </c>
      <c r="BG77">
        <f>(S77-E77/(N77/1.35))</f>
        <v>410.50739199495609</v>
      </c>
      <c r="BH77">
        <f>E77*BF77/100/BG77</f>
        <v>-3.8187226019204446E-4</v>
      </c>
    </row>
    <row r="78" spans="1:60" x14ac:dyDescent="0.25">
      <c r="A78" s="1">
        <v>18</v>
      </c>
      <c r="B78" s="1" t="s">
        <v>140</v>
      </c>
      <c r="C78" s="1">
        <v>4540.9999998211861</v>
      </c>
      <c r="D78" s="1">
        <v>0</v>
      </c>
      <c r="E78">
        <f>(R78-S78*(1000-T78)/(1000-U78))*AO78</f>
        <v>-0.37994363168727674</v>
      </c>
      <c r="F78">
        <f>IF(AZ78&lt;&gt;0,1/(1/AZ78-1/N78),0)</f>
        <v>2.7359616816956089E-2</v>
      </c>
      <c r="G78">
        <f>((BC78-AP78/2)*S78-E78)/(BC78+AP78/2)</f>
        <v>425.67692973127464</v>
      </c>
      <c r="H78">
        <f>AP78*1000</f>
        <v>0.28641416883465159</v>
      </c>
      <c r="I78">
        <f>(AU78-BA78)</f>
        <v>1.0548266072208592</v>
      </c>
      <c r="J78">
        <f>(P78+AT78*D78)</f>
        <v>14.784759521484375</v>
      </c>
      <c r="K78" s="1">
        <v>3.4500000476837158</v>
      </c>
      <c r="L78">
        <f>(K78*AI78+AJ78)</f>
        <v>1.9798913746683482</v>
      </c>
      <c r="M78" s="1">
        <v>1</v>
      </c>
      <c r="N78">
        <f>L78*(M78+1)*(M78+1)/(M78*M78+1)</f>
        <v>3.9597827493366964</v>
      </c>
      <c r="O78" s="1">
        <v>15.176347732543945</v>
      </c>
      <c r="P78" s="1">
        <v>14.784759521484375</v>
      </c>
      <c r="Q78" s="1">
        <v>15.029413223266602</v>
      </c>
      <c r="R78" s="1">
        <v>410.1884765625</v>
      </c>
      <c r="S78" s="1">
        <v>410.369384765625</v>
      </c>
      <c r="T78" s="1">
        <v>6.0566301345825195</v>
      </c>
      <c r="U78" s="1">
        <v>6.2528538703918457</v>
      </c>
      <c r="V78" s="1">
        <v>35.421028137207031</v>
      </c>
      <c r="W78" s="1">
        <v>36.569278717041016</v>
      </c>
      <c r="X78" s="1">
        <v>500.42379760742188</v>
      </c>
      <c r="Y78" s="1">
        <v>-5.425402894616127E-2</v>
      </c>
      <c r="Z78" s="1">
        <v>0.11578710377216339</v>
      </c>
      <c r="AA78" s="1">
        <v>101.23092651367187</v>
      </c>
      <c r="AB78" s="1">
        <v>-2.5104365348815918</v>
      </c>
      <c r="AC78" s="1">
        <v>-3.2257135026156902E-3</v>
      </c>
      <c r="AD78" s="1">
        <v>1.9952220842242241E-2</v>
      </c>
      <c r="AE78" s="1">
        <v>9.778530802577734E-4</v>
      </c>
      <c r="AF78" s="1">
        <v>9.127332828938961E-3</v>
      </c>
      <c r="AG78" s="1">
        <v>5.6955975014716387E-4</v>
      </c>
      <c r="AH78" s="1">
        <v>1</v>
      </c>
      <c r="AI78" s="1">
        <v>-0.21956524252891541</v>
      </c>
      <c r="AJ78" s="1">
        <v>2.737391471862793</v>
      </c>
      <c r="AK78" s="1">
        <v>1</v>
      </c>
      <c r="AL78" s="1">
        <v>0</v>
      </c>
      <c r="AM78" s="1">
        <v>0.15999999642372131</v>
      </c>
      <c r="AN78" s="1">
        <v>111115</v>
      </c>
      <c r="AO78">
        <f>X78*0.000001/(K78*0.0001)</f>
        <v>1.4505037411329886</v>
      </c>
      <c r="AP78">
        <f>(U78-T78)/(1000-U78)*AO78</f>
        <v>2.8641416883465158E-4</v>
      </c>
      <c r="AQ78">
        <f>(P78+273.15)</f>
        <v>287.93475952148435</v>
      </c>
      <c r="AR78">
        <f>(O78+273.15)</f>
        <v>288.32634773254392</v>
      </c>
      <c r="AS78">
        <f>(Y78*AK78+Z78*AL78)*AM78</f>
        <v>-8.6806444373582758E-3</v>
      </c>
      <c r="AT78">
        <f>((AS78+0.00000010773*(AR78^4-AQ78^4))-AP78*44100)/(L78*0.92*2*29.3+0.00000043092*AQ78^3)</f>
        <v>-7.3514383276262057E-2</v>
      </c>
      <c r="AU78">
        <f>0.61365*EXP(17.502*J78/(240.97+J78))</f>
        <v>1.687808797875225</v>
      </c>
      <c r="AV78">
        <f>AU78*1000/AA78</f>
        <v>16.672857356958755</v>
      </c>
      <c r="AW78">
        <f>(AV78-U78)</f>
        <v>10.420003486566909</v>
      </c>
      <c r="AX78">
        <f>IF(D78,P78,(O78+P78)/2)</f>
        <v>14.98055362701416</v>
      </c>
      <c r="AY78">
        <f>0.61365*EXP(17.502*AX78/(240.97+AX78))</f>
        <v>1.7092345366081838</v>
      </c>
      <c r="AZ78">
        <f>IF(AW78&lt;&gt;0,(1000-(AV78+U78)/2)/AW78*AP78,0)</f>
        <v>2.7171876183783569E-2</v>
      </c>
      <c r="BA78">
        <f>U78*AA78/1000</f>
        <v>0.63298219065436567</v>
      </c>
      <c r="BB78">
        <f>(AY78-BA78)</f>
        <v>1.0762523459538182</v>
      </c>
      <c r="BC78">
        <f>1/(1.6/F78+1.37/N78)</f>
        <v>1.6999190734650952E-2</v>
      </c>
      <c r="BD78">
        <f>G78*AA78*0.001</f>
        <v>43.091669992192131</v>
      </c>
      <c r="BE78">
        <f>G78/S78</f>
        <v>1.0373018688379794</v>
      </c>
      <c r="BF78">
        <f>(1-AP78*AA78/AU78/F78)*100</f>
        <v>37.212317518891467</v>
      </c>
      <c r="BG78">
        <f>(S78-E78/(N78/1.35))</f>
        <v>410.49891811006512</v>
      </c>
      <c r="BH78">
        <f>E78*BF78/100/BG78</f>
        <v>-3.4442436844222781E-4</v>
      </c>
    </row>
    <row r="79" spans="1:60" x14ac:dyDescent="0.25">
      <c r="A79" s="1">
        <v>19</v>
      </c>
      <c r="B79" s="1" t="s">
        <v>141</v>
      </c>
      <c r="C79" s="1">
        <v>4546.4999996982515</v>
      </c>
      <c r="D79" s="1">
        <v>0</v>
      </c>
      <c r="E79">
        <f>(R79-S79*(1000-T79)/(1000-U79))*AO79</f>
        <v>-0.37384733902560541</v>
      </c>
      <c r="F79">
        <f>IF(AZ79&lt;&gt;0,1/(1/AZ79-1/N79),0)</f>
        <v>2.7311842000853164E-2</v>
      </c>
      <c r="G79">
        <f>((BC79-AP79/2)*S79-E79)/(BC79+AP79/2)</f>
        <v>425.36047415718218</v>
      </c>
      <c r="H79">
        <f>AP79*1000</f>
        <v>0.28602441363769809</v>
      </c>
      <c r="I79">
        <f>(AU79-BA79)</f>
        <v>1.0552154113328958</v>
      </c>
      <c r="J79">
        <f>(P79+AT79*D79)</f>
        <v>14.789182662963867</v>
      </c>
      <c r="K79" s="1">
        <v>3.4500000476837158</v>
      </c>
      <c r="L79">
        <f>(K79*AI79+AJ79)</f>
        <v>1.9798913746683482</v>
      </c>
      <c r="M79" s="1">
        <v>1</v>
      </c>
      <c r="N79">
        <f>L79*(M79+1)*(M79+1)/(M79*M79+1)</f>
        <v>3.9597827493366964</v>
      </c>
      <c r="O79" s="1">
        <v>15.177528381347656</v>
      </c>
      <c r="P79" s="1">
        <v>14.789182662963867</v>
      </c>
      <c r="Q79" s="1">
        <v>15.029738426208496</v>
      </c>
      <c r="R79" s="1">
        <v>410.19650268554687</v>
      </c>
      <c r="S79" s="1">
        <v>410.37332153320312</v>
      </c>
      <c r="T79" s="1">
        <v>6.057823657989502</v>
      </c>
      <c r="U79" s="1">
        <v>6.2537846565246582</v>
      </c>
      <c r="V79" s="1">
        <v>35.426364898681641</v>
      </c>
      <c r="W79" s="1">
        <v>36.571804046630859</v>
      </c>
      <c r="X79" s="1">
        <v>500.41238403320312</v>
      </c>
      <c r="Y79" s="1">
        <v>-4.7833740711212158E-2</v>
      </c>
      <c r="Z79" s="1">
        <v>8.8322766125202179E-2</v>
      </c>
      <c r="AA79" s="1">
        <v>101.23066711425781</v>
      </c>
      <c r="AB79" s="1">
        <v>-2.5104365348815918</v>
      </c>
      <c r="AC79" s="1">
        <v>-3.2257135026156902E-3</v>
      </c>
      <c r="AD79" s="1">
        <v>1.9952220842242241E-2</v>
      </c>
      <c r="AE79" s="1">
        <v>9.778530802577734E-4</v>
      </c>
      <c r="AF79" s="1">
        <v>9.127332828938961E-3</v>
      </c>
      <c r="AG79" s="1">
        <v>5.6955975014716387E-4</v>
      </c>
      <c r="AH79" s="1">
        <v>1</v>
      </c>
      <c r="AI79" s="1">
        <v>-0.21956524252891541</v>
      </c>
      <c r="AJ79" s="1">
        <v>2.737391471862793</v>
      </c>
      <c r="AK79" s="1">
        <v>1</v>
      </c>
      <c r="AL79" s="1">
        <v>0</v>
      </c>
      <c r="AM79" s="1">
        <v>0.15999999642372131</v>
      </c>
      <c r="AN79" s="1">
        <v>111115</v>
      </c>
      <c r="AO79">
        <f>X79*0.000001/(K79*0.0001)</f>
        <v>1.4504706583096232</v>
      </c>
      <c r="AP79">
        <f>(U79-T79)/(1000-U79)*AO79</f>
        <v>2.8602441363769811E-4</v>
      </c>
      <c r="AQ79">
        <f>(P79+273.15)</f>
        <v>287.93918266296384</v>
      </c>
      <c r="AR79">
        <f>(O79+273.15)</f>
        <v>288.32752838134763</v>
      </c>
      <c r="AS79">
        <f>(Y79*AK79+Z79*AL79)*AM79</f>
        <v>-7.6533983427271579E-3</v>
      </c>
      <c r="AT79">
        <f>((AS79+0.00000010773*(AR79^4-AQ79^4))-AP79*44100)/(L79*0.92*2*29.3+0.00000043092*AQ79^3)</f>
        <v>-7.3643035673039745E-2</v>
      </c>
      <c r="AU79">
        <f>0.61365*EXP(17.502*J79/(240.97+J79))</f>
        <v>1.6882902041017964</v>
      </c>
      <c r="AV79">
        <f>AU79*1000/AA79</f>
        <v>16.677655617899308</v>
      </c>
      <c r="AW79">
        <f>(AV79-U79)</f>
        <v>10.42387096137465</v>
      </c>
      <c r="AX79">
        <f>IF(D79,P79,(O79+P79)/2)</f>
        <v>14.983355522155762</v>
      </c>
      <c r="AY79">
        <f>0.61365*EXP(17.502*AX79/(240.97+AX79))</f>
        <v>1.7095428741910073</v>
      </c>
      <c r="AZ79">
        <f>IF(AW79&lt;&gt;0,(1000-(AV79+U79)/2)/AW79*AP79,0)</f>
        <v>2.7124754211388574E-2</v>
      </c>
      <c r="BA79">
        <f>U79*AA79/1000</f>
        <v>0.63307479276890077</v>
      </c>
      <c r="BB79">
        <f>(AY79-BA79)</f>
        <v>1.0764680814221066</v>
      </c>
      <c r="BC79">
        <f>1/(1.6/F79+1.37/N79)</f>
        <v>1.6969681364551761E-2</v>
      </c>
      <c r="BD79">
        <f>G79*AA79*0.001</f>
        <v>43.059524562968576</v>
      </c>
      <c r="BE79">
        <f>G79/S79</f>
        <v>1.0365207771499017</v>
      </c>
      <c r="BF79">
        <f>(1-AP79*AA79/AU79/F79)*100</f>
        <v>37.206150052652816</v>
      </c>
      <c r="BG79">
        <f>(S79-E79/(N79/1.35))</f>
        <v>410.50077648203057</v>
      </c>
      <c r="BH79">
        <f>E79*BF79/100/BG79</f>
        <v>-3.388402894575407E-4</v>
      </c>
    </row>
    <row r="80" spans="1:60" x14ac:dyDescent="0.25">
      <c r="A80" s="1">
        <v>20</v>
      </c>
      <c r="B80" s="1" t="s">
        <v>142</v>
      </c>
      <c r="C80" s="1">
        <v>4551.4999995864928</v>
      </c>
      <c r="D80" s="1">
        <v>0</v>
      </c>
      <c r="E80">
        <f>(R80-S80*(1000-T80)/(1000-U80))*AO80</f>
        <v>-0.41618457525836983</v>
      </c>
      <c r="F80">
        <f>IF(AZ80&lt;&gt;0,1/(1/AZ80-1/N80),0)</f>
        <v>2.7260226001382636E-2</v>
      </c>
      <c r="G80">
        <f>((BC80-AP80/2)*S80-E80)/(BC80+AP80/2)</f>
        <v>427.87642271368998</v>
      </c>
      <c r="H80">
        <f>AP80*1000</f>
        <v>0.28554143416757033</v>
      </c>
      <c r="I80">
        <f>(AU80-BA80)</f>
        <v>1.0554137280736193</v>
      </c>
      <c r="J80">
        <f>(P80+AT80*D80)</f>
        <v>14.791646003723145</v>
      </c>
      <c r="K80" s="1">
        <v>3.4500000476837158</v>
      </c>
      <c r="L80">
        <f>(K80*AI80+AJ80)</f>
        <v>1.9798913746683482</v>
      </c>
      <c r="M80" s="1">
        <v>1</v>
      </c>
      <c r="N80">
        <f>L80*(M80+1)*(M80+1)/(M80*M80+1)</f>
        <v>3.9597827493366964</v>
      </c>
      <c r="O80" s="1">
        <v>15.17863655090332</v>
      </c>
      <c r="P80" s="1">
        <v>14.791646003723145</v>
      </c>
      <c r="Q80" s="1">
        <v>15.029747009277344</v>
      </c>
      <c r="R80" s="1">
        <v>410.16461181640625</v>
      </c>
      <c r="S80" s="1">
        <v>410.37075805664062</v>
      </c>
      <c r="T80" s="1">
        <v>6.0588374137878418</v>
      </c>
      <c r="U80" s="1">
        <v>6.2544689178466797</v>
      </c>
      <c r="V80" s="1">
        <v>35.428855895996094</v>
      </c>
      <c r="W80" s="1">
        <v>36.573226928710937</v>
      </c>
      <c r="X80" s="1">
        <v>500.408447265625</v>
      </c>
      <c r="Y80" s="1">
        <v>-3.3412329852581024E-2</v>
      </c>
      <c r="Z80" s="1">
        <v>7.0927135646343231E-2</v>
      </c>
      <c r="AA80" s="1">
        <v>101.23075866699219</v>
      </c>
      <c r="AB80" s="1">
        <v>-2.5104365348815918</v>
      </c>
      <c r="AC80" s="1">
        <v>-3.2257135026156902E-3</v>
      </c>
      <c r="AD80" s="1">
        <v>1.9952220842242241E-2</v>
      </c>
      <c r="AE80" s="1">
        <v>9.778530802577734E-4</v>
      </c>
      <c r="AF80" s="1">
        <v>9.127332828938961E-3</v>
      </c>
      <c r="AG80" s="1">
        <v>5.6955975014716387E-4</v>
      </c>
      <c r="AH80" s="1">
        <v>1</v>
      </c>
      <c r="AI80" s="1">
        <v>-0.21956524252891541</v>
      </c>
      <c r="AJ80" s="1">
        <v>2.737391471862793</v>
      </c>
      <c r="AK80" s="1">
        <v>1</v>
      </c>
      <c r="AL80" s="1">
        <v>0</v>
      </c>
      <c r="AM80" s="1">
        <v>0.15999999642372131</v>
      </c>
      <c r="AN80" s="1">
        <v>111115</v>
      </c>
      <c r="AO80">
        <f>X80*0.000001/(K80*0.0001)</f>
        <v>1.4504592473892646</v>
      </c>
      <c r="AP80">
        <f>(U80-T80)/(1000-U80)*AO80</f>
        <v>2.8554143416757033E-4</v>
      </c>
      <c r="AQ80">
        <f>(P80+273.15)</f>
        <v>287.94164600372312</v>
      </c>
      <c r="AR80">
        <f>(O80+273.15)</f>
        <v>288.3286365509033</v>
      </c>
      <c r="AS80">
        <f>(Y80*AK80+Z80*AL80)*AM80</f>
        <v>-5.3459726569211607E-3</v>
      </c>
      <c r="AT80">
        <f>((AS80+0.00000010773*(AR80^4-AQ80^4))-AP80*44100)/(L80*0.92*2*29.3+0.00000043092*AQ80^3)</f>
        <v>-7.3559882342706523E-2</v>
      </c>
      <c r="AU80">
        <f>0.61365*EXP(17.502*J80/(240.97+J80))</f>
        <v>1.6885583616863602</v>
      </c>
      <c r="AV80">
        <f>AU80*1000/AA80</f>
        <v>16.680289508063719</v>
      </c>
      <c r="AW80">
        <f>(AV80-U80)</f>
        <v>10.42582059021704</v>
      </c>
      <c r="AX80">
        <f>IF(D80,P80,(O80+P80)/2)</f>
        <v>14.985141277313232</v>
      </c>
      <c r="AY80">
        <f>0.61365*EXP(17.502*AX80/(240.97+AX80))</f>
        <v>1.7097394150482315</v>
      </c>
      <c r="AZ80">
        <f>IF(AW80&lt;&gt;0,(1000-(AV80+U80)/2)/AW80*AP80,0)</f>
        <v>2.7073842276340535E-2</v>
      </c>
      <c r="BA80">
        <f>U80*AA80/1000</f>
        <v>0.63314463361274098</v>
      </c>
      <c r="BB80">
        <f>(AY80-BA80)</f>
        <v>1.0765947814354906</v>
      </c>
      <c r="BC80">
        <f>1/(1.6/F80+1.37/N80)</f>
        <v>1.6937798705456666E-2</v>
      </c>
      <c r="BD80">
        <f>G80*AA80*0.001</f>
        <v>43.314254887025484</v>
      </c>
      <c r="BE80">
        <f>G80/S80</f>
        <v>1.0426581677991618</v>
      </c>
      <c r="BF80">
        <f>(1-AP80*AA80/AU80/F80)*100</f>
        <v>37.203404338812518</v>
      </c>
      <c r="BG80">
        <f>(S80-E80/(N80/1.35))</f>
        <v>410.51264694604822</v>
      </c>
      <c r="BH80">
        <f>E80*BF80/100/BG80</f>
        <v>-3.7717432454520709E-4</v>
      </c>
    </row>
    <row r="81" spans="1:60" x14ac:dyDescent="0.25">
      <c r="A81" s="1">
        <v>21</v>
      </c>
      <c r="B81" s="1" t="s">
        <v>143</v>
      </c>
      <c r="C81" s="1">
        <v>4556.4999994747341</v>
      </c>
      <c r="D81" s="1">
        <v>0</v>
      </c>
      <c r="E81">
        <f>(R81-S81*(1000-T81)/(1000-U81))*AO81</f>
        <v>-0.45271410624742592</v>
      </c>
      <c r="F81">
        <f>IF(AZ81&lt;&gt;0,1/(1/AZ81-1/N81),0)</f>
        <v>2.7144484185127771E-2</v>
      </c>
      <c r="G81">
        <f>((BC81-AP81/2)*S81-E81)/(BC81+AP81/2)</f>
        <v>430.11581033667437</v>
      </c>
      <c r="H81">
        <f>AP81*1000</f>
        <v>0.28439731450384775</v>
      </c>
      <c r="I81">
        <f>(AU81-BA81)</f>
        <v>1.0556381841304687</v>
      </c>
      <c r="J81">
        <f>(P81+AT81*D81)</f>
        <v>14.793620109558105</v>
      </c>
      <c r="K81" s="1">
        <v>3.4500000476837158</v>
      </c>
      <c r="L81">
        <f>(K81*AI81+AJ81)</f>
        <v>1.9798913746683482</v>
      </c>
      <c r="M81" s="1">
        <v>1</v>
      </c>
      <c r="N81">
        <f>L81*(M81+1)*(M81+1)/(M81*M81+1)</f>
        <v>3.9597827493366964</v>
      </c>
      <c r="O81" s="1">
        <v>15.179731369018555</v>
      </c>
      <c r="P81" s="1">
        <v>14.793620109558105</v>
      </c>
      <c r="Q81" s="1">
        <v>15.029651641845703</v>
      </c>
      <c r="R81" s="1">
        <v>410.12881469726562</v>
      </c>
      <c r="S81" s="1">
        <v>410.3604736328125</v>
      </c>
      <c r="T81" s="1">
        <v>6.0595083236694336</v>
      </c>
      <c r="U81" s="1">
        <v>6.2543578147888184</v>
      </c>
      <c r="V81" s="1">
        <v>35.430583953857422</v>
      </c>
      <c r="W81" s="1">
        <v>36.571212768554688</v>
      </c>
      <c r="X81" s="1">
        <v>500.40374755859375</v>
      </c>
      <c r="Y81" s="1">
        <v>-2.5834908708930016E-2</v>
      </c>
      <c r="Z81" s="1">
        <v>7.6775506138801575E-2</v>
      </c>
      <c r="AA81" s="1">
        <v>101.23103332519531</v>
      </c>
      <c r="AB81" s="1">
        <v>-2.5104365348815918</v>
      </c>
      <c r="AC81" s="1">
        <v>-3.2257135026156902E-3</v>
      </c>
      <c r="AD81" s="1">
        <v>1.9952220842242241E-2</v>
      </c>
      <c r="AE81" s="1">
        <v>9.778530802577734E-4</v>
      </c>
      <c r="AF81" s="1">
        <v>9.127332828938961E-3</v>
      </c>
      <c r="AG81" s="1">
        <v>5.6955975014716387E-4</v>
      </c>
      <c r="AH81" s="1">
        <v>1</v>
      </c>
      <c r="AI81" s="1">
        <v>-0.21956524252891541</v>
      </c>
      <c r="AJ81" s="1">
        <v>2.737391471862793</v>
      </c>
      <c r="AK81" s="1">
        <v>1</v>
      </c>
      <c r="AL81" s="1">
        <v>0</v>
      </c>
      <c r="AM81" s="1">
        <v>0.15999999642372131</v>
      </c>
      <c r="AN81" s="1">
        <v>111115</v>
      </c>
      <c r="AO81">
        <f>X81*0.000001/(K81*0.0001)</f>
        <v>1.450445625050232</v>
      </c>
      <c r="AP81">
        <f>(U81-T81)/(1000-U81)*AO81</f>
        <v>2.8439731450384775E-4</v>
      </c>
      <c r="AQ81">
        <f>(P81+273.15)</f>
        <v>287.94362010955808</v>
      </c>
      <c r="AR81">
        <f>(O81+273.15)</f>
        <v>288.32973136901853</v>
      </c>
      <c r="AS81">
        <f>(Y81*AK81+Z81*AL81)*AM81</f>
        <v>-4.1335853010359691E-3</v>
      </c>
      <c r="AT81">
        <f>((AS81+0.00000010773*(AR81^4-AQ81^4))-AP81*44100)/(L81*0.92*2*29.3+0.00000043092*AQ81^3)</f>
        <v>-7.3195154088289471E-2</v>
      </c>
      <c r="AU81">
        <f>0.61365*EXP(17.502*J81/(240.97+J81))</f>
        <v>1.6887732885070512</v>
      </c>
      <c r="AV81">
        <f>AU81*1000/AA81</f>
        <v>16.682367383152393</v>
      </c>
      <c r="AW81">
        <f>(AV81-U81)</f>
        <v>10.428009568363574</v>
      </c>
      <c r="AX81">
        <f>IF(D81,P81,(O81+P81)/2)</f>
        <v>14.98667573928833</v>
      </c>
      <c r="AY81">
        <f>0.61365*EXP(17.502*AX81/(240.97+AX81))</f>
        <v>1.7099083143458229</v>
      </c>
      <c r="AZ81">
        <f>IF(AW81&lt;&gt;0,(1000-(AV81+U81)/2)/AW81*AP81,0)</f>
        <v>2.6959674436035412E-2</v>
      </c>
      <c r="BA81">
        <f>U81*AA81/1000</f>
        <v>0.6331351043765826</v>
      </c>
      <c r="BB81">
        <f>(AY81-BA81)</f>
        <v>1.0767732099692404</v>
      </c>
      <c r="BC81">
        <f>1/(1.6/F81+1.37/N81)</f>
        <v>1.6866303632766946E-2</v>
      </c>
      <c r="BD81">
        <f>G81*AA81*0.001</f>
        <v>43.541067929885273</v>
      </c>
      <c r="BE81">
        <f>G81/S81</f>
        <v>1.0481414219283185</v>
      </c>
      <c r="BF81">
        <f>(1-AP81*AA81/AU81/F81)*100</f>
        <v>37.196157373431113</v>
      </c>
      <c r="BG81">
        <f>(S81-E81/(N81/1.35))</f>
        <v>410.51481645465958</v>
      </c>
      <c r="BH81">
        <f>E81*BF81/100/BG81</f>
        <v>-4.1019774356941687E-4</v>
      </c>
    </row>
    <row r="82" spans="1:60" x14ac:dyDescent="0.25">
      <c r="A82" s="1" t="s">
        <v>9</v>
      </c>
      <c r="B82" s="1" t="s">
        <v>144</v>
      </c>
    </row>
    <row r="83" spans="1:60" x14ac:dyDescent="0.25">
      <c r="A83" s="1" t="s">
        <v>9</v>
      </c>
      <c r="B83" s="1" t="s">
        <v>145</v>
      </c>
    </row>
    <row r="84" spans="1:60" x14ac:dyDescent="0.25">
      <c r="A84" s="1" t="s">
        <v>9</v>
      </c>
      <c r="B84" s="1" t="s">
        <v>146</v>
      </c>
    </row>
    <row r="85" spans="1:60" x14ac:dyDescent="0.25">
      <c r="A85" s="1" t="s">
        <v>9</v>
      </c>
      <c r="B85" s="1" t="s">
        <v>147</v>
      </c>
    </row>
    <row r="86" spans="1:60" x14ac:dyDescent="0.25">
      <c r="A86" s="1" t="s">
        <v>9</v>
      </c>
      <c r="B86" s="1" t="s">
        <v>148</v>
      </c>
    </row>
    <row r="87" spans="1:60" x14ac:dyDescent="0.25">
      <c r="A87" s="1" t="s">
        <v>9</v>
      </c>
      <c r="B87" s="1" t="s">
        <v>149</v>
      </c>
    </row>
    <row r="88" spans="1:60" x14ac:dyDescent="0.25">
      <c r="A88" s="1" t="s">
        <v>9</v>
      </c>
      <c r="B88" s="1" t="s">
        <v>150</v>
      </c>
    </row>
    <row r="89" spans="1:60" x14ac:dyDescent="0.25">
      <c r="A89" s="1" t="s">
        <v>9</v>
      </c>
      <c r="B89" s="1" t="s">
        <v>151</v>
      </c>
    </row>
    <row r="90" spans="1:60" x14ac:dyDescent="0.25">
      <c r="A90" s="1" t="s">
        <v>9</v>
      </c>
      <c r="B90" s="1" t="s">
        <v>152</v>
      </c>
    </row>
    <row r="91" spans="1:60" x14ac:dyDescent="0.25">
      <c r="A91" s="1" t="s">
        <v>9</v>
      </c>
      <c r="B91" s="1" t="s">
        <v>153</v>
      </c>
    </row>
    <row r="92" spans="1:60" x14ac:dyDescent="0.25">
      <c r="A92" s="1" t="s">
        <v>9</v>
      </c>
      <c r="B92" s="1" t="s">
        <v>154</v>
      </c>
    </row>
    <row r="93" spans="1:60" x14ac:dyDescent="0.25">
      <c r="A93" s="1">
        <v>22</v>
      </c>
      <c r="B93" s="1" t="s">
        <v>155</v>
      </c>
      <c r="C93" s="1">
        <v>5091.9999999329448</v>
      </c>
      <c r="D93" s="1">
        <v>0</v>
      </c>
      <c r="E93">
        <f>(R93-S93*(1000-T93)/(1000-U93))*AO93</f>
        <v>-0.42003127824312742</v>
      </c>
      <c r="F93">
        <f>IF(AZ93&lt;&gt;0,1/(1/AZ93-1/N93),0)</f>
        <v>1.1980519205789474E-2</v>
      </c>
      <c r="G93">
        <f>((BC93-AP93/2)*S93-E93)/(BC93+AP93/2)</f>
        <v>459.66861178655762</v>
      </c>
      <c r="H93">
        <f>AP93*1000</f>
        <v>0.12310445811785506</v>
      </c>
      <c r="I93">
        <f>(AU93-BA93)</f>
        <v>1.0372803179846541</v>
      </c>
      <c r="J93">
        <f>(P93+AT93*D93)</f>
        <v>14.817696571350098</v>
      </c>
      <c r="K93" s="1">
        <v>9.3400001525878906</v>
      </c>
      <c r="L93">
        <f>(K93*AI93+AJ93)</f>
        <v>0.68665207313972587</v>
      </c>
      <c r="M93" s="1">
        <v>1</v>
      </c>
      <c r="N93">
        <f>L93*(M93+1)*(M93+1)/(M93*M93+1)</f>
        <v>1.3733041462794517</v>
      </c>
      <c r="O93" s="1">
        <v>15.185998916625977</v>
      </c>
      <c r="P93" s="1">
        <v>14.817696571350098</v>
      </c>
      <c r="Q93" s="1">
        <v>15.02883243560791</v>
      </c>
      <c r="R93" s="1">
        <v>409.67001342773437</v>
      </c>
      <c r="S93" s="1">
        <v>410.35968017578125</v>
      </c>
      <c r="T93" s="1">
        <v>6.2322688102722168</v>
      </c>
      <c r="U93" s="1">
        <v>6.4605484008789062</v>
      </c>
      <c r="V93" s="1">
        <v>36.476642608642578</v>
      </c>
      <c r="W93" s="1">
        <v>37.767745971679687</v>
      </c>
      <c r="X93" s="1">
        <v>500.42465209960937</v>
      </c>
      <c r="Y93" s="1">
        <v>-5.1746186800301075E-3</v>
      </c>
      <c r="Z93" s="1">
        <v>0.11737151443958282</v>
      </c>
      <c r="AA93" s="1">
        <v>101.24777984619141</v>
      </c>
      <c r="AB93" s="1">
        <v>-2.3666772842407227</v>
      </c>
      <c r="AC93" s="1">
        <v>-4.964643158018589E-3</v>
      </c>
      <c r="AD93" s="1">
        <v>2.1264692768454552E-2</v>
      </c>
      <c r="AE93" s="1">
        <v>9.4802724197506905E-4</v>
      </c>
      <c r="AF93" s="1">
        <v>1.4269146136939526E-2</v>
      </c>
      <c r="AG93" s="1">
        <v>6.1632570577785373E-4</v>
      </c>
      <c r="AH93" s="1">
        <v>1</v>
      </c>
      <c r="AI93" s="1">
        <v>-0.21956524252891541</v>
      </c>
      <c r="AJ93" s="1">
        <v>2.737391471862793</v>
      </c>
      <c r="AK93" s="1">
        <v>1</v>
      </c>
      <c r="AL93" s="1">
        <v>0</v>
      </c>
      <c r="AM93" s="1">
        <v>0.15999999642372131</v>
      </c>
      <c r="AN93" s="1">
        <v>111115</v>
      </c>
      <c r="AO93">
        <f>X93*0.000001/(K93*0.0001)</f>
        <v>0.53578655666397779</v>
      </c>
      <c r="AP93">
        <f>(U93-T93)/(1000-U93)*AO93</f>
        <v>1.2310445811785506E-4</v>
      </c>
      <c r="AQ93">
        <f>(P93+273.15)</f>
        <v>287.96769657135007</v>
      </c>
      <c r="AR93">
        <f>(O93+273.15)</f>
        <v>288.33599891662595</v>
      </c>
      <c r="AS93">
        <f>(Y93*AK93+Z93*AL93)*AM93</f>
        <v>-8.279389702989387E-4</v>
      </c>
      <c r="AT93">
        <f>((AS93+0.00000010773*(AR93^4-AQ93^4))-AP93*44100)/(L93*0.92*2*29.3+0.00000043092*AQ93^3)</f>
        <v>-3.4507462353735661E-2</v>
      </c>
      <c r="AU93">
        <f>0.61365*EXP(17.502*J93/(240.97+J93))</f>
        <v>1.6913965001625055</v>
      </c>
      <c r="AV93">
        <f>AU93*1000/AA93</f>
        <v>16.705516928192971</v>
      </c>
      <c r="AW93">
        <f>(AV93-U93)</f>
        <v>10.244968527314064</v>
      </c>
      <c r="AX93">
        <f>IF(D93,P93,(O93+P93)/2)</f>
        <v>15.001847743988037</v>
      </c>
      <c r="AY93">
        <f>0.61365*EXP(17.502*AX93/(240.97+AX93))</f>
        <v>1.711579096690601</v>
      </c>
      <c r="AZ93">
        <f>IF(AW93&lt;&gt;0,(1000-(AV93+U93)/2)/AW93*AP93,0)</f>
        <v>1.1876906681940443E-2</v>
      </c>
      <c r="BA93">
        <f>U93*AA93/1000</f>
        <v>0.65411618217785139</v>
      </c>
      <c r="BB93">
        <f>(AY93-BA93)</f>
        <v>1.0574629145127497</v>
      </c>
      <c r="BC93">
        <f>1/(1.6/F93+1.37/N93)</f>
        <v>7.4323065934858157E-3</v>
      </c>
      <c r="BD93">
        <f>G93*AA93*0.001</f>
        <v>46.540426408369811</v>
      </c>
      <c r="BE93">
        <f>G93/S93</f>
        <v>1.12016027400561</v>
      </c>
      <c r="BF93">
        <f>(1-AP93*AA93/AU93/F93)*100</f>
        <v>38.491062899553341</v>
      </c>
      <c r="BG93">
        <f>(S93-E93/(N93/1.35))</f>
        <v>410.77258377558792</v>
      </c>
      <c r="BH93">
        <f>E93*BF93/100/BG93</f>
        <v>-3.935864025304221E-4</v>
      </c>
    </row>
    <row r="94" spans="1:60" x14ac:dyDescent="0.25">
      <c r="A94" s="1">
        <v>23</v>
      </c>
      <c r="B94" s="1" t="s">
        <v>156</v>
      </c>
      <c r="C94" s="1">
        <v>5096.9999998211861</v>
      </c>
      <c r="D94" s="1">
        <v>0</v>
      </c>
      <c r="E94">
        <f>(R94-S94*(1000-T94)/(1000-U94))*AO94</f>
        <v>-0.3416937341853481</v>
      </c>
      <c r="F94">
        <f>IF(AZ94&lt;&gt;0,1/(1/AZ94-1/N94),0)</f>
        <v>1.1938725921391037E-2</v>
      </c>
      <c r="G94">
        <f>((BC94-AP94/2)*S94-E94)/(BC94+AP94/2)</f>
        <v>449.32658757531391</v>
      </c>
      <c r="H94">
        <f>AP94*1000</f>
        <v>0.12280921365868111</v>
      </c>
      <c r="I94">
        <f>(AU94-BA94)</f>
        <v>1.0383811546652799</v>
      </c>
      <c r="J94">
        <f>(P94+AT94*D94)</f>
        <v>14.82618236541748</v>
      </c>
      <c r="K94" s="1">
        <v>9.3400001525878906</v>
      </c>
      <c r="L94">
        <f>(K94*AI94+AJ94)</f>
        <v>0.68665207313972587</v>
      </c>
      <c r="M94" s="1">
        <v>1</v>
      </c>
      <c r="N94">
        <f>L94*(M94+1)*(M94+1)/(M94*M94+1)</f>
        <v>1.3733041462794517</v>
      </c>
      <c r="O94" s="1">
        <v>15.187747001647949</v>
      </c>
      <c r="P94" s="1">
        <v>14.82618236541748</v>
      </c>
      <c r="Q94" s="1">
        <v>15.03017520904541</v>
      </c>
      <c r="R94" s="1">
        <v>409.77597045898437</v>
      </c>
      <c r="S94" s="1">
        <v>410.31967163085937</v>
      </c>
      <c r="T94" s="1">
        <v>6.2310709953308105</v>
      </c>
      <c r="U94" s="1">
        <v>6.4588074684143066</v>
      </c>
      <c r="V94" s="1">
        <v>36.423545837402344</v>
      </c>
      <c r="W94" s="1">
        <v>37.753787994384766</v>
      </c>
      <c r="X94" s="1">
        <v>500.41592407226563</v>
      </c>
      <c r="Y94" s="1">
        <v>5.7904748246073723E-3</v>
      </c>
      <c r="Z94" s="1">
        <v>9.0729482471942902E-2</v>
      </c>
      <c r="AA94" s="1">
        <v>101.24790954589844</v>
      </c>
      <c r="AB94" s="1">
        <v>-2.3666772842407227</v>
      </c>
      <c r="AC94" s="1">
        <v>-4.964643158018589E-3</v>
      </c>
      <c r="AD94" s="1">
        <v>2.1264692768454552E-2</v>
      </c>
      <c r="AE94" s="1">
        <v>9.4802724197506905E-4</v>
      </c>
      <c r="AF94" s="1">
        <v>1.4269146136939526E-2</v>
      </c>
      <c r="AG94" s="1">
        <v>6.1632570577785373E-4</v>
      </c>
      <c r="AH94" s="1">
        <v>1</v>
      </c>
      <c r="AI94" s="1">
        <v>-0.21956524252891541</v>
      </c>
      <c r="AJ94" s="1">
        <v>2.737391471862793</v>
      </c>
      <c r="AK94" s="1">
        <v>1</v>
      </c>
      <c r="AL94" s="1">
        <v>0</v>
      </c>
      <c r="AM94" s="1">
        <v>0.15999999642372131</v>
      </c>
      <c r="AN94" s="1">
        <v>111115</v>
      </c>
      <c r="AO94">
        <f>X94*0.000001/(K94*0.0001)</f>
        <v>0.53577721188110716</v>
      </c>
      <c r="AP94">
        <f>(U94-T94)/(1000-U94)*AO94</f>
        <v>1.2280921365868112E-4</v>
      </c>
      <c r="AQ94">
        <f>(P94+273.15)</f>
        <v>287.97618236541746</v>
      </c>
      <c r="AR94">
        <f>(O94+273.15)</f>
        <v>288.33774700164793</v>
      </c>
      <c r="AS94">
        <f>(Y94*AK94+Z94*AL94)*AM94</f>
        <v>9.2647595122882787E-4</v>
      </c>
      <c r="AT94">
        <f>((AS94+0.00000010773*(AR94^4-AQ94^4))-AP94*44100)/(L94*0.92*2*29.3+0.00000043092*AQ94^3)</f>
        <v>-3.5658625797225181E-2</v>
      </c>
      <c r="AU94">
        <f>0.61365*EXP(17.502*J94/(240.97+J94))</f>
        <v>1.6923219090016648</v>
      </c>
      <c r="AV94">
        <f>AU94*1000/AA94</f>
        <v>16.714635557334535</v>
      </c>
      <c r="AW94">
        <f>(AV94-U94)</f>
        <v>10.255828088920229</v>
      </c>
      <c r="AX94">
        <f>IF(D94,P94,(O94+P94)/2)</f>
        <v>15.006964683532715</v>
      </c>
      <c r="AY94">
        <f>0.61365*EXP(17.502*AX94/(240.97+AX94))</f>
        <v>1.7121429113319502</v>
      </c>
      <c r="AZ94">
        <f>IF(AW94&lt;&gt;0,(1000-(AV94+U94)/2)/AW94*AP94,0)</f>
        <v>1.1835831923893226E-2</v>
      </c>
      <c r="BA94">
        <f>U94*AA94/1000</f>
        <v>0.65394075433638499</v>
      </c>
      <c r="BB94">
        <f>(AY94-BA94)</f>
        <v>1.0582021569955651</v>
      </c>
      <c r="BC94">
        <f>1/(1.6/F94+1.37/N94)</f>
        <v>7.4065710305803566E-3</v>
      </c>
      <c r="BD94">
        <f>G94*AA94*0.001</f>
        <v>45.493377695392596</v>
      </c>
      <c r="BE94">
        <f>G94/S94</f>
        <v>1.095064698676077</v>
      </c>
      <c r="BF94">
        <f>(1-AP94*AA94/AU94/F94)*100</f>
        <v>38.457369295691514</v>
      </c>
      <c r="BG94">
        <f>(S94-E94/(N94/1.35))</f>
        <v>410.65556702766565</v>
      </c>
      <c r="BH94">
        <f>E94*BF94/100/BG94</f>
        <v>-3.1999181739339488E-4</v>
      </c>
    </row>
    <row r="95" spans="1:60" x14ac:dyDescent="0.25">
      <c r="A95" s="1">
        <v>24</v>
      </c>
      <c r="B95" s="1" t="s">
        <v>157</v>
      </c>
      <c r="C95" s="1">
        <v>5101.9999997094274</v>
      </c>
      <c r="D95" s="1">
        <v>0</v>
      </c>
      <c r="E95">
        <f>(R95-S95*(1000-T95)/(1000-U95))*AO95</f>
        <v>-0.24029464617404991</v>
      </c>
      <c r="F95">
        <f>IF(AZ95&lt;&gt;0,1/(1/AZ95-1/N95),0)</f>
        <v>1.1801332215145939E-2</v>
      </c>
      <c r="G95">
        <f>((BC95-AP95/2)*S95-E95)/(BC95+AP95/2)</f>
        <v>436.12396662948493</v>
      </c>
      <c r="H95">
        <f>AP95*1000</f>
        <v>0.12147582359702214</v>
      </c>
      <c r="I95">
        <f>(AU95-BA95)</f>
        <v>1.0389605484596327</v>
      </c>
      <c r="J95">
        <f>(P95+AT95*D95)</f>
        <v>14.831665992736816</v>
      </c>
      <c r="K95" s="1">
        <v>9.3400001525878906</v>
      </c>
      <c r="L95">
        <f>(K95*AI95+AJ95)</f>
        <v>0.68665207313972587</v>
      </c>
      <c r="M95" s="1">
        <v>1</v>
      </c>
      <c r="N95">
        <f>L95*(M95+1)*(M95+1)/(M95*M95+1)</f>
        <v>1.3733041462794517</v>
      </c>
      <c r="O95" s="1">
        <v>15.189502716064453</v>
      </c>
      <c r="P95" s="1">
        <v>14.831665992736816</v>
      </c>
      <c r="Q95" s="1">
        <v>15.030156135559082</v>
      </c>
      <c r="R95" s="1">
        <v>409.97171020507812</v>
      </c>
      <c r="S95" s="1">
        <v>410.32717895507812</v>
      </c>
      <c r="T95" s="1">
        <v>6.2337150573730469</v>
      </c>
      <c r="U95" s="1">
        <v>6.4589815139770508</v>
      </c>
      <c r="V95" s="1">
        <v>36.432674407958984</v>
      </c>
      <c r="W95" s="1">
        <v>37.750404357910156</v>
      </c>
      <c r="X95" s="1">
        <v>500.4100341796875</v>
      </c>
      <c r="Y95" s="1">
        <v>-4.1025741957128048E-3</v>
      </c>
      <c r="Z95" s="1">
        <v>0.1005772277712822</v>
      </c>
      <c r="AA95" s="1">
        <v>101.24810028076172</v>
      </c>
      <c r="AB95" s="1">
        <v>-2.3666772842407227</v>
      </c>
      <c r="AC95" s="1">
        <v>-4.964643158018589E-3</v>
      </c>
      <c r="AD95" s="1">
        <v>2.1264692768454552E-2</v>
      </c>
      <c r="AE95" s="1">
        <v>9.4802724197506905E-4</v>
      </c>
      <c r="AF95" s="1">
        <v>1.4269146136939526E-2</v>
      </c>
      <c r="AG95" s="1">
        <v>6.1632570577785373E-4</v>
      </c>
      <c r="AH95" s="1">
        <v>1</v>
      </c>
      <c r="AI95" s="1">
        <v>-0.21956524252891541</v>
      </c>
      <c r="AJ95" s="1">
        <v>2.737391471862793</v>
      </c>
      <c r="AK95" s="1">
        <v>1</v>
      </c>
      <c r="AL95" s="1">
        <v>0</v>
      </c>
      <c r="AM95" s="1">
        <v>0.15999999642372131</v>
      </c>
      <c r="AN95" s="1">
        <v>111115</v>
      </c>
      <c r="AO95">
        <f>X95*0.000001/(K95*0.0001)</f>
        <v>0.53577090578637288</v>
      </c>
      <c r="AP95">
        <f>(U95-T95)/(1000-U95)*AO95</f>
        <v>1.2147582359702214E-4</v>
      </c>
      <c r="AQ95">
        <f>(P95+273.15)</f>
        <v>287.98166599273679</v>
      </c>
      <c r="AR95">
        <f>(O95+273.15)</f>
        <v>288.33950271606443</v>
      </c>
      <c r="AS95">
        <f>(Y95*AK95+Z95*AL95)*AM95</f>
        <v>-6.5641185664210011E-4</v>
      </c>
      <c r="AT95">
        <f>((AS95+0.00000010773*(AR95^4-AQ95^4))-AP95*44100)/(L95*0.92*2*29.3+0.00000043092*AQ95^3)</f>
        <v>-3.5258238714395249E-2</v>
      </c>
      <c r="AU95">
        <f>0.61365*EXP(17.502*J95/(240.97+J95))</f>
        <v>1.6929201564983674</v>
      </c>
      <c r="AV95">
        <f>AU95*1000/AA95</f>
        <v>16.720512797809416</v>
      </c>
      <c r="AW95">
        <f>(AV95-U95)</f>
        <v>10.261531283832365</v>
      </c>
      <c r="AX95">
        <f>IF(D95,P95,(O95+P95)/2)</f>
        <v>15.010584354400635</v>
      </c>
      <c r="AY95">
        <f>0.61365*EXP(17.502*AX95/(240.97+AX95))</f>
        <v>1.7125418465997755</v>
      </c>
      <c r="AZ95">
        <f>IF(AW95&lt;&gt;0,(1000-(AV95+U95)/2)/AW95*AP95,0)</f>
        <v>1.1700782874886592E-2</v>
      </c>
      <c r="BA95">
        <f>U95*AA95/1000</f>
        <v>0.65395960803873454</v>
      </c>
      <c r="BB95">
        <f>(AY95-BA95)</f>
        <v>1.0585822385610411</v>
      </c>
      <c r="BC95">
        <f>1/(1.6/F95+1.37/N95)</f>
        <v>7.3219570411543391E-3</v>
      </c>
      <c r="BD95">
        <f>G95*AA95*0.001</f>
        <v>44.15672310814567</v>
      </c>
      <c r="BE95">
        <f>G95/S95</f>
        <v>1.0628688251655662</v>
      </c>
      <c r="BF95">
        <f>(1-AP95*AA95/AU95/F95)*100</f>
        <v>38.438495722484191</v>
      </c>
      <c r="BG95">
        <f>(S95-E95/(N95/1.35))</f>
        <v>410.56339594547592</v>
      </c>
      <c r="BH95">
        <f>E95*BF95/100/BG95</f>
        <v>-2.2497292306895557E-4</v>
      </c>
    </row>
    <row r="96" spans="1:60" x14ac:dyDescent="0.25">
      <c r="A96" s="1">
        <v>25</v>
      </c>
      <c r="B96" s="1" t="s">
        <v>158</v>
      </c>
      <c r="C96" s="1">
        <v>5107.4999995864928</v>
      </c>
      <c r="D96" s="1">
        <v>0</v>
      </c>
      <c r="E96">
        <f>(R96-S96*(1000-T96)/(1000-U96))*AO96</f>
        <v>-0.15668789542263217</v>
      </c>
      <c r="F96">
        <f>IF(AZ96&lt;&gt;0,1/(1/AZ96-1/N96),0)</f>
        <v>1.1709411702749657E-2</v>
      </c>
      <c r="G96">
        <f>((BC96-AP96/2)*S96-E96)/(BC96+AP96/2)</f>
        <v>425.0136368938181</v>
      </c>
      <c r="H96">
        <f>AP96*1000</f>
        <v>0.12052833255117053</v>
      </c>
      <c r="I96">
        <f>(AU96-BA96)</f>
        <v>1.038881730984706</v>
      </c>
      <c r="J96">
        <f>(P96+AT96*D96)</f>
        <v>14.831327438354492</v>
      </c>
      <c r="K96" s="1">
        <v>9.3400001525878906</v>
      </c>
      <c r="L96">
        <f>(K96*AI96+AJ96)</f>
        <v>0.68665207313972587</v>
      </c>
      <c r="M96" s="1">
        <v>1</v>
      </c>
      <c r="N96">
        <f>L96*(M96+1)*(M96+1)/(M96*M96+1)</f>
        <v>1.3733041462794517</v>
      </c>
      <c r="O96" s="1">
        <v>15.190912246704102</v>
      </c>
      <c r="P96" s="1">
        <v>14.831327438354492</v>
      </c>
      <c r="Q96" s="1">
        <v>15.030040740966797</v>
      </c>
      <c r="R96" s="1">
        <v>410.17636108398437</v>
      </c>
      <c r="S96" s="1">
        <v>410.37649536132812</v>
      </c>
      <c r="T96" s="1">
        <v>6.2358760833740234</v>
      </c>
      <c r="U96" s="1">
        <v>6.459385871887207</v>
      </c>
      <c r="V96" s="1">
        <v>36.440704345703125</v>
      </c>
      <c r="W96" s="1">
        <v>37.748638153076172</v>
      </c>
      <c r="X96" s="1">
        <v>500.40899658203125</v>
      </c>
      <c r="Y96" s="1">
        <v>-6.2501288950443268E-2</v>
      </c>
      <c r="Z96" s="1">
        <v>9.0168409049510956E-2</v>
      </c>
      <c r="AA96" s="1">
        <v>101.24824523925781</v>
      </c>
      <c r="AB96" s="1">
        <v>-2.3666772842407227</v>
      </c>
      <c r="AC96" s="1">
        <v>-4.964643158018589E-3</v>
      </c>
      <c r="AD96" s="1">
        <v>2.1264692768454552E-2</v>
      </c>
      <c r="AE96" s="1">
        <v>9.4802724197506905E-4</v>
      </c>
      <c r="AF96" s="1">
        <v>1.4269146136939526E-2</v>
      </c>
      <c r="AG96" s="1">
        <v>6.1632570577785373E-4</v>
      </c>
      <c r="AH96" s="1">
        <v>1</v>
      </c>
      <c r="AI96" s="1">
        <v>-0.21956524252891541</v>
      </c>
      <c r="AJ96" s="1">
        <v>2.737391471862793</v>
      </c>
      <c r="AK96" s="1">
        <v>1</v>
      </c>
      <c r="AL96" s="1">
        <v>0</v>
      </c>
      <c r="AM96" s="1">
        <v>0.15999999642372131</v>
      </c>
      <c r="AN96" s="1">
        <v>111115</v>
      </c>
      <c r="AO96">
        <f>X96*0.000001/(K96*0.0001)</f>
        <v>0.53576979486812948</v>
      </c>
      <c r="AP96">
        <f>(U96-T96)/(1000-U96)*AO96</f>
        <v>1.2052833255117053E-4</v>
      </c>
      <c r="AQ96">
        <f>(P96+273.15)</f>
        <v>287.98132743835447</v>
      </c>
      <c r="AR96">
        <f>(O96+273.15)</f>
        <v>288.34091224670408</v>
      </c>
      <c r="AS96">
        <f>(Y96*AK96+Z96*AL96)*AM96</f>
        <v>-1.0000206008548895E-2</v>
      </c>
      <c r="AT96">
        <f>((AS96+0.00000010773*(AR96^4-AQ96^4))-AP96*44100)/(L96*0.92*2*29.3+0.00000043092*AQ96^3)</f>
        <v>-3.4191151906500308E-2</v>
      </c>
      <c r="AU96">
        <f>0.61365*EXP(17.502*J96/(240.97+J96))</f>
        <v>1.6928832158365392</v>
      </c>
      <c r="AV96">
        <f>AU96*1000/AA96</f>
        <v>16.720124006456793</v>
      </c>
      <c r="AW96">
        <f>(AV96-U96)</f>
        <v>10.260738134569586</v>
      </c>
      <c r="AX96">
        <f>IF(D96,P96,(O96+P96)/2)</f>
        <v>15.011119842529297</v>
      </c>
      <c r="AY96">
        <f>0.61365*EXP(17.502*AX96/(240.97+AX96))</f>
        <v>1.7126008713584688</v>
      </c>
      <c r="AZ96">
        <f>IF(AW96&lt;&gt;0,(1000-(AV96+U96)/2)/AW96*AP96,0)</f>
        <v>1.1610416049144472E-2</v>
      </c>
      <c r="BA96">
        <f>U96*AA96/1000</f>
        <v>0.65400148485183307</v>
      </c>
      <c r="BB96">
        <f>(AY96-BA96)</f>
        <v>1.0585993865066357</v>
      </c>
      <c r="BC96">
        <f>1/(1.6/F96+1.37/N96)</f>
        <v>7.2653397079869963E-3</v>
      </c>
      <c r="BD96">
        <f>G96*AA96*0.001</f>
        <v>43.031884938254166</v>
      </c>
      <c r="BE96">
        <f>G96/S96</f>
        <v>1.0356675923156911</v>
      </c>
      <c r="BF96">
        <f>(1-AP96*AA96/AU96/F96)*100</f>
        <v>38.437736676500968</v>
      </c>
      <c r="BG96">
        <f>(S96-E96/(N96/1.35))</f>
        <v>410.5305243573037</v>
      </c>
      <c r="BH96">
        <f>E96*BF96/100/BG96</f>
        <v>-1.4670597452111497E-4</v>
      </c>
    </row>
    <row r="97" spans="1:60" x14ac:dyDescent="0.25">
      <c r="A97" s="1">
        <v>26</v>
      </c>
      <c r="B97" s="1" t="s">
        <v>159</v>
      </c>
      <c r="C97" s="1">
        <v>5112.4999994747341</v>
      </c>
      <c r="D97" s="1">
        <v>0</v>
      </c>
      <c r="E97">
        <f>(R97-S97*(1000-T97)/(1000-U97))*AO97</f>
        <v>-0.16470409787237575</v>
      </c>
      <c r="F97">
        <f>IF(AZ97&lt;&gt;0,1/(1/AZ97-1/N97),0)</f>
        <v>1.1644297628199369E-2</v>
      </c>
      <c r="G97">
        <f>((BC97-AP97/2)*S97-E97)/(BC97+AP97/2)</f>
        <v>426.28731234858884</v>
      </c>
      <c r="H97">
        <f>AP97*1000</f>
        <v>0.11988920945185022</v>
      </c>
      <c r="I97">
        <f>(AU97-BA97)</f>
        <v>1.0391037855052137</v>
      </c>
      <c r="J97">
        <f>(P97+AT97*D97)</f>
        <v>14.833646774291992</v>
      </c>
      <c r="K97" s="1">
        <v>9.3400001525878906</v>
      </c>
      <c r="L97">
        <f>(K97*AI97+AJ97)</f>
        <v>0.68665207313972587</v>
      </c>
      <c r="M97" s="1">
        <v>1</v>
      </c>
      <c r="N97">
        <f>L97*(M97+1)*(M97+1)/(M97*M97+1)</f>
        <v>1.3733041462794517</v>
      </c>
      <c r="O97" s="1">
        <v>15.191547393798828</v>
      </c>
      <c r="P97" s="1">
        <v>14.833646774291992</v>
      </c>
      <c r="Q97" s="1">
        <v>15.030025482177734</v>
      </c>
      <c r="R97" s="1">
        <v>410.21795654296875</v>
      </c>
      <c r="S97" s="1">
        <v>410.43353271484375</v>
      </c>
      <c r="T97" s="1">
        <v>6.2373480796813965</v>
      </c>
      <c r="U97" s="1">
        <v>6.4596757888793945</v>
      </c>
      <c r="V97" s="1">
        <v>36.448047637939453</v>
      </c>
      <c r="W97" s="1">
        <v>37.748523712158203</v>
      </c>
      <c r="X97" s="1">
        <v>500.40182495117187</v>
      </c>
      <c r="Y97" s="1">
        <v>-7.4862077832221985E-2</v>
      </c>
      <c r="Z97" s="1">
        <v>0.11363476514816284</v>
      </c>
      <c r="AA97" s="1">
        <v>101.24850463867187</v>
      </c>
      <c r="AB97" s="1">
        <v>-2.3666772842407227</v>
      </c>
      <c r="AC97" s="1">
        <v>-4.964643158018589E-3</v>
      </c>
      <c r="AD97" s="1">
        <v>2.1264692768454552E-2</v>
      </c>
      <c r="AE97" s="1">
        <v>9.4802724197506905E-4</v>
      </c>
      <c r="AF97" s="1">
        <v>1.4269146136939526E-2</v>
      </c>
      <c r="AG97" s="1">
        <v>6.1632570577785373E-4</v>
      </c>
      <c r="AH97" s="1">
        <v>1</v>
      </c>
      <c r="AI97" s="1">
        <v>-0.21956524252891541</v>
      </c>
      <c r="AJ97" s="1">
        <v>2.737391471862793</v>
      </c>
      <c r="AK97" s="1">
        <v>1</v>
      </c>
      <c r="AL97" s="1">
        <v>0</v>
      </c>
      <c r="AM97" s="1">
        <v>0.15999999642372131</v>
      </c>
      <c r="AN97" s="1">
        <v>111115</v>
      </c>
      <c r="AO97">
        <f>X97*0.000001/(K97*0.0001)</f>
        <v>0.53576211646262395</v>
      </c>
      <c r="AP97">
        <f>(U97-T97)/(1000-U97)*AO97</f>
        <v>1.1988920945185022E-4</v>
      </c>
      <c r="AQ97">
        <f>(P97+273.15)</f>
        <v>287.98364677429197</v>
      </c>
      <c r="AR97">
        <f>(O97+273.15)</f>
        <v>288.34154739379881</v>
      </c>
      <c r="AS97">
        <f>(Y97*AK97+Z97*AL97)*AM97</f>
        <v>-1.1977932185427864E-2</v>
      </c>
      <c r="AT97">
        <f>((AS97+0.00000010773*(AR97^4-AQ97^4))-AP97*44100)/(L97*0.92*2*29.3+0.00000043092*AQ97^3)</f>
        <v>-3.4002884348086009E-2</v>
      </c>
      <c r="AU97">
        <f>0.61365*EXP(17.502*J97/(240.97+J97))</f>
        <v>1.6931362995798855</v>
      </c>
      <c r="AV97">
        <f>AU97*1000/AA97</f>
        <v>16.722580798819937</v>
      </c>
      <c r="AW97">
        <f>(AV97-U97)</f>
        <v>10.262905009940543</v>
      </c>
      <c r="AX97">
        <f>IF(D97,P97,(O97+P97)/2)</f>
        <v>15.01259708404541</v>
      </c>
      <c r="AY97">
        <f>0.61365*EXP(17.502*AX97/(240.97+AX97))</f>
        <v>1.7127637111707297</v>
      </c>
      <c r="AZ97">
        <f>IF(AW97&lt;&gt;0,(1000-(AV97+U97)/2)/AW97*AP97,0)</f>
        <v>1.1546395307105365E-2</v>
      </c>
      <c r="BA97">
        <f>U97*AA97/1000</f>
        <v>0.65403251407467178</v>
      </c>
      <c r="BB97">
        <f>(AY97-BA97)</f>
        <v>1.058731197096058</v>
      </c>
      <c r="BC97">
        <f>1/(1.6/F97+1.37/N97)</f>
        <v>7.2252295790267177E-3</v>
      </c>
      <c r="BD97">
        <f>G97*AA97*0.001</f>
        <v>43.160952921733063</v>
      </c>
      <c r="BE97">
        <f>G97/S97</f>
        <v>1.0386269112293995</v>
      </c>
      <c r="BF97">
        <f>(1-AP97*AA97/AU97/F97)*100</f>
        <v>38.430802075196233</v>
      </c>
      <c r="BG97">
        <f>(S97-E97/(N97/1.35))</f>
        <v>410.59544188312969</v>
      </c>
      <c r="BH97">
        <f>E97*BF97/100/BG97</f>
        <v>-1.5415929990057428E-4</v>
      </c>
    </row>
    <row r="98" spans="1:60" x14ac:dyDescent="0.25">
      <c r="A98" s="1" t="s">
        <v>9</v>
      </c>
      <c r="B98" s="1" t="s">
        <v>160</v>
      </c>
    </row>
    <row r="99" spans="1:60" x14ac:dyDescent="0.25">
      <c r="A99" s="1" t="s">
        <v>9</v>
      </c>
      <c r="B99" s="1" t="s">
        <v>161</v>
      </c>
    </row>
    <row r="100" spans="1:60" x14ac:dyDescent="0.25">
      <c r="A100" s="1" t="s">
        <v>9</v>
      </c>
      <c r="B100" s="1" t="s">
        <v>162</v>
      </c>
    </row>
    <row r="101" spans="1:60" x14ac:dyDescent="0.25">
      <c r="A101" s="1" t="s">
        <v>9</v>
      </c>
      <c r="B101" s="1" t="s">
        <v>163</v>
      </c>
    </row>
    <row r="102" spans="1:60" x14ac:dyDescent="0.25">
      <c r="A102" s="1" t="s">
        <v>9</v>
      </c>
      <c r="B102" s="1" t="s">
        <v>164</v>
      </c>
    </row>
    <row r="103" spans="1:60" x14ac:dyDescent="0.25">
      <c r="A103" s="1" t="s">
        <v>9</v>
      </c>
      <c r="B103" s="1" t="s">
        <v>165</v>
      </c>
    </row>
    <row r="104" spans="1:60" x14ac:dyDescent="0.25">
      <c r="A104" s="1" t="s">
        <v>9</v>
      </c>
      <c r="B104" s="1" t="s">
        <v>166</v>
      </c>
    </row>
    <row r="105" spans="1:60" x14ac:dyDescent="0.25">
      <c r="A105" s="1" t="s">
        <v>9</v>
      </c>
      <c r="B105" s="1" t="s">
        <v>167</v>
      </c>
    </row>
    <row r="106" spans="1:60" x14ac:dyDescent="0.25">
      <c r="A106" s="1" t="s">
        <v>9</v>
      </c>
      <c r="B106" s="1" t="s">
        <v>168</v>
      </c>
    </row>
    <row r="107" spans="1:60" x14ac:dyDescent="0.25">
      <c r="A107" s="1" t="s">
        <v>9</v>
      </c>
      <c r="B107" s="1" t="s">
        <v>169</v>
      </c>
    </row>
    <row r="108" spans="1:60" x14ac:dyDescent="0.25">
      <c r="A108" s="1" t="s">
        <v>9</v>
      </c>
      <c r="B108" s="1" t="s">
        <v>170</v>
      </c>
    </row>
    <row r="109" spans="1:60" x14ac:dyDescent="0.25">
      <c r="A109" s="1">
        <v>27</v>
      </c>
      <c r="B109" s="1" t="s">
        <v>171</v>
      </c>
      <c r="C109" s="1">
        <v>5503.9999999329448</v>
      </c>
      <c r="D109" s="1">
        <v>0</v>
      </c>
      <c r="E109">
        <f t="shared" ref="E109:E114" si="28">(R109-S109*(1000-T109)/(1000-U109))*AO109</f>
        <v>-0.55044126717132869</v>
      </c>
      <c r="F109">
        <f t="shared" ref="F109:F114" si="29">IF(AZ109&lt;&gt;0,1/(1/AZ109-1/N109),0)</f>
        <v>0.1010322857388013</v>
      </c>
      <c r="G109">
        <f t="shared" ref="G109:G114" si="30">((BC109-AP109/2)*S109-E109)/(BC109+AP109/2)</f>
        <v>413.14380284096086</v>
      </c>
      <c r="H109">
        <f t="shared" ref="H109:H114" si="31">AP109*1000</f>
        <v>0.92101384891803251</v>
      </c>
      <c r="I109">
        <f t="shared" ref="I109:I114" si="32">(AU109-BA109)</f>
        <v>0.94137713434052384</v>
      </c>
      <c r="J109">
        <f t="shared" ref="J109:J114" si="33">(P109+AT109*D109)</f>
        <v>14.75841236114502</v>
      </c>
      <c r="K109" s="1">
        <v>5.3499999046325684</v>
      </c>
      <c r="L109">
        <f t="shared" ref="L109:L114" si="34">(K109*AI109+AJ109)</f>
        <v>1.5627174452724688</v>
      </c>
      <c r="M109" s="1">
        <v>1</v>
      </c>
      <c r="N109">
        <f t="shared" ref="N109:N114" si="35">L109*(M109+1)*(M109+1)/(M109*M109+1)</f>
        <v>3.1254348905449376</v>
      </c>
      <c r="O109" s="1">
        <v>15.173840522766113</v>
      </c>
      <c r="P109" s="1">
        <v>14.75841236114502</v>
      </c>
      <c r="Q109" s="1">
        <v>15.028828620910645</v>
      </c>
      <c r="R109" s="1">
        <v>410.17291259765625</v>
      </c>
      <c r="S109" s="1">
        <v>410.35733032226562</v>
      </c>
      <c r="T109" s="1">
        <v>6.366673469543457</v>
      </c>
      <c r="U109" s="1">
        <v>7.3441071510314941</v>
      </c>
      <c r="V109" s="1">
        <v>37.246898651123047</v>
      </c>
      <c r="W109" s="1">
        <v>42.968654632568359</v>
      </c>
      <c r="X109" s="1">
        <v>500.41619873046875</v>
      </c>
      <c r="Y109" s="1">
        <v>-4.0747318416833878E-2</v>
      </c>
      <c r="Z109" s="1">
        <v>7.144387811422348E-2</v>
      </c>
      <c r="AA109" s="1">
        <v>101.24669647216797</v>
      </c>
      <c r="AB109" s="1">
        <v>-2.4573678970336914</v>
      </c>
      <c r="AC109" s="1">
        <v>-5.1278406754136086E-3</v>
      </c>
      <c r="AD109" s="1">
        <v>3.5258658230304718E-2</v>
      </c>
      <c r="AE109" s="1">
        <v>4.0351105853915215E-3</v>
      </c>
      <c r="AF109" s="1">
        <v>2.2781727835536003E-2</v>
      </c>
      <c r="AG109" s="1">
        <v>3.5094365011900663E-3</v>
      </c>
      <c r="AH109" s="1">
        <v>0.3333333432674408</v>
      </c>
      <c r="AI109" s="1">
        <v>-0.21956524252891541</v>
      </c>
      <c r="AJ109" s="1">
        <v>2.737391471862793</v>
      </c>
      <c r="AK109" s="1">
        <v>1</v>
      </c>
      <c r="AL109" s="1">
        <v>0</v>
      </c>
      <c r="AM109" s="1">
        <v>0.15999999642372131</v>
      </c>
      <c r="AN109" s="1">
        <v>111115</v>
      </c>
      <c r="AO109">
        <f t="shared" ref="AO109:AO114" si="36">X109*0.000001/(K109*0.0001)</f>
        <v>0.93535739747800373</v>
      </c>
      <c r="AP109">
        <f t="shared" ref="AP109:AP114" si="37">(U109-T109)/(1000-U109)*AO109</f>
        <v>9.2101384891803248E-4</v>
      </c>
      <c r="AQ109">
        <f t="shared" ref="AQ109:AQ114" si="38">(P109+273.15)</f>
        <v>287.908412361145</v>
      </c>
      <c r="AR109">
        <f t="shared" ref="AR109:AR114" si="39">(O109+273.15)</f>
        <v>288.32384052276609</v>
      </c>
      <c r="AS109">
        <f t="shared" ref="AS109:AS114" si="40">(Y109*AK109+Z109*AL109)*AM109</f>
        <v>-6.519570800969654E-3</v>
      </c>
      <c r="AT109">
        <f t="shared" ref="AT109:AT114" si="41">((AS109+0.00000010773*(AR109^4-AQ109^4))-AP109*44100)/(L109*0.92*2*29.3+0.00000043092*AQ109^3)</f>
        <v>-0.38443369330105959</v>
      </c>
      <c r="AU109">
        <f t="shared" ref="AU109:AU114" si="42">0.61365*EXP(17.502*J109/(240.97+J109))</f>
        <v>1.6849437219200878</v>
      </c>
      <c r="AV109">
        <f t="shared" ref="AV109:AV114" si="43">AU109*1000/AA109</f>
        <v>16.64196246030869</v>
      </c>
      <c r="AW109">
        <f t="shared" ref="AW109:AW114" si="44">(AV109-U109)</f>
        <v>9.2978553092771961</v>
      </c>
      <c r="AX109">
        <f t="shared" ref="AX109:AX114" si="45">IF(D109,P109,(O109+P109)/2)</f>
        <v>14.966126441955566</v>
      </c>
      <c r="AY109">
        <f t="shared" ref="AY109:AY114" si="46">0.61365*EXP(17.502*AX109/(240.97+AX109))</f>
        <v>1.7076476548339994</v>
      </c>
      <c r="AZ109">
        <f t="shared" ref="AZ109:AZ114" si="47">IF(AW109&lt;&gt;0,(1000-(AV109+U109)/2)/AW109*AP109,0)</f>
        <v>9.786860168317614E-2</v>
      </c>
      <c r="BA109">
        <f t="shared" ref="BA109:BA114" si="48">U109*AA109/1000</f>
        <v>0.74356658757956395</v>
      </c>
      <c r="BB109">
        <f t="shared" ref="BB109:BB114" si="49">(AY109-BA109)</f>
        <v>0.96408106725443543</v>
      </c>
      <c r="BC109">
        <f t="shared" ref="BC109:BC114" si="50">1/(1.6/F109+1.37/N109)</f>
        <v>6.1444457787075905E-2</v>
      </c>
      <c r="BD109">
        <f t="shared" ref="BD109:BD114" si="51">G109*AA109*0.001</f>
        <v>41.829445205595974</v>
      </c>
      <c r="BE109">
        <f t="shared" ref="BE109:BE114" si="52">G109/S109</f>
        <v>1.0067903563864862</v>
      </c>
      <c r="BF109">
        <f t="shared" ref="BF109:BF114" si="53">(1-AP109*AA109/AU109/F109)*100</f>
        <v>45.222596300872219</v>
      </c>
      <c r="BG109">
        <f t="shared" ref="BG109:BG114" si="54">(S109-E109/(N109/1.35))</f>
        <v>410.59508786216168</v>
      </c>
      <c r="BH109">
        <f t="shared" ref="BH109:BH114" si="55">E109*BF109/100/BG109</f>
        <v>-6.0625136414164829E-4</v>
      </c>
    </row>
    <row r="110" spans="1:60" x14ac:dyDescent="0.25">
      <c r="A110" s="1">
        <v>28</v>
      </c>
      <c r="B110" s="1" t="s">
        <v>172</v>
      </c>
      <c r="C110" s="1">
        <v>5508.9999998211861</v>
      </c>
      <c r="D110" s="1">
        <v>0</v>
      </c>
      <c r="E110">
        <f t="shared" si="28"/>
        <v>-0.59114445184258968</v>
      </c>
      <c r="F110">
        <f t="shared" si="29"/>
        <v>0.1002017364829166</v>
      </c>
      <c r="G110">
        <f t="shared" si="30"/>
        <v>413.87615965910408</v>
      </c>
      <c r="H110">
        <f t="shared" si="31"/>
        <v>0.91412549349696093</v>
      </c>
      <c r="I110">
        <f t="shared" si="32"/>
        <v>0.94184203031767721</v>
      </c>
      <c r="J110">
        <f t="shared" si="33"/>
        <v>14.757636070251465</v>
      </c>
      <c r="K110" s="1">
        <v>5.3499999046325684</v>
      </c>
      <c r="L110">
        <f t="shared" si="34"/>
        <v>1.5627174452724688</v>
      </c>
      <c r="M110" s="1">
        <v>1</v>
      </c>
      <c r="N110">
        <f t="shared" si="35"/>
        <v>3.1254348905449376</v>
      </c>
      <c r="O110" s="1">
        <v>15.17471981048584</v>
      </c>
      <c r="P110" s="1">
        <v>14.757636070251465</v>
      </c>
      <c r="Q110" s="1">
        <v>15.028711318969727</v>
      </c>
      <c r="R110" s="1">
        <v>410.12744140625</v>
      </c>
      <c r="S110" s="1">
        <v>410.3583984375</v>
      </c>
      <c r="T110" s="1">
        <v>6.3685402870178223</v>
      </c>
      <c r="U110" s="1">
        <v>7.3386778831481934</v>
      </c>
      <c r="V110" s="1">
        <v>37.254825592041016</v>
      </c>
      <c r="W110" s="1">
        <v>42.936660766601562</v>
      </c>
      <c r="X110" s="1">
        <v>500.41159057617188</v>
      </c>
      <c r="Y110" s="1">
        <v>-5.8261655271053314E-2</v>
      </c>
      <c r="Z110" s="1">
        <v>5.8918103575706482E-2</v>
      </c>
      <c r="AA110" s="1">
        <v>101.24675750732422</v>
      </c>
      <c r="AB110" s="1">
        <v>-2.4573678970336914</v>
      </c>
      <c r="AC110" s="1">
        <v>-5.1278406754136086E-3</v>
      </c>
      <c r="AD110" s="1">
        <v>3.5258658230304718E-2</v>
      </c>
      <c r="AE110" s="1">
        <v>4.0351105853915215E-3</v>
      </c>
      <c r="AF110" s="1">
        <v>2.2781727835536003E-2</v>
      </c>
      <c r="AG110" s="1">
        <v>3.5094365011900663E-3</v>
      </c>
      <c r="AH110" s="1">
        <v>1</v>
      </c>
      <c r="AI110" s="1">
        <v>-0.21956524252891541</v>
      </c>
      <c r="AJ110" s="1">
        <v>2.737391471862793</v>
      </c>
      <c r="AK110" s="1">
        <v>1</v>
      </c>
      <c r="AL110" s="1">
        <v>0</v>
      </c>
      <c r="AM110" s="1">
        <v>0.15999999642372131</v>
      </c>
      <c r="AN110" s="1">
        <v>111115</v>
      </c>
      <c r="AO110">
        <f t="shared" si="36"/>
        <v>0.93534878410533262</v>
      </c>
      <c r="AP110">
        <f t="shared" si="37"/>
        <v>9.1412549349696097E-4</v>
      </c>
      <c r="AQ110">
        <f t="shared" si="38"/>
        <v>287.90763607025144</v>
      </c>
      <c r="AR110">
        <f t="shared" si="39"/>
        <v>288.32471981048582</v>
      </c>
      <c r="AS110">
        <f t="shared" si="40"/>
        <v>-9.3218646350086143E-3</v>
      </c>
      <c r="AT110">
        <f t="shared" si="41"/>
        <v>-0.38106971453085831</v>
      </c>
      <c r="AU110">
        <f t="shared" si="42"/>
        <v>1.6848593703771457</v>
      </c>
      <c r="AV110">
        <f t="shared" si="43"/>
        <v>16.641119299600902</v>
      </c>
      <c r="AW110">
        <f t="shared" si="44"/>
        <v>9.3024414164527087</v>
      </c>
      <c r="AX110">
        <f t="shared" si="45"/>
        <v>14.966177940368652</v>
      </c>
      <c r="AY110">
        <f t="shared" si="46"/>
        <v>1.7076533169689621</v>
      </c>
      <c r="AZ110">
        <f t="shared" si="47"/>
        <v>9.708905233552606E-2</v>
      </c>
      <c r="BA110">
        <f t="shared" si="48"/>
        <v>0.74301734005946851</v>
      </c>
      <c r="BB110">
        <f t="shared" si="49"/>
        <v>0.96463597690949354</v>
      </c>
      <c r="BC110">
        <f t="shared" si="50"/>
        <v>6.0952841095951352E-2</v>
      </c>
      <c r="BD110">
        <f t="shared" si="51"/>
        <v>41.903619175067917</v>
      </c>
      <c r="BE110">
        <f t="shared" si="52"/>
        <v>1.0085724119087083</v>
      </c>
      <c r="BF110">
        <f t="shared" si="53"/>
        <v>45.178862957798273</v>
      </c>
      <c r="BG110">
        <f t="shared" si="54"/>
        <v>410.61373730646886</v>
      </c>
      <c r="BH110">
        <f t="shared" si="55"/>
        <v>-6.5042232520646809E-4</v>
      </c>
    </row>
    <row r="111" spans="1:60" x14ac:dyDescent="0.25">
      <c r="A111" s="1">
        <v>29</v>
      </c>
      <c r="B111" s="1" t="s">
        <v>173</v>
      </c>
      <c r="C111" s="1">
        <v>5513.9999997094274</v>
      </c>
      <c r="D111" s="1">
        <v>0</v>
      </c>
      <c r="E111">
        <f t="shared" si="28"/>
        <v>-0.61202909920066528</v>
      </c>
      <c r="F111">
        <f t="shared" si="29"/>
        <v>9.9392960832591221E-2</v>
      </c>
      <c r="G111">
        <f t="shared" si="30"/>
        <v>414.27215292992531</v>
      </c>
      <c r="H111">
        <f t="shared" si="31"/>
        <v>0.90726181957559537</v>
      </c>
      <c r="I111">
        <f t="shared" si="32"/>
        <v>0.94214350483014053</v>
      </c>
      <c r="J111">
        <f t="shared" si="33"/>
        <v>14.755289077758789</v>
      </c>
      <c r="K111" s="1">
        <v>5.3499999046325684</v>
      </c>
      <c r="L111">
        <f t="shared" si="34"/>
        <v>1.5627174452724688</v>
      </c>
      <c r="M111" s="1">
        <v>1</v>
      </c>
      <c r="N111">
        <f t="shared" si="35"/>
        <v>3.1254348905449376</v>
      </c>
      <c r="O111" s="1">
        <v>15.175679206848145</v>
      </c>
      <c r="P111" s="1">
        <v>14.755289077758789</v>
      </c>
      <c r="Q111" s="1">
        <v>15.028658866882324</v>
      </c>
      <c r="R111" s="1">
        <v>410.08090209960937</v>
      </c>
      <c r="S111" s="1">
        <v>410.33721923828125</v>
      </c>
      <c r="T111" s="1">
        <v>6.3703274726867676</v>
      </c>
      <c r="U111" s="1">
        <v>7.3331866264343262</v>
      </c>
      <c r="V111" s="1">
        <v>37.262271881103516</v>
      </c>
      <c r="W111" s="1">
        <v>42.903434753417969</v>
      </c>
      <c r="X111" s="1">
        <v>500.41134643554687</v>
      </c>
      <c r="Y111" s="1">
        <v>-5.8982063084840775E-2</v>
      </c>
      <c r="Z111" s="1">
        <v>0.10151360929012299</v>
      </c>
      <c r="AA111" s="1">
        <v>101.24668884277344</v>
      </c>
      <c r="AB111" s="1">
        <v>-2.4573678970336914</v>
      </c>
      <c r="AC111" s="1">
        <v>-5.1278406754136086E-3</v>
      </c>
      <c r="AD111" s="1">
        <v>3.5258658230304718E-2</v>
      </c>
      <c r="AE111" s="1">
        <v>4.0351105853915215E-3</v>
      </c>
      <c r="AF111" s="1">
        <v>2.2781727835536003E-2</v>
      </c>
      <c r="AG111" s="1">
        <v>3.5094365011900663E-3</v>
      </c>
      <c r="AH111" s="1">
        <v>1</v>
      </c>
      <c r="AI111" s="1">
        <v>-0.21956524252891541</v>
      </c>
      <c r="AJ111" s="1">
        <v>2.737391471862793</v>
      </c>
      <c r="AK111" s="1">
        <v>1</v>
      </c>
      <c r="AL111" s="1">
        <v>0</v>
      </c>
      <c r="AM111" s="1">
        <v>0.15999999642372131</v>
      </c>
      <c r="AN111" s="1">
        <v>111115</v>
      </c>
      <c r="AO111">
        <f t="shared" si="36"/>
        <v>0.93534832776770771</v>
      </c>
      <c r="AP111">
        <f t="shared" si="37"/>
        <v>9.0726181957559535E-4</v>
      </c>
      <c r="AQ111">
        <f t="shared" si="38"/>
        <v>287.90528907775877</v>
      </c>
      <c r="AR111">
        <f t="shared" si="39"/>
        <v>288.32567920684812</v>
      </c>
      <c r="AS111">
        <f t="shared" si="40"/>
        <v>-9.4371298826382288E-3</v>
      </c>
      <c r="AT111">
        <f t="shared" si="41"/>
        <v>-0.3775098713818747</v>
      </c>
      <c r="AU111">
        <f t="shared" si="42"/>
        <v>1.6846043694227242</v>
      </c>
      <c r="AV111">
        <f t="shared" si="43"/>
        <v>16.638611975140797</v>
      </c>
      <c r="AW111">
        <f t="shared" si="44"/>
        <v>9.3054253487064713</v>
      </c>
      <c r="AX111">
        <f t="shared" si="45"/>
        <v>14.965484142303467</v>
      </c>
      <c r="AY111">
        <f t="shared" si="46"/>
        <v>1.7075770368143406</v>
      </c>
      <c r="AZ111">
        <f t="shared" si="47"/>
        <v>9.632955369324607E-2</v>
      </c>
      <c r="BA111">
        <f t="shared" si="48"/>
        <v>0.74246086459258365</v>
      </c>
      <c r="BB111">
        <f t="shared" si="49"/>
        <v>0.96511617222175694</v>
      </c>
      <c r="BC111">
        <f t="shared" si="50"/>
        <v>6.047390328070136E-2</v>
      </c>
      <c r="BD111">
        <f t="shared" si="51"/>
        <v>41.943683763922003</v>
      </c>
      <c r="BE111">
        <f t="shared" si="52"/>
        <v>1.0095895120090461</v>
      </c>
      <c r="BF111">
        <f t="shared" si="53"/>
        <v>45.13948086494073</v>
      </c>
      <c r="BG111">
        <f t="shared" si="54"/>
        <v>410.60157901951374</v>
      </c>
      <c r="BH111">
        <f t="shared" si="55"/>
        <v>-6.7283413468905318E-4</v>
      </c>
    </row>
    <row r="112" spans="1:60" x14ac:dyDescent="0.25">
      <c r="A112" s="1">
        <v>30</v>
      </c>
      <c r="B112" s="1" t="s">
        <v>174</v>
      </c>
      <c r="C112" s="1">
        <v>5519.4999995864928</v>
      </c>
      <c r="D112" s="1">
        <v>0</v>
      </c>
      <c r="E112">
        <f t="shared" si="28"/>
        <v>-0.63045037509337187</v>
      </c>
      <c r="F112">
        <f t="shared" si="29"/>
        <v>9.8653285908359034E-2</v>
      </c>
      <c r="G112">
        <f t="shared" si="30"/>
        <v>414.63542693111481</v>
      </c>
      <c r="H112">
        <f t="shared" si="31"/>
        <v>0.90133857010346285</v>
      </c>
      <c r="I112">
        <f t="shared" si="32"/>
        <v>0.94279352706368369</v>
      </c>
      <c r="J112">
        <f t="shared" si="33"/>
        <v>14.757164001464844</v>
      </c>
      <c r="K112" s="1">
        <v>5.3499999046325684</v>
      </c>
      <c r="L112">
        <f t="shared" si="34"/>
        <v>1.5627174452724688</v>
      </c>
      <c r="M112" s="1">
        <v>1</v>
      </c>
      <c r="N112">
        <f t="shared" si="35"/>
        <v>3.1254348905449376</v>
      </c>
      <c r="O112" s="1">
        <v>15.176839828491211</v>
      </c>
      <c r="P112" s="1">
        <v>14.757164001464844</v>
      </c>
      <c r="Q112" s="1">
        <v>15.029145240783691</v>
      </c>
      <c r="R112" s="1">
        <v>410.04827880859375</v>
      </c>
      <c r="S112" s="1">
        <v>410.326904296875</v>
      </c>
      <c r="T112" s="1">
        <v>6.3721957206726074</v>
      </c>
      <c r="U112" s="1">
        <v>7.3287911415100098</v>
      </c>
      <c r="V112" s="1">
        <v>37.270294189453125</v>
      </c>
      <c r="W112" s="1">
        <v>42.873416900634766</v>
      </c>
      <c r="X112" s="1">
        <v>500.40179443359375</v>
      </c>
      <c r="Y112" s="1">
        <v>-5.1014389842748642E-2</v>
      </c>
      <c r="Z112" s="1">
        <v>0.11537151038646698</v>
      </c>
      <c r="AA112" s="1">
        <v>101.24651336669922</v>
      </c>
      <c r="AB112" s="1">
        <v>-2.4573678970336914</v>
      </c>
      <c r="AC112" s="1">
        <v>-5.1278406754136086E-3</v>
      </c>
      <c r="AD112" s="1">
        <v>3.5258658230304718E-2</v>
      </c>
      <c r="AE112" s="1">
        <v>4.0351105853915215E-3</v>
      </c>
      <c r="AF112" s="1">
        <v>2.2781727835536003E-2</v>
      </c>
      <c r="AG112" s="1">
        <v>3.5094365011900663E-3</v>
      </c>
      <c r="AH112" s="1">
        <v>1</v>
      </c>
      <c r="AI112" s="1">
        <v>-0.21956524252891541</v>
      </c>
      <c r="AJ112" s="1">
        <v>2.737391471862793</v>
      </c>
      <c r="AK112" s="1">
        <v>1</v>
      </c>
      <c r="AL112" s="1">
        <v>0</v>
      </c>
      <c r="AM112" s="1">
        <v>0.15999999642372131</v>
      </c>
      <c r="AN112" s="1">
        <v>111115</v>
      </c>
      <c r="AO112">
        <f t="shared" si="36"/>
        <v>0.93533047355813115</v>
      </c>
      <c r="AP112">
        <f t="shared" si="37"/>
        <v>9.0133857010346282E-4</v>
      </c>
      <c r="AQ112">
        <f t="shared" si="38"/>
        <v>287.90716400146482</v>
      </c>
      <c r="AR112">
        <f t="shared" si="39"/>
        <v>288.32683982849119</v>
      </c>
      <c r="AS112">
        <f t="shared" si="40"/>
        <v>-8.1623021923981076E-3</v>
      </c>
      <c r="AT112">
        <f t="shared" si="41"/>
        <v>-0.37480951780301647</v>
      </c>
      <c r="AU112">
        <f t="shared" si="42"/>
        <v>1.6848080773343237</v>
      </c>
      <c r="AV112">
        <f t="shared" si="43"/>
        <v>16.640652811738903</v>
      </c>
      <c r="AW112">
        <f t="shared" si="44"/>
        <v>9.3118616702288932</v>
      </c>
      <c r="AX112">
        <f t="shared" si="45"/>
        <v>14.967001914978027</v>
      </c>
      <c r="AY112">
        <f t="shared" si="46"/>
        <v>1.707743913371796</v>
      </c>
      <c r="AZ112">
        <f t="shared" si="47"/>
        <v>9.5634612011163453E-2</v>
      </c>
      <c r="BA112">
        <f t="shared" si="48"/>
        <v>0.74201455027064001</v>
      </c>
      <c r="BB112">
        <f t="shared" si="49"/>
        <v>0.96572936310115598</v>
      </c>
      <c r="BC112">
        <f t="shared" si="50"/>
        <v>6.0035704356902433E-2</v>
      </c>
      <c r="BD112">
        <f t="shared" si="51"/>
        <v>41.980391295088147</v>
      </c>
      <c r="BE112">
        <f t="shared" si="52"/>
        <v>1.0105002196763646</v>
      </c>
      <c r="BF112">
        <f t="shared" si="53"/>
        <v>45.095740186970247</v>
      </c>
      <c r="BG112">
        <f t="shared" si="54"/>
        <v>410.59922096197363</v>
      </c>
      <c r="BH112">
        <f t="shared" si="55"/>
        <v>-6.9241793127078658E-4</v>
      </c>
    </row>
    <row r="113" spans="1:60" x14ac:dyDescent="0.25">
      <c r="A113" s="1">
        <v>31</v>
      </c>
      <c r="B113" s="1" t="s">
        <v>175</v>
      </c>
      <c r="C113" s="1">
        <v>5524.4999994747341</v>
      </c>
      <c r="D113" s="1">
        <v>0</v>
      </c>
      <c r="E113">
        <f t="shared" si="28"/>
        <v>-0.5908400892384208</v>
      </c>
      <c r="F113">
        <f t="shared" si="29"/>
        <v>9.792376197565858E-2</v>
      </c>
      <c r="G113">
        <f t="shared" si="30"/>
        <v>414.00380445485376</v>
      </c>
      <c r="H113">
        <f t="shared" si="31"/>
        <v>0.89553471104363536</v>
      </c>
      <c r="I113">
        <f t="shared" si="32"/>
        <v>0.94348898543484072</v>
      </c>
      <c r="J113">
        <f t="shared" si="33"/>
        <v>14.759396553039551</v>
      </c>
      <c r="K113" s="1">
        <v>5.3499999046325684</v>
      </c>
      <c r="L113">
        <f t="shared" si="34"/>
        <v>1.5627174452724688</v>
      </c>
      <c r="M113" s="1">
        <v>1</v>
      </c>
      <c r="N113">
        <f t="shared" si="35"/>
        <v>3.1254348905449376</v>
      </c>
      <c r="O113" s="1">
        <v>15.177553176879883</v>
      </c>
      <c r="P113" s="1">
        <v>14.759396553039551</v>
      </c>
      <c r="Q113" s="1">
        <v>15.029117584228516</v>
      </c>
      <c r="R113" s="1">
        <v>410.04449462890625</v>
      </c>
      <c r="S113" s="1">
        <v>410.28335571289062</v>
      </c>
      <c r="T113" s="1">
        <v>6.3738889694213867</v>
      </c>
      <c r="U113" s="1">
        <v>7.3243160247802734</v>
      </c>
      <c r="V113" s="1">
        <v>37.278285980224609</v>
      </c>
      <c r="W113" s="1">
        <v>42.845176696777344</v>
      </c>
      <c r="X113" s="1">
        <v>500.40863037109375</v>
      </c>
      <c r="Y113" s="1">
        <v>-5.1014207303524017E-2</v>
      </c>
      <c r="Z113" s="1">
        <v>0.11733322590589523</v>
      </c>
      <c r="AA113" s="1">
        <v>101.24654388427734</v>
      </c>
      <c r="AB113" s="1">
        <v>-2.4573678970336914</v>
      </c>
      <c r="AC113" s="1">
        <v>-5.1278406754136086E-3</v>
      </c>
      <c r="AD113" s="1">
        <v>3.5258658230304718E-2</v>
      </c>
      <c r="AE113" s="1">
        <v>4.0351105853915215E-3</v>
      </c>
      <c r="AF113" s="1">
        <v>2.2781727835536003E-2</v>
      </c>
      <c r="AG113" s="1">
        <v>3.5094365011900663E-3</v>
      </c>
      <c r="AH113" s="1">
        <v>1</v>
      </c>
      <c r="AI113" s="1">
        <v>-0.21956524252891541</v>
      </c>
      <c r="AJ113" s="1">
        <v>2.737391471862793</v>
      </c>
      <c r="AK113" s="1">
        <v>1</v>
      </c>
      <c r="AL113" s="1">
        <v>0</v>
      </c>
      <c r="AM113" s="1">
        <v>0.15999999642372131</v>
      </c>
      <c r="AN113" s="1">
        <v>111115</v>
      </c>
      <c r="AO113">
        <f t="shared" si="36"/>
        <v>0.93534325101162996</v>
      </c>
      <c r="AP113">
        <f t="shared" si="37"/>
        <v>8.9553471104363534E-4</v>
      </c>
      <c r="AQ113">
        <f t="shared" si="38"/>
        <v>287.90939655303953</v>
      </c>
      <c r="AR113">
        <f t="shared" si="39"/>
        <v>288.32755317687986</v>
      </c>
      <c r="AS113">
        <f t="shared" si="40"/>
        <v>-8.1622729861228205E-3</v>
      </c>
      <c r="AT113">
        <f t="shared" si="41"/>
        <v>-0.37226598403088118</v>
      </c>
      <c r="AU113">
        <f t="shared" si="42"/>
        <v>1.6850506692600724</v>
      </c>
      <c r="AV113">
        <f t="shared" si="43"/>
        <v>16.643043847363813</v>
      </c>
      <c r="AW113">
        <f t="shared" si="44"/>
        <v>9.3187278225835399</v>
      </c>
      <c r="AX113">
        <f t="shared" si="45"/>
        <v>14.968474864959717</v>
      </c>
      <c r="AY113">
        <f t="shared" si="46"/>
        <v>1.7079058754497642</v>
      </c>
      <c r="AZ113">
        <f t="shared" si="47"/>
        <v>9.4948895014463616E-2</v>
      </c>
      <c r="BA113">
        <f t="shared" si="48"/>
        <v>0.74156168382523169</v>
      </c>
      <c r="BB113">
        <f t="shared" si="49"/>
        <v>0.96634419162453256</v>
      </c>
      <c r="BC113">
        <f t="shared" si="50"/>
        <v>5.9603349681552668E-2</v>
      </c>
      <c r="BD113">
        <f t="shared" si="51"/>
        <v>41.91645435599613</v>
      </c>
      <c r="BE113">
        <f t="shared" si="52"/>
        <v>1.0090679982264907</v>
      </c>
      <c r="BF113">
        <f t="shared" si="53"/>
        <v>45.050774325584911</v>
      </c>
      <c r="BG113">
        <f t="shared" si="54"/>
        <v>410.53856311550999</v>
      </c>
      <c r="BH113">
        <f t="shared" si="55"/>
        <v>-6.4836305073974997E-4</v>
      </c>
    </row>
    <row r="114" spans="1:60" x14ac:dyDescent="0.25">
      <c r="A114" s="1">
        <v>32</v>
      </c>
      <c r="B114" s="1" t="s">
        <v>176</v>
      </c>
      <c r="C114" s="1">
        <v>5529.4999993629754</v>
      </c>
      <c r="D114" s="1">
        <v>0</v>
      </c>
      <c r="E114">
        <f t="shared" si="28"/>
        <v>-0.56038639387884015</v>
      </c>
      <c r="F114">
        <f t="shared" si="29"/>
        <v>9.7222650100745808E-2</v>
      </c>
      <c r="G114">
        <f t="shared" si="30"/>
        <v>413.52901850798384</v>
      </c>
      <c r="H114">
        <f t="shared" si="31"/>
        <v>0.88996454363811661</v>
      </c>
      <c r="I114">
        <f t="shared" si="32"/>
        <v>0.94417847755389939</v>
      </c>
      <c r="J114">
        <f t="shared" si="33"/>
        <v>14.76202392578125</v>
      </c>
      <c r="K114" s="1">
        <v>5.3499999046325684</v>
      </c>
      <c r="L114">
        <f t="shared" si="34"/>
        <v>1.5627174452724688</v>
      </c>
      <c r="M114" s="1">
        <v>1</v>
      </c>
      <c r="N114">
        <f t="shared" si="35"/>
        <v>3.1254348905449376</v>
      </c>
      <c r="O114" s="1">
        <v>15.177946090698242</v>
      </c>
      <c r="P114" s="1">
        <v>14.76202392578125</v>
      </c>
      <c r="Q114" s="1">
        <v>15.029812812805176</v>
      </c>
      <c r="R114" s="1">
        <v>410.04562377929687</v>
      </c>
      <c r="S114" s="1">
        <v>410.25439453125</v>
      </c>
      <c r="T114" s="1">
        <v>6.3758082389831543</v>
      </c>
      <c r="U114" s="1">
        <v>7.3203167915344238</v>
      </c>
      <c r="V114" s="1">
        <v>37.288089752197266</v>
      </c>
      <c r="W114" s="1">
        <v>42.819816589355469</v>
      </c>
      <c r="X114" s="1">
        <v>500.414306640625</v>
      </c>
      <c r="Y114" s="1">
        <v>-5.3809691220521927E-2</v>
      </c>
      <c r="Z114" s="1">
        <v>6.7833803594112396E-2</v>
      </c>
      <c r="AA114" s="1">
        <v>101.24667358398437</v>
      </c>
      <c r="AB114" s="1">
        <v>-2.4573678970336914</v>
      </c>
      <c r="AC114" s="1">
        <v>-5.1278406754136086E-3</v>
      </c>
      <c r="AD114" s="1">
        <v>3.5258658230304718E-2</v>
      </c>
      <c r="AE114" s="1">
        <v>4.0351105853915215E-3</v>
      </c>
      <c r="AF114" s="1">
        <v>2.2781727835536003E-2</v>
      </c>
      <c r="AG114" s="1">
        <v>3.5094365011900663E-3</v>
      </c>
      <c r="AH114" s="1">
        <v>1</v>
      </c>
      <c r="AI114" s="1">
        <v>-0.21956524252891541</v>
      </c>
      <c r="AJ114" s="1">
        <v>2.737391471862793</v>
      </c>
      <c r="AK114" s="1">
        <v>1</v>
      </c>
      <c r="AL114" s="1">
        <v>0</v>
      </c>
      <c r="AM114" s="1">
        <v>0.15999999642372131</v>
      </c>
      <c r="AN114" s="1">
        <v>111115</v>
      </c>
      <c r="AO114">
        <f t="shared" si="36"/>
        <v>0.93535386086141037</v>
      </c>
      <c r="AP114">
        <f t="shared" si="37"/>
        <v>8.8996454363811665E-4</v>
      </c>
      <c r="AQ114">
        <f t="shared" si="38"/>
        <v>287.91202392578123</v>
      </c>
      <c r="AR114">
        <f t="shared" si="39"/>
        <v>288.32794609069822</v>
      </c>
      <c r="AS114">
        <f t="shared" si="40"/>
        <v>-8.6095504028450565E-3</v>
      </c>
      <c r="AT114">
        <f t="shared" si="41"/>
        <v>-0.36991401597119605</v>
      </c>
      <c r="AU114">
        <f t="shared" si="42"/>
        <v>1.6853362022777449</v>
      </c>
      <c r="AV114">
        <f t="shared" si="43"/>
        <v>16.645842699017209</v>
      </c>
      <c r="AW114">
        <f t="shared" si="44"/>
        <v>9.3255259074827848</v>
      </c>
      <c r="AX114">
        <f t="shared" si="45"/>
        <v>14.969985008239746</v>
      </c>
      <c r="AY114">
        <f t="shared" si="46"/>
        <v>1.7080719412258598</v>
      </c>
      <c r="AZ114">
        <f t="shared" si="47"/>
        <v>9.4289591414429968E-2</v>
      </c>
      <c r="BA114">
        <f t="shared" si="48"/>
        <v>0.74115772472384556</v>
      </c>
      <c r="BB114">
        <f t="shared" si="49"/>
        <v>0.96691421650201426</v>
      </c>
      <c r="BC114">
        <f t="shared" si="50"/>
        <v>5.918767487041407E-2</v>
      </c>
      <c r="BD114">
        <f t="shared" si="51"/>
        <v>41.86843755438327</v>
      </c>
      <c r="BE114">
        <f t="shared" si="52"/>
        <v>1.0079819351611707</v>
      </c>
      <c r="BF114">
        <f t="shared" si="53"/>
        <v>45.008006508091313</v>
      </c>
      <c r="BG114">
        <f t="shared" si="54"/>
        <v>410.49644776807315</v>
      </c>
      <c r="BH114">
        <f t="shared" si="55"/>
        <v>-6.1442369598761531E-4</v>
      </c>
    </row>
    <row r="115" spans="1:60" x14ac:dyDescent="0.25">
      <c r="A115" s="1" t="s">
        <v>9</v>
      </c>
      <c r="B115" s="1" t="s">
        <v>177</v>
      </c>
    </row>
    <row r="116" spans="1:60" x14ac:dyDescent="0.25">
      <c r="A116" s="1" t="s">
        <v>9</v>
      </c>
      <c r="B116" s="1" t="s">
        <v>178</v>
      </c>
    </row>
    <row r="117" spans="1:60" x14ac:dyDescent="0.25">
      <c r="A117" s="1" t="s">
        <v>9</v>
      </c>
      <c r="B117" s="1" t="s">
        <v>179</v>
      </c>
    </row>
    <row r="118" spans="1:60" x14ac:dyDescent="0.25">
      <c r="A118" s="1" t="s">
        <v>9</v>
      </c>
      <c r="B118" s="1" t="s">
        <v>180</v>
      </c>
    </row>
    <row r="119" spans="1:60" x14ac:dyDescent="0.25">
      <c r="A119" s="1" t="s">
        <v>9</v>
      </c>
      <c r="B119" s="1" t="s">
        <v>181</v>
      </c>
    </row>
    <row r="120" spans="1:60" x14ac:dyDescent="0.25">
      <c r="A120" s="1" t="s">
        <v>9</v>
      </c>
      <c r="B120" s="1" t="s">
        <v>182</v>
      </c>
    </row>
    <row r="121" spans="1:60" x14ac:dyDescent="0.25">
      <c r="A121" s="1" t="s">
        <v>9</v>
      </c>
      <c r="B121" s="1" t="s">
        <v>183</v>
      </c>
    </row>
    <row r="122" spans="1:60" x14ac:dyDescent="0.25">
      <c r="A122" s="1" t="s">
        <v>9</v>
      </c>
      <c r="B122" s="1" t="s">
        <v>184</v>
      </c>
    </row>
    <row r="123" spans="1:60" x14ac:dyDescent="0.25">
      <c r="A123" s="1" t="s">
        <v>9</v>
      </c>
      <c r="B123" s="1" t="s">
        <v>185</v>
      </c>
    </row>
    <row r="124" spans="1:60" x14ac:dyDescent="0.25">
      <c r="A124" s="1" t="s">
        <v>9</v>
      </c>
      <c r="B124" s="1" t="s">
        <v>186</v>
      </c>
    </row>
    <row r="125" spans="1:60" x14ac:dyDescent="0.25">
      <c r="A125" s="1" t="s">
        <v>9</v>
      </c>
      <c r="B125" s="1" t="s">
        <v>187</v>
      </c>
    </row>
    <row r="126" spans="1:60" x14ac:dyDescent="0.25">
      <c r="A126" s="1">
        <v>33</v>
      </c>
      <c r="B126" s="1" t="s">
        <v>188</v>
      </c>
      <c r="C126" s="1">
        <v>5992.9999999329448</v>
      </c>
      <c r="D126" s="1">
        <v>0</v>
      </c>
      <c r="E126">
        <f>(R126-S126*(1000-T126)/(1000-U126))*AO126</f>
        <v>-0.31266063025817842</v>
      </c>
      <c r="F126">
        <f>IF(AZ126&lt;&gt;0,1/(1/AZ126-1/N126),0)</f>
        <v>3.4646224507679166E-2</v>
      </c>
      <c r="G126">
        <f>((BC126-AP126/2)*S126-E126)/(BC126+AP126/2)</f>
        <v>418.40545132176084</v>
      </c>
      <c r="H126">
        <f>AP126*1000</f>
        <v>0.33568623948572213</v>
      </c>
      <c r="I126">
        <f>(AU126-BA126)</f>
        <v>0.98270664387540363</v>
      </c>
      <c r="J126">
        <f>(P126+AT126*D126)</f>
        <v>14.760990142822266</v>
      </c>
      <c r="K126" s="1">
        <v>6.7300000190734863</v>
      </c>
      <c r="L126">
        <f>(K126*AI126+AJ126)</f>
        <v>1.2597173854553176</v>
      </c>
      <c r="M126" s="1">
        <v>1</v>
      </c>
      <c r="N126">
        <f>L126*(M126+1)*(M126+1)/(M126*M126+1)</f>
        <v>2.5194347709106353</v>
      </c>
      <c r="O126" s="1">
        <v>15.179388046264648</v>
      </c>
      <c r="P126" s="1">
        <v>14.760990142822266</v>
      </c>
      <c r="Q126" s="1">
        <v>15.029742240905762</v>
      </c>
      <c r="R126" s="1">
        <v>410.06021118164062</v>
      </c>
      <c r="S126" s="1">
        <v>410.29547119140625</v>
      </c>
      <c r="T126" s="1">
        <v>6.4905738830566406</v>
      </c>
      <c r="U126" s="1">
        <v>6.938899040222168</v>
      </c>
      <c r="V126" s="1">
        <v>37.955764770507812</v>
      </c>
      <c r="W126" s="1">
        <v>40.581645965576172</v>
      </c>
      <c r="X126" s="1">
        <v>500.41632080078125</v>
      </c>
      <c r="Y126" s="1">
        <v>-4.8757884651422501E-2</v>
      </c>
      <c r="Z126" s="1">
        <v>9.574243426322937E-2</v>
      </c>
      <c r="AA126" s="1">
        <v>101.24332427978516</v>
      </c>
      <c r="AB126" s="1">
        <v>-2.4961695671081543</v>
      </c>
      <c r="AC126" s="1">
        <v>-1.8508011708036065E-3</v>
      </c>
      <c r="AD126" s="1">
        <v>3.2562002539634705E-2</v>
      </c>
      <c r="AE126" s="1">
        <v>2.2482867352664471E-3</v>
      </c>
      <c r="AF126" s="1">
        <v>1.0573580861091614E-2</v>
      </c>
      <c r="AG126" s="1">
        <v>2.2332507651299238E-3</v>
      </c>
      <c r="AH126" s="1">
        <v>1</v>
      </c>
      <c r="AI126" s="1">
        <v>-0.21956524252891541</v>
      </c>
      <c r="AJ126" s="1">
        <v>2.737391471862793</v>
      </c>
      <c r="AK126" s="1">
        <v>1</v>
      </c>
      <c r="AL126" s="1">
        <v>0</v>
      </c>
      <c r="AM126" s="1">
        <v>0.15999999642372131</v>
      </c>
      <c r="AN126" s="1">
        <v>111115</v>
      </c>
      <c r="AO126">
        <f>X126*0.000001/(K126*0.0001)</f>
        <v>0.74356065287154793</v>
      </c>
      <c r="AP126">
        <f>(U126-T126)/(1000-U126)*AO126</f>
        <v>3.3568623948572213E-4</v>
      </c>
      <c r="AQ126">
        <f>(P126+273.15)</f>
        <v>287.91099014282224</v>
      </c>
      <c r="AR126">
        <f>(O126+273.15)</f>
        <v>288.32938804626463</v>
      </c>
      <c r="AS126">
        <f>(Y126*AK126+Z126*AL126)*AM126</f>
        <v>-7.8012613698558164E-3</v>
      </c>
      <c r="AT126">
        <f>((AS126+0.00000010773*(AR126^4-AQ126^4))-AP126*44100)/(L126*0.92*2*29.3+0.00000043092*AQ126^3)</f>
        <v>-0.13426514050525543</v>
      </c>
      <c r="AU126">
        <f>0.61365*EXP(17.502*J126/(240.97+J126))</f>
        <v>1.6852238495493066</v>
      </c>
      <c r="AV126">
        <f>AU126*1000/AA126</f>
        <v>16.645283642526426</v>
      </c>
      <c r="AW126">
        <f>(AV126-U126)</f>
        <v>9.7063846023042579</v>
      </c>
      <c r="AX126">
        <f>IF(D126,P126,(O126+P126)/2)</f>
        <v>14.970189094543457</v>
      </c>
      <c r="AY126">
        <f>0.61365*EXP(17.502*AX126/(240.97+AX126))</f>
        <v>1.7080943850523387</v>
      </c>
      <c r="AZ126">
        <f>IF(AW126&lt;&gt;0,(1000-(AV126+U126)/2)/AW126*AP126,0)</f>
        <v>3.4176246901334729E-2</v>
      </c>
      <c r="BA126">
        <f>U126*AA126/1000</f>
        <v>0.70251720567390297</v>
      </c>
      <c r="BB126">
        <f>(AY126-BA126)</f>
        <v>1.0055771793784358</v>
      </c>
      <c r="BC126">
        <f>1/(1.6/F126+1.37/N126)</f>
        <v>2.1401887464573988E-2</v>
      </c>
      <c r="BD126">
        <f>G126*AA126*0.001</f>
        <v>42.360758788598901</v>
      </c>
      <c r="BE126">
        <f>G126/S126</f>
        <v>1.0197661946080103</v>
      </c>
      <c r="BF126">
        <f>(1-AP126*AA126/AU126/F126)*100</f>
        <v>41.791497906114785</v>
      </c>
      <c r="BG126">
        <f>(S126-E126/(N126/1.35))</f>
        <v>410.46300553510986</v>
      </c>
      <c r="BH126">
        <f>E126*BF126/100/BG126</f>
        <v>-3.183369974530266E-4</v>
      </c>
    </row>
    <row r="127" spans="1:60" x14ac:dyDescent="0.25">
      <c r="A127" s="1">
        <v>34</v>
      </c>
      <c r="B127" s="1" t="s">
        <v>189</v>
      </c>
      <c r="C127" s="1">
        <v>5997.9999998211861</v>
      </c>
      <c r="D127" s="1">
        <v>0</v>
      </c>
      <c r="E127">
        <f>(R127-S127*(1000-T127)/(1000-U127))*AO127</f>
        <v>-0.28576315781636319</v>
      </c>
      <c r="F127">
        <f>IF(AZ127&lt;&gt;0,1/(1/AZ127-1/N127),0)</f>
        <v>3.4099878045712337E-2</v>
      </c>
      <c r="G127">
        <f>((BC127-AP127/2)*S127-E127)/(BC127+AP127/2)</f>
        <v>417.40117215563907</v>
      </c>
      <c r="H127">
        <f>AP127*1000</f>
        <v>0.33076002399770821</v>
      </c>
      <c r="I127">
        <f>(AU127-BA127)</f>
        <v>0.98359139856179401</v>
      </c>
      <c r="J127">
        <f>(P127+AT127*D127)</f>
        <v>14.765447616577148</v>
      </c>
      <c r="K127" s="1">
        <v>6.7300000190734863</v>
      </c>
      <c r="L127">
        <f>(K127*AI127+AJ127)</f>
        <v>1.2597173854553176</v>
      </c>
      <c r="M127" s="1">
        <v>1</v>
      </c>
      <c r="N127">
        <f>L127*(M127+1)*(M127+1)/(M127*M127+1)</f>
        <v>2.5194347709106353</v>
      </c>
      <c r="O127" s="1">
        <v>15.181363105773926</v>
      </c>
      <c r="P127" s="1">
        <v>14.765447616577148</v>
      </c>
      <c r="Q127" s="1">
        <v>15.030023574829102</v>
      </c>
      <c r="R127" s="1">
        <v>410.13320922851562</v>
      </c>
      <c r="S127" s="1">
        <v>410.33499145507812</v>
      </c>
      <c r="T127" s="1">
        <v>6.4931864738464355</v>
      </c>
      <c r="U127" s="1">
        <v>6.9349241256713867</v>
      </c>
      <c r="V127" s="1">
        <v>37.966152191162109</v>
      </c>
      <c r="W127" s="1">
        <v>40.554985046386719</v>
      </c>
      <c r="X127" s="1">
        <v>500.427734375</v>
      </c>
      <c r="Y127" s="1">
        <v>-5.6052055209875107E-2</v>
      </c>
      <c r="Z127" s="1">
        <v>0.10359030216932297</v>
      </c>
      <c r="AA127" s="1">
        <v>101.24363708496094</v>
      </c>
      <c r="AB127" s="1">
        <v>-2.4961695671081543</v>
      </c>
      <c r="AC127" s="1">
        <v>-1.8508011708036065E-3</v>
      </c>
      <c r="AD127" s="1">
        <v>3.2562002539634705E-2</v>
      </c>
      <c r="AE127" s="1">
        <v>2.2482867352664471E-3</v>
      </c>
      <c r="AF127" s="1">
        <v>1.0573580861091614E-2</v>
      </c>
      <c r="AG127" s="1">
        <v>2.2332507651299238E-3</v>
      </c>
      <c r="AH127" s="1">
        <v>1</v>
      </c>
      <c r="AI127" s="1">
        <v>-0.21956524252891541</v>
      </c>
      <c r="AJ127" s="1">
        <v>2.737391471862793</v>
      </c>
      <c r="AK127" s="1">
        <v>1</v>
      </c>
      <c r="AL127" s="1">
        <v>0</v>
      </c>
      <c r="AM127" s="1">
        <v>0.15999999642372131</v>
      </c>
      <c r="AN127" s="1">
        <v>111115</v>
      </c>
      <c r="AO127">
        <f>X127*0.000001/(K127*0.0001)</f>
        <v>0.74357761211996765</v>
      </c>
      <c r="AP127">
        <f>(U127-T127)/(1000-U127)*AO127</f>
        <v>3.3076002399770821E-4</v>
      </c>
      <c r="AQ127">
        <f>(P127+273.15)</f>
        <v>287.91544761657713</v>
      </c>
      <c r="AR127">
        <f>(O127+273.15)</f>
        <v>288.3313631057739</v>
      </c>
      <c r="AS127">
        <f>(Y127*AK127+Z127*AL127)*AM127</f>
        <v>-8.9683286331222467E-3</v>
      </c>
      <c r="AT127">
        <f>((AS127+0.00000010773*(AR127^4-AQ127^4))-AP127*44100)/(L127*0.92*2*29.3+0.00000043092*AQ127^3)</f>
        <v>-0.13182646070690868</v>
      </c>
      <c r="AU127">
        <f>0.61365*EXP(17.502*J127/(240.97+J127))</f>
        <v>1.685708339953008</v>
      </c>
      <c r="AV127">
        <f>AU127*1000/AA127</f>
        <v>16.650017605930206</v>
      </c>
      <c r="AW127">
        <f>(AV127-U127)</f>
        <v>9.7150934802588189</v>
      </c>
      <c r="AX127">
        <f>IF(D127,P127,(O127+P127)/2)</f>
        <v>14.973405361175537</v>
      </c>
      <c r="AY127">
        <f>0.61365*EXP(17.502*AX127/(240.97+AX127))</f>
        <v>1.7084481192946428</v>
      </c>
      <c r="AZ127">
        <f>IF(AW127&lt;&gt;0,(1000-(AV127+U127)/2)/AW127*AP127,0)</f>
        <v>3.3644508590197922E-2</v>
      </c>
      <c r="BA127">
        <f>U127*AA127/1000</f>
        <v>0.70211694139121394</v>
      </c>
      <c r="BB127">
        <f>(AY127-BA127)</f>
        <v>1.0063311779034287</v>
      </c>
      <c r="BC127">
        <f>1/(1.6/F127+1.37/N127)</f>
        <v>2.106826126520097E-2</v>
      </c>
      <c r="BD127">
        <f>G127*AA127*0.001</f>
        <v>42.25921279256282</v>
      </c>
      <c r="BE127">
        <f>G127/S127</f>
        <v>1.0172205170110005</v>
      </c>
      <c r="BF127">
        <f>(1-AP127*AA127/AU127/F127)*100</f>
        <v>41.743352060809258</v>
      </c>
      <c r="BG127">
        <f>(S127-E127/(N127/1.35))</f>
        <v>410.48811320583997</v>
      </c>
      <c r="BH127">
        <f>E127*BF127/100/BG127</f>
        <v>-2.905982346133217E-4</v>
      </c>
    </row>
    <row r="128" spans="1:60" x14ac:dyDescent="0.25">
      <c r="A128" s="1">
        <v>35</v>
      </c>
      <c r="B128" s="1" t="s">
        <v>190</v>
      </c>
      <c r="C128" s="1">
        <v>6003.4999996982515</v>
      </c>
      <c r="D128" s="1">
        <v>0</v>
      </c>
      <c r="E128">
        <f>(R128-S128*(1000-T128)/(1000-U128))*AO128</f>
        <v>-0.3358861961794905</v>
      </c>
      <c r="F128">
        <f>IF(AZ128&lt;&gt;0,1/(1/AZ128-1/N128),0)</f>
        <v>3.3581697832530968E-2</v>
      </c>
      <c r="G128">
        <f>((BC128-AP128/2)*S128-E128)/(BC128+AP128/2)</f>
        <v>420.02410366023696</v>
      </c>
      <c r="H128">
        <f>AP128*1000</f>
        <v>0.32614150917278001</v>
      </c>
      <c r="I128">
        <f>(AU128-BA128)</f>
        <v>0.98462002621440881</v>
      </c>
      <c r="J128">
        <f>(P128+AT128*D128)</f>
        <v>14.771646499633789</v>
      </c>
      <c r="K128" s="1">
        <v>6.7300000190734863</v>
      </c>
      <c r="L128">
        <f>(K128*AI128+AJ128)</f>
        <v>1.2597173854553176</v>
      </c>
      <c r="M128" s="1">
        <v>1</v>
      </c>
      <c r="N128">
        <f>L128*(M128+1)*(M128+1)/(M128*M128+1)</f>
        <v>2.5194347709106353</v>
      </c>
      <c r="O128" s="1">
        <v>15.183171272277832</v>
      </c>
      <c r="P128" s="1">
        <v>14.771646499633789</v>
      </c>
      <c r="Q128" s="1">
        <v>15.030284881591797</v>
      </c>
      <c r="R128" s="1">
        <v>410.09176635742187</v>
      </c>
      <c r="S128" s="1">
        <v>410.36349487304687</v>
      </c>
      <c r="T128" s="1">
        <v>6.4958539009094238</v>
      </c>
      <c r="U128" s="1">
        <v>6.9314284324645996</v>
      </c>
      <c r="V128" s="1">
        <v>37.976787567138672</v>
      </c>
      <c r="W128" s="1">
        <v>40.529716491699219</v>
      </c>
      <c r="X128" s="1">
        <v>500.42373657226562</v>
      </c>
      <c r="Y128" s="1">
        <v>-2.7225399389863014E-2</v>
      </c>
      <c r="Z128" s="1">
        <v>7.9897850751876831E-2</v>
      </c>
      <c r="AA128" s="1">
        <v>101.2435302734375</v>
      </c>
      <c r="AB128" s="1">
        <v>-2.4961695671081543</v>
      </c>
      <c r="AC128" s="1">
        <v>-1.8508011708036065E-3</v>
      </c>
      <c r="AD128" s="1">
        <v>3.2562002539634705E-2</v>
      </c>
      <c r="AE128" s="1">
        <v>2.2482867352664471E-3</v>
      </c>
      <c r="AF128" s="1">
        <v>1.0573580861091614E-2</v>
      </c>
      <c r="AG128" s="1">
        <v>2.2332507651299238E-3</v>
      </c>
      <c r="AH128" s="1">
        <v>1</v>
      </c>
      <c r="AI128" s="1">
        <v>-0.21956524252891541</v>
      </c>
      <c r="AJ128" s="1">
        <v>2.737391471862793</v>
      </c>
      <c r="AK128" s="1">
        <v>1</v>
      </c>
      <c r="AL128" s="1">
        <v>0</v>
      </c>
      <c r="AM128" s="1">
        <v>0.15999999642372131</v>
      </c>
      <c r="AN128" s="1">
        <v>111115</v>
      </c>
      <c r="AO128">
        <f>X128*0.000001/(K128*0.0001)</f>
        <v>0.7435716718484624</v>
      </c>
      <c r="AP128">
        <f>(U128-T128)/(1000-U128)*AO128</f>
        <v>3.2614150917278001E-4</v>
      </c>
      <c r="AQ128">
        <f>(P128+273.15)</f>
        <v>287.92164649963377</v>
      </c>
      <c r="AR128">
        <f>(O128+273.15)</f>
        <v>288.33317127227781</v>
      </c>
      <c r="AS128">
        <f>(Y128*AK128+Z128*AL128)*AM128</f>
        <v>-4.3560638050124667E-3</v>
      </c>
      <c r="AT128">
        <f>((AS128+0.00000010773*(AR128^4-AQ128^4))-AP128*44100)/(L128*0.92*2*29.3+0.00000043092*AQ128^3)</f>
        <v>-0.12973823120763156</v>
      </c>
      <c r="AU128">
        <f>0.61365*EXP(17.502*J128/(240.97+J128))</f>
        <v>1.6863823105548039</v>
      </c>
      <c r="AV128">
        <f>AU128*1000/AA128</f>
        <v>16.656692096771415</v>
      </c>
      <c r="AW128">
        <f>(AV128-U128)</f>
        <v>9.7252636643068158</v>
      </c>
      <c r="AX128">
        <f>IF(D128,P128,(O128+P128)/2)</f>
        <v>14.977408885955811</v>
      </c>
      <c r="AY128">
        <f>0.61365*EXP(17.502*AX128/(240.97+AX128))</f>
        <v>1.7088885283730786</v>
      </c>
      <c r="AZ128">
        <f>IF(AW128&lt;&gt;0,(1000-(AV128+U128)/2)/AW128*AP128,0)</f>
        <v>3.3139973134268218E-2</v>
      </c>
      <c r="BA128">
        <f>U128*AA128/1000</f>
        <v>0.70176228434039511</v>
      </c>
      <c r="BB128">
        <f>(AY128-BA128)</f>
        <v>1.0071262440326834</v>
      </c>
      <c r="BC128">
        <f>1/(1.6/F128+1.37/N128)</f>
        <v>2.0751721584390644E-2</v>
      </c>
      <c r="BD128">
        <f>G128*AA128*0.001</f>
        <v>42.524723054498651</v>
      </c>
      <c r="BE128">
        <f>G128/S128</f>
        <v>1.0235415891225381</v>
      </c>
      <c r="BF128">
        <f>(1-AP128*AA128/AU128/F128)*100</f>
        <v>41.693809235953481</v>
      </c>
      <c r="BG128">
        <f>(S128-E128/(N128/1.35))</f>
        <v>410.54347427560089</v>
      </c>
      <c r="BH128">
        <f>E128*BF128/100/BG128</f>
        <v>-3.4111795378572943E-4</v>
      </c>
    </row>
    <row r="129" spans="1:60" x14ac:dyDescent="0.25">
      <c r="A129" s="1">
        <v>36</v>
      </c>
      <c r="B129" s="1" t="s">
        <v>191</v>
      </c>
      <c r="C129" s="1">
        <v>6008.4999995864928</v>
      </c>
      <c r="D129" s="1">
        <v>0</v>
      </c>
      <c r="E129">
        <f>(R129-S129*(1000-T129)/(1000-U129))*AO129</f>
        <v>-0.45547303434587105</v>
      </c>
      <c r="F129">
        <f>IF(AZ129&lt;&gt;0,1/(1/AZ129-1/N129),0)</f>
        <v>3.3293396220014787E-2</v>
      </c>
      <c r="G129">
        <f>((BC129-AP129/2)*S129-E129)/(BC129+AP129/2)</f>
        <v>425.92001874327582</v>
      </c>
      <c r="H129">
        <f>AP129*1000</f>
        <v>0.32354411348995438</v>
      </c>
      <c r="I129">
        <f>(AU129-BA129)</f>
        <v>0.98512809640949661</v>
      </c>
      <c r="J129">
        <f>(P129+AT129*D129)</f>
        <v>14.774857521057129</v>
      </c>
      <c r="K129" s="1">
        <v>6.7300000190734863</v>
      </c>
      <c r="L129">
        <f>(K129*AI129+AJ129)</f>
        <v>1.2597173854553176</v>
      </c>
      <c r="M129" s="1">
        <v>1</v>
      </c>
      <c r="N129">
        <f>L129*(M129+1)*(M129+1)/(M129*M129+1)</f>
        <v>2.5194347709106353</v>
      </c>
      <c r="O129" s="1">
        <v>15.184746742248535</v>
      </c>
      <c r="P129" s="1">
        <v>14.774857521057129</v>
      </c>
      <c r="Q129" s="1">
        <v>15.030848503112793</v>
      </c>
      <c r="R129" s="1">
        <v>409.92453002929687</v>
      </c>
      <c r="S129" s="1">
        <v>410.3585205078125</v>
      </c>
      <c r="T129" s="1">
        <v>6.4977302551269531</v>
      </c>
      <c r="U129" s="1">
        <v>6.929835319519043</v>
      </c>
      <c r="V129" s="1">
        <v>37.984523773193359</v>
      </c>
      <c r="W129" s="1">
        <v>40.515483856201172</v>
      </c>
      <c r="X129" s="1">
        <v>500.4251708984375</v>
      </c>
      <c r="Y129" s="1">
        <v>-5.7435449212789536E-2</v>
      </c>
      <c r="Z129" s="1">
        <v>6.0967572033405304E-2</v>
      </c>
      <c r="AA129" s="1">
        <v>101.24388122558594</v>
      </c>
      <c r="AB129" s="1">
        <v>-2.4961695671081543</v>
      </c>
      <c r="AC129" s="1">
        <v>-1.8508011708036065E-3</v>
      </c>
      <c r="AD129" s="1">
        <v>3.2562002539634705E-2</v>
      </c>
      <c r="AE129" s="1">
        <v>2.2482867352664471E-3</v>
      </c>
      <c r="AF129" s="1">
        <v>1.0573580861091614E-2</v>
      </c>
      <c r="AG129" s="1">
        <v>2.2332507651299238E-3</v>
      </c>
      <c r="AH129" s="1">
        <v>1</v>
      </c>
      <c r="AI129" s="1">
        <v>-0.21956524252891541</v>
      </c>
      <c r="AJ129" s="1">
        <v>2.737391471862793</v>
      </c>
      <c r="AK129" s="1">
        <v>1</v>
      </c>
      <c r="AL129" s="1">
        <v>0</v>
      </c>
      <c r="AM129" s="1">
        <v>0.15999999642372131</v>
      </c>
      <c r="AN129" s="1">
        <v>111115</v>
      </c>
      <c r="AO129">
        <f>X129*0.000001/(K129*0.0001)</f>
        <v>0.74357380309091092</v>
      </c>
      <c r="AP129">
        <f>(U129-T129)/(1000-U129)*AO129</f>
        <v>3.2354411348995435E-4</v>
      </c>
      <c r="AQ129">
        <f>(P129+273.15)</f>
        <v>287.92485752105711</v>
      </c>
      <c r="AR129">
        <f>(O129+273.15)</f>
        <v>288.33474674224851</v>
      </c>
      <c r="AS129">
        <f>(Y129*AK129+Z129*AL129)*AM129</f>
        <v>-9.1896716686411528E-3</v>
      </c>
      <c r="AT129">
        <f>((AS129+0.00000010773*(AR129^4-AQ129^4))-AP129*44100)/(L129*0.92*2*29.3+0.00000043092*AQ129^3)</f>
        <v>-0.12854892688898875</v>
      </c>
      <c r="AU129">
        <f>0.61365*EXP(17.502*J129/(240.97+J129))</f>
        <v>1.686731520411753</v>
      </c>
      <c r="AV129">
        <f>AU129*1000/AA129</f>
        <v>16.660083552639321</v>
      </c>
      <c r="AW129">
        <f>(AV129-U129)</f>
        <v>9.7302482331202782</v>
      </c>
      <c r="AX129">
        <f>IF(D129,P129,(O129+P129)/2)</f>
        <v>14.979802131652832</v>
      </c>
      <c r="AY129">
        <f>0.61365*EXP(17.502*AX129/(240.97+AX129))</f>
        <v>1.7091518457985928</v>
      </c>
      <c r="AZ129">
        <f>IF(AW129&lt;&gt;0,(1000-(AV129+U129)/2)/AW129*AP129,0)</f>
        <v>3.2859174415227468E-2</v>
      </c>
      <c r="BA129">
        <f>U129*AA129/1000</f>
        <v>0.70160342400225639</v>
      </c>
      <c r="BB129">
        <f>(AY129-BA129)</f>
        <v>1.0075484217963364</v>
      </c>
      <c r="BC129">
        <f>1/(1.6/F129+1.37/N129)</f>
        <v>2.0575559640514517E-2</v>
      </c>
      <c r="BD129">
        <f>G129*AA129*0.001</f>
        <v>43.121795789243549</v>
      </c>
      <c r="BE129">
        <f>G129/S129</f>
        <v>1.0379217134719323</v>
      </c>
      <c r="BF129">
        <f>(1-AP129*AA129/AU129/F129)*100</f>
        <v>41.669160301445061</v>
      </c>
      <c r="BG129">
        <f>(S129-E129/(N129/1.35))</f>
        <v>410.60257866064359</v>
      </c>
      <c r="BH129">
        <f>E129*BF129/100/BG129</f>
        <v>-4.6222746440249899E-4</v>
      </c>
    </row>
    <row r="130" spans="1:60" x14ac:dyDescent="0.25">
      <c r="A130" s="1">
        <v>37</v>
      </c>
      <c r="B130" s="1" t="s">
        <v>192</v>
      </c>
      <c r="C130" s="1">
        <v>6013.4999994747341</v>
      </c>
      <c r="D130" s="1">
        <v>0</v>
      </c>
      <c r="E130">
        <f>(R130-S130*(1000-T130)/(1000-U130))*AO130</f>
        <v>-0.47539920317864115</v>
      </c>
      <c r="F130">
        <f>IF(AZ130&lt;&gt;0,1/(1/AZ130-1/N130),0)</f>
        <v>3.2975891329122584E-2</v>
      </c>
      <c r="G130">
        <f>((BC130-AP130/2)*S130-E130)/(BC130+AP130/2)</f>
        <v>427.07113281792061</v>
      </c>
      <c r="H130">
        <f>AP130*1000</f>
        <v>0.32065790892841123</v>
      </c>
      <c r="I130">
        <f>(AU130-BA130)</f>
        <v>0.98561484322153914</v>
      </c>
      <c r="J130">
        <f>(P130+AT130*D130)</f>
        <v>14.777730941772461</v>
      </c>
      <c r="K130" s="1">
        <v>6.7300000190734863</v>
      </c>
      <c r="L130">
        <f>(K130*AI130+AJ130)</f>
        <v>1.2597173854553176</v>
      </c>
      <c r="M130" s="1">
        <v>1</v>
      </c>
      <c r="N130">
        <f>L130*(M130+1)*(M130+1)/(M130*M130+1)</f>
        <v>2.5194347709106353</v>
      </c>
      <c r="O130" s="1">
        <v>15.185934066772461</v>
      </c>
      <c r="P130" s="1">
        <v>14.777730941772461</v>
      </c>
      <c r="Q130" s="1">
        <v>15.0308837890625</v>
      </c>
      <c r="R130" s="1">
        <v>409.87106323242187</v>
      </c>
      <c r="S130" s="1">
        <v>410.33346557617187</v>
      </c>
      <c r="T130" s="1">
        <v>6.4998722076416016</v>
      </c>
      <c r="U130" s="1">
        <v>6.9281330108642578</v>
      </c>
      <c r="V130" s="1">
        <v>37.9937744140625</v>
      </c>
      <c r="W130" s="1">
        <v>40.502082824707031</v>
      </c>
      <c r="X130" s="1">
        <v>500.41390991210937</v>
      </c>
      <c r="Y130" s="1">
        <v>-6.1977628618478775E-2</v>
      </c>
      <c r="Z130" s="1">
        <v>6.0438737273216248E-2</v>
      </c>
      <c r="AA130" s="1">
        <v>101.24361419677734</v>
      </c>
      <c r="AB130" s="1">
        <v>-2.4961695671081543</v>
      </c>
      <c r="AC130" s="1">
        <v>-1.8508011708036065E-3</v>
      </c>
      <c r="AD130" s="1">
        <v>3.2562002539634705E-2</v>
      </c>
      <c r="AE130" s="1">
        <v>2.2482867352664471E-3</v>
      </c>
      <c r="AF130" s="1">
        <v>1.0573580861091614E-2</v>
      </c>
      <c r="AG130" s="1">
        <v>2.2332507651299238E-3</v>
      </c>
      <c r="AH130" s="1">
        <v>1</v>
      </c>
      <c r="AI130" s="1">
        <v>-0.21956524252891541</v>
      </c>
      <c r="AJ130" s="1">
        <v>2.737391471862793</v>
      </c>
      <c r="AK130" s="1">
        <v>1</v>
      </c>
      <c r="AL130" s="1">
        <v>0</v>
      </c>
      <c r="AM130" s="1">
        <v>0.15999999642372131</v>
      </c>
      <c r="AN130" s="1">
        <v>111115</v>
      </c>
      <c r="AO130">
        <f>X130*0.000001/(K130*0.0001)</f>
        <v>0.7435570705704112</v>
      </c>
      <c r="AP130">
        <f>(U130-T130)/(1000-U130)*AO130</f>
        <v>3.2065790892841123E-4</v>
      </c>
      <c r="AQ130">
        <f>(P130+273.15)</f>
        <v>287.92773094177244</v>
      </c>
      <c r="AR130">
        <f>(O130+273.15)</f>
        <v>288.33593406677244</v>
      </c>
      <c r="AS130">
        <f>(Y130*AK130+Z130*AL130)*AM130</f>
        <v>-9.9164203573073317E-3</v>
      </c>
      <c r="AT130">
        <f>((AS130+0.00000010773*(AR130^4-AQ130^4))-AP130*44100)/(L130*0.92*2*29.3+0.00000043092*AQ130^3)</f>
        <v>-0.12715118040465204</v>
      </c>
      <c r="AU130">
        <f>0.61365*EXP(17.502*J130/(240.97+J130))</f>
        <v>1.6870440688774375</v>
      </c>
      <c r="AV130">
        <f>AU130*1000/AA130</f>
        <v>16.663214586536732</v>
      </c>
      <c r="AW130">
        <f>(AV130-U130)</f>
        <v>9.7350815756724742</v>
      </c>
      <c r="AX130">
        <f>IF(D130,P130,(O130+P130)/2)</f>
        <v>14.981832504272461</v>
      </c>
      <c r="AY130">
        <f>0.61365*EXP(17.502*AX130/(240.97+AX130))</f>
        <v>1.7093752659779939</v>
      </c>
      <c r="AZ130">
        <f>IF(AW130&lt;&gt;0,(1000-(AV130+U130)/2)/AW130*AP130,0)</f>
        <v>3.2549859019730849E-2</v>
      </c>
      <c r="BA130">
        <f>U130*AA130/1000</f>
        <v>0.70142922565589838</v>
      </c>
      <c r="BB130">
        <f>(AY130-BA130)</f>
        <v>1.0079460403220954</v>
      </c>
      <c r="BC130">
        <f>1/(1.6/F130+1.37/N130)</f>
        <v>2.0381514014312273E-2</v>
      </c>
      <c r="BD130">
        <f>G130*AA130*0.001</f>
        <v>43.23822500559821</v>
      </c>
      <c r="BE130">
        <f>G130/S130</f>
        <v>1.0407904025528272</v>
      </c>
      <c r="BF130">
        <f>(1-AP130*AA130/AU130/F130)*100</f>
        <v>41.643850831310772</v>
      </c>
      <c r="BG130">
        <f>(S130-E130/(N130/1.35))</f>
        <v>410.58820085715683</v>
      </c>
      <c r="BH130">
        <f>E130*BF130/100/BG130</f>
        <v>-4.8217297674812737E-4</v>
      </c>
    </row>
    <row r="131" spans="1:60" x14ac:dyDescent="0.25">
      <c r="A131" s="1" t="s">
        <v>9</v>
      </c>
      <c r="B131" s="1" t="s">
        <v>193</v>
      </c>
    </row>
    <row r="132" spans="1:60" x14ac:dyDescent="0.25">
      <c r="A132" s="1" t="s">
        <v>9</v>
      </c>
      <c r="B132" s="1" t="s">
        <v>194</v>
      </c>
    </row>
    <row r="133" spans="1:60" x14ac:dyDescent="0.25">
      <c r="A133" s="1" t="s">
        <v>9</v>
      </c>
      <c r="B133" s="1" t="s">
        <v>195</v>
      </c>
    </row>
    <row r="134" spans="1:60" x14ac:dyDescent="0.25">
      <c r="A134" s="1" t="s">
        <v>9</v>
      </c>
      <c r="B134" s="1" t="s">
        <v>196</v>
      </c>
    </row>
    <row r="135" spans="1:60" x14ac:dyDescent="0.25">
      <c r="A135" s="1" t="s">
        <v>9</v>
      </c>
      <c r="B135" s="1" t="s">
        <v>197</v>
      </c>
    </row>
    <row r="136" spans="1:60" x14ac:dyDescent="0.25">
      <c r="A136" s="1" t="s">
        <v>9</v>
      </c>
      <c r="B136" s="1" t="s">
        <v>198</v>
      </c>
    </row>
    <row r="137" spans="1:60" x14ac:dyDescent="0.25">
      <c r="A137" s="1" t="s">
        <v>9</v>
      </c>
      <c r="B137" s="1" t="s">
        <v>199</v>
      </c>
    </row>
    <row r="138" spans="1:60" x14ac:dyDescent="0.25">
      <c r="A138" s="1" t="s">
        <v>9</v>
      </c>
      <c r="B138" s="1" t="s">
        <v>200</v>
      </c>
    </row>
    <row r="139" spans="1:60" x14ac:dyDescent="0.25">
      <c r="A139" s="1" t="s">
        <v>9</v>
      </c>
      <c r="B139" s="1" t="s">
        <v>201</v>
      </c>
    </row>
    <row r="140" spans="1:60" x14ac:dyDescent="0.25">
      <c r="A140" s="1" t="s">
        <v>9</v>
      </c>
      <c r="B140" s="1" t="s">
        <v>202</v>
      </c>
    </row>
    <row r="141" spans="1:60" x14ac:dyDescent="0.25">
      <c r="A141" s="1" t="s">
        <v>9</v>
      </c>
      <c r="B141" s="1" t="s">
        <v>203</v>
      </c>
    </row>
    <row r="142" spans="1:60" x14ac:dyDescent="0.25">
      <c r="A142" s="1">
        <v>38</v>
      </c>
      <c r="B142" s="1" t="s">
        <v>204</v>
      </c>
      <c r="C142" s="1">
        <v>6581.9999999329448</v>
      </c>
      <c r="D142" s="1">
        <v>0</v>
      </c>
      <c r="E142">
        <f t="shared" ref="E142:E147" si="56">(R142-S142*(1000-T142)/(1000-U142))*AO142</f>
        <v>-0.57449100008632259</v>
      </c>
      <c r="F142">
        <f t="shared" ref="F142:F147" si="57">IF(AZ142&lt;&gt;0,1/(1/AZ142-1/N142),0)</f>
        <v>4.73714340223425E-2</v>
      </c>
      <c r="G142">
        <f t="shared" ref="G142:G147" si="58">((BC142-AP142/2)*S142-E142)/(BC142+AP142/2)</f>
        <v>425.26871258631934</v>
      </c>
      <c r="H142">
        <f t="shared" ref="H142:H147" si="59">AP142*1000</f>
        <v>0.40840763023319265</v>
      </c>
      <c r="I142">
        <f t="shared" ref="I142:I147" si="60">(AU142-BA142)</f>
        <v>0.92414273178533246</v>
      </c>
      <c r="J142">
        <f t="shared" ref="J142:J147" si="61">(P142+AT142*D142)</f>
        <v>14.816312789916992</v>
      </c>
      <c r="K142" s="1">
        <v>10.960000038146973</v>
      </c>
      <c r="L142">
        <f t="shared" ref="L142:L147" si="62">(K142*AI142+AJ142)</f>
        <v>0.33095640537013082</v>
      </c>
      <c r="M142" s="1">
        <v>1</v>
      </c>
      <c r="N142">
        <f t="shared" ref="N142:N147" si="63">L142*(M142+1)*(M142+1)/(M142*M142+1)</f>
        <v>0.66191281074026165</v>
      </c>
      <c r="O142" s="1">
        <v>15.19312858581543</v>
      </c>
      <c r="P142" s="1">
        <v>14.816312789916992</v>
      </c>
      <c r="Q142" s="1">
        <v>15.028220176696777</v>
      </c>
      <c r="R142" s="1">
        <v>409.90487670898437</v>
      </c>
      <c r="S142" s="1">
        <v>410.795654296875</v>
      </c>
      <c r="T142" s="1">
        <v>6.6877326965332031</v>
      </c>
      <c r="U142" s="1">
        <v>7.5754327774047852</v>
      </c>
      <c r="V142" s="1">
        <v>39.081691741943359</v>
      </c>
      <c r="W142" s="1">
        <v>44.270278930664062</v>
      </c>
      <c r="X142" s="1">
        <v>500.421142578125</v>
      </c>
      <c r="Y142" s="1">
        <v>-7.9878151416778564E-2</v>
      </c>
      <c r="Z142" s="1">
        <v>0.14781405031681061</v>
      </c>
      <c r="AA142" s="1">
        <v>101.26192474365234</v>
      </c>
      <c r="AB142" s="1">
        <v>-2.4591655731201172</v>
      </c>
      <c r="AC142" s="1">
        <v>6.7563243210315704E-3</v>
      </c>
      <c r="AD142" s="1">
        <v>1.4402961358428001E-2</v>
      </c>
      <c r="AE142" s="1">
        <v>9.0442638611420989E-4</v>
      </c>
      <c r="AF142" s="1">
        <v>2.4566441774368286E-2</v>
      </c>
      <c r="AG142" s="1">
        <v>7.4086408130824566E-4</v>
      </c>
      <c r="AH142" s="1">
        <v>0.66666668653488159</v>
      </c>
      <c r="AI142" s="1">
        <v>-0.21956524252891541</v>
      </c>
      <c r="AJ142" s="1">
        <v>2.737391471862793</v>
      </c>
      <c r="AK142" s="1">
        <v>1</v>
      </c>
      <c r="AL142" s="1">
        <v>0</v>
      </c>
      <c r="AM142" s="1">
        <v>0.15999999642372131</v>
      </c>
      <c r="AN142" s="1">
        <v>111115</v>
      </c>
      <c r="AO142">
        <f t="shared" ref="AO142:AO147" si="64">X142*0.000001/(K142*0.0001)</f>
        <v>0.45658863214997958</v>
      </c>
      <c r="AP142">
        <f t="shared" ref="AP142:AP147" si="65">(U142-T142)/(1000-U142)*AO142</f>
        <v>4.0840763023319263E-4</v>
      </c>
      <c r="AQ142">
        <f t="shared" ref="AQ142:AQ147" si="66">(P142+273.15)</f>
        <v>287.96631278991697</v>
      </c>
      <c r="AR142">
        <f t="shared" ref="AR142:AR147" si="67">(O142+273.15)</f>
        <v>288.34312858581541</v>
      </c>
      <c r="AS142">
        <f t="shared" ref="AS142:AS147" si="68">(Y142*AK142+Z142*AL142)*AM142</f>
        <v>-1.278050394101804E-2</v>
      </c>
      <c r="AT142">
        <f t="shared" ref="AT142:AT147" si="69">((AS142+0.00000010773*(AR142^4-AQ142^4))-AP142*44100)/(L142*0.92*2*29.3+0.00000043092*AQ142^3)</f>
        <v>-0.50256330417524642</v>
      </c>
      <c r="AU142">
        <f t="shared" ref="AU142:AU147" si="70">0.61365*EXP(17.502*J142/(240.97+J142))</f>
        <v>1.6912456355914931</v>
      </c>
      <c r="AV142">
        <f t="shared" ref="AV142:AV147" si="71">AU142*1000/AA142</f>
        <v>16.701693552368603</v>
      </c>
      <c r="AW142">
        <f t="shared" ref="AW142:AW147" si="72">(AV142-U142)</f>
        <v>9.1262607749638178</v>
      </c>
      <c r="AX142">
        <f t="shared" ref="AX142:AX147" si="73">IF(D142,P142,(O142+P142)/2)</f>
        <v>15.004720687866211</v>
      </c>
      <c r="AY142">
        <f t="shared" ref="AY142:AY147" si="74">0.61365*EXP(17.502*AX142/(240.97+AX142))</f>
        <v>1.7118956345404728</v>
      </c>
      <c r="AZ142">
        <f t="shared" ref="AZ142:AZ147" si="75">IF(AW142&lt;&gt;0,(1000-(AV142+U142)/2)/AW142*AP142,0)</f>
        <v>4.4207606857276642E-2</v>
      </c>
      <c r="BA142">
        <f t="shared" ref="BA142:BA147" si="76">U142*AA142/1000</f>
        <v>0.76710290380616064</v>
      </c>
      <c r="BB142">
        <f t="shared" ref="BB142:BB147" si="77">(AY142-BA142)</f>
        <v>0.94479273073431214</v>
      </c>
      <c r="BC142">
        <f t="shared" ref="BC142:BC147" si="78">1/(1.6/F142+1.37/N142)</f>
        <v>2.789759141509229E-2</v>
      </c>
      <c r="BD142">
        <f t="shared" ref="BD142:BD147" si="79">G142*AA142*0.001</f>
        <v>43.063528369745789</v>
      </c>
      <c r="BE142">
        <f t="shared" ref="BE142:BE147" si="80">G142/S142</f>
        <v>1.0352317706822305</v>
      </c>
      <c r="BF142">
        <f t="shared" ref="BF142:BF147" si="81">(1-AP142*AA142/AU142/F142)*100</f>
        <v>48.38014210074536</v>
      </c>
      <c r="BG142">
        <f t="shared" ref="BG142:BG147" si="82">(S142-E142/(N142/1.35))</f>
        <v>411.96735370732932</v>
      </c>
      <c r="BH142">
        <f t="shared" ref="BH142:BH147" si="83">E142*BF142/100/BG142</f>
        <v>-6.7466404727596543E-4</v>
      </c>
    </row>
    <row r="143" spans="1:60" x14ac:dyDescent="0.25">
      <c r="A143" s="1">
        <v>39</v>
      </c>
      <c r="B143" s="1" t="s">
        <v>205</v>
      </c>
      <c r="C143" s="1">
        <v>6586.9999998211861</v>
      </c>
      <c r="D143" s="1">
        <v>0</v>
      </c>
      <c r="E143">
        <f t="shared" si="56"/>
        <v>-0.57366291155447979</v>
      </c>
      <c r="F143">
        <f t="shared" si="57"/>
        <v>4.7252063112758251E-2</v>
      </c>
      <c r="G143">
        <f t="shared" si="58"/>
        <v>425.30025429271558</v>
      </c>
      <c r="H143">
        <f t="shared" si="59"/>
        <v>0.4075489663286247</v>
      </c>
      <c r="I143">
        <f t="shared" si="60"/>
        <v>0.92437781010849751</v>
      </c>
      <c r="J143">
        <f t="shared" si="61"/>
        <v>14.818588256835938</v>
      </c>
      <c r="K143" s="1">
        <v>10.960000038146973</v>
      </c>
      <c r="L143">
        <f t="shared" si="62"/>
        <v>0.33095640537013082</v>
      </c>
      <c r="M143" s="1">
        <v>1</v>
      </c>
      <c r="N143">
        <f t="shared" si="63"/>
        <v>0.66191281074026165</v>
      </c>
      <c r="O143" s="1">
        <v>15.193661689758301</v>
      </c>
      <c r="P143" s="1">
        <v>14.818588256835938</v>
      </c>
      <c r="Q143" s="1">
        <v>15.028834342956543</v>
      </c>
      <c r="R143" s="1">
        <v>409.92022705078125</v>
      </c>
      <c r="S143" s="1">
        <v>410.8099365234375</v>
      </c>
      <c r="T143" s="1">
        <v>6.6897001266479492</v>
      </c>
      <c r="U143" s="1">
        <v>7.5755195617675781</v>
      </c>
      <c r="V143" s="1">
        <v>39.091625213623047</v>
      </c>
      <c r="W143" s="1">
        <v>44.269851684570312</v>
      </c>
      <c r="X143" s="1">
        <v>500.42916870117187</v>
      </c>
      <c r="Y143" s="1">
        <v>-7.3588863015174866E-2</v>
      </c>
      <c r="Z143" s="1">
        <v>0.13023339211940765</v>
      </c>
      <c r="AA143" s="1">
        <v>101.26248168945312</v>
      </c>
      <c r="AB143" s="1">
        <v>-2.4591655731201172</v>
      </c>
      <c r="AC143" s="1">
        <v>6.7563243210315704E-3</v>
      </c>
      <c r="AD143" s="1">
        <v>1.4402961358428001E-2</v>
      </c>
      <c r="AE143" s="1">
        <v>9.0442638611420989E-4</v>
      </c>
      <c r="AF143" s="1">
        <v>2.4566441774368286E-2</v>
      </c>
      <c r="AG143" s="1">
        <v>7.4086408130824566E-4</v>
      </c>
      <c r="AH143" s="1">
        <v>1</v>
      </c>
      <c r="AI143" s="1">
        <v>-0.21956524252891541</v>
      </c>
      <c r="AJ143" s="1">
        <v>2.737391471862793</v>
      </c>
      <c r="AK143" s="1">
        <v>1</v>
      </c>
      <c r="AL143" s="1">
        <v>0</v>
      </c>
      <c r="AM143" s="1">
        <v>0.15999999642372131</v>
      </c>
      <c r="AN143" s="1">
        <v>111115</v>
      </c>
      <c r="AO143">
        <f t="shared" si="64"/>
        <v>0.45659595525492386</v>
      </c>
      <c r="AP143">
        <f t="shared" si="65"/>
        <v>4.0754896632862468E-4</v>
      </c>
      <c r="AQ143">
        <f t="shared" si="66"/>
        <v>287.96858825683591</v>
      </c>
      <c r="AR143">
        <f t="shared" si="67"/>
        <v>288.34366168975828</v>
      </c>
      <c r="AS143">
        <f t="shared" si="68"/>
        <v>-1.1774217819253696E-2</v>
      </c>
      <c r="AT143">
        <f t="shared" si="69"/>
        <v>-0.50181371668334496</v>
      </c>
      <c r="AU143">
        <f t="shared" si="70"/>
        <v>1.6914937210200809</v>
      </c>
      <c r="AV143">
        <f t="shared" si="71"/>
        <v>16.704051617137647</v>
      </c>
      <c r="AW143">
        <f t="shared" si="72"/>
        <v>9.1285320553700693</v>
      </c>
      <c r="AX143">
        <f t="shared" si="73"/>
        <v>15.006124973297119</v>
      </c>
      <c r="AY143">
        <f t="shared" si="74"/>
        <v>1.7120503759046724</v>
      </c>
      <c r="AZ143">
        <f t="shared" si="75"/>
        <v>4.4103630991069655E-2</v>
      </c>
      <c r="BA143">
        <f t="shared" si="76"/>
        <v>0.76711591091158338</v>
      </c>
      <c r="BB143">
        <f t="shared" si="77"/>
        <v>0.94493446499308897</v>
      </c>
      <c r="BC143">
        <f t="shared" si="78"/>
        <v>2.7831342001866793E-2</v>
      </c>
      <c r="BD143">
        <f t="shared" si="79"/>
        <v>43.066959212835869</v>
      </c>
      <c r="BE143">
        <f t="shared" si="80"/>
        <v>1.0352725591106811</v>
      </c>
      <c r="BF143">
        <f t="shared" si="81"/>
        <v>48.365830359209149</v>
      </c>
      <c r="BG143">
        <f t="shared" si="82"/>
        <v>411.97994701127266</v>
      </c>
      <c r="BH143">
        <f t="shared" si="83"/>
        <v>-6.7347168872893676E-4</v>
      </c>
    </row>
    <row r="144" spans="1:60" x14ac:dyDescent="0.25">
      <c r="A144" s="1">
        <v>40</v>
      </c>
      <c r="B144" s="1" t="s">
        <v>206</v>
      </c>
      <c r="C144" s="1">
        <v>6591.9999997094274</v>
      </c>
      <c r="D144" s="1">
        <v>0</v>
      </c>
      <c r="E144">
        <f t="shared" si="56"/>
        <v>-0.54800264177292635</v>
      </c>
      <c r="F144">
        <f t="shared" si="57"/>
        <v>4.7148857345420389E-2</v>
      </c>
      <c r="G144">
        <f t="shared" si="58"/>
        <v>424.41883453507972</v>
      </c>
      <c r="H144">
        <f t="shared" si="59"/>
        <v>0.40674128461425907</v>
      </c>
      <c r="I144">
        <f t="shared" si="60"/>
        <v>0.92443394633394127</v>
      </c>
      <c r="J144">
        <f t="shared" si="61"/>
        <v>14.819207191467285</v>
      </c>
      <c r="K144" s="1">
        <v>10.960000038146973</v>
      </c>
      <c r="L144">
        <f t="shared" si="62"/>
        <v>0.33095640537013082</v>
      </c>
      <c r="M144" s="1">
        <v>1</v>
      </c>
      <c r="N144">
        <f t="shared" si="63"/>
        <v>0.66191281074026165</v>
      </c>
      <c r="O144" s="1">
        <v>15.194268226623535</v>
      </c>
      <c r="P144" s="1">
        <v>14.819207191467285</v>
      </c>
      <c r="Q144" s="1">
        <v>15.029178619384766</v>
      </c>
      <c r="R144" s="1">
        <v>409.9696044921875</v>
      </c>
      <c r="S144" s="1">
        <v>410.80386352539062</v>
      </c>
      <c r="T144" s="1">
        <v>6.691521167755127</v>
      </c>
      <c r="U144" s="1">
        <v>7.5756025314331055</v>
      </c>
      <c r="V144" s="1">
        <v>39.100189208984375</v>
      </c>
      <c r="W144" s="1">
        <v>44.268508911132813</v>
      </c>
      <c r="X144" s="1">
        <v>500.41925048828125</v>
      </c>
      <c r="Y144" s="1">
        <v>-5.1750451326370239E-2</v>
      </c>
      <c r="Z144" s="1">
        <v>0.13000680506229401</v>
      </c>
      <c r="AA144" s="1">
        <v>101.26287078857422</v>
      </c>
      <c r="AB144" s="1">
        <v>-2.4591655731201172</v>
      </c>
      <c r="AC144" s="1">
        <v>6.7563243210315704E-3</v>
      </c>
      <c r="AD144" s="1">
        <v>1.4402961358428001E-2</v>
      </c>
      <c r="AE144" s="1">
        <v>9.0442638611420989E-4</v>
      </c>
      <c r="AF144" s="1">
        <v>2.4566441774368286E-2</v>
      </c>
      <c r="AG144" s="1">
        <v>7.4086408130824566E-4</v>
      </c>
      <c r="AH144" s="1">
        <v>1</v>
      </c>
      <c r="AI144" s="1">
        <v>-0.21956524252891541</v>
      </c>
      <c r="AJ144" s="1">
        <v>2.737391471862793</v>
      </c>
      <c r="AK144" s="1">
        <v>1</v>
      </c>
      <c r="AL144" s="1">
        <v>0</v>
      </c>
      <c r="AM144" s="1">
        <v>0.15999999642372131</v>
      </c>
      <c r="AN144" s="1">
        <v>111115</v>
      </c>
      <c r="AO144">
        <f t="shared" si="64"/>
        <v>0.4565869057906391</v>
      </c>
      <c r="AP144">
        <f t="shared" si="65"/>
        <v>4.0674128461425904E-4</v>
      </c>
      <c r="AQ144">
        <f t="shared" si="66"/>
        <v>287.96920719146726</v>
      </c>
      <c r="AR144">
        <f t="shared" si="67"/>
        <v>288.34426822662351</v>
      </c>
      <c r="AS144">
        <f t="shared" si="68"/>
        <v>-8.2800720271452022E-3</v>
      </c>
      <c r="AT144">
        <f t="shared" si="69"/>
        <v>-0.50042591331953445</v>
      </c>
      <c r="AU144">
        <f t="shared" si="70"/>
        <v>1.6915612066200476</v>
      </c>
      <c r="AV144">
        <f t="shared" si="71"/>
        <v>16.704653872117078</v>
      </c>
      <c r="AW144">
        <f t="shared" si="72"/>
        <v>9.1290513406839722</v>
      </c>
      <c r="AX144">
        <f t="shared" si="73"/>
        <v>15.00673770904541</v>
      </c>
      <c r="AY144">
        <f t="shared" si="74"/>
        <v>1.7121178984832683</v>
      </c>
      <c r="AZ144">
        <f t="shared" si="75"/>
        <v>4.4013707260406661E-2</v>
      </c>
      <c r="BA144">
        <f t="shared" si="76"/>
        <v>0.76712726028610634</v>
      </c>
      <c r="BB144">
        <f t="shared" si="77"/>
        <v>0.944990638197162</v>
      </c>
      <c r="BC144">
        <f t="shared" si="78"/>
        <v>2.7774048503648646E-2</v>
      </c>
      <c r="BD144">
        <f t="shared" si="79"/>
        <v>42.977869601763047</v>
      </c>
      <c r="BE144">
        <f t="shared" si="80"/>
        <v>1.0331422662212806</v>
      </c>
      <c r="BF144">
        <f t="shared" si="81"/>
        <v>48.357221224027001</v>
      </c>
      <c r="BG144">
        <f t="shared" si="82"/>
        <v>411.92153877564914</v>
      </c>
      <c r="BH144">
        <f t="shared" si="83"/>
        <v>-6.433236061976754E-4</v>
      </c>
    </row>
    <row r="145" spans="1:60" x14ac:dyDescent="0.25">
      <c r="A145" s="1">
        <v>41</v>
      </c>
      <c r="B145" s="1" t="s">
        <v>207</v>
      </c>
      <c r="C145" s="1">
        <v>6597.4999995864928</v>
      </c>
      <c r="D145" s="1">
        <v>0</v>
      </c>
      <c r="E145">
        <f t="shared" si="56"/>
        <v>-0.51582182578593028</v>
      </c>
      <c r="F145">
        <f t="shared" si="57"/>
        <v>4.7063486001585289E-2</v>
      </c>
      <c r="G145">
        <f t="shared" si="58"/>
        <v>423.31559311264994</v>
      </c>
      <c r="H145">
        <f t="shared" si="59"/>
        <v>0.40609799634181482</v>
      </c>
      <c r="I145">
        <f t="shared" si="60"/>
        <v>0.92453839340942912</v>
      </c>
      <c r="J145">
        <f t="shared" si="61"/>
        <v>14.820178985595703</v>
      </c>
      <c r="K145" s="1">
        <v>10.960000038146973</v>
      </c>
      <c r="L145">
        <f t="shared" si="62"/>
        <v>0.33095640537013082</v>
      </c>
      <c r="M145" s="1">
        <v>1</v>
      </c>
      <c r="N145">
        <f t="shared" si="63"/>
        <v>0.66191281074026165</v>
      </c>
      <c r="O145" s="1">
        <v>15.195316314697266</v>
      </c>
      <c r="P145" s="1">
        <v>14.820178985595703</v>
      </c>
      <c r="Q145" s="1">
        <v>15.029788017272949</v>
      </c>
      <c r="R145" s="1">
        <v>410.05599975585937</v>
      </c>
      <c r="S145" s="1">
        <v>410.82034301757812</v>
      </c>
      <c r="T145" s="1">
        <v>6.6928997039794922</v>
      </c>
      <c r="U145" s="1">
        <v>7.5755844116210938</v>
      </c>
      <c r="V145" s="1">
        <v>39.106540679931641</v>
      </c>
      <c r="W145" s="1">
        <v>44.266082763671875</v>
      </c>
      <c r="X145" s="1">
        <v>500.41836547851562</v>
      </c>
      <c r="Y145" s="1">
        <v>-9.7614144906401634E-3</v>
      </c>
      <c r="Z145" s="1">
        <v>5.4817408323287964E-2</v>
      </c>
      <c r="AA145" s="1">
        <v>101.26331329345703</v>
      </c>
      <c r="AB145" s="1">
        <v>-2.4591655731201172</v>
      </c>
      <c r="AC145" s="1">
        <v>6.7563243210315704E-3</v>
      </c>
      <c r="AD145" s="1">
        <v>1.4402961358428001E-2</v>
      </c>
      <c r="AE145" s="1">
        <v>9.0442638611420989E-4</v>
      </c>
      <c r="AF145" s="1">
        <v>2.4566441774368286E-2</v>
      </c>
      <c r="AG145" s="1">
        <v>7.4086408130824566E-4</v>
      </c>
      <c r="AH145" s="1">
        <v>1</v>
      </c>
      <c r="AI145" s="1">
        <v>-0.21956524252891541</v>
      </c>
      <c r="AJ145" s="1">
        <v>2.737391471862793</v>
      </c>
      <c r="AK145" s="1">
        <v>1</v>
      </c>
      <c r="AL145" s="1">
        <v>0</v>
      </c>
      <c r="AM145" s="1">
        <v>0.15999999642372131</v>
      </c>
      <c r="AN145" s="1">
        <v>111115</v>
      </c>
      <c r="AO145">
        <f t="shared" si="64"/>
        <v>0.45658609829997981</v>
      </c>
      <c r="AP145">
        <f t="shared" si="65"/>
        <v>4.0609799634181484E-4</v>
      </c>
      <c r="AQ145">
        <f t="shared" si="66"/>
        <v>287.97017898559568</v>
      </c>
      <c r="AR145">
        <f t="shared" si="67"/>
        <v>288.34531631469724</v>
      </c>
      <c r="AS145">
        <f t="shared" si="68"/>
        <v>-1.5618262835928876E-3</v>
      </c>
      <c r="AT145">
        <f t="shared" si="69"/>
        <v>-0.49914746496893386</v>
      </c>
      <c r="AU145">
        <f t="shared" si="70"/>
        <v>1.6916671710644453</v>
      </c>
      <c r="AV145">
        <f t="shared" si="71"/>
        <v>16.70562730020557</v>
      </c>
      <c r="AW145">
        <f t="shared" si="72"/>
        <v>9.1300428885844767</v>
      </c>
      <c r="AX145">
        <f t="shared" si="73"/>
        <v>15.007747650146484</v>
      </c>
      <c r="AY145">
        <f t="shared" si="74"/>
        <v>1.7122291976143398</v>
      </c>
      <c r="AZ145">
        <f t="shared" si="75"/>
        <v>4.393930297205316E-2</v>
      </c>
      <c r="BA145">
        <f t="shared" si="76"/>
        <v>0.76712877765501619</v>
      </c>
      <c r="BB145">
        <f t="shared" si="77"/>
        <v>0.94510041995932359</v>
      </c>
      <c r="BC145">
        <f t="shared" si="78"/>
        <v>2.7726644683404827E-2</v>
      </c>
      <c r="BD145">
        <f t="shared" si="79"/>
        <v>42.866339527371849</v>
      </c>
      <c r="BE145">
        <f t="shared" si="80"/>
        <v>1.0304153635705844</v>
      </c>
      <c r="BF145">
        <f t="shared" si="81"/>
        <v>48.348377740254556</v>
      </c>
      <c r="BG145">
        <f t="shared" si="82"/>
        <v>411.87238409234175</v>
      </c>
      <c r="BH145">
        <f t="shared" si="83"/>
        <v>-6.055066919508393E-4</v>
      </c>
    </row>
    <row r="146" spans="1:60" x14ac:dyDescent="0.25">
      <c r="A146" s="1">
        <v>42</v>
      </c>
      <c r="B146" s="1" t="s">
        <v>208</v>
      </c>
      <c r="C146" s="1">
        <v>6602.4999994747341</v>
      </c>
      <c r="D146" s="1">
        <v>0</v>
      </c>
      <c r="E146">
        <f t="shared" si="56"/>
        <v>-0.51154547385232807</v>
      </c>
      <c r="F146">
        <f t="shared" si="57"/>
        <v>4.6933210542923078E-2</v>
      </c>
      <c r="G146">
        <f t="shared" si="58"/>
        <v>423.22479387875575</v>
      </c>
      <c r="H146">
        <f t="shared" si="59"/>
        <v>0.40519793970339762</v>
      </c>
      <c r="I146">
        <f t="shared" si="60"/>
        <v>0.92487744149937612</v>
      </c>
      <c r="J146">
        <f t="shared" si="61"/>
        <v>14.822724342346191</v>
      </c>
      <c r="K146" s="1">
        <v>10.960000038146973</v>
      </c>
      <c r="L146">
        <f t="shared" si="62"/>
        <v>0.33095640537013082</v>
      </c>
      <c r="M146" s="1">
        <v>1</v>
      </c>
      <c r="N146">
        <f t="shared" si="63"/>
        <v>0.66191281074026165</v>
      </c>
      <c r="O146" s="1">
        <v>15.196285247802734</v>
      </c>
      <c r="P146" s="1">
        <v>14.822724342346191</v>
      </c>
      <c r="Q146" s="1">
        <v>15.03011417388916</v>
      </c>
      <c r="R146" s="1">
        <v>410.08160400390625</v>
      </c>
      <c r="S146" s="1">
        <v>410.83737182617187</v>
      </c>
      <c r="T146" s="1">
        <v>6.6942653656005859</v>
      </c>
      <c r="U146" s="1">
        <v>7.5749893188476562</v>
      </c>
      <c r="V146" s="1">
        <v>39.112133026123047</v>
      </c>
      <c r="W146" s="1">
        <v>44.260318756103516</v>
      </c>
      <c r="X146" s="1">
        <v>500.42117309570312</v>
      </c>
      <c r="Y146" s="1">
        <v>2.3807124234735966E-3</v>
      </c>
      <c r="Z146" s="1">
        <v>5.8363795280456543E-2</v>
      </c>
      <c r="AA146" s="1">
        <v>101.26315307617187</v>
      </c>
      <c r="AB146" s="1">
        <v>-2.4591655731201172</v>
      </c>
      <c r="AC146" s="1">
        <v>6.7563243210315704E-3</v>
      </c>
      <c r="AD146" s="1">
        <v>1.4402961358428001E-2</v>
      </c>
      <c r="AE146" s="1">
        <v>9.0442638611420989E-4</v>
      </c>
      <c r="AF146" s="1">
        <v>2.4566441774368286E-2</v>
      </c>
      <c r="AG146" s="1">
        <v>7.4086408130824566E-4</v>
      </c>
      <c r="AH146" s="1">
        <v>1</v>
      </c>
      <c r="AI146" s="1">
        <v>-0.21956524252891541</v>
      </c>
      <c r="AJ146" s="1">
        <v>2.737391471862793</v>
      </c>
      <c r="AK146" s="1">
        <v>1</v>
      </c>
      <c r="AL146" s="1">
        <v>0</v>
      </c>
      <c r="AM146" s="1">
        <v>0.15999999642372131</v>
      </c>
      <c r="AN146" s="1">
        <v>111115</v>
      </c>
      <c r="AO146">
        <f t="shared" si="64"/>
        <v>0.456588659994485</v>
      </c>
      <c r="AP146">
        <f t="shared" si="65"/>
        <v>4.051979397033976E-4</v>
      </c>
      <c r="AQ146">
        <f t="shared" si="66"/>
        <v>287.97272434234617</v>
      </c>
      <c r="AR146">
        <f t="shared" si="67"/>
        <v>288.34628524780271</v>
      </c>
      <c r="AS146">
        <f t="shared" si="68"/>
        <v>3.8091397924168435E-4</v>
      </c>
      <c r="AT146">
        <f t="shared" si="69"/>
        <v>-0.49823794417483536</v>
      </c>
      <c r="AU146">
        <f t="shared" si="70"/>
        <v>1.6919447444442133</v>
      </c>
      <c r="AV146">
        <f t="shared" si="71"/>
        <v>16.708394841028735</v>
      </c>
      <c r="AW146">
        <f t="shared" si="72"/>
        <v>9.1334055221810786</v>
      </c>
      <c r="AX146">
        <f t="shared" si="73"/>
        <v>15.009504795074463</v>
      </c>
      <c r="AY146">
        <f t="shared" si="74"/>
        <v>1.7124228564381885</v>
      </c>
      <c r="AZ146">
        <f t="shared" si="75"/>
        <v>4.382572854298341E-2</v>
      </c>
      <c r="BA146">
        <f t="shared" si="76"/>
        <v>0.76706730294483716</v>
      </c>
      <c r="BB146">
        <f t="shared" si="77"/>
        <v>0.94535555349335132</v>
      </c>
      <c r="BC146">
        <f t="shared" si="78"/>
        <v>2.7654288102404546E-2</v>
      </c>
      <c r="BD146">
        <f t="shared" si="79"/>
        <v>42.857077088175735</v>
      </c>
      <c r="BE146">
        <f t="shared" si="80"/>
        <v>1.0301516436966818</v>
      </c>
      <c r="BF146">
        <f t="shared" si="81"/>
        <v>48.328361289957179</v>
      </c>
      <c r="BG146">
        <f t="shared" si="82"/>
        <v>411.88069109495643</v>
      </c>
      <c r="BH146">
        <f t="shared" si="83"/>
        <v>-6.0022610943124112E-4</v>
      </c>
    </row>
    <row r="147" spans="1:60" x14ac:dyDescent="0.25">
      <c r="A147" s="1">
        <v>43</v>
      </c>
      <c r="B147" s="1" t="s">
        <v>209</v>
      </c>
      <c r="C147" s="1">
        <v>6607.4999993629754</v>
      </c>
      <c r="D147" s="1">
        <v>0</v>
      </c>
      <c r="E147">
        <f t="shared" si="56"/>
        <v>-0.51474006993347798</v>
      </c>
      <c r="F147">
        <f t="shared" si="57"/>
        <v>4.6780566195726951E-2</v>
      </c>
      <c r="G147">
        <f t="shared" si="58"/>
        <v>423.40852313576062</v>
      </c>
      <c r="H147">
        <f t="shared" si="59"/>
        <v>0.4041536360808386</v>
      </c>
      <c r="I147">
        <f t="shared" si="60"/>
        <v>0.9253038243476005</v>
      </c>
      <c r="J147">
        <f t="shared" si="61"/>
        <v>14.826046943664551</v>
      </c>
      <c r="K147" s="1">
        <v>10.960000038146973</v>
      </c>
      <c r="L147">
        <f t="shared" si="62"/>
        <v>0.33095640537013082</v>
      </c>
      <c r="M147" s="1">
        <v>1</v>
      </c>
      <c r="N147">
        <f t="shared" si="63"/>
        <v>0.66191281074026165</v>
      </c>
      <c r="O147" s="1">
        <v>15.197309494018555</v>
      </c>
      <c r="P147" s="1">
        <v>14.826046943664551</v>
      </c>
      <c r="Q147" s="1">
        <v>15.030370712280273</v>
      </c>
      <c r="R147" s="1">
        <v>410.089111328125</v>
      </c>
      <c r="S147" s="1">
        <v>410.852783203125</v>
      </c>
      <c r="T147" s="1">
        <v>6.6959190368652344</v>
      </c>
      <c r="U147" s="1">
        <v>7.5743522644042969</v>
      </c>
      <c r="V147" s="1">
        <v>39.119171142578125</v>
      </c>
      <c r="W147" s="1">
        <v>44.25433349609375</v>
      </c>
      <c r="X147" s="1">
        <v>500.43338012695312</v>
      </c>
      <c r="Y147" s="1">
        <v>-1.6094781458377838E-2</v>
      </c>
      <c r="Z147" s="1">
        <v>5.3987771272659302E-2</v>
      </c>
      <c r="AA147" s="1">
        <v>101.26322174072266</v>
      </c>
      <c r="AB147" s="1">
        <v>-2.4591655731201172</v>
      </c>
      <c r="AC147" s="1">
        <v>6.7563243210315704E-3</v>
      </c>
      <c r="AD147" s="1">
        <v>1.4402961358428001E-2</v>
      </c>
      <c r="AE147" s="1">
        <v>9.0442638611420989E-4</v>
      </c>
      <c r="AF147" s="1">
        <v>2.4566441774368286E-2</v>
      </c>
      <c r="AG147" s="1">
        <v>7.4086408130824566E-4</v>
      </c>
      <c r="AH147" s="1">
        <v>1</v>
      </c>
      <c r="AI147" s="1">
        <v>-0.21956524252891541</v>
      </c>
      <c r="AJ147" s="1">
        <v>2.737391471862793</v>
      </c>
      <c r="AK147" s="1">
        <v>1</v>
      </c>
      <c r="AL147" s="1">
        <v>0</v>
      </c>
      <c r="AM147" s="1">
        <v>0.15999999642372131</v>
      </c>
      <c r="AN147" s="1">
        <v>111115</v>
      </c>
      <c r="AO147">
        <f t="shared" si="64"/>
        <v>0.45659979779668169</v>
      </c>
      <c r="AP147">
        <f t="shared" si="65"/>
        <v>4.0415363608083859E-4</v>
      </c>
      <c r="AQ147">
        <f t="shared" si="66"/>
        <v>287.97604694366453</v>
      </c>
      <c r="AR147">
        <f t="shared" si="67"/>
        <v>288.34730949401853</v>
      </c>
      <c r="AS147">
        <f t="shared" si="68"/>
        <v>-2.5751649757810302E-3</v>
      </c>
      <c r="AT147">
        <f t="shared" si="69"/>
        <v>-0.49753900607480583</v>
      </c>
      <c r="AU147">
        <f t="shared" si="70"/>
        <v>1.6923071372403176</v>
      </c>
      <c r="AV147">
        <f t="shared" si="71"/>
        <v>16.711962232184856</v>
      </c>
      <c r="AW147">
        <f t="shared" si="72"/>
        <v>9.1376099677805591</v>
      </c>
      <c r="AX147">
        <f t="shared" si="73"/>
        <v>15.011678218841553</v>
      </c>
      <c r="AY147">
        <f t="shared" si="74"/>
        <v>1.7126624208956047</v>
      </c>
      <c r="AZ147">
        <f t="shared" si="75"/>
        <v>4.3692599742513639E-2</v>
      </c>
      <c r="BA147">
        <f t="shared" si="76"/>
        <v>0.76700331289271706</v>
      </c>
      <c r="BB147">
        <f t="shared" si="77"/>
        <v>0.94565910800288766</v>
      </c>
      <c r="BC147">
        <f t="shared" si="78"/>
        <v>2.7569478309639468E-2</v>
      </c>
      <c r="BD147">
        <f t="shared" si="79"/>
        <v>42.875711165208429</v>
      </c>
      <c r="BE147">
        <f t="shared" si="80"/>
        <v>1.0305601919859164</v>
      </c>
      <c r="BF147">
        <f t="shared" si="81"/>
        <v>48.304401101465388</v>
      </c>
      <c r="BG147">
        <f t="shared" si="82"/>
        <v>411.9026179897233</v>
      </c>
      <c r="BH147">
        <f t="shared" si="83"/>
        <v>-6.0364294168393487E-4</v>
      </c>
    </row>
    <row r="148" spans="1:60" x14ac:dyDescent="0.25">
      <c r="A148" s="1" t="s">
        <v>9</v>
      </c>
      <c r="B148" s="1" t="s">
        <v>210</v>
      </c>
    </row>
    <row r="149" spans="1:60" x14ac:dyDescent="0.25">
      <c r="A149" s="1" t="s">
        <v>9</v>
      </c>
      <c r="B149" s="1" t="s">
        <v>211</v>
      </c>
    </row>
    <row r="150" spans="1:60" x14ac:dyDescent="0.25">
      <c r="A150" s="1" t="s">
        <v>9</v>
      </c>
      <c r="B150" s="1" t="s">
        <v>212</v>
      </c>
    </row>
    <row r="151" spans="1:60" x14ac:dyDescent="0.25">
      <c r="A151" s="1" t="s">
        <v>9</v>
      </c>
      <c r="B151" s="1" t="s">
        <v>213</v>
      </c>
    </row>
    <row r="152" spans="1:60" x14ac:dyDescent="0.25">
      <c r="A152" s="1" t="s">
        <v>9</v>
      </c>
      <c r="B152" s="1" t="s">
        <v>214</v>
      </c>
    </row>
    <row r="153" spans="1:60" x14ac:dyDescent="0.25">
      <c r="A153" s="1" t="s">
        <v>9</v>
      </c>
      <c r="B153" s="1" t="s">
        <v>215</v>
      </c>
    </row>
    <row r="154" spans="1:60" x14ac:dyDescent="0.25">
      <c r="A154" s="1" t="s">
        <v>9</v>
      </c>
      <c r="B154" s="1" t="s">
        <v>216</v>
      </c>
    </row>
    <row r="155" spans="1:60" x14ac:dyDescent="0.25">
      <c r="A155" s="1" t="s">
        <v>9</v>
      </c>
      <c r="B155" s="1" t="s">
        <v>217</v>
      </c>
    </row>
    <row r="156" spans="1:60" x14ac:dyDescent="0.25">
      <c r="A156" s="1" t="s">
        <v>9</v>
      </c>
      <c r="B156" s="1" t="s">
        <v>218</v>
      </c>
    </row>
    <row r="157" spans="1:60" x14ac:dyDescent="0.25">
      <c r="A157" s="1" t="s">
        <v>9</v>
      </c>
      <c r="B157" s="1" t="s">
        <v>219</v>
      </c>
    </row>
    <row r="158" spans="1:60" x14ac:dyDescent="0.25">
      <c r="A158" s="1" t="s">
        <v>9</v>
      </c>
      <c r="B158" s="1" t="s">
        <v>220</v>
      </c>
    </row>
    <row r="159" spans="1:60" x14ac:dyDescent="0.25">
      <c r="A159" s="1" t="s">
        <v>9</v>
      </c>
      <c r="B159" s="1" t="s">
        <v>221</v>
      </c>
    </row>
    <row r="160" spans="1:60" x14ac:dyDescent="0.25">
      <c r="A160" s="1">
        <v>44</v>
      </c>
      <c r="B160" s="1" t="s">
        <v>222</v>
      </c>
      <c r="C160" s="1">
        <v>8141.9999999329448</v>
      </c>
      <c r="D160" s="1">
        <v>0</v>
      </c>
      <c r="E160">
        <f>(R160-S160*(1000-T160)/(1000-U160))*AO160</f>
        <v>-0.5146734070718415</v>
      </c>
      <c r="F160">
        <f>IF(AZ160&lt;&gt;0,1/(1/AZ160-1/N160),0)</f>
        <v>4.2188609685716152E-2</v>
      </c>
      <c r="G160">
        <f>((BC160-AP160/2)*S160-E160)/(BC160+AP160/2)</f>
        <v>421.80866890997612</v>
      </c>
      <c r="H160">
        <f>AP160*1000</f>
        <v>0.54078407622479474</v>
      </c>
      <c r="I160">
        <f>(AU160-BA160)</f>
        <v>1.3080083890787217</v>
      </c>
      <c r="J160">
        <f>(P160+AT160*D160)</f>
        <v>19.511472702026367</v>
      </c>
      <c r="K160" s="1">
        <v>8.4399995803833008</v>
      </c>
      <c r="L160">
        <f>(K160*AI160+AJ160)</f>
        <v>0.88426091705198928</v>
      </c>
      <c r="M160" s="1">
        <v>1</v>
      </c>
      <c r="N160">
        <f>L160*(M160+1)*(M160+1)/(M160*M160+1)</f>
        <v>1.7685218341039786</v>
      </c>
      <c r="O160" s="1">
        <v>20.067790985107422</v>
      </c>
      <c r="P160" s="1">
        <v>19.511472702026367</v>
      </c>
      <c r="Q160" s="1">
        <v>20.07115364074707</v>
      </c>
      <c r="R160" s="1">
        <v>410.10781860351562</v>
      </c>
      <c r="S160" s="1">
        <v>410.60140991210937</v>
      </c>
      <c r="T160" s="1">
        <v>8.6588973999023437</v>
      </c>
      <c r="U160" s="1">
        <v>9.5623483657836914</v>
      </c>
      <c r="V160" s="1">
        <v>37.213314056396484</v>
      </c>
      <c r="W160" s="1">
        <v>41.098964691162109</v>
      </c>
      <c r="X160" s="1">
        <v>500.36724853515625</v>
      </c>
      <c r="Y160" s="1">
        <v>-4.2997810989618301E-2</v>
      </c>
      <c r="Z160" s="1">
        <v>0.12978598475456238</v>
      </c>
      <c r="AA160" s="1">
        <v>101.28768920898437</v>
      </c>
      <c r="AB160" s="1">
        <v>-2.7769083976745605</v>
      </c>
      <c r="AC160" s="1">
        <v>-4.833415150642395E-2</v>
      </c>
      <c r="AD160" s="1">
        <v>3.4989215433597565E-2</v>
      </c>
      <c r="AE160" s="1">
        <v>4.0947073139250278E-3</v>
      </c>
      <c r="AF160" s="1">
        <v>2.8980843722820282E-2</v>
      </c>
      <c r="AG160" s="1">
        <v>3.8435196038335562E-3</v>
      </c>
      <c r="AH160" s="1">
        <v>1</v>
      </c>
      <c r="AI160" s="1">
        <v>-0.21956524252891541</v>
      </c>
      <c r="AJ160" s="1">
        <v>2.737391471862793</v>
      </c>
      <c r="AK160" s="1">
        <v>1</v>
      </c>
      <c r="AL160" s="1">
        <v>0</v>
      </c>
      <c r="AM160" s="1">
        <v>0.15999999642372131</v>
      </c>
      <c r="AN160" s="1">
        <v>111115</v>
      </c>
      <c r="AO160">
        <f>X160*0.000001/(K160*0.0001)</f>
        <v>0.5928522196827315</v>
      </c>
      <c r="AP160">
        <f>(U160-T160)/(1000-U160)*AO160</f>
        <v>5.407840762247947E-4</v>
      </c>
      <c r="AQ160">
        <f>(P160+273.15)</f>
        <v>292.66147270202634</v>
      </c>
      <c r="AR160">
        <f>(O160+273.15)</f>
        <v>293.2177909851074</v>
      </c>
      <c r="AS160">
        <f>(Y160*AK160+Z160*AL160)*AM160</f>
        <v>-6.8796496045667732E-3</v>
      </c>
      <c r="AT160">
        <f>((AS160+0.00000010773*(AR160^4-AQ160^4))-AP160*44100)/(L160*0.92*2*29.3+0.00000043092*AQ160^3)</f>
        <v>-0.30490645839413327</v>
      </c>
      <c r="AU160">
        <f>0.61365*EXP(17.502*J160/(240.97+J160))</f>
        <v>2.2765565584602601</v>
      </c>
      <c r="AV160">
        <f>AU160*1000/AA160</f>
        <v>22.476142720198673</v>
      </c>
      <c r="AW160">
        <f>(AV160-U160)</f>
        <v>12.913794354414982</v>
      </c>
      <c r="AX160">
        <f>IF(D160,P160,(O160+P160)/2)</f>
        <v>19.789631843566895</v>
      </c>
      <c r="AY160">
        <f>0.61365*EXP(17.502*AX160/(240.97+AX160))</f>
        <v>2.3162173218595803</v>
      </c>
      <c r="AZ160">
        <f>IF(AW160&lt;&gt;0,(1000-(AV160+U160)/2)/AW160*AP160,0)</f>
        <v>4.1205637066698983E-2</v>
      </c>
      <c r="BA160">
        <f>U160*AA160/1000</f>
        <v>0.9685481693815382</v>
      </c>
      <c r="BB160">
        <f>(AY160-BA160)</f>
        <v>1.347669152478042</v>
      </c>
      <c r="BC160">
        <f>1/(1.6/F160+1.37/N160)</f>
        <v>2.5840069313019475E-2</v>
      </c>
      <c r="BD160">
        <f>G160*AA160*0.001</f>
        <v>42.724025362209055</v>
      </c>
      <c r="BE160">
        <f>G160/S160</f>
        <v>1.0272947406592337</v>
      </c>
      <c r="BF160">
        <f>(1-AP160*AA160/AU160/F160)*100</f>
        <v>42.969536618354773</v>
      </c>
      <c r="BG160">
        <f>(S160-E160/(N160/1.35))</f>
        <v>410.99428552503559</v>
      </c>
      <c r="BH160">
        <f>E160*BF160/100/BG160</f>
        <v>-5.3809209983090537E-4</v>
      </c>
    </row>
    <row r="161" spans="1:60" x14ac:dyDescent="0.25">
      <c r="A161" s="1">
        <v>45</v>
      </c>
      <c r="B161" s="1" t="s">
        <v>223</v>
      </c>
      <c r="C161" s="1">
        <v>8146.9999998211861</v>
      </c>
      <c r="D161" s="1">
        <v>0</v>
      </c>
      <c r="E161">
        <f>(R161-S161*(1000-T161)/(1000-U161))*AO161</f>
        <v>-0.51670263194969168</v>
      </c>
      <c r="F161">
        <f>IF(AZ161&lt;&gt;0,1/(1/AZ161-1/N161),0)</f>
        <v>4.1944015073277385E-2</v>
      </c>
      <c r="G161">
        <f>((BC161-AP161/2)*S161-E161)/(BC161+AP161/2)</f>
        <v>422.03052162282353</v>
      </c>
      <c r="H161">
        <f>AP161*1000</f>
        <v>0.53761457931245193</v>
      </c>
      <c r="I161">
        <f>(AU161-BA161)</f>
        <v>1.3077378281591365</v>
      </c>
      <c r="J161">
        <f>(P161+AT161*D161)</f>
        <v>19.515214920043945</v>
      </c>
      <c r="K161" s="1">
        <v>8.4399995803833008</v>
      </c>
      <c r="L161">
        <f>(K161*AI161+AJ161)</f>
        <v>0.88426091705198928</v>
      </c>
      <c r="M161" s="1">
        <v>1</v>
      </c>
      <c r="N161">
        <f>L161*(M161+1)*(M161+1)/(M161*M161+1)</f>
        <v>1.7685218341039786</v>
      </c>
      <c r="O161" s="1">
        <v>20.07099723815918</v>
      </c>
      <c r="P161" s="1">
        <v>19.515214920043945</v>
      </c>
      <c r="Q161" s="1">
        <v>20.076339721679688</v>
      </c>
      <c r="R161" s="1">
        <v>410.13235473632812</v>
      </c>
      <c r="S161" s="1">
        <v>410.63153076171875</v>
      </c>
      <c r="T161" s="1">
        <v>8.672123908996582</v>
      </c>
      <c r="U161" s="1">
        <v>9.5702619552612305</v>
      </c>
      <c r="V161" s="1">
        <v>37.260036468505859</v>
      </c>
      <c r="W161" s="1">
        <v>41.123146057128906</v>
      </c>
      <c r="X161" s="1">
        <v>500.37319946289062</v>
      </c>
      <c r="Y161" s="1">
        <v>-5.6341543793678284E-2</v>
      </c>
      <c r="Z161" s="1">
        <v>9.4207778573036194E-2</v>
      </c>
      <c r="AA161" s="1">
        <v>101.28754425048828</v>
      </c>
      <c r="AB161" s="1">
        <v>-2.7769083976745605</v>
      </c>
      <c r="AC161" s="1">
        <v>-4.833415150642395E-2</v>
      </c>
      <c r="AD161" s="1">
        <v>3.4989215433597565E-2</v>
      </c>
      <c r="AE161" s="1">
        <v>4.0947073139250278E-3</v>
      </c>
      <c r="AF161" s="1">
        <v>2.8980843722820282E-2</v>
      </c>
      <c r="AG161" s="1">
        <v>3.8435196038335562E-3</v>
      </c>
      <c r="AH161" s="1">
        <v>1</v>
      </c>
      <c r="AI161" s="1">
        <v>-0.21956524252891541</v>
      </c>
      <c r="AJ161" s="1">
        <v>2.737391471862793</v>
      </c>
      <c r="AK161" s="1">
        <v>1</v>
      </c>
      <c r="AL161" s="1">
        <v>0</v>
      </c>
      <c r="AM161" s="1">
        <v>0.15999999642372131</v>
      </c>
      <c r="AN161" s="1">
        <v>111115</v>
      </c>
      <c r="AO161">
        <f>X161*0.000001/(K161*0.0001)</f>
        <v>0.5928592705453265</v>
      </c>
      <c r="AP161">
        <f>(U161-T161)/(1000-U161)*AO161</f>
        <v>5.3761457931245191E-4</v>
      </c>
      <c r="AQ161">
        <f>(P161+273.15)</f>
        <v>292.66521492004392</v>
      </c>
      <c r="AR161">
        <f>(O161+273.15)</f>
        <v>293.22099723815916</v>
      </c>
      <c r="AS161">
        <f>(Y161*AK161+Z161*AL161)*AM161</f>
        <v>-9.0146468054954632E-3</v>
      </c>
      <c r="AT161">
        <f>((AS161+0.00000010773*(AR161^4-AQ161^4))-AP161*44100)/(L161*0.92*2*29.3+0.00000043092*AQ161^3)</f>
        <v>-0.30264607707959784</v>
      </c>
      <c r="AU161">
        <f>0.61365*EXP(17.502*J161/(240.97+J161))</f>
        <v>2.2770861594414229</v>
      </c>
      <c r="AV161">
        <f>AU161*1000/AA161</f>
        <v>22.481403575252003</v>
      </c>
      <c r="AW161">
        <f>(AV161-U161)</f>
        <v>12.911141619990772</v>
      </c>
      <c r="AX161">
        <f>IF(D161,P161,(O161+P161)/2)</f>
        <v>19.793106079101562</v>
      </c>
      <c r="AY161">
        <f>0.61365*EXP(17.502*AX161/(240.97+AX161))</f>
        <v>2.3167164930464614</v>
      </c>
      <c r="AZ161">
        <f>IF(AW161&lt;&gt;0,(1000-(AV161+U161)/2)/AW161*AP161,0)</f>
        <v>4.0972276003320991E-2</v>
      </c>
      <c r="BA161">
        <f>U161*AA161/1000</f>
        <v>0.96934833128228637</v>
      </c>
      <c r="BB161">
        <f>(AY161-BA161)</f>
        <v>1.3473681617641751</v>
      </c>
      <c r="BC161">
        <f>1/(1.6/F161+1.37/N161)</f>
        <v>2.5693239517188885E-2</v>
      </c>
      <c r="BD161">
        <f>G161*AA161*0.001</f>
        <v>42.746435133928394</v>
      </c>
      <c r="BE161">
        <f>G161/S161</f>
        <v>1.027759658007654</v>
      </c>
      <c r="BF161">
        <f>(1-AP161*AA161/AU161/F161)*100</f>
        <v>42.986511525041905</v>
      </c>
      <c r="BG161">
        <f>(S161-E161/(N161/1.35))</f>
        <v>411.02595538214507</v>
      </c>
      <c r="BH161">
        <f>E161*BF161/100/BG161</f>
        <v>-5.4038542706322148E-4</v>
      </c>
    </row>
    <row r="162" spans="1:60" x14ac:dyDescent="0.25">
      <c r="A162" s="1">
        <v>46</v>
      </c>
      <c r="B162" s="1" t="s">
        <v>224</v>
      </c>
      <c r="C162" s="1">
        <v>8151.9999997094274</v>
      </c>
      <c r="D162" s="1">
        <v>0</v>
      </c>
      <c r="E162">
        <f>(R162-S162*(1000-T162)/(1000-U162))*AO162</f>
        <v>-0.51872594098940805</v>
      </c>
      <c r="F162">
        <f>IF(AZ162&lt;&gt;0,1/(1/AZ162-1/N162),0)</f>
        <v>4.1720761538951802E-2</v>
      </c>
      <c r="G162">
        <f>((BC162-AP162/2)*S162-E162)/(BC162+AP162/2)</f>
        <v>422.24950844084827</v>
      </c>
      <c r="H162">
        <f>AP162*1000</f>
        <v>0.53466985350603125</v>
      </c>
      <c r="I162">
        <f>(AU162-BA162)</f>
        <v>1.3073615850941356</v>
      </c>
      <c r="J162">
        <f>(P162+AT162*D162)</f>
        <v>19.518661499023438</v>
      </c>
      <c r="K162" s="1">
        <v>8.4399995803833008</v>
      </c>
      <c r="L162">
        <f>(K162*AI162+AJ162)</f>
        <v>0.88426091705198928</v>
      </c>
      <c r="M162" s="1">
        <v>1</v>
      </c>
      <c r="N162">
        <f>L162*(M162+1)*(M162+1)/(M162*M162+1)</f>
        <v>1.7685218341039786</v>
      </c>
      <c r="O162" s="1">
        <v>20.073612213134766</v>
      </c>
      <c r="P162" s="1">
        <v>19.518661499023438</v>
      </c>
      <c r="Q162" s="1">
        <v>20.075326919555664</v>
      </c>
      <c r="R162" s="1">
        <v>410.16165161132812</v>
      </c>
      <c r="S162" s="1">
        <v>410.666259765625</v>
      </c>
      <c r="T162" s="1">
        <v>8.685582160949707</v>
      </c>
      <c r="U162" s="1">
        <v>9.5788125991821289</v>
      </c>
      <c r="V162" s="1">
        <v>37.308601379394531</v>
      </c>
      <c r="W162" s="1">
        <v>41.151458740234375</v>
      </c>
      <c r="X162" s="1">
        <v>500.36224365234375</v>
      </c>
      <c r="Y162" s="1">
        <v>-7.1127258241176605E-2</v>
      </c>
      <c r="Z162" s="1">
        <v>0.115977942943573</v>
      </c>
      <c r="AA162" s="1">
        <v>101.28733825683594</v>
      </c>
      <c r="AB162" s="1">
        <v>-2.7769083976745605</v>
      </c>
      <c r="AC162" s="1">
        <v>-4.833415150642395E-2</v>
      </c>
      <c r="AD162" s="1">
        <v>3.4989215433597565E-2</v>
      </c>
      <c r="AE162" s="1">
        <v>4.0947073139250278E-3</v>
      </c>
      <c r="AF162" s="1">
        <v>2.8980843722820282E-2</v>
      </c>
      <c r="AG162" s="1">
        <v>3.8435196038335562E-3</v>
      </c>
      <c r="AH162" s="1">
        <v>1</v>
      </c>
      <c r="AI162" s="1">
        <v>-0.21956524252891541</v>
      </c>
      <c r="AJ162" s="1">
        <v>2.737391471862793</v>
      </c>
      <c r="AK162" s="1">
        <v>1</v>
      </c>
      <c r="AL162" s="1">
        <v>0</v>
      </c>
      <c r="AM162" s="1">
        <v>0.15999999642372131</v>
      </c>
      <c r="AN162" s="1">
        <v>111115</v>
      </c>
      <c r="AO162">
        <f>X162*0.000001/(K162*0.0001)</f>
        <v>0.59284628972649767</v>
      </c>
      <c r="AP162">
        <f>(U162-T162)/(1000-U162)*AO162</f>
        <v>5.3466985350603125E-4</v>
      </c>
      <c r="AQ162">
        <f>(P162+273.15)</f>
        <v>292.66866149902341</v>
      </c>
      <c r="AR162">
        <f>(O162+273.15)</f>
        <v>293.22361221313474</v>
      </c>
      <c r="AS162">
        <f>(Y162*AK162+Z162*AL162)*AM162</f>
        <v>-1.1380361064217359E-2</v>
      </c>
      <c r="AT162">
        <f>((AS162+0.00000010773*(AR162^4-AQ162^4))-AP162*44100)/(L162*0.92*2*29.3+0.00000043092*AQ162^3)</f>
        <v>-0.3006146029282683</v>
      </c>
      <c r="AU162">
        <f>0.61365*EXP(17.502*J162/(240.97+J162))</f>
        <v>2.2775740169263377</v>
      </c>
      <c r="AV162">
        <f>AU162*1000/AA162</f>
        <v>22.486265866233513</v>
      </c>
      <c r="AW162">
        <f>(AV162-U162)</f>
        <v>12.907453267051384</v>
      </c>
      <c r="AX162">
        <f>IF(D162,P162,(O162+P162)/2)</f>
        <v>19.796136856079102</v>
      </c>
      <c r="AY162">
        <f>0.61365*EXP(17.502*AX162/(240.97+AX162))</f>
        <v>2.3171520259877045</v>
      </c>
      <c r="AZ162">
        <f>IF(AW162&lt;&gt;0,(1000-(AV162+U162)/2)/AW162*AP162,0)</f>
        <v>4.0759220832982571E-2</v>
      </c>
      <c r="BA162">
        <f>U162*AA162/1000</f>
        <v>0.97021243183220218</v>
      </c>
      <c r="BB162">
        <f>(AY162-BA162)</f>
        <v>1.3469395941555025</v>
      </c>
      <c r="BC162">
        <f>1/(1.6/F162+1.37/N162)</f>
        <v>2.5559190983939745E-2</v>
      </c>
      <c r="BD162">
        <f>G162*AA162*0.001</f>
        <v>42.768528790230903</v>
      </c>
      <c r="BE162">
        <f>G162/S162</f>
        <v>1.0282059906305281</v>
      </c>
      <c r="BF162">
        <f>(1-AP162*AA162/AU162/F162)*100</f>
        <v>43.007707139228167</v>
      </c>
      <c r="BG162">
        <f>(S162-E162/(N162/1.35))</f>
        <v>411.06222887770019</v>
      </c>
      <c r="BH162">
        <f>E162*BF162/100/BG162</f>
        <v>-5.4272107209904909E-4</v>
      </c>
    </row>
    <row r="163" spans="1:60" x14ac:dyDescent="0.25">
      <c r="A163" s="1">
        <v>47</v>
      </c>
      <c r="B163" s="1" t="s">
        <v>225</v>
      </c>
      <c r="C163" s="1">
        <v>8157.4999995864928</v>
      </c>
      <c r="D163" s="1">
        <v>0</v>
      </c>
      <c r="E163">
        <f>(R163-S163*(1000-T163)/(1000-U163))*AO163</f>
        <v>-0.57846952263072582</v>
      </c>
      <c r="F163">
        <f>IF(AZ163&lt;&gt;0,1/(1/AZ163-1/N163),0)</f>
        <v>4.1489134939417568E-2</v>
      </c>
      <c r="G163">
        <f>((BC163-AP163/2)*S163-E163)/(BC163+AP163/2)</f>
        <v>424.69825070212636</v>
      </c>
      <c r="H163">
        <f>AP163*1000</f>
        <v>0.53182622803318813</v>
      </c>
      <c r="I163">
        <f>(AU163-BA163)</f>
        <v>1.3074946034993413</v>
      </c>
      <c r="J163">
        <f>(P163+AT163*D163)</f>
        <v>19.52470588684082</v>
      </c>
      <c r="K163" s="1">
        <v>8.4399995803833008</v>
      </c>
      <c r="L163">
        <f>(K163*AI163+AJ163)</f>
        <v>0.88426091705198928</v>
      </c>
      <c r="M163" s="1">
        <v>1</v>
      </c>
      <c r="N163">
        <f>L163*(M163+1)*(M163+1)/(M163*M163+1)</f>
        <v>1.7685218341039786</v>
      </c>
      <c r="O163" s="1">
        <v>20.074542999267578</v>
      </c>
      <c r="P163" s="1">
        <v>19.52470588684082</v>
      </c>
      <c r="Q163" s="1">
        <v>20.06524658203125</v>
      </c>
      <c r="R163" s="1">
        <v>410.07318115234375</v>
      </c>
      <c r="S163" s="1">
        <v>410.6805419921875</v>
      </c>
      <c r="T163" s="1">
        <v>8.6974153518676758</v>
      </c>
      <c r="U163" s="1">
        <v>9.5859203338623047</v>
      </c>
      <c r="V163" s="1">
        <v>37.357955932617187</v>
      </c>
      <c r="W163" s="1">
        <v>41.179729461669922</v>
      </c>
      <c r="X163" s="1">
        <v>500.344482421875</v>
      </c>
      <c r="Y163" s="1">
        <v>-7.8032135963439941E-2</v>
      </c>
      <c r="Z163" s="1">
        <v>0.10001925379037857</v>
      </c>
      <c r="AA163" s="1">
        <v>101.28763580322266</v>
      </c>
      <c r="AB163" s="1">
        <v>-2.7769083976745605</v>
      </c>
      <c r="AC163" s="1">
        <v>-4.833415150642395E-2</v>
      </c>
      <c r="AD163" s="1">
        <v>3.4989215433597565E-2</v>
      </c>
      <c r="AE163" s="1">
        <v>4.0947073139250278E-3</v>
      </c>
      <c r="AF163" s="1">
        <v>2.8980843722820282E-2</v>
      </c>
      <c r="AG163" s="1">
        <v>3.8435196038335562E-3</v>
      </c>
      <c r="AH163" s="1">
        <v>1</v>
      </c>
      <c r="AI163" s="1">
        <v>-0.21956524252891541</v>
      </c>
      <c r="AJ163" s="1">
        <v>2.737391471862793</v>
      </c>
      <c r="AK163" s="1">
        <v>1</v>
      </c>
      <c r="AL163" s="1">
        <v>0</v>
      </c>
      <c r="AM163" s="1">
        <v>0.15999999642372131</v>
      </c>
      <c r="AN163" s="1">
        <v>111115</v>
      </c>
      <c r="AO163">
        <f>X163*0.000001/(K163*0.0001)</f>
        <v>0.59282524561352168</v>
      </c>
      <c r="AP163">
        <f>(U163-T163)/(1000-U163)*AO163</f>
        <v>5.3182622803318814E-4</v>
      </c>
      <c r="AQ163">
        <f>(P163+273.15)</f>
        <v>292.6747058868408</v>
      </c>
      <c r="AR163">
        <f>(O163+273.15)</f>
        <v>293.22454299926756</v>
      </c>
      <c r="AS163">
        <f>(Y163*AK163+Z163*AL163)*AM163</f>
        <v>-1.2485141475085726E-2</v>
      </c>
      <c r="AT163">
        <f>((AS163+0.00000010773*(AR163^4-AQ163^4))-AP163*44100)/(L163*0.92*2*29.3+0.00000043092*AQ163^3)</f>
        <v>-0.29942921996070593</v>
      </c>
      <c r="AU163">
        <f>0.61365*EXP(17.502*J163/(240.97+J163))</f>
        <v>2.2784298111142931</v>
      </c>
      <c r="AV163">
        <f>AU163*1000/AA163</f>
        <v>22.494648957358727</v>
      </c>
      <c r="AW163">
        <f>(AV163-U163)</f>
        <v>12.908728623496422</v>
      </c>
      <c r="AX163">
        <f>IF(D163,P163,(O163+P163)/2)</f>
        <v>19.799624443054199</v>
      </c>
      <c r="AY163">
        <f>0.61365*EXP(17.502*AX163/(240.97+AX163))</f>
        <v>2.3176532928656979</v>
      </c>
      <c r="AZ163">
        <f>IF(AW163&lt;&gt;0,(1000-(AV163+U163)/2)/AW163*AP163,0)</f>
        <v>4.0538119532626447E-2</v>
      </c>
      <c r="BA163">
        <f>U163*AA163/1000</f>
        <v>0.97093520761495167</v>
      </c>
      <c r="BB163">
        <f>(AY163-BA163)</f>
        <v>1.3467180852507461</v>
      </c>
      <c r="BC163">
        <f>1/(1.6/F163+1.37/N163)</f>
        <v>2.542008496932965E-2</v>
      </c>
      <c r="BD163">
        <f>G163*AA163*0.001</f>
        <v>43.016681743382726</v>
      </c>
      <c r="BE163">
        <f>G163/S163</f>
        <v>1.0341328776911118</v>
      </c>
      <c r="BF163">
        <f>(1-AP163*AA163/AU163/F163)*100</f>
        <v>43.015577451714428</v>
      </c>
      <c r="BG163">
        <f>(S163-E163/(N163/1.35))</f>
        <v>411.12211632872777</v>
      </c>
      <c r="BH163">
        <f>E163*BF163/100/BG163</f>
        <v>-6.0525083827604113E-4</v>
      </c>
    </row>
    <row r="164" spans="1:60" x14ac:dyDescent="0.25">
      <c r="A164" s="1">
        <v>48</v>
      </c>
      <c r="B164" s="1" t="s">
        <v>226</v>
      </c>
      <c r="C164" s="1">
        <v>8162.4999994747341</v>
      </c>
      <c r="D164" s="1">
        <v>0</v>
      </c>
      <c r="E164">
        <f>(R164-S164*(1000-T164)/(1000-U164))*AO164</f>
        <v>-0.58693066162799323</v>
      </c>
      <c r="F164">
        <f>IF(AZ164&lt;&gt;0,1/(1/AZ164-1/N164),0)</f>
        <v>4.1264934198329023E-2</v>
      </c>
      <c r="G164">
        <f>((BC164-AP164/2)*S164-E164)/(BC164+AP164/2)</f>
        <v>425.13906335522216</v>
      </c>
      <c r="H164">
        <f>AP164*1000</f>
        <v>0.52868450728703875</v>
      </c>
      <c r="I164">
        <f>(AU164-BA164)</f>
        <v>1.306669597050699</v>
      </c>
      <c r="J164">
        <f>(P164+AT164*D164)</f>
        <v>19.523048400878906</v>
      </c>
      <c r="K164" s="1">
        <v>8.4399995803833008</v>
      </c>
      <c r="L164">
        <f>(K164*AI164+AJ164)</f>
        <v>0.88426091705198928</v>
      </c>
      <c r="M164" s="1">
        <v>1</v>
      </c>
      <c r="N164">
        <f>L164*(M164+1)*(M164+1)/(M164*M164+1)</f>
        <v>1.7685218341039786</v>
      </c>
      <c r="O164" s="1">
        <v>20.073226928710937</v>
      </c>
      <c r="P164" s="1">
        <v>19.523048400878906</v>
      </c>
      <c r="Q164" s="1">
        <v>20.059999465942383</v>
      </c>
      <c r="R164" s="1">
        <v>410.040771484375</v>
      </c>
      <c r="S164" s="1">
        <v>410.66461181640625</v>
      </c>
      <c r="T164" s="1">
        <v>8.708465576171875</v>
      </c>
      <c r="U164" s="1">
        <v>9.5917396545410156</v>
      </c>
      <c r="V164" s="1">
        <v>37.408126831054687</v>
      </c>
      <c r="W164" s="1">
        <v>41.208000183105469</v>
      </c>
      <c r="X164" s="1">
        <v>500.3314208984375</v>
      </c>
      <c r="Y164" s="1">
        <v>-4.9313414841890335E-2</v>
      </c>
      <c r="Z164" s="1">
        <v>9.8623044788837433E-2</v>
      </c>
      <c r="AA164" s="1">
        <v>101.28772735595703</v>
      </c>
      <c r="AB164" s="1">
        <v>-2.7769083976745605</v>
      </c>
      <c r="AC164" s="1">
        <v>-4.833415150642395E-2</v>
      </c>
      <c r="AD164" s="1">
        <v>3.4989215433597565E-2</v>
      </c>
      <c r="AE164" s="1">
        <v>4.0947073139250278E-3</v>
      </c>
      <c r="AF164" s="1">
        <v>2.8980843722820282E-2</v>
      </c>
      <c r="AG164" s="1">
        <v>3.8435196038335562E-3</v>
      </c>
      <c r="AH164" s="1">
        <v>1</v>
      </c>
      <c r="AI164" s="1">
        <v>-0.21956524252891541</v>
      </c>
      <c r="AJ164" s="1">
        <v>2.737391471862793</v>
      </c>
      <c r="AK164" s="1">
        <v>1</v>
      </c>
      <c r="AL164" s="1">
        <v>0</v>
      </c>
      <c r="AM164" s="1">
        <v>0.15999999642372131</v>
      </c>
      <c r="AN164" s="1">
        <v>111115</v>
      </c>
      <c r="AO164">
        <f>X164*0.000001/(K164*0.0001)</f>
        <v>0.59280976987408207</v>
      </c>
      <c r="AP164">
        <f>(U164-T164)/(1000-U164)*AO164</f>
        <v>5.2868450728703873E-4</v>
      </c>
      <c r="AQ164">
        <f>(P164+273.15)</f>
        <v>292.67304840087888</v>
      </c>
      <c r="AR164">
        <f>(O164+273.15)</f>
        <v>293.22322692871091</v>
      </c>
      <c r="AS164">
        <f>(Y164*AK164+Z164*AL164)*AM164</f>
        <v>-7.8901461983439392E-3</v>
      </c>
      <c r="AT164">
        <f>((AS164+0.00000010773*(AR164^4-AQ164^4))-AP164*44100)/(L164*0.92*2*29.3+0.00000043092*AQ164^3)</f>
        <v>-0.2969205026643712</v>
      </c>
      <c r="AU164">
        <f>0.61365*EXP(17.502*J164/(240.97+J164))</f>
        <v>2.2781951080491707</v>
      </c>
      <c r="AV164">
        <f>AU164*1000/AA164</f>
        <v>22.492311433179605</v>
      </c>
      <c r="AW164">
        <f>(AV164-U164)</f>
        <v>12.900571778638589</v>
      </c>
      <c r="AX164">
        <f>IF(D164,P164,(O164+P164)/2)</f>
        <v>19.798137664794922</v>
      </c>
      <c r="AY164">
        <f>0.61365*EXP(17.502*AX164/(240.97+AX164))</f>
        <v>2.3174395883114829</v>
      </c>
      <c r="AZ164">
        <f>IF(AW164&lt;&gt;0,(1000-(AV164+U164)/2)/AW164*AP164,0)</f>
        <v>4.0324052750737409E-2</v>
      </c>
      <c r="BA164">
        <f>U164*AA164/1000</f>
        <v>0.97152551099847184</v>
      </c>
      <c r="BB164">
        <f>(AY164-BA164)</f>
        <v>1.3459140773130112</v>
      </c>
      <c r="BC164">
        <f>1/(1.6/F164+1.37/N164)</f>
        <v>2.528540950571519E-2</v>
      </c>
      <c r="BD164">
        <f>G164*AA164*0.001</f>
        <v>43.061369537490684</v>
      </c>
      <c r="BE164">
        <f>G164/S164</f>
        <v>1.0352464057586899</v>
      </c>
      <c r="BF164">
        <f>(1-AP164*AA164/AU164/F164)*100</f>
        <v>43.038510298626711</v>
      </c>
      <c r="BG164">
        <f>(S164-E164/(N164/1.35))</f>
        <v>411.11264495793614</v>
      </c>
      <c r="BH164">
        <f>E164*BF164/100/BG164</f>
        <v>-6.1444525326241834E-4</v>
      </c>
    </row>
    <row r="165" spans="1:60" x14ac:dyDescent="0.25">
      <c r="A165" s="1" t="s">
        <v>9</v>
      </c>
      <c r="B165" s="1" t="s">
        <v>227</v>
      </c>
    </row>
    <row r="166" spans="1:60" x14ac:dyDescent="0.25">
      <c r="A166" s="1" t="s">
        <v>9</v>
      </c>
      <c r="B166" s="1" t="s">
        <v>228</v>
      </c>
    </row>
    <row r="167" spans="1:60" x14ac:dyDescent="0.25">
      <c r="A167" s="1" t="s">
        <v>9</v>
      </c>
      <c r="B167" s="1" t="s">
        <v>229</v>
      </c>
    </row>
    <row r="168" spans="1:60" x14ac:dyDescent="0.25">
      <c r="A168" s="1" t="s">
        <v>9</v>
      </c>
      <c r="B168" s="1" t="s">
        <v>230</v>
      </c>
    </row>
    <row r="169" spans="1:60" x14ac:dyDescent="0.25">
      <c r="A169" s="1" t="s">
        <v>9</v>
      </c>
      <c r="B169" s="1" t="s">
        <v>231</v>
      </c>
    </row>
    <row r="170" spans="1:60" x14ac:dyDescent="0.25">
      <c r="A170" s="1" t="s">
        <v>9</v>
      </c>
      <c r="B170" s="1" t="s">
        <v>232</v>
      </c>
    </row>
    <row r="171" spans="1:60" x14ac:dyDescent="0.25">
      <c r="A171" s="1" t="s">
        <v>9</v>
      </c>
      <c r="B171" s="1" t="s">
        <v>233</v>
      </c>
    </row>
    <row r="172" spans="1:60" x14ac:dyDescent="0.25">
      <c r="A172" s="1" t="s">
        <v>9</v>
      </c>
      <c r="B172" s="1" t="s">
        <v>234</v>
      </c>
    </row>
    <row r="173" spans="1:60" x14ac:dyDescent="0.25">
      <c r="A173" s="1" t="s">
        <v>9</v>
      </c>
      <c r="B173" s="1" t="s">
        <v>235</v>
      </c>
    </row>
    <row r="174" spans="1:60" x14ac:dyDescent="0.25">
      <c r="A174" s="1" t="s">
        <v>9</v>
      </c>
      <c r="B174" s="1" t="s">
        <v>236</v>
      </c>
    </row>
    <row r="175" spans="1:60" x14ac:dyDescent="0.25">
      <c r="A175" s="1" t="s">
        <v>9</v>
      </c>
      <c r="B175" s="1" t="s">
        <v>237</v>
      </c>
    </row>
    <row r="176" spans="1:60" x14ac:dyDescent="0.25">
      <c r="A176" s="1">
        <v>49</v>
      </c>
      <c r="B176" s="1" t="s">
        <v>238</v>
      </c>
      <c r="C176" s="1">
        <v>8575.9999999329448</v>
      </c>
      <c r="D176" s="1">
        <v>0</v>
      </c>
      <c r="E176">
        <f>(R176-S176*(1000-T176)/(1000-U176))*AO176</f>
        <v>-1.0184039388708248</v>
      </c>
      <c r="F176">
        <f>IF(AZ176&lt;&gt;0,1/(1/AZ176-1/N176),0)</f>
        <v>1.7772372154407634E-2</v>
      </c>
      <c r="G176">
        <f>((BC176-AP176/2)*S176-E176)/(BC176+AP176/2)</f>
        <v>493.27023276365605</v>
      </c>
      <c r="H176">
        <f>AP176*1000</f>
        <v>0.23424733754678767</v>
      </c>
      <c r="I176">
        <f>(AU176-BA176)</f>
        <v>1.3205346830412878</v>
      </c>
      <c r="J176">
        <f>(P176+AT176*D176)</f>
        <v>19.719182968139648</v>
      </c>
      <c r="K176" s="1">
        <v>5.0900001525878906</v>
      </c>
      <c r="L176">
        <f>(K176*AI176+AJ176)</f>
        <v>1.6198043538876163</v>
      </c>
      <c r="M176" s="1">
        <v>1</v>
      </c>
      <c r="N176">
        <f>L176*(M176+1)*(M176+1)/(M176*M176+1)</f>
        <v>3.2396087077752327</v>
      </c>
      <c r="O176" s="1">
        <v>20.139209747314453</v>
      </c>
      <c r="P176" s="1">
        <v>19.719182968139648</v>
      </c>
      <c r="Q176" s="1">
        <v>20.070539474487305</v>
      </c>
      <c r="R176" s="1">
        <v>409.7940673828125</v>
      </c>
      <c r="S176" s="1">
        <v>410.73220825195312</v>
      </c>
      <c r="T176" s="1">
        <v>9.4944696426391602</v>
      </c>
      <c r="U176" s="1">
        <v>9.7304496765136719</v>
      </c>
      <c r="V176" s="1">
        <v>40.626075744628906</v>
      </c>
      <c r="W176" s="1">
        <v>41.638946533203125</v>
      </c>
      <c r="X176" s="1">
        <v>500.34622192382812</v>
      </c>
      <c r="Y176" s="1">
        <v>-4.6317063271999359E-2</v>
      </c>
      <c r="Z176" s="1">
        <v>8.0097891390323639E-2</v>
      </c>
      <c r="AA176" s="1">
        <v>101.288330078125</v>
      </c>
      <c r="AB176" s="1">
        <v>-2.5322840213775635</v>
      </c>
      <c r="AC176" s="1">
        <v>-5.7741053402423859E-2</v>
      </c>
      <c r="AD176" s="1">
        <v>1.4234240166842937E-2</v>
      </c>
      <c r="AE176" s="1">
        <v>1.1349550914019346E-3</v>
      </c>
      <c r="AF176" s="1">
        <v>1.8735004588961601E-2</v>
      </c>
      <c r="AG176" s="1">
        <v>6.9610180798918009E-4</v>
      </c>
      <c r="AH176" s="1">
        <v>0.66666668653488159</v>
      </c>
      <c r="AI176" s="1">
        <v>-0.21956524252891541</v>
      </c>
      <c r="AJ176" s="1">
        <v>2.737391471862793</v>
      </c>
      <c r="AK176" s="1">
        <v>1</v>
      </c>
      <c r="AL176" s="1">
        <v>0</v>
      </c>
      <c r="AM176" s="1">
        <v>0.15999999642372131</v>
      </c>
      <c r="AN176" s="1">
        <v>111115</v>
      </c>
      <c r="AO176">
        <f>X176*0.000001/(K176*0.0001)</f>
        <v>0.98299844189481778</v>
      </c>
      <c r="AP176">
        <f>(U176-T176)/(1000-U176)*AO176</f>
        <v>2.3424733754678768E-4</v>
      </c>
      <c r="AQ176">
        <f>(P176+273.15)</f>
        <v>292.86918296813963</v>
      </c>
      <c r="AR176">
        <f>(O176+273.15)</f>
        <v>293.28920974731443</v>
      </c>
      <c r="AS176">
        <f>(Y176*AK176+Z176*AL176)*AM176</f>
        <v>-7.4107299578771713E-3</v>
      </c>
      <c r="AT176">
        <f>((AS176+0.00000010773*(AR176^4-AQ176^4))-AP176*44100)/(L176*0.92*2*29.3+0.00000043092*AQ176^3)</f>
        <v>-5.8901157046441041E-2</v>
      </c>
      <c r="AU176">
        <f>0.61365*EXP(17.502*J176/(240.97+J176))</f>
        <v>2.3061156816845894</v>
      </c>
      <c r="AV176">
        <f>AU176*1000/AA176</f>
        <v>22.767831989192164</v>
      </c>
      <c r="AW176">
        <f>(AV176-U176)</f>
        <v>13.037382312678492</v>
      </c>
      <c r="AX176">
        <f>IF(D176,P176,(O176+P176)/2)</f>
        <v>19.929196357727051</v>
      </c>
      <c r="AY176">
        <f>0.61365*EXP(17.502*AX176/(240.97+AX176))</f>
        <v>2.3363439936846375</v>
      </c>
      <c r="AZ176">
        <f>IF(AW176&lt;&gt;0,(1000-(AV176+U176)/2)/AW176*AP176,0)</f>
        <v>1.7675405540970565E-2</v>
      </c>
      <c r="BA176">
        <f>U176*AA176/1000</f>
        <v>0.9855809986433014</v>
      </c>
      <c r="BB176">
        <f>(AY176-BA176)</f>
        <v>1.350762995041336</v>
      </c>
      <c r="BC176">
        <f>1/(1.6/F176+1.37/N176)</f>
        <v>1.1055799575983159E-2</v>
      </c>
      <c r="BD176">
        <f>G176*AA176*0.001</f>
        <v>49.962518153878747</v>
      </c>
      <c r="BE176">
        <f>G176/S176</f>
        <v>1.2009533775375905</v>
      </c>
      <c r="BF176">
        <f>(1-AP176*AA176/AU176/F176)*100</f>
        <v>42.109461870867001</v>
      </c>
      <c r="BG176">
        <f>(S176-E176/(N176/1.35))</f>
        <v>411.15659447926998</v>
      </c>
      <c r="BH176">
        <f>E176*BF176/100/BG176</f>
        <v>-1.0430196769027852E-3</v>
      </c>
    </row>
    <row r="177" spans="1:60" x14ac:dyDescent="0.25">
      <c r="A177" s="1">
        <v>50</v>
      </c>
      <c r="B177" s="1" t="s">
        <v>239</v>
      </c>
      <c r="C177" s="1">
        <v>8580.9999998211861</v>
      </c>
      <c r="D177" s="1">
        <v>0</v>
      </c>
      <c r="E177">
        <f>(R177-S177*(1000-T177)/(1000-U177))*AO177</f>
        <v>-1.0592032339392492</v>
      </c>
      <c r="F177">
        <f>IF(AZ177&lt;&gt;0,1/(1/AZ177-1/N177),0)</f>
        <v>1.7297483457647065E-2</v>
      </c>
      <c r="G177">
        <f>((BC177-AP177/2)*S177-E177)/(BC177+AP177/2)</f>
        <v>499.51376290692423</v>
      </c>
      <c r="H177">
        <f>AP177*1000</f>
        <v>0.22793618682297553</v>
      </c>
      <c r="I177">
        <f>(AU177-BA177)</f>
        <v>1.3200471057956851</v>
      </c>
      <c r="J177">
        <f>(P177+AT177*D177)</f>
        <v>19.718410491943359</v>
      </c>
      <c r="K177" s="1">
        <v>5.0900001525878906</v>
      </c>
      <c r="L177">
        <f>(K177*AI177+AJ177)</f>
        <v>1.6198043538876163</v>
      </c>
      <c r="M177" s="1">
        <v>1</v>
      </c>
      <c r="N177">
        <f>L177*(M177+1)*(M177+1)/(M177*M177+1)</f>
        <v>3.2396087077752327</v>
      </c>
      <c r="O177" s="1">
        <v>20.142210006713867</v>
      </c>
      <c r="P177" s="1">
        <v>19.718410491943359</v>
      </c>
      <c r="Q177" s="1">
        <v>20.076868057250977</v>
      </c>
      <c r="R177" s="1">
        <v>409.7479248046875</v>
      </c>
      <c r="S177" s="1">
        <v>410.73019409179687</v>
      </c>
      <c r="T177" s="1">
        <v>9.5045003890991211</v>
      </c>
      <c r="U177" s="1">
        <v>9.7341184616088867</v>
      </c>
      <c r="V177" s="1">
        <v>40.660232543945313</v>
      </c>
      <c r="W177" s="1">
        <v>41.646984100341797</v>
      </c>
      <c r="X177" s="1">
        <v>500.35336303710937</v>
      </c>
      <c r="Y177" s="1">
        <v>-5.8962546288967133E-2</v>
      </c>
      <c r="Z177" s="1">
        <v>7.145855575799942E-2</v>
      </c>
      <c r="AA177" s="1">
        <v>101.28888702392578</v>
      </c>
      <c r="AB177" s="1">
        <v>-2.5322840213775635</v>
      </c>
      <c r="AC177" s="1">
        <v>-5.7741053402423859E-2</v>
      </c>
      <c r="AD177" s="1">
        <v>1.4234240166842937E-2</v>
      </c>
      <c r="AE177" s="1">
        <v>1.1349550914019346E-3</v>
      </c>
      <c r="AF177" s="1">
        <v>1.8735004588961601E-2</v>
      </c>
      <c r="AG177" s="1">
        <v>6.9610180798918009E-4</v>
      </c>
      <c r="AH177" s="1">
        <v>1</v>
      </c>
      <c r="AI177" s="1">
        <v>-0.21956524252891541</v>
      </c>
      <c r="AJ177" s="1">
        <v>2.737391471862793</v>
      </c>
      <c r="AK177" s="1">
        <v>1</v>
      </c>
      <c r="AL177" s="1">
        <v>0</v>
      </c>
      <c r="AM177" s="1">
        <v>0.15999999642372131</v>
      </c>
      <c r="AN177" s="1">
        <v>111115</v>
      </c>
      <c r="AO177">
        <f>X177*0.000001/(K177*0.0001)</f>
        <v>0.98301247158650173</v>
      </c>
      <c r="AP177">
        <f>(U177-T177)/(1000-U177)*AO177</f>
        <v>2.2793618682297553E-4</v>
      </c>
      <c r="AQ177">
        <f>(P177+273.15)</f>
        <v>292.86841049194334</v>
      </c>
      <c r="AR177">
        <f>(O177+273.15)</f>
        <v>293.29221000671384</v>
      </c>
      <c r="AS177">
        <f>(Y177*AK177+Z177*AL177)*AM177</f>
        <v>-9.4340071953682436E-3</v>
      </c>
      <c r="AT177">
        <f>((AS177+0.00000010773*(AR177^4-AQ177^4))-AP177*44100)/(L177*0.92*2*29.3+0.00000043092*AQ177^3)</f>
        <v>-5.5668679092315425E-2</v>
      </c>
      <c r="AU177">
        <f>0.61365*EXP(17.502*J177/(240.97+J177))</f>
        <v>2.3060051309310978</v>
      </c>
      <c r="AV177">
        <f>AU177*1000/AA177</f>
        <v>22.766615358172402</v>
      </c>
      <c r="AW177">
        <f>(AV177-U177)</f>
        <v>13.032496896563515</v>
      </c>
      <c r="AX177">
        <f>IF(D177,P177,(O177+P177)/2)</f>
        <v>19.930310249328613</v>
      </c>
      <c r="AY177">
        <f>0.61365*EXP(17.502*AX177/(240.97+AX177))</f>
        <v>2.3365052430534194</v>
      </c>
      <c r="AZ177">
        <f>IF(AW177&lt;&gt;0,(1000-(AV177+U177)/2)/AW177*AP177,0)</f>
        <v>1.72056162326183E-2</v>
      </c>
      <c r="BA177">
        <f>U177*AA177/1000</f>
        <v>0.98595802513541275</v>
      </c>
      <c r="BB177">
        <f>(AY177-BA177)</f>
        <v>1.3505472179180067</v>
      </c>
      <c r="BC177">
        <f>1/(1.6/F177+1.37/N177)</f>
        <v>1.0761726278545143E-2</v>
      </c>
      <c r="BD177">
        <f>G177*AA177*0.001</f>
        <v>50.595193097975496</v>
      </c>
      <c r="BE177">
        <f>G177/S177</f>
        <v>1.2161603166561563</v>
      </c>
      <c r="BF177">
        <f>(1-AP177*AA177/AU177/F177)*100</f>
        <v>42.119551928117438</v>
      </c>
      <c r="BG177">
        <f>(S177-E177/(N177/1.35))</f>
        <v>411.17158207868124</v>
      </c>
      <c r="BH177">
        <f>E177*BF177/100/BG177</f>
        <v>-1.0850255114614659E-3</v>
      </c>
    </row>
    <row r="178" spans="1:60" x14ac:dyDescent="0.25">
      <c r="A178" s="1">
        <v>51</v>
      </c>
      <c r="B178" s="1" t="s">
        <v>240</v>
      </c>
      <c r="C178" s="1">
        <v>8586.4999996982515</v>
      </c>
      <c r="D178" s="1">
        <v>0</v>
      </c>
      <c r="E178">
        <f>(R178-S178*(1000-T178)/(1000-U178))*AO178</f>
        <v>-1.0292159268776462</v>
      </c>
      <c r="F178">
        <f>IF(AZ178&lt;&gt;0,1/(1/AZ178-1/N178),0)</f>
        <v>1.6786907671804727E-2</v>
      </c>
      <c r="G178">
        <f>((BC178-AP178/2)*S178-E178)/(BC178+AP178/2)</f>
        <v>499.6159311432358</v>
      </c>
      <c r="H178">
        <f>AP178*1000</f>
        <v>0.22117843310359991</v>
      </c>
      <c r="I178">
        <f>(AU178-BA178)</f>
        <v>1.3196614525950243</v>
      </c>
      <c r="J178">
        <f>(P178+AT178*D178)</f>
        <v>19.718233108520508</v>
      </c>
      <c r="K178" s="1">
        <v>5.0900001525878906</v>
      </c>
      <c r="L178">
        <f>(K178*AI178+AJ178)</f>
        <v>1.6198043538876163</v>
      </c>
      <c r="M178" s="1">
        <v>1</v>
      </c>
      <c r="N178">
        <f>L178*(M178+1)*(M178+1)/(M178*M178+1)</f>
        <v>3.2396087077752327</v>
      </c>
      <c r="O178" s="1">
        <v>20.144702911376953</v>
      </c>
      <c r="P178" s="1">
        <v>19.718233108520508</v>
      </c>
      <c r="Q178" s="1">
        <v>20.073654174804687</v>
      </c>
      <c r="R178" s="1">
        <v>409.76708984375</v>
      </c>
      <c r="S178" s="1">
        <v>410.7216796875</v>
      </c>
      <c r="T178" s="1">
        <v>9.5148611068725586</v>
      </c>
      <c r="U178" s="1">
        <v>9.7376708984375</v>
      </c>
      <c r="V178" s="1">
        <v>40.696342468261719</v>
      </c>
      <c r="W178" s="1">
        <v>41.654327392578125</v>
      </c>
      <c r="X178" s="1">
        <v>500.35305786132812</v>
      </c>
      <c r="Y178" s="1">
        <v>-5.0969019532203674E-2</v>
      </c>
      <c r="Z178" s="1">
        <v>8.3305567502975464E-2</v>
      </c>
      <c r="AA178" s="1">
        <v>101.28893280029297</v>
      </c>
      <c r="AB178" s="1">
        <v>-2.5322840213775635</v>
      </c>
      <c r="AC178" s="1">
        <v>-5.7741053402423859E-2</v>
      </c>
      <c r="AD178" s="1">
        <v>1.4234240166842937E-2</v>
      </c>
      <c r="AE178" s="1">
        <v>1.1349550914019346E-3</v>
      </c>
      <c r="AF178" s="1">
        <v>1.8735004588961601E-2</v>
      </c>
      <c r="AG178" s="1">
        <v>6.9610180798918009E-4</v>
      </c>
      <c r="AH178" s="1">
        <v>1</v>
      </c>
      <c r="AI178" s="1">
        <v>-0.21956524252891541</v>
      </c>
      <c r="AJ178" s="1">
        <v>2.737391471862793</v>
      </c>
      <c r="AK178" s="1">
        <v>1</v>
      </c>
      <c r="AL178" s="1">
        <v>0</v>
      </c>
      <c r="AM178" s="1">
        <v>0.15999999642372131</v>
      </c>
      <c r="AN178" s="1">
        <v>111115</v>
      </c>
      <c r="AO178">
        <f>X178*0.000001/(K178*0.0001)</f>
        <v>0.98301187202702811</v>
      </c>
      <c r="AP178">
        <f>(U178-T178)/(1000-U178)*AO178</f>
        <v>2.211784331035999E-4</v>
      </c>
      <c r="AQ178">
        <f>(P178+273.15)</f>
        <v>292.86823310852049</v>
      </c>
      <c r="AR178">
        <f>(O178+273.15)</f>
        <v>293.29470291137693</v>
      </c>
      <c r="AS178">
        <f>(Y178*AK178+Z178*AL178)*AM178</f>
        <v>-8.1550429428731697E-3</v>
      </c>
      <c r="AT178">
        <f>((AS178+0.00000010773*(AR178^4-AQ178^4))-AP178*44100)/(L178*0.92*2*29.3+0.00000043092*AQ178^3)</f>
        <v>-5.2323673463720993E-2</v>
      </c>
      <c r="AU178">
        <f>0.61365*EXP(17.502*J178/(240.97+J178))</f>
        <v>2.3059797458582287</v>
      </c>
      <c r="AV178">
        <f>AU178*1000/AA178</f>
        <v>22.766354448662518</v>
      </c>
      <c r="AW178">
        <f>(AV178-U178)</f>
        <v>13.028683550225018</v>
      </c>
      <c r="AX178">
        <f>IF(D178,P178,(O178+P178)/2)</f>
        <v>19.93146800994873</v>
      </c>
      <c r="AY178">
        <f>0.61365*EXP(17.502*AX178/(240.97+AX178))</f>
        <v>2.3366728533323946</v>
      </c>
      <c r="AZ178">
        <f>IF(AW178&lt;&gt;0,(1000-(AV178+U178)/2)/AW178*AP178,0)</f>
        <v>1.6700370192192317E-2</v>
      </c>
      <c r="BA178">
        <f>U178*AA178/1000</f>
        <v>0.98631829326320442</v>
      </c>
      <c r="BB178">
        <f>(AY178-BA178)</f>
        <v>1.3503545600691902</v>
      </c>
      <c r="BC178">
        <f>1/(1.6/F178+1.37/N178)</f>
        <v>1.0445471878016753E-2</v>
      </c>
      <c r="BD178">
        <f>G178*AA178*0.001</f>
        <v>50.605564475523011</v>
      </c>
      <c r="BE178">
        <f>G178/S178</f>
        <v>1.2164342810522482</v>
      </c>
      <c r="BF178">
        <f>(1-AP178*AA178/AU178/F178)*100</f>
        <v>42.126655339735009</v>
      </c>
      <c r="BG178">
        <f>(S178-E178/(N178/1.35))</f>
        <v>411.15057145395008</v>
      </c>
      <c r="BH178">
        <f>E178*BF178/100/BG178</f>
        <v>-1.0545388388593462E-3</v>
      </c>
    </row>
    <row r="179" spans="1:60" x14ac:dyDescent="0.25">
      <c r="A179" s="1">
        <v>52</v>
      </c>
      <c r="B179" s="1" t="s">
        <v>241</v>
      </c>
      <c r="C179" s="1">
        <v>8591.4999995864928</v>
      </c>
      <c r="D179" s="1">
        <v>0</v>
      </c>
      <c r="E179">
        <f>(R179-S179*(1000-T179)/(1000-U179))*AO179</f>
        <v>-0.93145109194466835</v>
      </c>
      <c r="F179">
        <f>IF(AZ179&lt;&gt;0,1/(1/AZ179-1/N179),0)</f>
        <v>1.6499142788671328E-2</v>
      </c>
      <c r="G179">
        <f>((BC179-AP179/2)*S179-E179)/(BC179+AP179/2)</f>
        <v>491.87107265403796</v>
      </c>
      <c r="H179">
        <f>AP179*1000</f>
        <v>0.2174038931449421</v>
      </c>
      <c r="I179">
        <f>(AU179-BA179)</f>
        <v>1.3196379849911624</v>
      </c>
      <c r="J179">
        <f>(P179+AT179*D179)</f>
        <v>19.72099494934082</v>
      </c>
      <c r="K179" s="1">
        <v>5.0900001525878906</v>
      </c>
      <c r="L179">
        <f>(K179*AI179+AJ179)</f>
        <v>1.6198043538876163</v>
      </c>
      <c r="M179" s="1">
        <v>1</v>
      </c>
      <c r="N179">
        <f>L179*(M179+1)*(M179+1)/(M179*M179+1)</f>
        <v>3.2396087077752327</v>
      </c>
      <c r="O179" s="1">
        <v>20.144392013549805</v>
      </c>
      <c r="P179" s="1">
        <v>19.72099494934082</v>
      </c>
      <c r="Q179" s="1">
        <v>20.062538146972656</v>
      </c>
      <c r="R179" s="1">
        <v>409.84909057617187</v>
      </c>
      <c r="S179" s="1">
        <v>410.705810546875</v>
      </c>
      <c r="T179" s="1">
        <v>9.5228290557861328</v>
      </c>
      <c r="U179" s="1">
        <v>9.7418365478515625</v>
      </c>
      <c r="V179" s="1">
        <v>40.7310791015625</v>
      </c>
      <c r="W179" s="1">
        <v>41.672210693359375</v>
      </c>
      <c r="X179" s="1">
        <v>500.35076904296875</v>
      </c>
      <c r="Y179" s="1">
        <v>-5.0929952412843704E-2</v>
      </c>
      <c r="Z179" s="1">
        <v>6.4593032002449036E-2</v>
      </c>
      <c r="AA179" s="1">
        <v>101.28860473632812</v>
      </c>
      <c r="AB179" s="1">
        <v>-2.5322840213775635</v>
      </c>
      <c r="AC179" s="1">
        <v>-5.7741053402423859E-2</v>
      </c>
      <c r="AD179" s="1">
        <v>1.4234240166842937E-2</v>
      </c>
      <c r="AE179" s="1">
        <v>1.1349550914019346E-3</v>
      </c>
      <c r="AF179" s="1">
        <v>1.8735004588961601E-2</v>
      </c>
      <c r="AG179" s="1">
        <v>6.9610180798918009E-4</v>
      </c>
      <c r="AH179" s="1">
        <v>1</v>
      </c>
      <c r="AI179" s="1">
        <v>-0.21956524252891541</v>
      </c>
      <c r="AJ179" s="1">
        <v>2.737391471862793</v>
      </c>
      <c r="AK179" s="1">
        <v>1</v>
      </c>
      <c r="AL179" s="1">
        <v>0</v>
      </c>
      <c r="AM179" s="1">
        <v>0.15999999642372131</v>
      </c>
      <c r="AN179" s="1">
        <v>111115</v>
      </c>
      <c r="AO179">
        <f>X179*0.000001/(K179*0.0001)</f>
        <v>0.9830073753309756</v>
      </c>
      <c r="AP179">
        <f>(U179-T179)/(1000-U179)*AO179</f>
        <v>2.1740389314494211E-4</v>
      </c>
      <c r="AQ179">
        <f>(P179+273.15)</f>
        <v>292.8709949493408</v>
      </c>
      <c r="AR179">
        <f>(O179+273.15)</f>
        <v>293.29439201354978</v>
      </c>
      <c r="AS179">
        <f>(Y179*AK179+Z179*AL179)*AM179</f>
        <v>-8.1487922039152894E-3</v>
      </c>
      <c r="AT179">
        <f>((AS179+0.00000010773*(AR179^4-AQ179^4))-AP179*44100)/(L179*0.92*2*29.3+0.00000043092*AQ179^3)</f>
        <v>-5.0966561266300003E-2</v>
      </c>
      <c r="AU179">
        <f>0.61365*EXP(17.502*J179/(240.97+J179))</f>
        <v>2.3063750164924146</v>
      </c>
      <c r="AV179">
        <f>AU179*1000/AA179</f>
        <v>22.77033060625438</v>
      </c>
      <c r="AW179">
        <f>(AV179-U179)</f>
        <v>13.028494058402817</v>
      </c>
      <c r="AX179">
        <f>IF(D179,P179,(O179+P179)/2)</f>
        <v>19.932693481445313</v>
      </c>
      <c r="AY179">
        <f>0.61365*EXP(17.502*AX179/(240.97+AX179))</f>
        <v>2.336850277667665</v>
      </c>
      <c r="AZ179">
        <f>IF(AW179&lt;&gt;0,(1000-(AV179+U179)/2)/AW179*AP179,0)</f>
        <v>1.6415539380782423E-2</v>
      </c>
      <c r="BA179">
        <f>U179*AA179/1000</f>
        <v>0.98673703150125225</v>
      </c>
      <c r="BB179">
        <f>(AY179-BA179)</f>
        <v>1.3501132461664127</v>
      </c>
      <c r="BC179">
        <f>1/(1.6/F179+1.37/N179)</f>
        <v>1.0267190743610894E-2</v>
      </c>
      <c r="BD179">
        <f>G179*AA179*0.001</f>
        <v>49.820934659288589</v>
      </c>
      <c r="BE179">
        <f>G179/S179</f>
        <v>1.1976238466144109</v>
      </c>
      <c r="BF179">
        <f>(1-AP179*AA179/AU179/F179)*100</f>
        <v>42.132249596083895</v>
      </c>
      <c r="BG179">
        <f>(S179-E179/(N179/1.35))</f>
        <v>411.09396204526655</v>
      </c>
      <c r="BH179">
        <f>E179*BF179/100/BG179</f>
        <v>-9.5462676457496571E-4</v>
      </c>
    </row>
    <row r="180" spans="1:60" x14ac:dyDescent="0.25">
      <c r="A180" s="1">
        <v>53</v>
      </c>
      <c r="B180" s="1" t="s">
        <v>242</v>
      </c>
      <c r="C180" s="1">
        <v>8596.4999994747341</v>
      </c>
      <c r="D180" s="1">
        <v>0</v>
      </c>
      <c r="E180">
        <f>(R180-S180*(1000-T180)/(1000-U180))*AO180</f>
        <v>-0.90952472602506218</v>
      </c>
      <c r="F180">
        <f>IF(AZ180&lt;&gt;0,1/(1/AZ180-1/N180),0)</f>
        <v>1.6203964873213263E-2</v>
      </c>
      <c r="G180">
        <f>((BC180-AP180/2)*S180-E180)/(BC180+AP180/2)</f>
        <v>491.34535658352661</v>
      </c>
      <c r="H180">
        <f>AP180*1000</f>
        <v>0.21348631828499387</v>
      </c>
      <c r="I180">
        <f>(AU180-BA180)</f>
        <v>1.3193418116055047</v>
      </c>
      <c r="J180">
        <f>(P180+AT180*D180)</f>
        <v>19.721342086791992</v>
      </c>
      <c r="K180" s="1">
        <v>5.0900001525878906</v>
      </c>
      <c r="L180">
        <f>(K180*AI180+AJ180)</f>
        <v>1.6198043538876163</v>
      </c>
      <c r="M180" s="1">
        <v>1</v>
      </c>
      <c r="N180">
        <f>L180*(M180+1)*(M180+1)/(M180*M180+1)</f>
        <v>3.2396087077752327</v>
      </c>
      <c r="O180" s="1">
        <v>20.142423629760742</v>
      </c>
      <c r="P180" s="1">
        <v>19.721342086791992</v>
      </c>
      <c r="Q180" s="1">
        <v>20.057302474975586</v>
      </c>
      <c r="R180" s="1">
        <v>409.86529541015625</v>
      </c>
      <c r="S180" s="1">
        <v>410.70135498046875</v>
      </c>
      <c r="T180" s="1">
        <v>9.5301904678344727</v>
      </c>
      <c r="U180" s="1">
        <v>9.7452526092529297</v>
      </c>
      <c r="V180" s="1">
        <v>40.767189025878906</v>
      </c>
      <c r="W180" s="1">
        <v>41.691017150878906</v>
      </c>
      <c r="X180" s="1">
        <v>500.346435546875</v>
      </c>
      <c r="Y180" s="1">
        <v>-2.6512818410992622E-2</v>
      </c>
      <c r="Z180" s="1">
        <v>5.2896462380886078E-2</v>
      </c>
      <c r="AA180" s="1">
        <v>101.28858947753906</v>
      </c>
      <c r="AB180" s="1">
        <v>-2.5322840213775635</v>
      </c>
      <c r="AC180" s="1">
        <v>-5.7741053402423859E-2</v>
      </c>
      <c r="AD180" s="1">
        <v>1.4234240166842937E-2</v>
      </c>
      <c r="AE180" s="1">
        <v>1.1349550914019346E-3</v>
      </c>
      <c r="AF180" s="1">
        <v>1.8735004588961601E-2</v>
      </c>
      <c r="AG180" s="1">
        <v>6.9610180798918009E-4</v>
      </c>
      <c r="AH180" s="1">
        <v>1</v>
      </c>
      <c r="AI180" s="1">
        <v>-0.21956524252891541</v>
      </c>
      <c r="AJ180" s="1">
        <v>2.737391471862793</v>
      </c>
      <c r="AK180" s="1">
        <v>1</v>
      </c>
      <c r="AL180" s="1">
        <v>0</v>
      </c>
      <c r="AM180" s="1">
        <v>0.15999999642372131</v>
      </c>
      <c r="AN180" s="1">
        <v>111115</v>
      </c>
      <c r="AO180">
        <f>X180*0.000001/(K180*0.0001)</f>
        <v>0.98299886158644934</v>
      </c>
      <c r="AP180">
        <f>(U180-T180)/(1000-U180)*AO180</f>
        <v>2.1348631828499388E-4</v>
      </c>
      <c r="AQ180">
        <f>(P180+273.15)</f>
        <v>292.87134208679197</v>
      </c>
      <c r="AR180">
        <f>(O180+273.15)</f>
        <v>293.29242362976072</v>
      </c>
      <c r="AS180">
        <f>(Y180*AK180+Z180*AL180)*AM180</f>
        <v>-4.2420508509415922E-3</v>
      </c>
      <c r="AT180">
        <f>((AS180+0.00000010773*(AR180^4-AQ180^4))-AP180*44100)/(L180*0.92*2*29.3+0.00000043092*AQ180^3)</f>
        <v>-4.9422871730379361E-2</v>
      </c>
      <c r="AU180">
        <f>0.61365*EXP(17.502*J180/(240.97+J180))</f>
        <v>2.306424702499041</v>
      </c>
      <c r="AV180">
        <f>AU180*1000/AA180</f>
        <v>22.770824575560852</v>
      </c>
      <c r="AW180">
        <f>(AV180-U180)</f>
        <v>13.025571966307922</v>
      </c>
      <c r="AX180">
        <f>IF(D180,P180,(O180+P180)/2)</f>
        <v>19.931882858276367</v>
      </c>
      <c r="AY180">
        <f>0.61365*EXP(17.502*AX180/(240.97+AX180))</f>
        <v>2.3367329139452324</v>
      </c>
      <c r="AZ180">
        <f>IF(AW180&lt;&gt;0,(1000-(AV180+U180)/2)/AW180*AP180,0)</f>
        <v>1.6123318809077535E-2</v>
      </c>
      <c r="BA180">
        <f>U180*AA180/1000</f>
        <v>0.9870828908935364</v>
      </c>
      <c r="BB180">
        <f>(AY180-BA180)</f>
        <v>1.3496500230516961</v>
      </c>
      <c r="BC180">
        <f>1/(1.6/F180+1.37/N180)</f>
        <v>1.0084288901504422E-2</v>
      </c>
      <c r="BD180">
        <f>G180*AA180*0.001</f>
        <v>49.767678114683868</v>
      </c>
      <c r="BE180">
        <f>G180/S180</f>
        <v>1.1963567946029614</v>
      </c>
      <c r="BF180">
        <f>(1-AP180*AA180/AU180/F180)*100</f>
        <v>42.141123406711969</v>
      </c>
      <c r="BG180">
        <f>(S180-E180/(N180/1.35))</f>
        <v>411.08036938958145</v>
      </c>
      <c r="BH180">
        <f>E180*BF180/100/BG180</f>
        <v>-9.3238200057551679E-4</v>
      </c>
    </row>
    <row r="181" spans="1:60" x14ac:dyDescent="0.25">
      <c r="A181" s="1" t="s">
        <v>9</v>
      </c>
      <c r="B181" s="1" t="s">
        <v>243</v>
      </c>
    </row>
    <row r="182" spans="1:60" x14ac:dyDescent="0.25">
      <c r="A182" s="1" t="s">
        <v>9</v>
      </c>
      <c r="B182" s="1" t="s">
        <v>244</v>
      </c>
    </row>
    <row r="183" spans="1:60" x14ac:dyDescent="0.25">
      <c r="A183" s="1" t="s">
        <v>9</v>
      </c>
      <c r="B183" s="1" t="s">
        <v>245</v>
      </c>
    </row>
    <row r="184" spans="1:60" x14ac:dyDescent="0.25">
      <c r="A184" s="1" t="s">
        <v>9</v>
      </c>
      <c r="B184" s="1" t="s">
        <v>246</v>
      </c>
    </row>
    <row r="185" spans="1:60" x14ac:dyDescent="0.25">
      <c r="A185" s="1" t="s">
        <v>9</v>
      </c>
      <c r="B185" s="1" t="s">
        <v>247</v>
      </c>
    </row>
    <row r="186" spans="1:60" x14ac:dyDescent="0.25">
      <c r="A186" s="1" t="s">
        <v>9</v>
      </c>
      <c r="B186" s="1" t="s">
        <v>248</v>
      </c>
    </row>
    <row r="187" spans="1:60" x14ac:dyDescent="0.25">
      <c r="A187" s="1" t="s">
        <v>9</v>
      </c>
      <c r="B187" s="1" t="s">
        <v>249</v>
      </c>
    </row>
    <row r="188" spans="1:60" x14ac:dyDescent="0.25">
      <c r="A188" s="1" t="s">
        <v>9</v>
      </c>
      <c r="B188" s="1" t="s">
        <v>250</v>
      </c>
    </row>
    <row r="189" spans="1:60" x14ac:dyDescent="0.25">
      <c r="A189" s="1" t="s">
        <v>9</v>
      </c>
      <c r="B189" s="1" t="s">
        <v>251</v>
      </c>
    </row>
    <row r="190" spans="1:60" x14ac:dyDescent="0.25">
      <c r="A190" s="1" t="s">
        <v>9</v>
      </c>
      <c r="B190" s="1" t="s">
        <v>252</v>
      </c>
    </row>
    <row r="191" spans="1:60" x14ac:dyDescent="0.25">
      <c r="A191" s="1" t="s">
        <v>9</v>
      </c>
      <c r="B191" s="1" t="s">
        <v>253</v>
      </c>
    </row>
    <row r="192" spans="1:60" x14ac:dyDescent="0.25">
      <c r="A192" s="1">
        <v>54</v>
      </c>
      <c r="B192" s="1" t="s">
        <v>254</v>
      </c>
      <c r="C192" s="1">
        <v>9029.9999999329448</v>
      </c>
      <c r="D192" s="1">
        <v>0</v>
      </c>
      <c r="E192">
        <f>(R192-S192*(1000-T192)/(1000-U192))*AO192</f>
        <v>-0.90055189325573004</v>
      </c>
      <c r="F192">
        <f>IF(AZ192&lt;&gt;0,1/(1/AZ192-1/N192),0)</f>
        <v>1.3972705554107701E-2</v>
      </c>
      <c r="G192">
        <f>((BC192-AP192/2)*S192-E192)/(BC192+AP192/2)</f>
        <v>507.62335122350493</v>
      </c>
      <c r="H192">
        <f>AP192*1000</f>
        <v>0.17392930019984895</v>
      </c>
      <c r="I192">
        <f>(AU192-BA192)</f>
        <v>1.2659022954976999</v>
      </c>
      <c r="J192">
        <f>(P192+AT192*D192)</f>
        <v>19.88975715637207</v>
      </c>
      <c r="K192" s="1">
        <v>10.960000038146973</v>
      </c>
      <c r="L192">
        <f>(K192*AI192+AJ192)</f>
        <v>0.33095640537013082</v>
      </c>
      <c r="M192" s="1">
        <v>1</v>
      </c>
      <c r="N192">
        <f>L192*(M192+1)*(M192+1)/(M192*M192+1)</f>
        <v>0.66191281074026165</v>
      </c>
      <c r="O192" s="1">
        <v>20.17399787902832</v>
      </c>
      <c r="P192" s="1">
        <v>19.88975715637207</v>
      </c>
      <c r="Q192" s="1">
        <v>20.006307601928711</v>
      </c>
      <c r="R192" s="1">
        <v>410.14535522460937</v>
      </c>
      <c r="S192" s="1">
        <v>411.96112060546875</v>
      </c>
      <c r="T192" s="1">
        <v>10.134552001953125</v>
      </c>
      <c r="U192" s="1">
        <v>10.511551856994629</v>
      </c>
      <c r="V192" s="1">
        <v>43.2713623046875</v>
      </c>
      <c r="W192" s="1">
        <v>44.883350372314453</v>
      </c>
      <c r="X192" s="1">
        <v>500.32574462890625</v>
      </c>
      <c r="Y192" s="1">
        <v>6.0798530466854572E-3</v>
      </c>
      <c r="Z192" s="1">
        <v>0.17184652388095856</v>
      </c>
      <c r="AA192" s="1">
        <v>101.29224395751953</v>
      </c>
      <c r="AB192" s="1">
        <v>-2.5750453472137451</v>
      </c>
      <c r="AC192" s="1">
        <v>-6.2367945909500122E-2</v>
      </c>
      <c r="AD192" s="1">
        <v>3.4409530460834503E-2</v>
      </c>
      <c r="AE192" s="1">
        <v>9.7065052250400186E-4</v>
      </c>
      <c r="AF192" s="1">
        <v>1.9464621320366859E-2</v>
      </c>
      <c r="AG192" s="1">
        <v>4.2473807116039097E-4</v>
      </c>
      <c r="AH192" s="1">
        <v>0.66666668653488159</v>
      </c>
      <c r="AI192" s="1">
        <v>-0.21956524252891541</v>
      </c>
      <c r="AJ192" s="1">
        <v>2.737391471862793</v>
      </c>
      <c r="AK192" s="1">
        <v>1</v>
      </c>
      <c r="AL192" s="1">
        <v>0</v>
      </c>
      <c r="AM192" s="1">
        <v>0.15999999642372131</v>
      </c>
      <c r="AN192" s="1">
        <v>111115</v>
      </c>
      <c r="AO192">
        <f>X192*0.000001/(K192*0.0001)</f>
        <v>0.45650159022581283</v>
      </c>
      <c r="AP192">
        <f>(U192-T192)/(1000-U192)*AO192</f>
        <v>1.7392930019984894E-4</v>
      </c>
      <c r="AQ192">
        <f>(P192+273.15)</f>
        <v>293.03975715637205</v>
      </c>
      <c r="AR192">
        <f>(O192+273.15)</f>
        <v>293.3239978790283</v>
      </c>
      <c r="AS192">
        <f>(Y192*AK192+Z192*AL192)*AM192</f>
        <v>9.7277646572642429E-4</v>
      </c>
      <c r="AT192">
        <f>((AS192+0.00000010773*(AR192^4-AQ192^4))-AP192*44100)/(L192*0.92*2*29.3+0.00000043092*AQ192^3)</f>
        <v>-0.15974966134436749</v>
      </c>
      <c r="AU192">
        <f>0.61365*EXP(17.502*J192/(240.97+J192))</f>
        <v>2.3306409705685174</v>
      </c>
      <c r="AV192">
        <f>AU192*1000/AA192</f>
        <v>23.009076307421463</v>
      </c>
      <c r="AW192">
        <f>(AV192-U192)</f>
        <v>12.497524450426834</v>
      </c>
      <c r="AX192">
        <f>IF(D192,P192,(O192+P192)/2)</f>
        <v>20.031877517700195</v>
      </c>
      <c r="AY192">
        <f>0.61365*EXP(17.502*AX192/(240.97+AX192))</f>
        <v>2.3512493898596829</v>
      </c>
      <c r="AZ192">
        <f>IF(AW192&lt;&gt;0,(1000-(AV192+U192)/2)/AW192*AP192,0)</f>
        <v>1.3683845243012114E-2</v>
      </c>
      <c r="BA192">
        <f>U192*AA192/1000</f>
        <v>1.0647386750708174</v>
      </c>
      <c r="BB192">
        <f>(AY192-BA192)</f>
        <v>1.2865107147888655</v>
      </c>
      <c r="BC192">
        <f>1/(1.6/F192+1.37/N192)</f>
        <v>8.57789480889533E-3</v>
      </c>
      <c r="BD192">
        <f>G192*AA192*0.001</f>
        <v>51.418308330664885</v>
      </c>
      <c r="BE192">
        <f>G192/S192</f>
        <v>1.2322117933785577</v>
      </c>
      <c r="BF192">
        <f>(1-AP192*AA192/AU192/F192)*100</f>
        <v>45.900524088297367</v>
      </c>
      <c r="BG192">
        <f>(S192-E192/(N192/1.35))</f>
        <v>413.79783540561829</v>
      </c>
      <c r="BH192">
        <f>E192*BF192/100/BG192</f>
        <v>-9.9893717009485366E-4</v>
      </c>
    </row>
    <row r="193" spans="1:60" x14ac:dyDescent="0.25">
      <c r="A193" s="1">
        <v>55</v>
      </c>
      <c r="B193" s="1" t="s">
        <v>255</v>
      </c>
      <c r="C193" s="1">
        <v>9034.9999998211861</v>
      </c>
      <c r="D193" s="1">
        <v>0</v>
      </c>
      <c r="E193">
        <f>(R193-S193*(1000-T193)/(1000-U193))*AO193</f>
        <v>-0.93722087716848446</v>
      </c>
      <c r="F193">
        <f>IF(AZ193&lt;&gt;0,1/(1/AZ193-1/N193),0)</f>
        <v>1.3771399719659939E-2</v>
      </c>
      <c r="G193">
        <f>((BC193-AP193/2)*S193-E193)/(BC193+AP193/2)</f>
        <v>513.42584652219477</v>
      </c>
      <c r="H193">
        <f>AP193*1000</f>
        <v>0.17133603258337315</v>
      </c>
      <c r="I193">
        <f>(AU193-BA193)</f>
        <v>1.2648875149962155</v>
      </c>
      <c r="J193">
        <f>(P193+AT193*D193)</f>
        <v>19.883951187133789</v>
      </c>
      <c r="K193" s="1">
        <v>10.960000038146973</v>
      </c>
      <c r="L193">
        <f>(K193*AI193+AJ193)</f>
        <v>0.33095640537013082</v>
      </c>
      <c r="M193" s="1">
        <v>1</v>
      </c>
      <c r="N193">
        <f>L193*(M193+1)*(M193+1)/(M193*M193+1)</f>
        <v>0.66191281074026165</v>
      </c>
      <c r="O193" s="1">
        <v>20.16044807434082</v>
      </c>
      <c r="P193" s="1">
        <v>19.883951187133789</v>
      </c>
      <c r="Q193" s="1">
        <v>19.990180969238281</v>
      </c>
      <c r="R193" s="1">
        <v>410.0733642578125</v>
      </c>
      <c r="S193" s="1">
        <v>411.97177124023437</v>
      </c>
      <c r="T193" s="1">
        <v>10.141887664794922</v>
      </c>
      <c r="U193" s="1">
        <v>10.513261795043945</v>
      </c>
      <c r="V193" s="1">
        <v>43.334693908691406</v>
      </c>
      <c r="W193" s="1">
        <v>44.925167083740234</v>
      </c>
      <c r="X193" s="1">
        <v>500.33120727539063</v>
      </c>
      <c r="Y193" s="1">
        <v>-1.1413734406232834E-2</v>
      </c>
      <c r="Z193" s="1">
        <v>0.1511334627866745</v>
      </c>
      <c r="AA193" s="1">
        <v>101.29253387451172</v>
      </c>
      <c r="AB193" s="1">
        <v>-2.5750453472137451</v>
      </c>
      <c r="AC193" s="1">
        <v>-6.2367945909500122E-2</v>
      </c>
      <c r="AD193" s="1">
        <v>3.4409530460834503E-2</v>
      </c>
      <c r="AE193" s="1">
        <v>9.7065052250400186E-4</v>
      </c>
      <c r="AF193" s="1">
        <v>1.9464621320366859E-2</v>
      </c>
      <c r="AG193" s="1">
        <v>4.2473807116039097E-4</v>
      </c>
      <c r="AH193" s="1">
        <v>1</v>
      </c>
      <c r="AI193" s="1">
        <v>-0.21956524252891541</v>
      </c>
      <c r="AJ193" s="1">
        <v>2.737391471862793</v>
      </c>
      <c r="AK193" s="1">
        <v>1</v>
      </c>
      <c r="AL193" s="1">
        <v>0</v>
      </c>
      <c r="AM193" s="1">
        <v>0.15999999642372131</v>
      </c>
      <c r="AN193" s="1">
        <v>111115</v>
      </c>
      <c r="AO193">
        <f>X193*0.000001/(K193*0.0001)</f>
        <v>0.45650657439229581</v>
      </c>
      <c r="AP193">
        <f>(U193-T193)/(1000-U193)*AO193</f>
        <v>1.7133603258337316E-4</v>
      </c>
      <c r="AQ193">
        <f>(P193+273.15)</f>
        <v>293.03395118713377</v>
      </c>
      <c r="AR193">
        <f>(O193+273.15)</f>
        <v>293.3104480743408</v>
      </c>
      <c r="AS193">
        <f>(Y193*AK193+Z193*AL193)*AM193</f>
        <v>-1.8261974641785583E-3</v>
      </c>
      <c r="AT193">
        <f>((AS193+0.00000010773*(AR193^4-AQ193^4))-AP193*44100)/(L193*0.92*2*29.3+0.00000043092*AQ193^3)</f>
        <v>-0.15880598258393011</v>
      </c>
      <c r="AU193">
        <f>0.61365*EXP(17.502*J193/(240.97+J193))</f>
        <v>2.3298024415023142</v>
      </c>
      <c r="AV193">
        <f>AU193*1000/AA193</f>
        <v>23.000732160463439</v>
      </c>
      <c r="AW193">
        <f>(AV193-U193)</f>
        <v>12.487470365419494</v>
      </c>
      <c r="AX193">
        <f>IF(D193,P193,(O193+P193)/2)</f>
        <v>20.022199630737305</v>
      </c>
      <c r="AY193">
        <f>0.61365*EXP(17.502*AX193/(240.97+AX193))</f>
        <v>2.3498409813688559</v>
      </c>
      <c r="AZ193">
        <f>IF(AW193&lt;&gt;0,(1000-(AV193+U193)/2)/AW193*AP193,0)</f>
        <v>1.3490719118718325E-2</v>
      </c>
      <c r="BA193">
        <f>U193*AA193/1000</f>
        <v>1.0649149265060986</v>
      </c>
      <c r="BB193">
        <f>(AY193-BA193)</f>
        <v>1.2849260548627572</v>
      </c>
      <c r="BC193">
        <f>1/(1.6/F193+1.37/N193)</f>
        <v>8.4564754702000228E-3</v>
      </c>
      <c r="BD193">
        <f>G193*AA193*0.001</f>
        <v>52.006204950899274</v>
      </c>
      <c r="BE193">
        <f>G193/S193</f>
        <v>1.2462646287063177</v>
      </c>
      <c r="BF193">
        <f>(1-AP193*AA193/AU193/F193)*100</f>
        <v>45.908507898888814</v>
      </c>
      <c r="BG193">
        <f>(S193-E193/(N193/1.35))</f>
        <v>413.88327402979729</v>
      </c>
      <c r="BH193">
        <f>E193*BF193/100/BG193</f>
        <v>-1.039578420832614E-3</v>
      </c>
    </row>
    <row r="194" spans="1:60" x14ac:dyDescent="0.25">
      <c r="A194" s="1">
        <v>56</v>
      </c>
      <c r="B194" s="1" t="s">
        <v>256</v>
      </c>
      <c r="C194" s="1">
        <v>9039.9999997094274</v>
      </c>
      <c r="D194" s="1">
        <v>0</v>
      </c>
      <c r="E194">
        <f>(R194-S194*(1000-T194)/(1000-U194))*AO194</f>
        <v>-0.95045590117401746</v>
      </c>
      <c r="F194">
        <f>IF(AZ194&lt;&gt;0,1/(1/AZ194-1/N194),0)</f>
        <v>1.3559530146643083E-2</v>
      </c>
      <c r="G194">
        <f>((BC194-AP194/2)*S194-E194)/(BC194+AP194/2)</f>
        <v>516.66362620048858</v>
      </c>
      <c r="H194">
        <f>AP194*1000</f>
        <v>0.16873720410742588</v>
      </c>
      <c r="I194">
        <f>(AU194-BA194)</f>
        <v>1.2647719344041126</v>
      </c>
      <c r="J194">
        <f>(P194+AT194*D194)</f>
        <v>19.884559631347656</v>
      </c>
      <c r="K194" s="1">
        <v>10.960000038146973</v>
      </c>
      <c r="L194">
        <f>(K194*AI194+AJ194)</f>
        <v>0.33095640537013082</v>
      </c>
      <c r="M194" s="1">
        <v>1</v>
      </c>
      <c r="N194">
        <f>L194*(M194+1)*(M194+1)/(M194*M194+1)</f>
        <v>0.66191281074026165</v>
      </c>
      <c r="O194" s="1">
        <v>20.15186882019043</v>
      </c>
      <c r="P194" s="1">
        <v>19.884559631347656</v>
      </c>
      <c r="Q194" s="1">
        <v>20.001161575317383</v>
      </c>
      <c r="R194" s="1">
        <v>410.02139282226562</v>
      </c>
      <c r="S194" s="1">
        <v>411.951171875</v>
      </c>
      <c r="T194" s="1">
        <v>10.149487495422363</v>
      </c>
      <c r="U194" s="1">
        <v>10.515233039855957</v>
      </c>
      <c r="V194" s="1">
        <v>43.389060974121094</v>
      </c>
      <c r="W194" s="1">
        <v>44.957931518554687</v>
      </c>
      <c r="X194" s="1">
        <v>500.32415771484375</v>
      </c>
      <c r="Y194" s="1">
        <v>-4.2076248675584793E-2</v>
      </c>
      <c r="Z194" s="1">
        <v>0.13755054771900177</v>
      </c>
      <c r="AA194" s="1">
        <v>101.29289245605469</v>
      </c>
      <c r="AB194" s="1">
        <v>-2.5750453472137451</v>
      </c>
      <c r="AC194" s="1">
        <v>-6.2367945909500122E-2</v>
      </c>
      <c r="AD194" s="1">
        <v>3.4409530460834503E-2</v>
      </c>
      <c r="AE194" s="1">
        <v>9.7065052250400186E-4</v>
      </c>
      <c r="AF194" s="1">
        <v>1.9464621320366859E-2</v>
      </c>
      <c r="AG194" s="1">
        <v>4.2473807116039097E-4</v>
      </c>
      <c r="AH194" s="1">
        <v>1</v>
      </c>
      <c r="AI194" s="1">
        <v>-0.21956524252891541</v>
      </c>
      <c r="AJ194" s="1">
        <v>2.737391471862793</v>
      </c>
      <c r="AK194" s="1">
        <v>1</v>
      </c>
      <c r="AL194" s="1">
        <v>0</v>
      </c>
      <c r="AM194" s="1">
        <v>0.15999999642372131</v>
      </c>
      <c r="AN194" s="1">
        <v>111115</v>
      </c>
      <c r="AO194">
        <f>X194*0.000001/(K194*0.0001)</f>
        <v>0.45650014231152725</v>
      </c>
      <c r="AP194">
        <f>(U194-T194)/(1000-U194)*AO194</f>
        <v>1.6873720410742589E-4</v>
      </c>
      <c r="AQ194">
        <f>(P194+273.15)</f>
        <v>293.03455963134763</v>
      </c>
      <c r="AR194">
        <f>(O194+273.15)</f>
        <v>293.30186882019041</v>
      </c>
      <c r="AS194">
        <f>(Y194*AK194+Z194*AL194)*AM194</f>
        <v>-6.7321996376171755E-3</v>
      </c>
      <c r="AT194">
        <f>((AS194+0.00000010773*(AR194^4-AQ194^4))-AP194*44100)/(L194*0.92*2*29.3+0.00000043092*AQ194^3)</f>
        <v>-0.15846326337613625</v>
      </c>
      <c r="AU194">
        <f>0.61365*EXP(17.502*J194/(240.97+J194))</f>
        <v>2.3298903038605951</v>
      </c>
      <c r="AV194">
        <f>AU194*1000/AA194</f>
        <v>23.00151814572186</v>
      </c>
      <c r="AW194">
        <f>(AV194-U194)</f>
        <v>12.486285105865903</v>
      </c>
      <c r="AX194">
        <f>IF(D194,P194,(O194+P194)/2)</f>
        <v>20.018214225769043</v>
      </c>
      <c r="AY194">
        <f>0.61365*EXP(17.502*AX194/(240.97+AX194))</f>
        <v>2.3492612062372835</v>
      </c>
      <c r="AZ194">
        <f>IF(AW194&lt;&gt;0,(1000-(AV194+U194)/2)/AW194*AP194,0)</f>
        <v>1.3287334163671654E-2</v>
      </c>
      <c r="BA194">
        <f>U194*AA194/1000</f>
        <v>1.0651183694564825</v>
      </c>
      <c r="BB194">
        <f>(AY194-BA194)</f>
        <v>1.284142836780801</v>
      </c>
      <c r="BC194">
        <f>1/(1.6/F194+1.37/N194)</f>
        <v>8.3286173973453684E-3</v>
      </c>
      <c r="BD194">
        <f>G194*AA194*0.001</f>
        <v>52.334353124681328</v>
      </c>
      <c r="BE194">
        <f>G194/S194</f>
        <v>1.2541865674246993</v>
      </c>
      <c r="BF194">
        <f>(1-AP194*AA194/AU194/F194)*100</f>
        <v>45.898450150442692</v>
      </c>
      <c r="BG194">
        <f>(S194-E194/(N194/1.35))</f>
        <v>413.8896680723314</v>
      </c>
      <c r="BH194">
        <f>E194*BF194/100/BG194</f>
        <v>-1.0540116404308482E-3</v>
      </c>
    </row>
    <row r="195" spans="1:60" x14ac:dyDescent="0.25">
      <c r="A195" s="1">
        <v>57</v>
      </c>
      <c r="B195" s="1" t="s">
        <v>257</v>
      </c>
      <c r="C195" s="1">
        <v>9045.4999995864928</v>
      </c>
      <c r="D195" s="1">
        <v>0</v>
      </c>
      <c r="E195">
        <f>(R195-S195*(1000-T195)/(1000-U195))*AO195</f>
        <v>-0.9303252588330051</v>
      </c>
      <c r="F195">
        <f>IF(AZ195&lt;&gt;0,1/(1/AZ195-1/N195),0)</f>
        <v>1.3395107991025883E-2</v>
      </c>
      <c r="G195">
        <f>((BC195-AP195/2)*S195-E195)/(BC195+AP195/2)</f>
        <v>515.58704488374372</v>
      </c>
      <c r="H195">
        <f>AP195*1000</f>
        <v>0.16685540018074502</v>
      </c>
      <c r="I195">
        <f>(AU195-BA195)</f>
        <v>1.2657005393081224</v>
      </c>
      <c r="J195">
        <f>(P195+AT195*D195)</f>
        <v>19.892063140869141</v>
      </c>
      <c r="K195" s="1">
        <v>10.960000038146973</v>
      </c>
      <c r="L195">
        <f>(K195*AI195+AJ195)</f>
        <v>0.33095640537013082</v>
      </c>
      <c r="M195" s="1">
        <v>1</v>
      </c>
      <c r="N195">
        <f>L195*(M195+1)*(M195+1)/(M195*M195+1)</f>
        <v>0.66191281074026165</v>
      </c>
      <c r="O195" s="1">
        <v>20.158388137817383</v>
      </c>
      <c r="P195" s="1">
        <v>19.892063140869141</v>
      </c>
      <c r="Q195" s="1">
        <v>20.062978744506836</v>
      </c>
      <c r="R195" s="1">
        <v>410.052978515625</v>
      </c>
      <c r="S195" s="1">
        <v>411.9404296875</v>
      </c>
      <c r="T195" s="1">
        <v>10.155101776123047</v>
      </c>
      <c r="U195" s="1">
        <v>10.516780853271484</v>
      </c>
      <c r="V195" s="1">
        <v>43.404647827148438</v>
      </c>
      <c r="W195" s="1">
        <v>44.954448699951172</v>
      </c>
      <c r="X195" s="1">
        <v>500.30618286132812</v>
      </c>
      <c r="Y195" s="1">
        <v>-7.0760063827037811E-2</v>
      </c>
      <c r="Z195" s="1">
        <v>7.2289086878299713E-2</v>
      </c>
      <c r="AA195" s="1">
        <v>101.29273986816406</v>
      </c>
      <c r="AB195" s="1">
        <v>-2.5750453472137451</v>
      </c>
      <c r="AC195" s="1">
        <v>-6.2367945909500122E-2</v>
      </c>
      <c r="AD195" s="1">
        <v>3.4409530460834503E-2</v>
      </c>
      <c r="AE195" s="1">
        <v>9.7065052250400186E-4</v>
      </c>
      <c r="AF195" s="1">
        <v>1.9464621320366859E-2</v>
      </c>
      <c r="AG195" s="1">
        <v>4.2473807116039097E-4</v>
      </c>
      <c r="AH195" s="1">
        <v>1</v>
      </c>
      <c r="AI195" s="1">
        <v>-0.21956524252891541</v>
      </c>
      <c r="AJ195" s="1">
        <v>2.737391471862793</v>
      </c>
      <c r="AK195" s="1">
        <v>1</v>
      </c>
      <c r="AL195" s="1">
        <v>0</v>
      </c>
      <c r="AM195" s="1">
        <v>0.15999999642372131</v>
      </c>
      <c r="AN195" s="1">
        <v>111115</v>
      </c>
      <c r="AO195">
        <f>X195*0.000001/(K195*0.0001)</f>
        <v>0.45648374189779278</v>
      </c>
      <c r="AP195">
        <f>(U195-T195)/(1000-U195)*AO195</f>
        <v>1.6685540018074503E-4</v>
      </c>
      <c r="AQ195">
        <f>(P195+273.15)</f>
        <v>293.04206314086912</v>
      </c>
      <c r="AR195">
        <f>(O195+273.15)</f>
        <v>293.30838813781736</v>
      </c>
      <c r="AS195">
        <f>(Y195*AK195+Z195*AL195)*AM195</f>
        <v>-1.1321609959268342E-2</v>
      </c>
      <c r="AT195">
        <f>((AS195+0.00000010773*(AR195^4-AQ195^4))-AP195*44100)/(L195*0.92*2*29.3+0.00000043092*AQ195^3)</f>
        <v>-0.15609101703383049</v>
      </c>
      <c r="AU195">
        <f>0.61365*EXP(17.502*J195/(240.97+J195))</f>
        <v>2.3309740865290394</v>
      </c>
      <c r="AV195">
        <f>AU195*1000/AA195</f>
        <v>23.012252305178844</v>
      </c>
      <c r="AW195">
        <f>(AV195-U195)</f>
        <v>12.49547145190736</v>
      </c>
      <c r="AX195">
        <f>IF(D195,P195,(O195+P195)/2)</f>
        <v>20.025225639343262</v>
      </c>
      <c r="AY195">
        <f>0.61365*EXP(17.502*AX195/(240.97+AX195))</f>
        <v>2.3502812724447111</v>
      </c>
      <c r="AZ195">
        <f>IF(AW195&lt;&gt;0,(1000-(AV195+U195)/2)/AW195*AP195,0)</f>
        <v>1.3129408577300153E-2</v>
      </c>
      <c r="BA195">
        <f>U195*AA195/1000</f>
        <v>1.0652735472209169</v>
      </c>
      <c r="BB195">
        <f>(AY195-BA195)</f>
        <v>1.2850077252237941</v>
      </c>
      <c r="BC195">
        <f>1/(1.6/F195+1.37/N195)</f>
        <v>8.2293451961160183E-3</v>
      </c>
      <c r="BD195">
        <f>G195*AA195*0.001</f>
        <v>52.22522441680448</v>
      </c>
      <c r="BE195">
        <f>G195/S195</f>
        <v>1.2516058335785845</v>
      </c>
      <c r="BF195">
        <f>(1-AP195*AA195/AU195/F195)*100</f>
        <v>45.870387173169981</v>
      </c>
      <c r="BG195">
        <f>(S195-E195/(N195/1.35))</f>
        <v>413.83786856320319</v>
      </c>
      <c r="BH195">
        <f>E195*BF195/100/BG195</f>
        <v>-1.0311859561767506E-3</v>
      </c>
    </row>
    <row r="196" spans="1:60" x14ac:dyDescent="0.25">
      <c r="A196" s="1">
        <v>58</v>
      </c>
      <c r="B196" s="1" t="s">
        <v>258</v>
      </c>
      <c r="C196" s="1">
        <v>9050.4999994747341</v>
      </c>
      <c r="D196" s="1">
        <v>0</v>
      </c>
      <c r="E196">
        <f>(R196-S196*(1000-T196)/(1000-U196))*AO196</f>
        <v>-0.9236127550286517</v>
      </c>
      <c r="F196">
        <f>IF(AZ196&lt;&gt;0,1/(1/AZ196-1/N196),0)</f>
        <v>1.3274014003185553E-2</v>
      </c>
      <c r="G196">
        <f>((BC196-AP196/2)*S196-E196)/(BC196+AP196/2)</f>
        <v>515.78065988115679</v>
      </c>
      <c r="H196">
        <f>AP196*1000</f>
        <v>0.16547245230616228</v>
      </c>
      <c r="I196">
        <f>(AU196-BA196)</f>
        <v>1.2664207001586356</v>
      </c>
      <c r="J196">
        <f>(P196+AT196*D196)</f>
        <v>19.899160385131836</v>
      </c>
      <c r="K196" s="1">
        <v>10.960000038146973</v>
      </c>
      <c r="L196">
        <f>(K196*AI196+AJ196)</f>
        <v>0.33095640537013082</v>
      </c>
      <c r="M196" s="1">
        <v>1</v>
      </c>
      <c r="N196">
        <f>L196*(M196+1)*(M196+1)/(M196*M196+1)</f>
        <v>0.66191281074026165</v>
      </c>
      <c r="O196" s="1">
        <v>20.170289993286133</v>
      </c>
      <c r="P196" s="1">
        <v>19.899160385131836</v>
      </c>
      <c r="Q196" s="1">
        <v>20.073848724365234</v>
      </c>
      <c r="R196" s="1">
        <v>410.07705688476562</v>
      </c>
      <c r="S196" s="1">
        <v>411.9510498046875</v>
      </c>
      <c r="T196" s="1">
        <v>10.161151885986328</v>
      </c>
      <c r="U196" s="1">
        <v>10.519832611083984</v>
      </c>
      <c r="V196" s="1">
        <v>43.401676177978516</v>
      </c>
      <c r="W196" s="1">
        <v>44.936855316162109</v>
      </c>
      <c r="X196" s="1">
        <v>500.3055419921875</v>
      </c>
      <c r="Y196" s="1">
        <v>-8.146127313375473E-2</v>
      </c>
      <c r="Z196" s="1">
        <v>6.6101312637329102E-2</v>
      </c>
      <c r="AA196" s="1">
        <v>101.29238128662109</v>
      </c>
      <c r="AB196" s="1">
        <v>-2.5750453472137451</v>
      </c>
      <c r="AC196" s="1">
        <v>-6.2367945909500122E-2</v>
      </c>
      <c r="AD196" s="1">
        <v>3.4409530460834503E-2</v>
      </c>
      <c r="AE196" s="1">
        <v>9.7065052250400186E-4</v>
      </c>
      <c r="AF196" s="1">
        <v>1.9464621320366859E-2</v>
      </c>
      <c r="AG196" s="1">
        <v>4.2473807116039097E-4</v>
      </c>
      <c r="AH196" s="1">
        <v>1</v>
      </c>
      <c r="AI196" s="1">
        <v>-0.21956524252891541</v>
      </c>
      <c r="AJ196" s="1">
        <v>2.737391471862793</v>
      </c>
      <c r="AK196" s="1">
        <v>1</v>
      </c>
      <c r="AL196" s="1">
        <v>0</v>
      </c>
      <c r="AM196" s="1">
        <v>0.15999999642372131</v>
      </c>
      <c r="AN196" s="1">
        <v>111115</v>
      </c>
      <c r="AO196">
        <f>X196*0.000001/(K196*0.0001)</f>
        <v>0.45648315716317744</v>
      </c>
      <c r="AP196">
        <f>(U196-T196)/(1000-U196)*AO196</f>
        <v>1.6547245230616228E-4</v>
      </c>
      <c r="AQ196">
        <f>(P196+273.15)</f>
        <v>293.04916038513181</v>
      </c>
      <c r="AR196">
        <f>(O196+273.15)</f>
        <v>293.32028999328611</v>
      </c>
      <c r="AS196">
        <f>(Y196*AK196+Z196*AL196)*AM196</f>
        <v>-1.3033803410072542E-2</v>
      </c>
      <c r="AT196">
        <f>((AS196+0.00000010773*(AR196^4-AQ196^4))-AP196*44100)/(L196*0.92*2*29.3+0.00000043092*AQ196^3)</f>
        <v>-0.15219182880890972</v>
      </c>
      <c r="AU196">
        <f>0.61365*EXP(17.502*J196/(240.97+J196))</f>
        <v>2.3319995960719853</v>
      </c>
      <c r="AV196">
        <f>AU196*1000/AA196</f>
        <v>23.02245802152941</v>
      </c>
      <c r="AW196">
        <f>(AV196-U196)</f>
        <v>12.502625410445425</v>
      </c>
      <c r="AX196">
        <f>IF(D196,P196,(O196+P196)/2)</f>
        <v>20.034725189208984</v>
      </c>
      <c r="AY196">
        <f>0.61365*EXP(17.502*AX196/(240.97+AX196))</f>
        <v>2.3516639480742034</v>
      </c>
      <c r="AZ196">
        <f>IF(AW196&lt;&gt;0,(1000-(AV196+U196)/2)/AW196*AP196,0)</f>
        <v>1.3013050013220676E-2</v>
      </c>
      <c r="BA196">
        <f>U196*AA196/1000</f>
        <v>1.0655788959133496</v>
      </c>
      <c r="BB196">
        <f>(AY196-BA196)</f>
        <v>1.2860850521608538</v>
      </c>
      <c r="BC196">
        <f>1/(1.6/F196+1.37/N196)</f>
        <v>8.1562064411394818E-3</v>
      </c>
      <c r="BD196">
        <f>G196*AA196*0.001</f>
        <v>52.244651260947172</v>
      </c>
      <c r="BE196">
        <f>G196/S196</f>
        <v>1.2520435622768689</v>
      </c>
      <c r="BF196">
        <f>(1-AP196*AA196/AU196/F196)*100</f>
        <v>45.853331352795635</v>
      </c>
      <c r="BG196">
        <f>(S196-E196/(N196/1.35))</f>
        <v>413.83479823659081</v>
      </c>
      <c r="BH196">
        <f>E196*BF196/100/BG196</f>
        <v>-1.0233726568780513E-3</v>
      </c>
    </row>
    <row r="197" spans="1:60" x14ac:dyDescent="0.25">
      <c r="A197" s="1" t="s">
        <v>9</v>
      </c>
      <c r="B197" s="1" t="s">
        <v>259</v>
      </c>
    </row>
    <row r="198" spans="1:60" x14ac:dyDescent="0.25">
      <c r="A198" s="1" t="s">
        <v>9</v>
      </c>
      <c r="B198" s="1" t="s">
        <v>260</v>
      </c>
    </row>
    <row r="199" spans="1:60" x14ac:dyDescent="0.25">
      <c r="A199" s="1" t="s">
        <v>9</v>
      </c>
      <c r="B199" s="1" t="s">
        <v>261</v>
      </c>
    </row>
    <row r="200" spans="1:60" x14ac:dyDescent="0.25">
      <c r="A200" s="1" t="s">
        <v>9</v>
      </c>
      <c r="B200" s="1" t="s">
        <v>262</v>
      </c>
    </row>
    <row r="201" spans="1:60" x14ac:dyDescent="0.25">
      <c r="A201" s="1" t="s">
        <v>9</v>
      </c>
      <c r="B201" s="1" t="s">
        <v>263</v>
      </c>
    </row>
    <row r="202" spans="1:60" x14ac:dyDescent="0.25">
      <c r="A202" s="1" t="s">
        <v>9</v>
      </c>
      <c r="B202" s="1" t="s">
        <v>264</v>
      </c>
    </row>
    <row r="203" spans="1:60" x14ac:dyDescent="0.25">
      <c r="A203" s="1" t="s">
        <v>9</v>
      </c>
      <c r="B203" s="1" t="s">
        <v>265</v>
      </c>
    </row>
    <row r="204" spans="1:60" x14ac:dyDescent="0.25">
      <c r="A204" s="1" t="s">
        <v>9</v>
      </c>
      <c r="B204" s="1" t="s">
        <v>266</v>
      </c>
    </row>
    <row r="205" spans="1:60" x14ac:dyDescent="0.25">
      <c r="A205" s="1" t="s">
        <v>9</v>
      </c>
      <c r="B205" s="1" t="s">
        <v>267</v>
      </c>
    </row>
    <row r="206" spans="1:60" x14ac:dyDescent="0.25">
      <c r="A206" s="1" t="s">
        <v>9</v>
      </c>
      <c r="B206" s="1" t="s">
        <v>268</v>
      </c>
    </row>
    <row r="207" spans="1:60" x14ac:dyDescent="0.25">
      <c r="A207" s="1" t="s">
        <v>9</v>
      </c>
      <c r="B207" s="1" t="s">
        <v>269</v>
      </c>
    </row>
    <row r="208" spans="1:60" x14ac:dyDescent="0.25">
      <c r="A208" s="1">
        <v>59</v>
      </c>
      <c r="B208" s="1" t="s">
        <v>270</v>
      </c>
      <c r="C208" s="1">
        <v>9563.9999999329448</v>
      </c>
      <c r="D208" s="1">
        <v>0</v>
      </c>
      <c r="E208">
        <f t="shared" ref="E208:E213" si="84">(R208-S208*(1000-T208)/(1000-U208))*AO208</f>
        <v>-0.50935199853321322</v>
      </c>
      <c r="F208">
        <f t="shared" ref="F208:F213" si="85">IF(AZ208&lt;&gt;0,1/(1/AZ208-1/N208),0)</f>
        <v>6.6532412446286852E-3</v>
      </c>
      <c r="G208">
        <f t="shared" ref="G208:G213" si="86">((BC208-AP208/2)*S208-E208)/(BC208+AP208/2)</f>
        <v>524.50822379223121</v>
      </c>
      <c r="H208">
        <f t="shared" ref="H208:H213" si="87">AP208*1000</f>
        <v>8.2476922216652954E-2</v>
      </c>
      <c r="I208">
        <f t="shared" ref="I208:I213" si="88">(AU208-BA208)</f>
        <v>1.2394249865955664</v>
      </c>
      <c r="J208">
        <f t="shared" ref="J208:J213" si="89">(P208+AT208*D208)</f>
        <v>19.914573669433594</v>
      </c>
      <c r="K208" s="1">
        <v>8.6000003814697266</v>
      </c>
      <c r="L208">
        <f t="shared" ref="L208:L213" si="90">(K208*AI208+AJ208)</f>
        <v>0.84913030235662745</v>
      </c>
      <c r="M208" s="1">
        <v>1</v>
      </c>
      <c r="N208">
        <f t="shared" ref="N208:N213" si="91">L208*(M208+1)*(M208+1)/(M208*M208+1)</f>
        <v>1.6982606047132549</v>
      </c>
      <c r="O208" s="1">
        <v>20.192722320556641</v>
      </c>
      <c r="P208" s="1">
        <v>19.914573669433594</v>
      </c>
      <c r="Q208" s="1">
        <v>20.066049575805664</v>
      </c>
      <c r="R208" s="1">
        <v>410.0968017578125</v>
      </c>
      <c r="S208" s="1">
        <v>410.9140625</v>
      </c>
      <c r="T208" s="1">
        <v>10.666638374328613</v>
      </c>
      <c r="U208" s="1">
        <v>10.80687427520752</v>
      </c>
      <c r="V208" s="1">
        <v>45.501476287841797</v>
      </c>
      <c r="W208" s="1">
        <v>46.100147247314453</v>
      </c>
      <c r="X208" s="1">
        <v>500.32568359375</v>
      </c>
      <c r="Y208" s="1">
        <v>7.2840824723243713E-3</v>
      </c>
      <c r="Z208" s="1">
        <v>0.10843357443809509</v>
      </c>
      <c r="AA208" s="1">
        <v>101.30617523193359</v>
      </c>
      <c r="AB208" s="1">
        <v>-2.5219690799713135</v>
      </c>
      <c r="AC208" s="1">
        <v>-7.0875436067581177E-2</v>
      </c>
      <c r="AD208" s="1">
        <v>3.868190199136734E-2</v>
      </c>
      <c r="AE208" s="1">
        <v>1.4263051562011242E-3</v>
      </c>
      <c r="AF208" s="1">
        <v>3.5466410219669342E-2</v>
      </c>
      <c r="AG208" s="1">
        <v>7.1152218151837587E-4</v>
      </c>
      <c r="AH208" s="1">
        <v>1</v>
      </c>
      <c r="AI208" s="1">
        <v>-0.21956524252891541</v>
      </c>
      <c r="AJ208" s="1">
        <v>2.737391471862793</v>
      </c>
      <c r="AK208" s="1">
        <v>1</v>
      </c>
      <c r="AL208" s="1">
        <v>0</v>
      </c>
      <c r="AM208" s="1">
        <v>0.15999999642372131</v>
      </c>
      <c r="AN208" s="1">
        <v>111115</v>
      </c>
      <c r="AO208">
        <f t="shared" ref="AO208:AO213" si="92">X208*0.000001/(K208*0.0001)</f>
        <v>0.58177402488468855</v>
      </c>
      <c r="AP208">
        <f t="shared" ref="AP208:AP213" si="93">(U208-T208)/(1000-U208)*AO208</f>
        <v>8.2476922216652952E-5</v>
      </c>
      <c r="AQ208">
        <f t="shared" ref="AQ208:AQ213" si="94">(P208+273.15)</f>
        <v>293.06457366943357</v>
      </c>
      <c r="AR208">
        <f t="shared" ref="AR208:AR213" si="95">(O208+273.15)</f>
        <v>293.34272232055662</v>
      </c>
      <c r="AS208">
        <f t="shared" ref="AS208:AS213" si="96">(Y208*AK208+Z208*AL208)*AM208</f>
        <v>1.1654531695219905E-3</v>
      </c>
      <c r="AT208">
        <f t="shared" ref="AT208:AT213" si="97">((AS208+0.00000010773*(AR208^4-AQ208^4))-AP208*44100)/(L208*0.92*2*29.3+0.00000043092*AQ208^3)</f>
        <v>-1.0858337986950118E-2</v>
      </c>
      <c r="AU208">
        <f t="shared" ref="AU208:AU213" si="98">0.61365*EXP(17.502*J208/(240.97+J208))</f>
        <v>2.3342280856292148</v>
      </c>
      <c r="AV208">
        <f t="shared" ref="AV208:AV213" si="99">AU208*1000/AA208</f>
        <v>23.041320830493884</v>
      </c>
      <c r="AW208">
        <f t="shared" ref="AW208:AW213" si="100">(AV208-U208)</f>
        <v>12.234446555286365</v>
      </c>
      <c r="AX208">
        <f t="shared" ref="AX208:AX213" si="101">IF(D208,P208,(O208+P208)/2)</f>
        <v>20.053647994995117</v>
      </c>
      <c r="AY208">
        <f t="shared" ref="AY208:AY213" si="102">0.61365*EXP(17.502*AX208/(240.97+AX208))</f>
        <v>2.3544203187341615</v>
      </c>
      <c r="AZ208">
        <f t="shared" ref="AZ208:AZ213" si="103">IF(AW208&lt;&gt;0,(1000-(AV208+U208)/2)/AW208*AP208,0)</f>
        <v>6.6272776927670035E-3</v>
      </c>
      <c r="BA208">
        <f t="shared" ref="BA208:BA213" si="104">U208*AA208/1000</f>
        <v>1.0948030990336484</v>
      </c>
      <c r="BB208">
        <f t="shared" ref="BB208:BB213" si="105">(AY208-BA208)</f>
        <v>1.2596172197005131</v>
      </c>
      <c r="BC208">
        <f t="shared" ref="BC208:BC213" si="106">1/(1.6/F208+1.37/N208)</f>
        <v>4.1443734220544468E-3</v>
      </c>
      <c r="BD208">
        <f t="shared" ref="BD208:BD213" si="107">G208*AA208*0.001</f>
        <v>53.135922030086022</v>
      </c>
      <c r="BE208">
        <f t="shared" ref="BE208:BE213" si="108">G208/S208</f>
        <v>1.2764426230660606</v>
      </c>
      <c r="BF208">
        <f t="shared" ref="BF208:BF213" si="109">(1-AP208*AA208/AU208/F208)*100</f>
        <v>46.198819653080989</v>
      </c>
      <c r="BG208">
        <f t="shared" ref="BG208:BG213" si="110">(S208-E208/(N208/1.35))</f>
        <v>411.31896219331645</v>
      </c>
      <c r="BH208">
        <f t="shared" ref="BH208:BH213" si="111">E208*BF208/100/BG208</f>
        <v>-5.7209764885852023E-4</v>
      </c>
    </row>
    <row r="209" spans="1:60" x14ac:dyDescent="0.25">
      <c r="A209" s="1">
        <v>60</v>
      </c>
      <c r="B209" s="1" t="s">
        <v>271</v>
      </c>
      <c r="C209" s="1">
        <v>9568.9999998211861</v>
      </c>
      <c r="D209" s="1">
        <v>0</v>
      </c>
      <c r="E209">
        <f t="shared" si="84"/>
        <v>-0.52222221035921923</v>
      </c>
      <c r="F209">
        <f t="shared" si="85"/>
        <v>6.5910937924144024E-3</v>
      </c>
      <c r="G209">
        <f t="shared" si="86"/>
        <v>528.75327345880487</v>
      </c>
      <c r="H209">
        <f t="shared" si="87"/>
        <v>8.169219147821459E-2</v>
      </c>
      <c r="I209">
        <f t="shared" si="88"/>
        <v>1.2391655857710455</v>
      </c>
      <c r="J209">
        <f t="shared" si="89"/>
        <v>19.9149169921875</v>
      </c>
      <c r="K209" s="1">
        <v>8.6000003814697266</v>
      </c>
      <c r="L209">
        <f t="shared" si="90"/>
        <v>0.84913030235662745</v>
      </c>
      <c r="M209" s="1">
        <v>1</v>
      </c>
      <c r="N209">
        <f t="shared" si="91"/>
        <v>1.6982606047132549</v>
      </c>
      <c r="O209" s="1">
        <v>20.193914413452148</v>
      </c>
      <c r="P209" s="1">
        <v>19.9149169921875</v>
      </c>
      <c r="Q209" s="1">
        <v>20.071414947509766</v>
      </c>
      <c r="R209" s="1">
        <v>410.06982421875</v>
      </c>
      <c r="S209" s="1">
        <v>410.90975952148437</v>
      </c>
      <c r="T209" s="1">
        <v>10.670979499816895</v>
      </c>
      <c r="U209" s="1">
        <v>10.809880256652832</v>
      </c>
      <c r="V209" s="1">
        <v>45.51605224609375</v>
      </c>
      <c r="W209" s="1">
        <v>46.109615325927734</v>
      </c>
      <c r="X209" s="1">
        <v>500.3272705078125</v>
      </c>
      <c r="Y209" s="1">
        <v>-1.7656875774264336E-2</v>
      </c>
      <c r="Z209" s="1">
        <v>0.12722308933734894</v>
      </c>
      <c r="AA209" s="1">
        <v>101.30659484863281</v>
      </c>
      <c r="AB209" s="1">
        <v>-2.5219690799713135</v>
      </c>
      <c r="AC209" s="1">
        <v>-7.0875436067581177E-2</v>
      </c>
      <c r="AD209" s="1">
        <v>3.868190199136734E-2</v>
      </c>
      <c r="AE209" s="1">
        <v>1.4263051562011242E-3</v>
      </c>
      <c r="AF209" s="1">
        <v>3.5466410219669342E-2</v>
      </c>
      <c r="AG209" s="1">
        <v>7.1152218151837587E-4</v>
      </c>
      <c r="AH209" s="1">
        <v>1</v>
      </c>
      <c r="AI209" s="1">
        <v>-0.21956524252891541</v>
      </c>
      <c r="AJ209" s="1">
        <v>2.737391471862793</v>
      </c>
      <c r="AK209" s="1">
        <v>1</v>
      </c>
      <c r="AL209" s="1">
        <v>0</v>
      </c>
      <c r="AM209" s="1">
        <v>0.15999999642372131</v>
      </c>
      <c r="AN209" s="1">
        <v>111115</v>
      </c>
      <c r="AO209">
        <f t="shared" si="92"/>
        <v>0.58177587013351661</v>
      </c>
      <c r="AP209">
        <f t="shared" si="93"/>
        <v>8.1692191478214594E-5</v>
      </c>
      <c r="AQ209">
        <f t="shared" si="94"/>
        <v>293.06491699218748</v>
      </c>
      <c r="AR209">
        <f t="shared" si="95"/>
        <v>293.34391441345213</v>
      </c>
      <c r="AS209">
        <f t="shared" si="96"/>
        <v>-2.8251000607363852E-3</v>
      </c>
      <c r="AT209">
        <f t="shared" si="97"/>
        <v>-1.0154414125328042E-2</v>
      </c>
      <c r="AU209">
        <f t="shared" si="98"/>
        <v>2.3342777452940089</v>
      </c>
      <c r="AV209">
        <f t="shared" si="99"/>
        <v>23.041715584081853</v>
      </c>
      <c r="AW209">
        <f t="shared" si="100"/>
        <v>12.231835327429021</v>
      </c>
      <c r="AX209">
        <f t="shared" si="101"/>
        <v>20.054415702819824</v>
      </c>
      <c r="AY209">
        <f t="shared" si="102"/>
        <v>2.3545322058175895</v>
      </c>
      <c r="AZ209">
        <f t="shared" si="103"/>
        <v>6.5656120936728171E-3</v>
      </c>
      <c r="BA209">
        <f t="shared" si="104"/>
        <v>1.0951121595229634</v>
      </c>
      <c r="BB209">
        <f t="shared" si="105"/>
        <v>1.2594200462946261</v>
      </c>
      <c r="BC209">
        <f t="shared" si="106"/>
        <v>4.1057893471248249E-3</v>
      </c>
      <c r="BD209">
        <f t="shared" si="107"/>
        <v>53.566193649179503</v>
      </c>
      <c r="BE209">
        <f t="shared" si="108"/>
        <v>1.2867868460329404</v>
      </c>
      <c r="BF209">
        <f t="shared" si="109"/>
        <v>46.209170285934022</v>
      </c>
      <c r="BG209">
        <f t="shared" si="110"/>
        <v>411.3248901451521</v>
      </c>
      <c r="BH209">
        <f t="shared" si="111"/>
        <v>-5.8667626549587827E-4</v>
      </c>
    </row>
    <row r="210" spans="1:60" x14ac:dyDescent="0.25">
      <c r="A210" s="1">
        <v>61</v>
      </c>
      <c r="B210" s="1" t="s">
        <v>272</v>
      </c>
      <c r="C210" s="1">
        <v>9573.9999997094274</v>
      </c>
      <c r="D210" s="1">
        <v>0</v>
      </c>
      <c r="E210">
        <f t="shared" si="84"/>
        <v>-0.55731793629474513</v>
      </c>
      <c r="F210">
        <f t="shared" si="85"/>
        <v>6.4883501695917681E-3</v>
      </c>
      <c r="G210">
        <f t="shared" si="86"/>
        <v>539.35630523019074</v>
      </c>
      <c r="H210">
        <f t="shared" si="87"/>
        <v>8.0396316682257524E-2</v>
      </c>
      <c r="I210">
        <f t="shared" si="88"/>
        <v>1.2387468760756566</v>
      </c>
      <c r="J210">
        <f t="shared" si="89"/>
        <v>19.914018630981445</v>
      </c>
      <c r="K210" s="1">
        <v>8.6000003814697266</v>
      </c>
      <c r="L210">
        <f t="shared" si="90"/>
        <v>0.84913030235662745</v>
      </c>
      <c r="M210" s="1">
        <v>1</v>
      </c>
      <c r="N210">
        <f t="shared" si="91"/>
        <v>1.6982606047132549</v>
      </c>
      <c r="O210" s="1">
        <v>20.195198059082031</v>
      </c>
      <c r="P210" s="1">
        <v>19.914018630981445</v>
      </c>
      <c r="Q210" s="1">
        <v>20.070245742797852</v>
      </c>
      <c r="R210" s="1">
        <v>410.02395629882812</v>
      </c>
      <c r="S210" s="1">
        <v>410.92510986328125</v>
      </c>
      <c r="T210" s="1">
        <v>10.676013946533203</v>
      </c>
      <c r="U210" s="1">
        <v>10.812707901000977</v>
      </c>
      <c r="V210" s="1">
        <v>45.533103942871094</v>
      </c>
      <c r="W210" s="1">
        <v>46.117828369140625</v>
      </c>
      <c r="X210" s="1">
        <v>500.33840942382812</v>
      </c>
      <c r="Y210" s="1">
        <v>-3.3774528652429581E-2</v>
      </c>
      <c r="Z210" s="1">
        <v>0.13499543070793152</v>
      </c>
      <c r="AA210" s="1">
        <v>101.30680847167969</v>
      </c>
      <c r="AB210" s="1">
        <v>-2.5219690799713135</v>
      </c>
      <c r="AC210" s="1">
        <v>-7.0875436067581177E-2</v>
      </c>
      <c r="AD210" s="1">
        <v>3.868190199136734E-2</v>
      </c>
      <c r="AE210" s="1">
        <v>1.4263051562011242E-3</v>
      </c>
      <c r="AF210" s="1">
        <v>3.5466410219669342E-2</v>
      </c>
      <c r="AG210" s="1">
        <v>7.1152218151837587E-4</v>
      </c>
      <c r="AH210" s="1">
        <v>1</v>
      </c>
      <c r="AI210" s="1">
        <v>-0.21956524252891541</v>
      </c>
      <c r="AJ210" s="1">
        <v>2.737391471862793</v>
      </c>
      <c r="AK210" s="1">
        <v>1</v>
      </c>
      <c r="AL210" s="1">
        <v>0</v>
      </c>
      <c r="AM210" s="1">
        <v>0.15999999642372131</v>
      </c>
      <c r="AN210" s="1">
        <v>111115</v>
      </c>
      <c r="AO210">
        <f t="shared" si="92"/>
        <v>0.58178882236086715</v>
      </c>
      <c r="AP210">
        <f t="shared" si="93"/>
        <v>8.0396316682257519E-5</v>
      </c>
      <c r="AQ210">
        <f t="shared" si="94"/>
        <v>293.06401863098142</v>
      </c>
      <c r="AR210">
        <f t="shared" si="95"/>
        <v>293.34519805908201</v>
      </c>
      <c r="AS210">
        <f t="shared" si="96"/>
        <v>-5.4039244636016059E-3</v>
      </c>
      <c r="AT210">
        <f t="shared" si="97"/>
        <v>-8.7720636738517106E-3</v>
      </c>
      <c r="AU210">
        <f t="shared" si="98"/>
        <v>2.3341478044625803</v>
      </c>
      <c r="AV210">
        <f t="shared" si="99"/>
        <v>23.040384350032021</v>
      </c>
      <c r="AW210">
        <f t="shared" si="100"/>
        <v>12.227676449031044</v>
      </c>
      <c r="AX210">
        <f t="shared" si="101"/>
        <v>20.054608345031738</v>
      </c>
      <c r="AY210">
        <f t="shared" si="102"/>
        <v>2.3545602825622773</v>
      </c>
      <c r="AZ210">
        <f t="shared" si="103"/>
        <v>6.4636552209292918E-3</v>
      </c>
      <c r="BA210">
        <f t="shared" si="104"/>
        <v>1.0954009283869237</v>
      </c>
      <c r="BB210">
        <f t="shared" si="105"/>
        <v>1.2591593541753536</v>
      </c>
      <c r="BC210">
        <f t="shared" si="106"/>
        <v>4.0419959653816145E-3</v>
      </c>
      <c r="BD210">
        <f t="shared" si="107"/>
        <v>54.640465911947743</v>
      </c>
      <c r="BE210">
        <f t="shared" si="108"/>
        <v>1.3125416098559657</v>
      </c>
      <c r="BF210">
        <f t="shared" si="109"/>
        <v>46.221070583308546</v>
      </c>
      <c r="BG210">
        <f t="shared" si="110"/>
        <v>411.36813916744683</v>
      </c>
      <c r="BH210">
        <f t="shared" si="111"/>
        <v>-6.2619899837059974E-4</v>
      </c>
    </row>
    <row r="211" spans="1:60" x14ac:dyDescent="0.25">
      <c r="A211" s="1">
        <v>62</v>
      </c>
      <c r="B211" s="1" t="s">
        <v>273</v>
      </c>
      <c r="C211" s="1">
        <v>9579.4999995864928</v>
      </c>
      <c r="D211" s="1">
        <v>0</v>
      </c>
      <c r="E211">
        <f t="shared" si="84"/>
        <v>-0.57812466791519634</v>
      </c>
      <c r="F211">
        <f t="shared" si="85"/>
        <v>6.4284771209258667E-3</v>
      </c>
      <c r="G211">
        <f t="shared" si="86"/>
        <v>545.76651423991518</v>
      </c>
      <c r="H211">
        <f t="shared" si="87"/>
        <v>7.960515785451143E-2</v>
      </c>
      <c r="I211">
        <f t="shared" si="88"/>
        <v>1.2379436529462733</v>
      </c>
      <c r="J211">
        <f t="shared" si="89"/>
        <v>19.910350799560547</v>
      </c>
      <c r="K211" s="1">
        <v>8.6000003814697266</v>
      </c>
      <c r="L211">
        <f t="shared" si="90"/>
        <v>0.84913030235662745</v>
      </c>
      <c r="M211" s="1">
        <v>1</v>
      </c>
      <c r="N211">
        <f t="shared" si="91"/>
        <v>1.6982606047132549</v>
      </c>
      <c r="O211" s="1">
        <v>20.195220947265625</v>
      </c>
      <c r="P211" s="1">
        <v>19.910350799560547</v>
      </c>
      <c r="Q211" s="1">
        <v>20.060317993164063</v>
      </c>
      <c r="R211" s="1">
        <v>409.97991943359375</v>
      </c>
      <c r="S211" s="1">
        <v>410.91738891601562</v>
      </c>
      <c r="T211" s="1">
        <v>10.680009841918945</v>
      </c>
      <c r="U211" s="1">
        <v>10.815357208251953</v>
      </c>
      <c r="V211" s="1">
        <v>45.550098419189453</v>
      </c>
      <c r="W211" s="1">
        <v>46.128799438476562</v>
      </c>
      <c r="X211" s="1">
        <v>500.34231567382812</v>
      </c>
      <c r="Y211" s="1">
        <v>-7.0346154272556305E-2</v>
      </c>
      <c r="Z211" s="1">
        <v>8.7872430682182312E-2</v>
      </c>
      <c r="AA211" s="1">
        <v>101.30721282958984</v>
      </c>
      <c r="AB211" s="1">
        <v>-2.5219690799713135</v>
      </c>
      <c r="AC211" s="1">
        <v>-7.0875436067581177E-2</v>
      </c>
      <c r="AD211" s="1">
        <v>3.868190199136734E-2</v>
      </c>
      <c r="AE211" s="1">
        <v>1.4263051562011242E-3</v>
      </c>
      <c r="AF211" s="1">
        <v>3.5466410219669342E-2</v>
      </c>
      <c r="AG211" s="1">
        <v>7.1152218151837587E-4</v>
      </c>
      <c r="AH211" s="1">
        <v>1</v>
      </c>
      <c r="AI211" s="1">
        <v>-0.21956524252891541</v>
      </c>
      <c r="AJ211" s="1">
        <v>2.737391471862793</v>
      </c>
      <c r="AK211" s="1">
        <v>1</v>
      </c>
      <c r="AL211" s="1">
        <v>0</v>
      </c>
      <c r="AM211" s="1">
        <v>0.15999999642372131</v>
      </c>
      <c r="AN211" s="1">
        <v>111115</v>
      </c>
      <c r="AO211">
        <f t="shared" si="92"/>
        <v>0.5817933645118285</v>
      </c>
      <c r="AP211">
        <f t="shared" si="93"/>
        <v>7.9605157854511425E-5</v>
      </c>
      <c r="AQ211">
        <f t="shared" si="94"/>
        <v>293.06035079956052</v>
      </c>
      <c r="AR211">
        <f t="shared" si="95"/>
        <v>293.3452209472656</v>
      </c>
      <c r="AS211">
        <f t="shared" si="96"/>
        <v>-1.1255384432031557E-2</v>
      </c>
      <c r="AT211">
        <f t="shared" si="97"/>
        <v>-7.5523406151682291E-3</v>
      </c>
      <c r="AU211">
        <f t="shared" si="98"/>
        <v>2.3336173474706925</v>
      </c>
      <c r="AV211">
        <f t="shared" si="99"/>
        <v>23.035056263921703</v>
      </c>
      <c r="AW211">
        <f t="shared" si="100"/>
        <v>12.21969905566975</v>
      </c>
      <c r="AX211">
        <f t="shared" si="101"/>
        <v>20.052785873413086</v>
      </c>
      <c r="AY211">
        <f t="shared" si="102"/>
        <v>2.3542946771777102</v>
      </c>
      <c r="AZ211">
        <f t="shared" si="103"/>
        <v>6.4042349769861629E-3</v>
      </c>
      <c r="BA211">
        <f t="shared" si="104"/>
        <v>1.0956736945244192</v>
      </c>
      <c r="BB211">
        <f t="shared" si="105"/>
        <v>1.258620982653291</v>
      </c>
      <c r="BC211">
        <f t="shared" si="106"/>
        <v>4.0048178292164593E-3</v>
      </c>
      <c r="BD211">
        <f t="shared" si="107"/>
        <v>55.290084413366465</v>
      </c>
      <c r="BE211">
        <f t="shared" si="108"/>
        <v>1.328166023053019</v>
      </c>
      <c r="BF211">
        <f t="shared" si="109"/>
        <v>46.24191026116663</v>
      </c>
      <c r="BG211">
        <f t="shared" si="110"/>
        <v>411.37695813614562</v>
      </c>
      <c r="BH211">
        <f t="shared" si="111"/>
        <v>-6.4985625676812367E-4</v>
      </c>
    </row>
    <row r="212" spans="1:60" x14ac:dyDescent="0.25">
      <c r="A212" s="1">
        <v>63</v>
      </c>
      <c r="B212" s="1" t="s">
        <v>274</v>
      </c>
      <c r="C212" s="1">
        <v>9584.4999994747341</v>
      </c>
      <c r="D212" s="1">
        <v>0</v>
      </c>
      <c r="E212">
        <f t="shared" si="84"/>
        <v>-0.57781349636858326</v>
      </c>
      <c r="F212">
        <f t="shared" si="85"/>
        <v>6.3866028619273133E-3</v>
      </c>
      <c r="G212">
        <f t="shared" si="86"/>
        <v>546.62473009071823</v>
      </c>
      <c r="H212">
        <f t="shared" si="87"/>
        <v>7.904476394705591E-2</v>
      </c>
      <c r="I212">
        <f t="shared" si="88"/>
        <v>1.2372632551087899</v>
      </c>
      <c r="J212">
        <f t="shared" si="89"/>
        <v>19.907598495483398</v>
      </c>
      <c r="K212" s="1">
        <v>8.6000003814697266</v>
      </c>
      <c r="L212">
        <f t="shared" si="90"/>
        <v>0.84913030235662745</v>
      </c>
      <c r="M212" s="1">
        <v>1</v>
      </c>
      <c r="N212">
        <f t="shared" si="91"/>
        <v>1.6982606047132549</v>
      </c>
      <c r="O212" s="1">
        <v>20.193063735961914</v>
      </c>
      <c r="P212" s="1">
        <v>19.907598495483398</v>
      </c>
      <c r="Q212" s="1">
        <v>20.055107116699219</v>
      </c>
      <c r="R212" s="1">
        <v>409.97628784179687</v>
      </c>
      <c r="S212" s="1">
        <v>410.91363525390625</v>
      </c>
      <c r="T212" s="1">
        <v>10.683710098266602</v>
      </c>
      <c r="U212" s="1">
        <v>10.818106651306152</v>
      </c>
      <c r="V212" s="1">
        <v>45.571685791015625</v>
      </c>
      <c r="W212" s="1">
        <v>46.145660400390625</v>
      </c>
      <c r="X212" s="1">
        <v>500.33352661132812</v>
      </c>
      <c r="Y212" s="1">
        <v>-6.5628893673419952E-2</v>
      </c>
      <c r="Z212" s="1">
        <v>7.3987871408462524E-2</v>
      </c>
      <c r="AA212" s="1">
        <v>101.30757141113281</v>
      </c>
      <c r="AB212" s="1">
        <v>-2.5219690799713135</v>
      </c>
      <c r="AC212" s="1">
        <v>-7.0875436067581177E-2</v>
      </c>
      <c r="AD212" s="1">
        <v>3.868190199136734E-2</v>
      </c>
      <c r="AE212" s="1">
        <v>1.4263051562011242E-3</v>
      </c>
      <c r="AF212" s="1">
        <v>3.5466410219669342E-2</v>
      </c>
      <c r="AG212" s="1">
        <v>7.1152218151837587E-4</v>
      </c>
      <c r="AH212" s="1">
        <v>1</v>
      </c>
      <c r="AI212" s="1">
        <v>-0.21956524252891541</v>
      </c>
      <c r="AJ212" s="1">
        <v>2.737391471862793</v>
      </c>
      <c r="AK212" s="1">
        <v>1</v>
      </c>
      <c r="AL212" s="1">
        <v>0</v>
      </c>
      <c r="AM212" s="1">
        <v>0.15999999642372131</v>
      </c>
      <c r="AN212" s="1">
        <v>111115</v>
      </c>
      <c r="AO212">
        <f t="shared" si="92"/>
        <v>0.58178314467216552</v>
      </c>
      <c r="AP212">
        <f t="shared" si="93"/>
        <v>7.9044763947055908E-5</v>
      </c>
      <c r="AQ212">
        <f t="shared" si="94"/>
        <v>293.05759849548338</v>
      </c>
      <c r="AR212">
        <f t="shared" si="95"/>
        <v>293.34306373596189</v>
      </c>
      <c r="AS212">
        <f t="shared" si="96"/>
        <v>-1.0500622753039979E-2</v>
      </c>
      <c r="AT212">
        <f t="shared" si="97"/>
        <v>-6.9898275746434367E-3</v>
      </c>
      <c r="AU212">
        <f t="shared" si="98"/>
        <v>2.3332193672192387</v>
      </c>
      <c r="AV212">
        <f t="shared" si="99"/>
        <v>23.031046295152215</v>
      </c>
      <c r="AW212">
        <f t="shared" si="100"/>
        <v>12.212939643846063</v>
      </c>
      <c r="AX212">
        <f t="shared" si="101"/>
        <v>20.050331115722656</v>
      </c>
      <c r="AY212">
        <f t="shared" si="102"/>
        <v>2.3539369644814219</v>
      </c>
      <c r="AZ212">
        <f t="shared" si="103"/>
        <v>6.3626749219203027E-3</v>
      </c>
      <c r="BA212">
        <f t="shared" si="104"/>
        <v>1.0959561121104489</v>
      </c>
      <c r="BB212">
        <f t="shared" si="105"/>
        <v>1.257980852370973</v>
      </c>
      <c r="BC212">
        <f t="shared" si="106"/>
        <v>3.9788147018371706E-3</v>
      </c>
      <c r="BD212">
        <f t="shared" si="107"/>
        <v>55.377223878756638</v>
      </c>
      <c r="BE212">
        <f t="shared" si="108"/>
        <v>1.3302667110400346</v>
      </c>
      <c r="BF212">
        <f t="shared" si="109"/>
        <v>46.261006601109337</v>
      </c>
      <c r="BG212">
        <f t="shared" si="110"/>
        <v>411.37295711412764</v>
      </c>
      <c r="BH212">
        <f t="shared" si="111"/>
        <v>-6.497810200562429E-4</v>
      </c>
    </row>
    <row r="213" spans="1:60" x14ac:dyDescent="0.25">
      <c r="A213" s="1">
        <v>64</v>
      </c>
      <c r="B213" s="1" t="s">
        <v>275</v>
      </c>
      <c r="C213" s="1">
        <v>9589.4999993629754</v>
      </c>
      <c r="D213" s="1">
        <v>0</v>
      </c>
      <c r="E213">
        <f t="shared" si="84"/>
        <v>-0.57213049473164268</v>
      </c>
      <c r="F213">
        <f t="shared" si="85"/>
        <v>6.3823263075332218E-3</v>
      </c>
      <c r="G213">
        <f t="shared" si="86"/>
        <v>545.28812760355856</v>
      </c>
      <c r="H213">
        <f t="shared" si="87"/>
        <v>7.8981373427425561E-2</v>
      </c>
      <c r="I213">
        <f t="shared" si="88"/>
        <v>1.2370976850725752</v>
      </c>
      <c r="J213">
        <f t="shared" si="89"/>
        <v>19.908733367919922</v>
      </c>
      <c r="K213" s="1">
        <v>8.6000003814697266</v>
      </c>
      <c r="L213">
        <f t="shared" si="90"/>
        <v>0.84913030235662745</v>
      </c>
      <c r="M213" s="1">
        <v>1</v>
      </c>
      <c r="N213">
        <f t="shared" si="91"/>
        <v>1.6982606047132549</v>
      </c>
      <c r="O213" s="1">
        <v>20.191164016723633</v>
      </c>
      <c r="P213" s="1">
        <v>19.908733367919922</v>
      </c>
      <c r="Q213" s="1">
        <v>20.057336807250977</v>
      </c>
      <c r="R213" s="1">
        <v>409.9669189453125</v>
      </c>
      <c r="S213" s="1">
        <v>410.89456176757812</v>
      </c>
      <c r="T213" s="1">
        <v>10.687031745910645</v>
      </c>
      <c r="U213" s="1">
        <v>10.821322441101074</v>
      </c>
      <c r="V213" s="1">
        <v>45.591453552246094</v>
      </c>
      <c r="W213" s="1">
        <v>46.1646728515625</v>
      </c>
      <c r="X213" s="1">
        <v>500.32473754882812</v>
      </c>
      <c r="Y213" s="1">
        <v>-7.4626915156841278E-2</v>
      </c>
      <c r="Z213" s="1">
        <v>8.2590252161026001E-2</v>
      </c>
      <c r="AA213" s="1">
        <v>101.30792999267578</v>
      </c>
      <c r="AB213" s="1">
        <v>-2.5219690799713135</v>
      </c>
      <c r="AC213" s="1">
        <v>-7.0875436067581177E-2</v>
      </c>
      <c r="AD213" s="1">
        <v>3.868190199136734E-2</v>
      </c>
      <c r="AE213" s="1">
        <v>1.4263051562011242E-3</v>
      </c>
      <c r="AF213" s="1">
        <v>3.5466410219669342E-2</v>
      </c>
      <c r="AG213" s="1">
        <v>7.1152218151837587E-4</v>
      </c>
      <c r="AH213" s="1">
        <v>1</v>
      </c>
      <c r="AI213" s="1">
        <v>-0.21956524252891541</v>
      </c>
      <c r="AJ213" s="1">
        <v>2.737391471862793</v>
      </c>
      <c r="AK213" s="1">
        <v>1</v>
      </c>
      <c r="AL213" s="1">
        <v>0</v>
      </c>
      <c r="AM213" s="1">
        <v>0.15999999642372131</v>
      </c>
      <c r="AN213" s="1">
        <v>111115</v>
      </c>
      <c r="AO213">
        <f t="shared" si="92"/>
        <v>0.58177292483250265</v>
      </c>
      <c r="AP213">
        <f t="shared" si="93"/>
        <v>7.898137342742556E-5</v>
      </c>
      <c r="AQ213">
        <f t="shared" si="94"/>
        <v>293.0587333679199</v>
      </c>
      <c r="AR213">
        <f t="shared" si="95"/>
        <v>293.34116401672361</v>
      </c>
      <c r="AS213">
        <f t="shared" si="96"/>
        <v>-1.1940306158207958E-2</v>
      </c>
      <c r="AT213">
        <f t="shared" si="97"/>
        <v>-7.5481684027310821E-3</v>
      </c>
      <c r="AU213">
        <f t="shared" si="98"/>
        <v>2.3333834613638142</v>
      </c>
      <c r="AV213">
        <f t="shared" si="99"/>
        <v>23.032584532449828</v>
      </c>
      <c r="AW213">
        <f t="shared" si="100"/>
        <v>12.211262091348754</v>
      </c>
      <c r="AX213">
        <f t="shared" si="101"/>
        <v>20.049948692321777</v>
      </c>
      <c r="AY213">
        <f t="shared" si="102"/>
        <v>2.3538812411890326</v>
      </c>
      <c r="AZ213">
        <f t="shared" si="103"/>
        <v>6.3584303417831174E-3</v>
      </c>
      <c r="BA213">
        <f t="shared" si="104"/>
        <v>1.096285776291239</v>
      </c>
      <c r="BB213">
        <f t="shared" si="105"/>
        <v>1.2575954648977936</v>
      </c>
      <c r="BC213">
        <f t="shared" si="106"/>
        <v>3.976158980384374E-3</v>
      </c>
      <c r="BD213">
        <f t="shared" si="107"/>
        <v>55.24201145709857</v>
      </c>
      <c r="BE213">
        <f t="shared" si="108"/>
        <v>1.3270755525647475</v>
      </c>
      <c r="BF213">
        <f t="shared" si="109"/>
        <v>46.271711892200173</v>
      </c>
      <c r="BG213">
        <f t="shared" si="110"/>
        <v>411.3493660336278</v>
      </c>
      <c r="BH213">
        <f t="shared" si="111"/>
        <v>-6.4357598681215214E-4</v>
      </c>
    </row>
    <row r="214" spans="1:60" x14ac:dyDescent="0.25">
      <c r="A214" s="1" t="s">
        <v>9</v>
      </c>
      <c r="B214" s="1" t="s">
        <v>276</v>
      </c>
    </row>
    <row r="215" spans="1:60" x14ac:dyDescent="0.25">
      <c r="A215" s="1" t="s">
        <v>9</v>
      </c>
      <c r="B215" s="1" t="s">
        <v>277</v>
      </c>
    </row>
    <row r="216" spans="1:60" x14ac:dyDescent="0.25">
      <c r="A216" s="1" t="s">
        <v>9</v>
      </c>
      <c r="B216" s="1" t="s">
        <v>278</v>
      </c>
    </row>
    <row r="217" spans="1:60" x14ac:dyDescent="0.25">
      <c r="A217" s="1" t="s">
        <v>9</v>
      </c>
      <c r="B217" s="1" t="s">
        <v>279</v>
      </c>
    </row>
    <row r="218" spans="1:60" x14ac:dyDescent="0.25">
      <c r="A218" s="1" t="s">
        <v>9</v>
      </c>
      <c r="B218" s="1" t="s">
        <v>280</v>
      </c>
    </row>
    <row r="219" spans="1:60" x14ac:dyDescent="0.25">
      <c r="A219" s="1" t="s">
        <v>9</v>
      </c>
      <c r="B219" s="1" t="s">
        <v>281</v>
      </c>
    </row>
    <row r="220" spans="1:60" x14ac:dyDescent="0.25">
      <c r="A220" s="1" t="s">
        <v>9</v>
      </c>
      <c r="B220" s="1" t="s">
        <v>282</v>
      </c>
    </row>
    <row r="221" spans="1:60" x14ac:dyDescent="0.25">
      <c r="A221" s="1" t="s">
        <v>9</v>
      </c>
      <c r="B221" s="1" t="s">
        <v>283</v>
      </c>
    </row>
    <row r="222" spans="1:60" x14ac:dyDescent="0.25">
      <c r="A222" s="1" t="s">
        <v>9</v>
      </c>
      <c r="B222" s="1" t="s">
        <v>284</v>
      </c>
    </row>
    <row r="223" spans="1:60" x14ac:dyDescent="0.25">
      <c r="A223" s="1" t="s">
        <v>9</v>
      </c>
      <c r="B223" s="1" t="s">
        <v>285</v>
      </c>
    </row>
    <row r="224" spans="1:60" x14ac:dyDescent="0.25">
      <c r="A224" s="1" t="s">
        <v>9</v>
      </c>
      <c r="B224" s="1" t="s">
        <v>286</v>
      </c>
    </row>
    <row r="225" spans="1:60" x14ac:dyDescent="0.25">
      <c r="A225" s="1">
        <v>65</v>
      </c>
      <c r="B225" s="1" t="s">
        <v>287</v>
      </c>
      <c r="C225" s="1">
        <v>10014.999999932945</v>
      </c>
      <c r="D225" s="1">
        <v>0</v>
      </c>
      <c r="E225">
        <f t="shared" ref="E225:E230" si="112">(R225-S225*(1000-T225)/(1000-U225))*AO225</f>
        <v>-0.58847576852010508</v>
      </c>
      <c r="F225">
        <f t="shared" ref="F225:F230" si="113">IF(AZ225&lt;&gt;0,1/(1/AZ225-1/N225),0)</f>
        <v>8.1642911921761749E-3</v>
      </c>
      <c r="G225">
        <f t="shared" ref="G225:G230" si="114">((BC225-AP225/2)*S225-E225)/(BC225+AP225/2)</f>
        <v>517.89391093265453</v>
      </c>
      <c r="H225">
        <f t="shared" ref="H225:H230" si="115">AP225*1000</f>
        <v>9.8132169858020604E-2</v>
      </c>
      <c r="I225">
        <f t="shared" ref="I225:I230" si="116">(AU225-BA225)</f>
        <v>1.2041300379707136</v>
      </c>
      <c r="J225">
        <f t="shared" ref="J225:J230" si="117">(P225+AT225*D225)</f>
        <v>19.877338409423828</v>
      </c>
      <c r="K225" s="1">
        <v>9.3400001525878906</v>
      </c>
      <c r="L225">
        <f t="shared" ref="L225:L230" si="118">(K225*AI225+AJ225)</f>
        <v>0.68665207313972587</v>
      </c>
      <c r="M225" s="1">
        <v>1</v>
      </c>
      <c r="N225">
        <f t="shared" ref="N225:N230" si="119">L225*(M225+1)*(M225+1)/(M225*M225+1)</f>
        <v>1.3733041462794517</v>
      </c>
      <c r="O225" s="1">
        <v>20.173261642456055</v>
      </c>
      <c r="P225" s="1">
        <v>19.877338409423828</v>
      </c>
      <c r="Q225" s="1">
        <v>20.024690628051758</v>
      </c>
      <c r="R225" s="1">
        <v>409.93386840820312</v>
      </c>
      <c r="S225" s="1">
        <v>410.9571533203125</v>
      </c>
      <c r="T225" s="1">
        <v>10.920079231262207</v>
      </c>
      <c r="U225" s="1">
        <v>11.101239204406738</v>
      </c>
      <c r="V225" s="1">
        <v>46.641742706298828</v>
      </c>
      <c r="W225" s="1">
        <v>47.416950225830078</v>
      </c>
      <c r="X225" s="1">
        <v>500.32000732421875</v>
      </c>
      <c r="Y225" s="1">
        <v>-5.9275329113006592E-2</v>
      </c>
      <c r="Z225" s="1">
        <v>0.11906743049621582</v>
      </c>
      <c r="AA225" s="1">
        <v>101.31460571289062</v>
      </c>
      <c r="AB225" s="1">
        <v>-2.4793193340301514</v>
      </c>
      <c r="AC225" s="1">
        <v>-7.6405651867389679E-2</v>
      </c>
      <c r="AD225" s="1">
        <v>2.1277112886309624E-2</v>
      </c>
      <c r="AE225" s="1">
        <v>1.3588733272626996E-3</v>
      </c>
      <c r="AF225" s="1">
        <v>1.6547653824090958E-2</v>
      </c>
      <c r="AG225" s="1">
        <v>5.8538728626444936E-4</v>
      </c>
      <c r="AH225" s="1">
        <v>1</v>
      </c>
      <c r="AI225" s="1">
        <v>-0.21956524252891541</v>
      </c>
      <c r="AJ225" s="1">
        <v>2.737391471862793</v>
      </c>
      <c r="AK225" s="1">
        <v>1</v>
      </c>
      <c r="AL225" s="1">
        <v>0</v>
      </c>
      <c r="AM225" s="1">
        <v>0.15999999642372131</v>
      </c>
      <c r="AN225" s="1">
        <v>111115</v>
      </c>
      <c r="AO225">
        <f t="shared" ref="AO225:AO230" si="120">X225*0.000001/(K225*0.0001)</f>
        <v>0.53567451729172832</v>
      </c>
      <c r="AP225">
        <f t="shared" ref="AP225:AP230" si="121">(U225-T225)/(1000-U225)*AO225</f>
        <v>9.8132169858020608E-5</v>
      </c>
      <c r="AQ225">
        <f t="shared" ref="AQ225:AQ230" si="122">(P225+273.15)</f>
        <v>293.02733840942381</v>
      </c>
      <c r="AR225">
        <f t="shared" ref="AR225:AR230" si="123">(O225+273.15)</f>
        <v>293.32326164245603</v>
      </c>
      <c r="AS225">
        <f t="shared" ref="AS225:AS230" si="124">(Y225*AK225+Z225*AL225)*AM225</f>
        <v>-9.4840524460959585E-3</v>
      </c>
      <c r="AT225">
        <f t="shared" ref="AT225:AT230" si="125">((AS225+0.00000010773*(AR225^4-AQ225^4))-AP225*44100)/(L225*0.92*2*29.3+0.00000043092*AQ225^3)</f>
        <v>-2.3479690089233667E-2</v>
      </c>
      <c r="AU225">
        <f t="shared" ref="AU225:AU230" si="126">0.61365*EXP(17.502*J225/(240.97+J225))</f>
        <v>2.3288477108896659</v>
      </c>
      <c r="AV225">
        <f t="shared" ref="AV225:AV230" si="127">AU225*1000/AA225</f>
        <v>22.986297923216004</v>
      </c>
      <c r="AW225">
        <f t="shared" ref="AW225:AW230" si="128">(AV225-U225)</f>
        <v>11.885058718809265</v>
      </c>
      <c r="AX225">
        <f t="shared" ref="AX225:AX230" si="129">IF(D225,P225,(O225+P225)/2)</f>
        <v>20.025300025939941</v>
      </c>
      <c r="AY225">
        <f t="shared" ref="AY225:AY230" si="130">0.61365*EXP(17.502*AX225/(240.97+AX225))</f>
        <v>2.3502920967725442</v>
      </c>
      <c r="AZ225">
        <f t="shared" ref="AZ225:AZ230" si="131">IF(AW225&lt;&gt;0,(1000-(AV225+U225)/2)/AW225*AP225,0)</f>
        <v>8.1160413379901195E-3</v>
      </c>
      <c r="BA225">
        <f t="shared" ref="BA225:BA230" si="132">U225*AA225/1000</f>
        <v>1.1247176729189523</v>
      </c>
      <c r="BB225">
        <f t="shared" ref="BB225:BB230" si="133">(AY225-BA225)</f>
        <v>1.2255744238535919</v>
      </c>
      <c r="BC225">
        <f t="shared" ref="BC225:BC230" si="134">1/(1.6/F225+1.37/N225)</f>
        <v>5.0768388291998166E-3</v>
      </c>
      <c r="BD225">
        <f t="shared" ref="BD225:BD230" si="135">G225*AA225*0.001</f>
        <v>52.470217387248795</v>
      </c>
      <c r="BE225">
        <f t="shared" ref="BE225:BE230" si="136">G225/S225</f>
        <v>1.2602138854339209</v>
      </c>
      <c r="BF225">
        <f t="shared" ref="BF225:BF230" si="137">(1-AP225*AA225/AU225/F225)*100</f>
        <v>47.709368763870266</v>
      </c>
      <c r="BG225">
        <f t="shared" ref="BG225:BG230" si="138">(S225-E225/(N225/1.35))</f>
        <v>411.53564300859784</v>
      </c>
      <c r="BH225">
        <f t="shared" ref="BH225:BH230" si="139">E225*BF225/100/BG225</f>
        <v>-6.822205543042378E-4</v>
      </c>
    </row>
    <row r="226" spans="1:60" x14ac:dyDescent="0.25">
      <c r="A226" s="1">
        <v>66</v>
      </c>
      <c r="B226" s="1" t="s">
        <v>288</v>
      </c>
      <c r="C226" s="1">
        <v>10019.999999821186</v>
      </c>
      <c r="D226" s="1">
        <v>0</v>
      </c>
      <c r="E226">
        <f t="shared" si="112"/>
        <v>-0.61058078902982438</v>
      </c>
      <c r="F226">
        <f t="shared" si="113"/>
        <v>8.0658695035434706E-3</v>
      </c>
      <c r="G226">
        <f t="shared" si="114"/>
        <v>523.67416090989605</v>
      </c>
      <c r="H226">
        <f t="shared" si="115"/>
        <v>9.6848952915376235E-2</v>
      </c>
      <c r="I226">
        <f t="shared" si="116"/>
        <v>1.2028043890082623</v>
      </c>
      <c r="J226">
        <f t="shared" si="117"/>
        <v>19.867929458618164</v>
      </c>
      <c r="K226" s="1">
        <v>9.3400001525878906</v>
      </c>
      <c r="L226">
        <f t="shared" si="118"/>
        <v>0.68665207313972587</v>
      </c>
      <c r="M226" s="1">
        <v>1</v>
      </c>
      <c r="N226">
        <f t="shared" si="119"/>
        <v>1.3733041462794517</v>
      </c>
      <c r="O226" s="1">
        <v>20.164813995361328</v>
      </c>
      <c r="P226" s="1">
        <v>19.867929458618164</v>
      </c>
      <c r="Q226" s="1">
        <v>20.009426116943359</v>
      </c>
      <c r="R226" s="1">
        <v>409.90377807617187</v>
      </c>
      <c r="S226" s="1">
        <v>410.96929931640625</v>
      </c>
      <c r="T226" s="1">
        <v>10.922164916992188</v>
      </c>
      <c r="U226" s="1">
        <v>11.100954055786133</v>
      </c>
      <c r="V226" s="1">
        <v>46.672233581542969</v>
      </c>
      <c r="W226" s="1">
        <v>47.438201904296875</v>
      </c>
      <c r="X226" s="1">
        <v>500.32550048828125</v>
      </c>
      <c r="Y226" s="1">
        <v>-6.7749187350273132E-2</v>
      </c>
      <c r="Z226" s="1">
        <v>9.8919793963432312E-2</v>
      </c>
      <c r="AA226" s="1">
        <v>101.31430816650391</v>
      </c>
      <c r="AB226" s="1">
        <v>-2.4793193340301514</v>
      </c>
      <c r="AC226" s="1">
        <v>-7.6405651867389679E-2</v>
      </c>
      <c r="AD226" s="1">
        <v>2.1277112886309624E-2</v>
      </c>
      <c r="AE226" s="1">
        <v>1.3588733272626996E-3</v>
      </c>
      <c r="AF226" s="1">
        <v>1.6547653824090958E-2</v>
      </c>
      <c r="AG226" s="1">
        <v>5.8538728626444936E-4</v>
      </c>
      <c r="AH226" s="1">
        <v>1</v>
      </c>
      <c r="AI226" s="1">
        <v>-0.21956524252891541</v>
      </c>
      <c r="AJ226" s="1">
        <v>2.737391471862793</v>
      </c>
      <c r="AK226" s="1">
        <v>1</v>
      </c>
      <c r="AL226" s="1">
        <v>0</v>
      </c>
      <c r="AM226" s="1">
        <v>0.15999999642372131</v>
      </c>
      <c r="AN226" s="1">
        <v>111115</v>
      </c>
      <c r="AO226">
        <f t="shared" si="120"/>
        <v>0.53568039862360495</v>
      </c>
      <c r="AP226">
        <f t="shared" si="121"/>
        <v>9.6848952915376237E-5</v>
      </c>
      <c r="AQ226">
        <f t="shared" si="122"/>
        <v>293.01792945861814</v>
      </c>
      <c r="AR226">
        <f t="shared" si="123"/>
        <v>293.31481399536131</v>
      </c>
      <c r="AS226">
        <f t="shared" si="124"/>
        <v>-1.0839869733753726E-2</v>
      </c>
      <c r="AT226">
        <f t="shared" si="125"/>
        <v>-2.2114176068063377E-2</v>
      </c>
      <c r="AU226">
        <f t="shared" si="126"/>
        <v>2.3274898691583799</v>
      </c>
      <c r="AV226">
        <f t="shared" si="127"/>
        <v>22.972963160675111</v>
      </c>
      <c r="AW226">
        <f t="shared" si="128"/>
        <v>11.872009104888978</v>
      </c>
      <c r="AX226">
        <f t="shared" si="129"/>
        <v>20.016371726989746</v>
      </c>
      <c r="AY226">
        <f t="shared" si="130"/>
        <v>2.3489932118644732</v>
      </c>
      <c r="AZ226">
        <f t="shared" si="131"/>
        <v>8.0187725996691567E-3</v>
      </c>
      <c r="BA226">
        <f t="shared" si="132"/>
        <v>1.1246854801501176</v>
      </c>
      <c r="BB226">
        <f t="shared" si="133"/>
        <v>1.2243077317143556</v>
      </c>
      <c r="BC226">
        <f t="shared" si="134"/>
        <v>5.0159430640427478E-3</v>
      </c>
      <c r="BD226">
        <f t="shared" si="135"/>
        <v>53.055685317260561</v>
      </c>
      <c r="BE226">
        <f t="shared" si="136"/>
        <v>1.2742415596030157</v>
      </c>
      <c r="BF226">
        <f t="shared" si="137"/>
        <v>47.733102435629625</v>
      </c>
      <c r="BG226">
        <f t="shared" si="138"/>
        <v>411.56951891628398</v>
      </c>
      <c r="BH226">
        <f t="shared" si="139"/>
        <v>-7.0814076379442561E-4</v>
      </c>
    </row>
    <row r="227" spans="1:60" x14ac:dyDescent="0.25">
      <c r="A227" s="1">
        <v>67</v>
      </c>
      <c r="B227" s="1" t="s">
        <v>289</v>
      </c>
      <c r="C227" s="1">
        <v>10024.999999709427</v>
      </c>
      <c r="D227" s="1">
        <v>0</v>
      </c>
      <c r="E227">
        <f t="shared" si="112"/>
        <v>-0.60278351717333856</v>
      </c>
      <c r="F227">
        <f t="shared" si="113"/>
        <v>7.939796882098428E-3</v>
      </c>
      <c r="G227">
        <f t="shared" si="114"/>
        <v>524.01731341478376</v>
      </c>
      <c r="H227">
        <f t="shared" si="115"/>
        <v>9.5291859913939361E-2</v>
      </c>
      <c r="I227">
        <f t="shared" si="116"/>
        <v>1.2021516018947558</v>
      </c>
      <c r="J227">
        <f t="shared" si="117"/>
        <v>19.86280632019043</v>
      </c>
      <c r="K227" s="1">
        <v>9.3400001525878906</v>
      </c>
      <c r="L227">
        <f t="shared" si="118"/>
        <v>0.68665207313972587</v>
      </c>
      <c r="M227" s="1">
        <v>1</v>
      </c>
      <c r="N227">
        <f t="shared" si="119"/>
        <v>1.3733041462794517</v>
      </c>
      <c r="O227" s="1">
        <v>20.158269882202148</v>
      </c>
      <c r="P227" s="1">
        <v>19.86280632019043</v>
      </c>
      <c r="Q227" s="1">
        <v>20.015058517456055</v>
      </c>
      <c r="R227" s="1">
        <v>409.91464233398437</v>
      </c>
      <c r="S227" s="1">
        <v>410.966796875</v>
      </c>
      <c r="T227" s="1">
        <v>10.924203872680664</v>
      </c>
      <c r="U227" s="1">
        <v>11.100117683410645</v>
      </c>
      <c r="V227" s="1">
        <v>46.698902130126953</v>
      </c>
      <c r="W227" s="1">
        <v>47.453609466552734</v>
      </c>
      <c r="X227" s="1">
        <v>500.32830810546875</v>
      </c>
      <c r="Y227" s="1">
        <v>-7.0850364863872528E-2</v>
      </c>
      <c r="Z227" s="1">
        <v>0.11567147076129913</v>
      </c>
      <c r="AA227" s="1">
        <v>101.31417083740234</v>
      </c>
      <c r="AB227" s="1">
        <v>-2.4793193340301514</v>
      </c>
      <c r="AC227" s="1">
        <v>-7.6405651867389679E-2</v>
      </c>
      <c r="AD227" s="1">
        <v>2.1277112886309624E-2</v>
      </c>
      <c r="AE227" s="1">
        <v>1.3588733272626996E-3</v>
      </c>
      <c r="AF227" s="1">
        <v>1.6547653824090958E-2</v>
      </c>
      <c r="AG227" s="1">
        <v>5.8538728626444936E-4</v>
      </c>
      <c r="AH227" s="1">
        <v>1</v>
      </c>
      <c r="AI227" s="1">
        <v>-0.21956524252891541</v>
      </c>
      <c r="AJ227" s="1">
        <v>2.737391471862793</v>
      </c>
      <c r="AK227" s="1">
        <v>1</v>
      </c>
      <c r="AL227" s="1">
        <v>0</v>
      </c>
      <c r="AM227" s="1">
        <v>0.15999999642372131</v>
      </c>
      <c r="AN227" s="1">
        <v>111115</v>
      </c>
      <c r="AO227">
        <f t="shared" si="120"/>
        <v>0.53568340463767528</v>
      </c>
      <c r="AP227">
        <f t="shared" si="121"/>
        <v>9.5291859913939364E-5</v>
      </c>
      <c r="AQ227">
        <f t="shared" si="122"/>
        <v>293.01280632019041</v>
      </c>
      <c r="AR227">
        <f t="shared" si="123"/>
        <v>293.30826988220213</v>
      </c>
      <c r="AS227">
        <f t="shared" si="124"/>
        <v>-1.1336058124838955E-2</v>
      </c>
      <c r="AT227">
        <f t="shared" si="125"/>
        <v>-2.1016400342135689E-2</v>
      </c>
      <c r="AU227">
        <f t="shared" si="126"/>
        <v>2.3267508211870926</v>
      </c>
      <c r="AV227">
        <f t="shared" si="127"/>
        <v>22.965699684018158</v>
      </c>
      <c r="AW227">
        <f t="shared" si="128"/>
        <v>11.865582000607514</v>
      </c>
      <c r="AX227">
        <f t="shared" si="129"/>
        <v>20.010538101196289</v>
      </c>
      <c r="AY227">
        <f t="shared" si="130"/>
        <v>2.3481448783980894</v>
      </c>
      <c r="AZ227">
        <f t="shared" si="131"/>
        <v>7.8941565918071374E-3</v>
      </c>
      <c r="BA227">
        <f t="shared" si="132"/>
        <v>1.1245992192923369</v>
      </c>
      <c r="BB227">
        <f t="shared" si="133"/>
        <v>1.2235456591057525</v>
      </c>
      <c r="BC227">
        <f t="shared" si="134"/>
        <v>4.9379281654776197E-3</v>
      </c>
      <c r="BD227">
        <f t="shared" si="135"/>
        <v>53.090379613062012</v>
      </c>
      <c r="BE227">
        <f t="shared" si="136"/>
        <v>1.2750843070521078</v>
      </c>
      <c r="BF227">
        <f t="shared" si="137"/>
        <v>47.740321948276943</v>
      </c>
      <c r="BG227">
        <f t="shared" si="138"/>
        <v>411.55935151804005</v>
      </c>
      <c r="BH227">
        <f t="shared" si="139"/>
        <v>-6.9922063655765356E-4</v>
      </c>
    </row>
    <row r="228" spans="1:60" x14ac:dyDescent="0.25">
      <c r="A228" s="1">
        <v>68</v>
      </c>
      <c r="B228" s="1" t="s">
        <v>290</v>
      </c>
      <c r="C228" s="1">
        <v>10030.499999586493</v>
      </c>
      <c r="D228" s="1">
        <v>0</v>
      </c>
      <c r="E228">
        <f t="shared" si="112"/>
        <v>-0.58067948765766164</v>
      </c>
      <c r="F228">
        <f t="shared" si="113"/>
        <v>7.81343736488147E-3</v>
      </c>
      <c r="G228">
        <f t="shared" si="114"/>
        <v>521.4366882962305</v>
      </c>
      <c r="H228">
        <f t="shared" si="115"/>
        <v>9.380943904309666E-2</v>
      </c>
      <c r="I228">
        <f t="shared" si="116"/>
        <v>1.2024782212020013</v>
      </c>
      <c r="J228">
        <f t="shared" si="117"/>
        <v>19.865072250366211</v>
      </c>
      <c r="K228" s="1">
        <v>9.3400001525878906</v>
      </c>
      <c r="L228">
        <f t="shared" si="118"/>
        <v>0.68665207313972587</v>
      </c>
      <c r="M228" s="1">
        <v>1</v>
      </c>
      <c r="N228">
        <f t="shared" si="119"/>
        <v>1.3733041462794517</v>
      </c>
      <c r="O228" s="1">
        <v>20.15949821472168</v>
      </c>
      <c r="P228" s="1">
        <v>19.865072250366211</v>
      </c>
      <c r="Q228" s="1">
        <v>20.05609130859375</v>
      </c>
      <c r="R228" s="1">
        <v>409.93560791015625</v>
      </c>
      <c r="S228" s="1">
        <v>410.9476318359375</v>
      </c>
      <c r="T228" s="1">
        <v>10.926933288574219</v>
      </c>
      <c r="U228" s="1">
        <v>11.100109100341797</v>
      </c>
      <c r="V228" s="1">
        <v>46.711368560791016</v>
      </c>
      <c r="W228" s="1">
        <v>47.454010009765625</v>
      </c>
      <c r="X228" s="1">
        <v>500.332275390625</v>
      </c>
      <c r="Y228" s="1">
        <v>-4.4094447046518326E-2</v>
      </c>
      <c r="Z228" s="1">
        <v>0.10794407874345779</v>
      </c>
      <c r="AA228" s="1">
        <v>101.31427001953125</v>
      </c>
      <c r="AB228" s="1">
        <v>-2.4793193340301514</v>
      </c>
      <c r="AC228" s="1">
        <v>-7.6405651867389679E-2</v>
      </c>
      <c r="AD228" s="1">
        <v>2.1277112886309624E-2</v>
      </c>
      <c r="AE228" s="1">
        <v>1.3588733272626996E-3</v>
      </c>
      <c r="AF228" s="1">
        <v>1.6547653824090958E-2</v>
      </c>
      <c r="AG228" s="1">
        <v>5.8538728626444936E-4</v>
      </c>
      <c r="AH228" s="1">
        <v>1</v>
      </c>
      <c r="AI228" s="1">
        <v>-0.21956524252891541</v>
      </c>
      <c r="AJ228" s="1">
        <v>2.737391471862793</v>
      </c>
      <c r="AK228" s="1">
        <v>1</v>
      </c>
      <c r="AL228" s="1">
        <v>0</v>
      </c>
      <c r="AM228" s="1">
        <v>0.15999999642372131</v>
      </c>
      <c r="AN228" s="1">
        <v>111115</v>
      </c>
      <c r="AO228">
        <f t="shared" si="120"/>
        <v>0.5356876522662527</v>
      </c>
      <c r="AP228">
        <f t="shared" si="121"/>
        <v>9.380943904309666E-5</v>
      </c>
      <c r="AQ228">
        <f t="shared" si="122"/>
        <v>293.01507225036619</v>
      </c>
      <c r="AR228">
        <f t="shared" si="123"/>
        <v>293.30949821472166</v>
      </c>
      <c r="AS228">
        <f t="shared" si="124"/>
        <v>-7.055111369748901E-3</v>
      </c>
      <c r="AT228">
        <f t="shared" si="125"/>
        <v>-1.9795063141579566E-2</v>
      </c>
      <c r="AU228">
        <f t="shared" si="126"/>
        <v>2.3270776718402861</v>
      </c>
      <c r="AV228">
        <f t="shared" si="127"/>
        <v>22.96890330840537</v>
      </c>
      <c r="AW228">
        <f t="shared" si="128"/>
        <v>11.868794208063573</v>
      </c>
      <c r="AX228">
        <f t="shared" si="129"/>
        <v>20.012285232543945</v>
      </c>
      <c r="AY228">
        <f t="shared" si="130"/>
        <v>2.348398920350665</v>
      </c>
      <c r="AZ228">
        <f t="shared" si="131"/>
        <v>7.7692341745246906E-3</v>
      </c>
      <c r="BA228">
        <f t="shared" si="132"/>
        <v>1.1245994506382848</v>
      </c>
      <c r="BB228">
        <f t="shared" si="133"/>
        <v>1.2237994697123802</v>
      </c>
      <c r="BC228">
        <f t="shared" si="134"/>
        <v>4.8597234860860393E-3</v>
      </c>
      <c r="BD228">
        <f t="shared" si="135"/>
        <v>52.828977436134444</v>
      </c>
      <c r="BE228">
        <f t="shared" si="136"/>
        <v>1.2688640787797592</v>
      </c>
      <c r="BF228">
        <f t="shared" si="137"/>
        <v>47.728598514968304</v>
      </c>
      <c r="BG228">
        <f t="shared" si="138"/>
        <v>411.51845754156261</v>
      </c>
      <c r="BH228">
        <f t="shared" si="139"/>
        <v>-6.7348177522489033E-4</v>
      </c>
    </row>
    <row r="229" spans="1:60" x14ac:dyDescent="0.25">
      <c r="A229" s="1">
        <v>69</v>
      </c>
      <c r="B229" s="1" t="s">
        <v>291</v>
      </c>
      <c r="C229" s="1">
        <v>10035.499999474734</v>
      </c>
      <c r="D229" s="1">
        <v>0</v>
      </c>
      <c r="E229">
        <f t="shared" si="112"/>
        <v>-0.57700182266250033</v>
      </c>
      <c r="F229">
        <f t="shared" si="113"/>
        <v>7.7195875662662795E-3</v>
      </c>
      <c r="G229">
        <f t="shared" si="114"/>
        <v>522.09020146838736</v>
      </c>
      <c r="H229">
        <f t="shared" si="115"/>
        <v>9.2721560895868763E-2</v>
      </c>
      <c r="I229">
        <f t="shared" si="116"/>
        <v>1.2028988552433713</v>
      </c>
      <c r="J229">
        <f t="shared" si="117"/>
        <v>19.868057250976563</v>
      </c>
      <c r="K229" s="1">
        <v>9.3400001525878906</v>
      </c>
      <c r="L229">
        <f t="shared" si="118"/>
        <v>0.68665207313972587</v>
      </c>
      <c r="M229" s="1">
        <v>1</v>
      </c>
      <c r="N229">
        <f t="shared" si="119"/>
        <v>1.3733041462794517</v>
      </c>
      <c r="O229" s="1">
        <v>20.165918350219727</v>
      </c>
      <c r="P229" s="1">
        <v>19.868057250976563</v>
      </c>
      <c r="Q229" s="1">
        <v>20.068038940429688</v>
      </c>
      <c r="R229" s="1">
        <v>409.92483520507812</v>
      </c>
      <c r="S229" s="1">
        <v>410.93084716796875</v>
      </c>
      <c r="T229" s="1">
        <v>10.929034233093262</v>
      </c>
      <c r="U229" s="1">
        <v>11.100204467773438</v>
      </c>
      <c r="V229" s="1">
        <v>46.705116271972656</v>
      </c>
      <c r="W229" s="1">
        <v>47.438381195068359</v>
      </c>
      <c r="X229" s="1">
        <v>500.32437133789063</v>
      </c>
      <c r="Y229" s="1">
        <v>-3.1164946034550667E-2</v>
      </c>
      <c r="Z229" s="1">
        <v>0.11496101319789886</v>
      </c>
      <c r="AA229" s="1">
        <v>101.31430053710937</v>
      </c>
      <c r="AB229" s="1">
        <v>-2.4793193340301514</v>
      </c>
      <c r="AC229" s="1">
        <v>-7.6405651867389679E-2</v>
      </c>
      <c r="AD229" s="1">
        <v>2.1277112886309624E-2</v>
      </c>
      <c r="AE229" s="1">
        <v>1.3588733272626996E-3</v>
      </c>
      <c r="AF229" s="1">
        <v>1.6547653824090958E-2</v>
      </c>
      <c r="AG229" s="1">
        <v>5.8538728626444936E-4</v>
      </c>
      <c r="AH229" s="1">
        <v>1</v>
      </c>
      <c r="AI229" s="1">
        <v>-0.21956524252891541</v>
      </c>
      <c r="AJ229" s="1">
        <v>2.737391471862793</v>
      </c>
      <c r="AK229" s="1">
        <v>1</v>
      </c>
      <c r="AL229" s="1">
        <v>0</v>
      </c>
      <c r="AM229" s="1">
        <v>0.15999999642372131</v>
      </c>
      <c r="AN229" s="1">
        <v>111115</v>
      </c>
      <c r="AO229">
        <f t="shared" si="120"/>
        <v>0.53567918968316364</v>
      </c>
      <c r="AP229">
        <f t="shared" si="121"/>
        <v>9.2721560895868768E-5</v>
      </c>
      <c r="AQ229">
        <f t="shared" si="122"/>
        <v>293.01805725097654</v>
      </c>
      <c r="AR229">
        <f t="shared" si="123"/>
        <v>293.3159183502197</v>
      </c>
      <c r="AS229">
        <f t="shared" si="124"/>
        <v>-4.9863912540735744E-3</v>
      </c>
      <c r="AT229">
        <f t="shared" si="125"/>
        <v>-1.7966762086527074E-2</v>
      </c>
      <c r="AU229">
        <f t="shared" si="126"/>
        <v>2.3275083067147335</v>
      </c>
      <c r="AV229">
        <f t="shared" si="127"/>
        <v>22.973146874386348</v>
      </c>
      <c r="AW229">
        <f t="shared" si="128"/>
        <v>11.872942406612911</v>
      </c>
      <c r="AX229">
        <f t="shared" si="129"/>
        <v>20.016987800598145</v>
      </c>
      <c r="AY229">
        <f t="shared" si="130"/>
        <v>2.3490828177677541</v>
      </c>
      <c r="AZ229">
        <f t="shared" si="131"/>
        <v>7.6764369449316937E-3</v>
      </c>
      <c r="BA229">
        <f t="shared" si="132"/>
        <v>1.1246094514713623</v>
      </c>
      <c r="BB229">
        <f t="shared" si="133"/>
        <v>1.2244733662963918</v>
      </c>
      <c r="BC229">
        <f t="shared" si="134"/>
        <v>4.8016313339754521E-3</v>
      </c>
      <c r="BD229">
        <f t="shared" si="135"/>
        <v>52.895203579048186</v>
      </c>
      <c r="BE229">
        <f t="shared" si="136"/>
        <v>1.2705062301029497</v>
      </c>
      <c r="BF229">
        <f t="shared" si="137"/>
        <v>47.716320119460654</v>
      </c>
      <c r="BG229">
        <f t="shared" si="138"/>
        <v>411.49805761636412</v>
      </c>
      <c r="BH229">
        <f t="shared" si="139"/>
        <v>-6.6907736671127475E-4</v>
      </c>
    </row>
    <row r="230" spans="1:60" x14ac:dyDescent="0.25">
      <c r="A230" s="1">
        <v>70</v>
      </c>
      <c r="B230" s="1" t="s">
        <v>292</v>
      </c>
      <c r="C230" s="1">
        <v>10040.499999362975</v>
      </c>
      <c r="D230" s="1">
        <v>0</v>
      </c>
      <c r="E230">
        <f t="shared" si="112"/>
        <v>-0.58844541395717798</v>
      </c>
      <c r="F230">
        <f t="shared" si="113"/>
        <v>7.7007025354539887E-3</v>
      </c>
      <c r="G230">
        <f t="shared" si="114"/>
        <v>524.74745680530782</v>
      </c>
      <c r="H230">
        <f t="shared" si="115"/>
        <v>9.2474831678457547E-2</v>
      </c>
      <c r="I230">
        <f t="shared" si="116"/>
        <v>1.2026236253501639</v>
      </c>
      <c r="J230">
        <f t="shared" si="117"/>
        <v>19.866903305053711</v>
      </c>
      <c r="K230" s="1">
        <v>9.3400001525878906</v>
      </c>
      <c r="L230">
        <f t="shared" si="118"/>
        <v>0.68665207313972587</v>
      </c>
      <c r="M230" s="1">
        <v>1</v>
      </c>
      <c r="N230">
        <f t="shared" si="119"/>
        <v>1.3733041462794517</v>
      </c>
      <c r="O230" s="1">
        <v>20.170391082763672</v>
      </c>
      <c r="P230" s="1">
        <v>19.866903305053711</v>
      </c>
      <c r="Q230" s="1">
        <v>20.06071662902832</v>
      </c>
      <c r="R230" s="1">
        <v>409.90176391601562</v>
      </c>
      <c r="S230" s="1">
        <v>410.9293212890625</v>
      </c>
      <c r="T230" s="1">
        <v>10.930567741394043</v>
      </c>
      <c r="U230" s="1">
        <v>11.10128116607666</v>
      </c>
      <c r="V230" s="1">
        <v>46.698135375976563</v>
      </c>
      <c r="W230" s="1">
        <v>47.428371429443359</v>
      </c>
      <c r="X230" s="1">
        <v>500.32772827148437</v>
      </c>
      <c r="Y230" s="1">
        <v>-2.5879736989736557E-2</v>
      </c>
      <c r="Z230" s="1">
        <v>0.11926230043172836</v>
      </c>
      <c r="AA230" s="1">
        <v>101.31427001953125</v>
      </c>
      <c r="AB230" s="1">
        <v>-2.4793193340301514</v>
      </c>
      <c r="AC230" s="1">
        <v>-7.6405651867389679E-2</v>
      </c>
      <c r="AD230" s="1">
        <v>2.1277112886309624E-2</v>
      </c>
      <c r="AE230" s="1">
        <v>1.3588733272626996E-3</v>
      </c>
      <c r="AF230" s="1">
        <v>1.6547653824090958E-2</v>
      </c>
      <c r="AG230" s="1">
        <v>5.8538728626444936E-4</v>
      </c>
      <c r="AH230" s="1">
        <v>1</v>
      </c>
      <c r="AI230" s="1">
        <v>-0.21956524252891541</v>
      </c>
      <c r="AJ230" s="1">
        <v>2.737391471862793</v>
      </c>
      <c r="AK230" s="1">
        <v>1</v>
      </c>
      <c r="AL230" s="1">
        <v>0</v>
      </c>
      <c r="AM230" s="1">
        <v>0.15999999642372131</v>
      </c>
      <c r="AN230" s="1">
        <v>111115</v>
      </c>
      <c r="AO230">
        <f t="shared" si="120"/>
        <v>0.53568278383042156</v>
      </c>
      <c r="AP230">
        <f t="shared" si="121"/>
        <v>9.2474831678457544E-5</v>
      </c>
      <c r="AQ230">
        <f t="shared" si="122"/>
        <v>293.01690330505369</v>
      </c>
      <c r="AR230">
        <f t="shared" si="123"/>
        <v>293.32039108276365</v>
      </c>
      <c r="AS230">
        <f t="shared" si="124"/>
        <v>-4.1407578258046973E-3</v>
      </c>
      <c r="AT230">
        <f t="shared" si="125"/>
        <v>-1.6444121736884424E-2</v>
      </c>
      <c r="AU230">
        <f t="shared" si="126"/>
        <v>2.3273418229727914</v>
      </c>
      <c r="AV230">
        <f t="shared" si="127"/>
        <v>22.971510553489939</v>
      </c>
      <c r="AW230">
        <f t="shared" si="128"/>
        <v>11.870229387413278</v>
      </c>
      <c r="AX230">
        <f t="shared" si="129"/>
        <v>20.018647193908691</v>
      </c>
      <c r="AY230">
        <f t="shared" si="130"/>
        <v>2.3493241860279994</v>
      </c>
      <c r="AZ230">
        <f t="shared" si="131"/>
        <v>7.6577621941579859E-3</v>
      </c>
      <c r="BA230">
        <f t="shared" si="132"/>
        <v>1.1247181976226275</v>
      </c>
      <c r="BB230">
        <f t="shared" si="133"/>
        <v>1.2246059884053719</v>
      </c>
      <c r="BC230">
        <f t="shared" si="134"/>
        <v>4.7899408578829222E-3</v>
      </c>
      <c r="BD230">
        <f t="shared" si="135"/>
        <v>53.164405530835268</v>
      </c>
      <c r="BE230">
        <f t="shared" si="136"/>
        <v>1.2769774012698927</v>
      </c>
      <c r="BF230">
        <f t="shared" si="137"/>
        <v>47.723843738253422</v>
      </c>
      <c r="BG230">
        <f t="shared" si="138"/>
        <v>411.50778113788357</v>
      </c>
      <c r="BH230">
        <f t="shared" si="139"/>
        <v>-6.8243854117486312E-4</v>
      </c>
    </row>
    <row r="231" spans="1:60" x14ac:dyDescent="0.25">
      <c r="A231" s="1" t="s">
        <v>9</v>
      </c>
      <c r="B231" s="1" t="s">
        <v>293</v>
      </c>
    </row>
    <row r="232" spans="1:60" x14ac:dyDescent="0.25">
      <c r="A232" s="1" t="s">
        <v>9</v>
      </c>
      <c r="B232" s="1" t="s">
        <v>294</v>
      </c>
    </row>
    <row r="233" spans="1:60" x14ac:dyDescent="0.25">
      <c r="A233" s="1" t="s">
        <v>9</v>
      </c>
      <c r="B233" s="1" t="s">
        <v>295</v>
      </c>
    </row>
    <row r="234" spans="1:60" x14ac:dyDescent="0.25">
      <c r="A234" s="1" t="s">
        <v>9</v>
      </c>
      <c r="B234" s="1" t="s">
        <v>296</v>
      </c>
    </row>
    <row r="235" spans="1:60" x14ac:dyDescent="0.25">
      <c r="A235" s="1" t="s">
        <v>9</v>
      </c>
      <c r="B235" s="1" t="s">
        <v>297</v>
      </c>
    </row>
    <row r="236" spans="1:60" x14ac:dyDescent="0.25">
      <c r="A236" s="1" t="s">
        <v>9</v>
      </c>
      <c r="B236" s="1" t="s">
        <v>298</v>
      </c>
    </row>
    <row r="237" spans="1:60" x14ac:dyDescent="0.25">
      <c r="A237" s="1" t="s">
        <v>9</v>
      </c>
      <c r="B237" s="1" t="s">
        <v>299</v>
      </c>
    </row>
    <row r="238" spans="1:60" x14ac:dyDescent="0.25">
      <c r="A238" s="1" t="s">
        <v>9</v>
      </c>
      <c r="B238" s="1" t="s">
        <v>300</v>
      </c>
    </row>
    <row r="239" spans="1:60" x14ac:dyDescent="0.25">
      <c r="A239" s="1" t="s">
        <v>9</v>
      </c>
      <c r="B239" s="1" t="s">
        <v>301</v>
      </c>
    </row>
    <row r="240" spans="1:60" x14ac:dyDescent="0.25">
      <c r="A240" s="1" t="s">
        <v>9</v>
      </c>
      <c r="B240" s="1" t="s">
        <v>302</v>
      </c>
    </row>
    <row r="241" spans="1:60" x14ac:dyDescent="0.25">
      <c r="A241" s="1" t="s">
        <v>9</v>
      </c>
      <c r="B241" s="1" t="s">
        <v>303</v>
      </c>
    </row>
    <row r="242" spans="1:60" x14ac:dyDescent="0.25">
      <c r="A242" s="1">
        <v>71</v>
      </c>
      <c r="B242" s="1" t="s">
        <v>304</v>
      </c>
      <c r="C242" s="1">
        <v>10487.999999932945</v>
      </c>
      <c r="D242" s="1">
        <v>0</v>
      </c>
      <c r="E242">
        <f>(R242-S242*(1000-T242)/(1000-U242))*AO242</f>
        <v>-1.3296304664516452</v>
      </c>
      <c r="F242">
        <f>IF(AZ242&lt;&gt;0,1/(1/AZ242-1/N242),0)</f>
        <v>2.0243831901992852E-2</v>
      </c>
      <c r="G242">
        <f>((BC242-AP242/2)*S242-E242)/(BC242+AP242/2)</f>
        <v>508.5466047446435</v>
      </c>
      <c r="H242">
        <f>AP242*1000</f>
        <v>0.23603688602035836</v>
      </c>
      <c r="I242">
        <f>(AU242-BA242)</f>
        <v>1.1693058536927092</v>
      </c>
      <c r="J242">
        <f>(P242+AT242*D242)</f>
        <v>19.794561386108398</v>
      </c>
      <c r="K242" s="1">
        <v>5.9499998092651367</v>
      </c>
      <c r="L242">
        <f>(K242*AI242+AJ242)</f>
        <v>1.4309783206944928</v>
      </c>
      <c r="M242" s="1">
        <v>1</v>
      </c>
      <c r="N242">
        <f>L242*(M242+1)*(M242+1)/(M242*M242+1)</f>
        <v>2.8619566413889856</v>
      </c>
      <c r="O242" s="1">
        <v>20.154727935791016</v>
      </c>
      <c r="P242" s="1">
        <v>19.794561386108398</v>
      </c>
      <c r="Q242" s="1">
        <v>20.065427780151367</v>
      </c>
      <c r="R242" s="1">
        <v>409.98876953125</v>
      </c>
      <c r="S242" s="1">
        <v>411.45440673828125</v>
      </c>
      <c r="T242" s="1">
        <v>11.049848556518555</v>
      </c>
      <c r="U242" s="1">
        <v>11.327351570129395</v>
      </c>
      <c r="V242" s="1">
        <v>47.252166748046875</v>
      </c>
      <c r="W242" s="1">
        <v>48.439853668212891</v>
      </c>
      <c r="X242" s="1">
        <v>500.35891723632812</v>
      </c>
      <c r="Y242" s="1">
        <v>-3.0690954998135567E-2</v>
      </c>
      <c r="Z242" s="1">
        <v>0.13114045560359955</v>
      </c>
      <c r="AA242" s="1">
        <v>101.31404113769531</v>
      </c>
      <c r="AB242" s="1">
        <v>-2.5395076274871826</v>
      </c>
      <c r="AC242" s="1">
        <v>-7.8819066286087036E-2</v>
      </c>
      <c r="AD242" s="1">
        <v>1.958911307156086E-2</v>
      </c>
      <c r="AE242" s="1">
        <v>1.639865105971694E-3</v>
      </c>
      <c r="AF242" s="1">
        <v>2.5051549077033997E-2</v>
      </c>
      <c r="AG242" s="1">
        <v>1.8583980854600668E-3</v>
      </c>
      <c r="AH242" s="1">
        <v>0.66666668653488159</v>
      </c>
      <c r="AI242" s="1">
        <v>-0.21956524252891541</v>
      </c>
      <c r="AJ242" s="1">
        <v>2.737391471862793</v>
      </c>
      <c r="AK242" s="1">
        <v>1</v>
      </c>
      <c r="AL242" s="1">
        <v>0</v>
      </c>
      <c r="AM242" s="1">
        <v>0.15999999642372131</v>
      </c>
      <c r="AN242" s="1">
        <v>111115</v>
      </c>
      <c r="AO242">
        <f>X242*0.000001/(K242*0.0001)</f>
        <v>0.84093938365709908</v>
      </c>
      <c r="AP242">
        <f>(U242-T242)/(1000-U242)*AO242</f>
        <v>2.3603688602035836E-4</v>
      </c>
      <c r="AQ242">
        <f>(P242+273.15)</f>
        <v>292.94456138610838</v>
      </c>
      <c r="AR242">
        <f>(O242+273.15)</f>
        <v>293.30472793579099</v>
      </c>
      <c r="AS242">
        <f>(Y242*AK242+Z242*AL242)*AM242</f>
        <v>-4.9105526899422824E-3</v>
      </c>
      <c r="AT242">
        <f>((AS242+0.00000010773*(AR242^4-AQ242^4))-AP242*44100)/(L242*0.92*2*29.3+0.00000043092*AQ242^3)</f>
        <v>-7.3939678384496207E-2</v>
      </c>
      <c r="AU242">
        <f>0.61365*EXP(17.502*J242/(240.97+J242))</f>
        <v>2.3169256166499363</v>
      </c>
      <c r="AV242">
        <f>AU242*1000/AA242</f>
        <v>22.868751365874513</v>
      </c>
      <c r="AW242">
        <f>(AV242-U242)</f>
        <v>11.541399795745118</v>
      </c>
      <c r="AX242">
        <f>IF(D242,P242,(O242+P242)/2)</f>
        <v>19.974644660949707</v>
      </c>
      <c r="AY242">
        <f>0.61365*EXP(17.502*AX242/(240.97+AX242))</f>
        <v>2.3429311125129453</v>
      </c>
      <c r="AZ242">
        <f>IF(AW242&lt;&gt;0,(1000-(AV242+U242)/2)/AW242*AP242,0)</f>
        <v>2.0101644453939246E-2</v>
      </c>
      <c r="BA242">
        <f>U242*AA242/1000</f>
        <v>1.1476197629572271</v>
      </c>
      <c r="BB242">
        <f>(AY242-BA242)</f>
        <v>1.1953113495557182</v>
      </c>
      <c r="BC242">
        <f>1/(1.6/F242+1.37/N242)</f>
        <v>1.2576225531825197E-2</v>
      </c>
      <c r="BD242">
        <f>G242*AA242*0.001</f>
        <v>51.522911633534086</v>
      </c>
      <c r="BE242">
        <f>G242/S242</f>
        <v>1.2359731635299287</v>
      </c>
      <c r="BF242">
        <f>(1-AP242*AA242/AU242/F242)*100</f>
        <v>49.014732611119825</v>
      </c>
      <c r="BG242">
        <f>(S242-E242/(N242/1.35))</f>
        <v>412.08160042240308</v>
      </c>
      <c r="BH242">
        <f>E242*BF242/100/BG242</f>
        <v>-1.5815188476729384E-3</v>
      </c>
    </row>
    <row r="243" spans="1:60" x14ac:dyDescent="0.25">
      <c r="A243" s="1">
        <v>72</v>
      </c>
      <c r="B243" s="1" t="s">
        <v>305</v>
      </c>
      <c r="C243" s="1">
        <v>10493.49999981001</v>
      </c>
      <c r="D243" s="1">
        <v>0</v>
      </c>
      <c r="E243">
        <f>(R243-S243*(1000-T243)/(1000-U243))*AO243</f>
        <v>-1.3087941542342996</v>
      </c>
      <c r="F243">
        <f>IF(AZ243&lt;&gt;0,1/(1/AZ243-1/N243),0)</f>
        <v>2.0018508869997641E-2</v>
      </c>
      <c r="G243">
        <f>((BC243-AP243/2)*S243-E243)/(BC243+AP243/2)</f>
        <v>508.0572866074998</v>
      </c>
      <c r="H243">
        <f>AP243*1000</f>
        <v>0.23348605551179516</v>
      </c>
      <c r="I243">
        <f>(AU243-BA243)</f>
        <v>1.1696045233806347</v>
      </c>
      <c r="J243">
        <f>(P243+AT243*D243)</f>
        <v>19.795646667480469</v>
      </c>
      <c r="K243" s="1">
        <v>5.9499998092651367</v>
      </c>
      <c r="L243">
        <f>(K243*AI243+AJ243)</f>
        <v>1.4309783206944928</v>
      </c>
      <c r="M243" s="1">
        <v>1</v>
      </c>
      <c r="N243">
        <f>L243*(M243+1)*(M243+1)/(M243*M243+1)</f>
        <v>2.8619566413889856</v>
      </c>
      <c r="O243" s="1">
        <v>20.156318664550781</v>
      </c>
      <c r="P243" s="1">
        <v>19.795646667480469</v>
      </c>
      <c r="Q243" s="1">
        <v>20.071578979492187</v>
      </c>
      <c r="R243" s="1">
        <v>410.01309204101562</v>
      </c>
      <c r="S243" s="1">
        <v>411.45523071289062</v>
      </c>
      <c r="T243" s="1">
        <v>11.051360130310059</v>
      </c>
      <c r="U243" s="1">
        <v>11.325870513916016</v>
      </c>
      <c r="V243" s="1">
        <v>47.254085540771484</v>
      </c>
      <c r="W243" s="1">
        <v>48.43017578125</v>
      </c>
      <c r="X243" s="1">
        <v>500.34814453125</v>
      </c>
      <c r="Y243" s="1">
        <v>-2.8677713125944138E-3</v>
      </c>
      <c r="Z243" s="1">
        <v>0.13695229589939117</v>
      </c>
      <c r="AA243" s="1">
        <v>101.31468963623047</v>
      </c>
      <c r="AB243" s="1">
        <v>-2.5395076274871826</v>
      </c>
      <c r="AC243" s="1">
        <v>-7.8819066286087036E-2</v>
      </c>
      <c r="AD243" s="1">
        <v>1.958911307156086E-2</v>
      </c>
      <c r="AE243" s="1">
        <v>1.639865105971694E-3</v>
      </c>
      <c r="AF243" s="1">
        <v>2.5051549077033997E-2</v>
      </c>
      <c r="AG243" s="1">
        <v>1.8583980854600668E-3</v>
      </c>
      <c r="AH243" s="1">
        <v>1</v>
      </c>
      <c r="AI243" s="1">
        <v>-0.21956524252891541</v>
      </c>
      <c r="AJ243" s="1">
        <v>2.737391471862793</v>
      </c>
      <c r="AK243" s="1">
        <v>1</v>
      </c>
      <c r="AL243" s="1">
        <v>0</v>
      </c>
      <c r="AM243" s="1">
        <v>0.15999999642372131</v>
      </c>
      <c r="AN243" s="1">
        <v>111115</v>
      </c>
      <c r="AO243">
        <f>X243*0.000001/(K243*0.0001)</f>
        <v>0.84092127826983276</v>
      </c>
      <c r="AP243">
        <f>(U243-T243)/(1000-U243)*AO243</f>
        <v>2.3348605551179515E-4</v>
      </c>
      <c r="AQ243">
        <f>(P243+273.15)</f>
        <v>292.94564666748045</v>
      </c>
      <c r="AR243">
        <f>(O243+273.15)</f>
        <v>293.30631866455076</v>
      </c>
      <c r="AS243">
        <f>(Y243*AK243+Z243*AL243)*AM243</f>
        <v>-4.5884339975915678E-4</v>
      </c>
      <c r="AT243">
        <f>((AS243+0.00000010773*(AR243^4-AQ243^4))-AP243*44100)/(L243*0.92*2*29.3+0.00000043092*AQ243^3)</f>
        <v>-7.2547414954908393E-2</v>
      </c>
      <c r="AU243">
        <f>0.61365*EXP(17.502*J243/(240.97+J243))</f>
        <v>2.3170815793581698</v>
      </c>
      <c r="AV243">
        <f>AU243*1000/AA243</f>
        <v>22.870144375683637</v>
      </c>
      <c r="AW243">
        <f>(AV243-U243)</f>
        <v>11.544273861767621</v>
      </c>
      <c r="AX243">
        <f>IF(D243,P243,(O243+P243)/2)</f>
        <v>19.975982666015625</v>
      </c>
      <c r="AY243">
        <f>0.61365*EXP(17.502*AX243/(240.97+AX243))</f>
        <v>2.3431252846572095</v>
      </c>
      <c r="AZ243">
        <f>IF(AW243&lt;&gt;0,(1000-(AV243+U243)/2)/AW243*AP243,0)</f>
        <v>1.9879458157731036E-2</v>
      </c>
      <c r="BA243">
        <f>U243*AA243/1000</f>
        <v>1.1474770559775351</v>
      </c>
      <c r="BB243">
        <f>(AY243-BA243)</f>
        <v>1.1956482286796744</v>
      </c>
      <c r="BC243">
        <f>1/(1.6/F243+1.37/N243)</f>
        <v>1.243707980929127E-2</v>
      </c>
      <c r="BD243">
        <f>G243*AA243*0.001</f>
        <v>51.473666310064232</v>
      </c>
      <c r="BE243">
        <f>G243/S243</f>
        <v>1.2347814505292245</v>
      </c>
      <c r="BF243">
        <f>(1-AP243*AA243/AU243/F243)*100</f>
        <v>49.001157729755441</v>
      </c>
      <c r="BG243">
        <f>(S243-E243/(N243/1.35))</f>
        <v>412.07259579895242</v>
      </c>
      <c r="BH243">
        <f>E243*BF243/100/BG243</f>
        <v>-1.5563381171483333E-3</v>
      </c>
    </row>
    <row r="244" spans="1:60" x14ac:dyDescent="0.25">
      <c r="A244" s="1">
        <v>73</v>
      </c>
      <c r="B244" s="1" t="s">
        <v>306</v>
      </c>
      <c r="C244" s="1">
        <v>10498.499999698251</v>
      </c>
      <c r="D244" s="1">
        <v>0</v>
      </c>
      <c r="E244">
        <f>(R244-S244*(1000-T244)/(1000-U244))*AO244</f>
        <v>-1.3231885798855929</v>
      </c>
      <c r="F244">
        <f>IF(AZ244&lt;&gt;0,1/(1/AZ244-1/N244),0)</f>
        <v>1.9791231134087203E-2</v>
      </c>
      <c r="G244">
        <f>((BC244-AP244/2)*S244-E244)/(BC244+AP244/2)</f>
        <v>510.42851080834373</v>
      </c>
      <c r="H244">
        <f>AP244*1000</f>
        <v>0.23081863426325652</v>
      </c>
      <c r="I244">
        <f>(AU244-BA244)</f>
        <v>1.1694313051779117</v>
      </c>
      <c r="J244">
        <f>(P244+AT244*D244)</f>
        <v>19.793510437011719</v>
      </c>
      <c r="K244" s="1">
        <v>5.9499998092651367</v>
      </c>
      <c r="L244">
        <f>(K244*AI244+AJ244)</f>
        <v>1.4309783206944928</v>
      </c>
      <c r="M244" s="1">
        <v>1</v>
      </c>
      <c r="N244">
        <f>L244*(M244+1)*(M244+1)/(M244*M244+1)</f>
        <v>2.8619566413889856</v>
      </c>
      <c r="O244" s="1">
        <v>20.158096313476563</v>
      </c>
      <c r="P244" s="1">
        <v>19.793510437011719</v>
      </c>
      <c r="Q244" s="1">
        <v>20.069524765014648</v>
      </c>
      <c r="R244" s="1">
        <v>410.0152587890625</v>
      </c>
      <c r="S244" s="1">
        <v>411.475830078125</v>
      </c>
      <c r="T244" s="1">
        <v>11.053169250488281</v>
      </c>
      <c r="U244" s="1">
        <v>11.324546813964844</v>
      </c>
      <c r="V244" s="1">
        <v>47.256183624267578</v>
      </c>
      <c r="W244" s="1">
        <v>48.418861389160156</v>
      </c>
      <c r="X244" s="1">
        <v>500.3427734375</v>
      </c>
      <c r="Y244" s="1">
        <v>-3.3006541430950165E-2</v>
      </c>
      <c r="Z244" s="1">
        <v>0.12503017485141754</v>
      </c>
      <c r="AA244" s="1">
        <v>101.31472015380859</v>
      </c>
      <c r="AB244" s="1">
        <v>-2.5395076274871826</v>
      </c>
      <c r="AC244" s="1">
        <v>-7.8819066286087036E-2</v>
      </c>
      <c r="AD244" s="1">
        <v>1.958911307156086E-2</v>
      </c>
      <c r="AE244" s="1">
        <v>1.639865105971694E-3</v>
      </c>
      <c r="AF244" s="1">
        <v>2.5051549077033997E-2</v>
      </c>
      <c r="AG244" s="1">
        <v>1.8583980854600668E-3</v>
      </c>
      <c r="AH244" s="1">
        <v>1</v>
      </c>
      <c r="AI244" s="1">
        <v>-0.21956524252891541</v>
      </c>
      <c r="AJ244" s="1">
        <v>2.737391471862793</v>
      </c>
      <c r="AK244" s="1">
        <v>1</v>
      </c>
      <c r="AL244" s="1">
        <v>0</v>
      </c>
      <c r="AM244" s="1">
        <v>0.15999999642372131</v>
      </c>
      <c r="AN244" s="1">
        <v>111115</v>
      </c>
      <c r="AO244">
        <f>X244*0.000001/(K244*0.0001)</f>
        <v>0.84091225122122415</v>
      </c>
      <c r="AP244">
        <f>(U244-T244)/(1000-U244)*AO244</f>
        <v>2.3081863426325651E-4</v>
      </c>
      <c r="AQ244">
        <f>(P244+273.15)</f>
        <v>292.9435104370117</v>
      </c>
      <c r="AR244">
        <f>(O244+273.15)</f>
        <v>293.30809631347654</v>
      </c>
      <c r="AS244">
        <f>(Y244*AK244+Z244*AL244)*AM244</f>
        <v>-5.2810465109114357E-3</v>
      </c>
      <c r="AT244">
        <f>((AS244+0.00000010773*(AR244^4-AQ244^4))-AP244*44100)/(L244*0.92*2*29.3+0.00000043092*AQ244^3)</f>
        <v>-7.0782637160882886E-2</v>
      </c>
      <c r="AU244">
        <f>0.61365*EXP(17.502*J244/(240.97+J244))</f>
        <v>2.3167745965034645</v>
      </c>
      <c r="AV244">
        <f>AU244*1000/AA244</f>
        <v>22.867107494215126</v>
      </c>
      <c r="AW244">
        <f>(AV244-U244)</f>
        <v>11.542560680250283</v>
      </c>
      <c r="AX244">
        <f>IF(D244,P244,(O244+P244)/2)</f>
        <v>19.975803375244141</v>
      </c>
      <c r="AY244">
        <f>0.61365*EXP(17.502*AX244/(240.97+AX244))</f>
        <v>2.3430992650485507</v>
      </c>
      <c r="AZ244">
        <f>IF(AW244&lt;&gt;0,(1000-(AV244+U244)/2)/AW244*AP244,0)</f>
        <v>1.9655309170359014E-2</v>
      </c>
      <c r="BA244">
        <f>U244*AA244/1000</f>
        <v>1.1473432913255528</v>
      </c>
      <c r="BB244">
        <f>(AY244-BA244)</f>
        <v>1.1957559737229979</v>
      </c>
      <c r="BC244">
        <f>1/(1.6/F244+1.37/N244)</f>
        <v>1.2296708087784131E-2</v>
      </c>
      <c r="BD244">
        <f>G244*AA244*0.001</f>
        <v>51.71392173107261</v>
      </c>
      <c r="BE244">
        <f>G244/S244</f>
        <v>1.2404823649336367</v>
      </c>
      <c r="BF244">
        <f>(1-AP244*AA244/AU244/F244)*100</f>
        <v>48.998045096365509</v>
      </c>
      <c r="BG244">
        <f>(S244-E244/(N244/1.35))</f>
        <v>412.09998509047301</v>
      </c>
      <c r="BH244">
        <f>E244*BF244/100/BG244</f>
        <v>-1.5732505715572024E-3</v>
      </c>
    </row>
    <row r="245" spans="1:60" x14ac:dyDescent="0.25">
      <c r="A245" s="1">
        <v>74</v>
      </c>
      <c r="B245" s="1" t="s">
        <v>307</v>
      </c>
      <c r="C245" s="1">
        <v>10503.499999586493</v>
      </c>
      <c r="D245" s="1">
        <v>0</v>
      </c>
      <c r="E245">
        <f>(R245-S245*(1000-T245)/(1000-U245))*AO245</f>
        <v>-1.3526330022957676</v>
      </c>
      <c r="F245">
        <f>IF(AZ245&lt;&gt;0,1/(1/AZ245-1/N245),0)</f>
        <v>1.9622368511799691E-2</v>
      </c>
      <c r="G245">
        <f>((BC245-AP245/2)*S245-E245)/(BC245+AP245/2)</f>
        <v>513.77406715060386</v>
      </c>
      <c r="H245">
        <f>AP245*1000</f>
        <v>0.22877150513672459</v>
      </c>
      <c r="I245">
        <f>(AU245-BA245)</f>
        <v>1.1689748240447249</v>
      </c>
      <c r="J245">
        <f>(P245+AT245*D245)</f>
        <v>19.790033340454102</v>
      </c>
      <c r="K245" s="1">
        <v>5.9499998092651367</v>
      </c>
      <c r="L245">
        <f>(K245*AI245+AJ245)</f>
        <v>1.4309783206944928</v>
      </c>
      <c r="M245" s="1">
        <v>1</v>
      </c>
      <c r="N245">
        <f>L245*(M245+1)*(M245+1)/(M245*M245+1)</f>
        <v>2.8619566413889856</v>
      </c>
      <c r="O245" s="1">
        <v>20.158988952636719</v>
      </c>
      <c r="P245" s="1">
        <v>19.790033340454102</v>
      </c>
      <c r="Q245" s="1">
        <v>20.060134887695312</v>
      </c>
      <c r="R245" s="1">
        <v>410.01760864257812</v>
      </c>
      <c r="S245" s="1">
        <v>411.51422119140625</v>
      </c>
      <c r="T245" s="1">
        <v>11.055086135864258</v>
      </c>
      <c r="U245" s="1">
        <v>11.324063301086426</v>
      </c>
      <c r="V245" s="1">
        <v>47.261764526367188</v>
      </c>
      <c r="W245" s="1">
        <v>48.413543701171875</v>
      </c>
      <c r="X245" s="1">
        <v>500.33102416992187</v>
      </c>
      <c r="Y245" s="1">
        <v>-4.874691367149353E-2</v>
      </c>
      <c r="Z245" s="1">
        <v>0.10753122717142105</v>
      </c>
      <c r="AA245" s="1">
        <v>101.31523895263672</v>
      </c>
      <c r="AB245" s="1">
        <v>-2.5395076274871826</v>
      </c>
      <c r="AC245" s="1">
        <v>-7.8819066286087036E-2</v>
      </c>
      <c r="AD245" s="1">
        <v>1.958911307156086E-2</v>
      </c>
      <c r="AE245" s="1">
        <v>1.639865105971694E-3</v>
      </c>
      <c r="AF245" s="1">
        <v>2.5051549077033997E-2</v>
      </c>
      <c r="AG245" s="1">
        <v>1.8583980854600668E-3</v>
      </c>
      <c r="AH245" s="1">
        <v>1</v>
      </c>
      <c r="AI245" s="1">
        <v>-0.21956524252891541</v>
      </c>
      <c r="AJ245" s="1">
        <v>2.737391471862793</v>
      </c>
      <c r="AK245" s="1">
        <v>1</v>
      </c>
      <c r="AL245" s="1">
        <v>0</v>
      </c>
      <c r="AM245" s="1">
        <v>0.15999999642372131</v>
      </c>
      <c r="AN245" s="1">
        <v>111115</v>
      </c>
      <c r="AO245">
        <f>X245*0.000001/(K245*0.0001)</f>
        <v>0.84089250455239251</v>
      </c>
      <c r="AP245">
        <f>(U245-T245)/(1000-U245)*AO245</f>
        <v>2.2877150513672459E-4</v>
      </c>
      <c r="AQ245">
        <f>(P245+273.15)</f>
        <v>292.94003334045408</v>
      </c>
      <c r="AR245">
        <f>(O245+273.15)</f>
        <v>293.3089889526367</v>
      </c>
      <c r="AS245">
        <f>(Y245*AK245+Z245*AL245)*AM245</f>
        <v>-7.7995060131064164E-3</v>
      </c>
      <c r="AT245">
        <f>((AS245+0.00000010773*(AR245^4-AQ245^4))-AP245*44100)/(L245*0.92*2*29.3+0.00000043092*AQ245^3)</f>
        <v>-6.9246990302048284E-2</v>
      </c>
      <c r="AU245">
        <f>0.61365*EXP(17.502*J245/(240.97+J245))</f>
        <v>2.3162750033090802</v>
      </c>
      <c r="AV245">
        <f>AU245*1000/AA245</f>
        <v>22.862059323493302</v>
      </c>
      <c r="AW245">
        <f>(AV245-U245)</f>
        <v>11.537996022406876</v>
      </c>
      <c r="AX245">
        <f>IF(D245,P245,(O245+P245)/2)</f>
        <v>19.97451114654541</v>
      </c>
      <c r="AY245">
        <f>0.61365*EXP(17.502*AX245/(240.97+AX245))</f>
        <v>2.3429117375915602</v>
      </c>
      <c r="AZ245">
        <f>IF(AW245&lt;&gt;0,(1000-(AV245+U245)/2)/AW245*AP245,0)</f>
        <v>1.94887482485031E-2</v>
      </c>
      <c r="BA245">
        <f>U245*AA245/1000</f>
        <v>1.1473001792643553</v>
      </c>
      <c r="BB245">
        <f>(AY245-BA245)</f>
        <v>1.1956115583272049</v>
      </c>
      <c r="BC245">
        <f>1/(1.6/F245+1.37/N245)</f>
        <v>1.219240253489679E-2</v>
      </c>
      <c r="BD245">
        <f>G245*AA245*0.001</f>
        <v>52.053142381031456</v>
      </c>
      <c r="BE245">
        <f>G245/S245</f>
        <v>1.2484965055718786</v>
      </c>
      <c r="BF245">
        <f>(1-AP245*AA245/AU245/F245)*100</f>
        <v>49.004112475787721</v>
      </c>
      <c r="BG245">
        <f>(S245-E245/(N245/1.35))</f>
        <v>412.15226529266596</v>
      </c>
      <c r="BH245">
        <f>E245*BF245/100/BG245</f>
        <v>-1.6082546516127017E-3</v>
      </c>
    </row>
    <row r="246" spans="1:60" x14ac:dyDescent="0.25">
      <c r="A246" s="1">
        <v>75</v>
      </c>
      <c r="B246" s="1" t="s">
        <v>308</v>
      </c>
      <c r="C246" s="1">
        <v>10508.999999463558</v>
      </c>
      <c r="D246" s="1">
        <v>0</v>
      </c>
      <c r="E246">
        <f>(R246-S246*(1000-T246)/(1000-U246))*AO246</f>
        <v>-1.3668678265040339</v>
      </c>
      <c r="F246">
        <f>IF(AZ246&lt;&gt;0,1/(1/AZ246-1/N246),0)</f>
        <v>1.9476487570069544E-2</v>
      </c>
      <c r="G246">
        <f>((BC246-AP246/2)*S246-E246)/(BC246+AP246/2)</f>
        <v>515.77215226928047</v>
      </c>
      <c r="H246">
        <f>AP246*1000</f>
        <v>0.22706788140047346</v>
      </c>
      <c r="I246">
        <f>(AU246-BA246)</f>
        <v>1.1689027156875405</v>
      </c>
      <c r="J246">
        <f>(P246+AT246*D246)</f>
        <v>19.789257049560547</v>
      </c>
      <c r="K246" s="1">
        <v>5.9499998092651367</v>
      </c>
      <c r="L246">
        <f>(K246*AI246+AJ246)</f>
        <v>1.4309783206944928</v>
      </c>
      <c r="M246" s="1">
        <v>1</v>
      </c>
      <c r="N246">
        <f>L246*(M246+1)*(M246+1)/(M246*M246+1)</f>
        <v>2.8619566413889856</v>
      </c>
      <c r="O246" s="1">
        <v>20.157123565673828</v>
      </c>
      <c r="P246" s="1">
        <v>19.789257049560547</v>
      </c>
      <c r="Q246" s="1">
        <v>20.055202484130859</v>
      </c>
      <c r="R246" s="1">
        <v>410.01397705078125</v>
      </c>
      <c r="S246" s="1">
        <v>411.52838134765625</v>
      </c>
      <c r="T246" s="1">
        <v>11.056686401367187</v>
      </c>
      <c r="U246" s="1">
        <v>11.323666572570801</v>
      </c>
      <c r="V246" s="1">
        <v>47.273223876953125</v>
      </c>
      <c r="W246" s="1">
        <v>48.416130065917969</v>
      </c>
      <c r="X246" s="1">
        <v>500.31991577148437</v>
      </c>
      <c r="Y246" s="1">
        <v>-5.6783717125654221E-2</v>
      </c>
      <c r="Z246" s="1">
        <v>9.6664376556873322E-2</v>
      </c>
      <c r="AA246" s="1">
        <v>101.3153076171875</v>
      </c>
      <c r="AB246" s="1">
        <v>-2.5395076274871826</v>
      </c>
      <c r="AC246" s="1">
        <v>-7.8819066286087036E-2</v>
      </c>
      <c r="AD246" s="1">
        <v>1.958911307156086E-2</v>
      </c>
      <c r="AE246" s="1">
        <v>1.639865105971694E-3</v>
      </c>
      <c r="AF246" s="1">
        <v>2.5051549077033997E-2</v>
      </c>
      <c r="AG246" s="1">
        <v>1.8583980854600668E-3</v>
      </c>
      <c r="AH246" s="1">
        <v>1</v>
      </c>
      <c r="AI246" s="1">
        <v>-0.21956524252891541</v>
      </c>
      <c r="AJ246" s="1">
        <v>2.737391471862793</v>
      </c>
      <c r="AK246" s="1">
        <v>1</v>
      </c>
      <c r="AL246" s="1">
        <v>0</v>
      </c>
      <c r="AM246" s="1">
        <v>0.15999999642372131</v>
      </c>
      <c r="AN246" s="1">
        <v>111115</v>
      </c>
      <c r="AO246">
        <f>X246*0.000001/(K246*0.0001)</f>
        <v>0.84087383497458823</v>
      </c>
      <c r="AP246">
        <f>(U246-T246)/(1000-U246)*AO246</f>
        <v>2.2706788140047345E-4</v>
      </c>
      <c r="AQ246">
        <f>(P246+273.15)</f>
        <v>292.93925704956052</v>
      </c>
      <c r="AR246">
        <f>(O246+273.15)</f>
        <v>293.30712356567381</v>
      </c>
      <c r="AS246">
        <f>(Y246*AK246+Z246*AL246)*AM246</f>
        <v>-9.085394537030278E-3</v>
      </c>
      <c r="AT246">
        <f>((AS246+0.00000010773*(AR246^4-AQ246^4))-AP246*44100)/(L246*0.92*2*29.3+0.00000043092*AQ246^3)</f>
        <v>-6.8542690121584052E-2</v>
      </c>
      <c r="AU246">
        <f>0.61365*EXP(17.502*J246/(240.97+J246))</f>
        <v>2.3161634778420144</v>
      </c>
      <c r="AV246">
        <f>AU246*1000/AA246</f>
        <v>22.860943053082057</v>
      </c>
      <c r="AW246">
        <f>(AV246-U246)</f>
        <v>11.537276480511256</v>
      </c>
      <c r="AX246">
        <f>IF(D246,P246,(O246+P246)/2)</f>
        <v>19.973190307617188</v>
      </c>
      <c r="AY246">
        <f>0.61365*EXP(17.502*AX246/(240.97+AX246))</f>
        <v>2.3427200718265926</v>
      </c>
      <c r="AZ246">
        <f>IF(AW246&lt;&gt;0,(1000-(AV246+U246)/2)/AW246*AP246,0)</f>
        <v>1.9344840035287397E-2</v>
      </c>
      <c r="BA246">
        <f>U246*AA246/1000</f>
        <v>1.1472607621544739</v>
      </c>
      <c r="BB246">
        <f>(AY246-BA246)</f>
        <v>1.1954593096721187</v>
      </c>
      <c r="BC246">
        <f>1/(1.6/F246+1.37/N246)</f>
        <v>1.2102284208977795E-2</v>
      </c>
      <c r="BD246">
        <f>G246*AA246*0.001</f>
        <v>52.255614267541027</v>
      </c>
      <c r="BE246">
        <f>G246/S246</f>
        <v>1.2533088254575566</v>
      </c>
      <c r="BF246">
        <f>(1-AP246*AA246/AU246/F246)*100</f>
        <v>49.002260284926194</v>
      </c>
      <c r="BG246">
        <f>(S246-E246/(N246/1.35))</f>
        <v>412.17314009036204</v>
      </c>
      <c r="BH246">
        <f>E246*BF246/100/BG246</f>
        <v>-1.6250358525244477E-3</v>
      </c>
    </row>
    <row r="247" spans="1:60" x14ac:dyDescent="0.25">
      <c r="A247" s="1" t="s">
        <v>9</v>
      </c>
      <c r="B247" s="1" t="s">
        <v>309</v>
      </c>
    </row>
    <row r="248" spans="1:60" x14ac:dyDescent="0.25">
      <c r="A248" s="1" t="s">
        <v>9</v>
      </c>
      <c r="B248" s="1" t="s">
        <v>310</v>
      </c>
    </row>
    <row r="249" spans="1:60" x14ac:dyDescent="0.25">
      <c r="A249" s="1" t="s">
        <v>9</v>
      </c>
      <c r="B249" s="1" t="s">
        <v>311</v>
      </c>
    </row>
    <row r="250" spans="1:60" x14ac:dyDescent="0.25">
      <c r="A250" s="1" t="s">
        <v>9</v>
      </c>
      <c r="B250" s="1" t="s">
        <v>312</v>
      </c>
    </row>
    <row r="251" spans="1:60" x14ac:dyDescent="0.25">
      <c r="A251" s="1" t="s">
        <v>9</v>
      </c>
      <c r="B251" s="1" t="s">
        <v>313</v>
      </c>
    </row>
    <row r="252" spans="1:60" x14ac:dyDescent="0.25">
      <c r="A252" s="1" t="s">
        <v>9</v>
      </c>
      <c r="B252" s="1" t="s">
        <v>314</v>
      </c>
    </row>
    <row r="253" spans="1:60" x14ac:dyDescent="0.25">
      <c r="A253" s="1" t="s">
        <v>9</v>
      </c>
      <c r="B253" s="1" t="s">
        <v>315</v>
      </c>
    </row>
    <row r="254" spans="1:60" x14ac:dyDescent="0.25">
      <c r="A254" s="1" t="s">
        <v>9</v>
      </c>
      <c r="B254" s="1" t="s">
        <v>316</v>
      </c>
    </row>
    <row r="255" spans="1:60" x14ac:dyDescent="0.25">
      <c r="A255" s="1" t="s">
        <v>9</v>
      </c>
      <c r="B255" s="1" t="s">
        <v>317</v>
      </c>
    </row>
    <row r="256" spans="1:60" x14ac:dyDescent="0.25">
      <c r="A256" s="1" t="s">
        <v>9</v>
      </c>
      <c r="B256" s="1" t="s">
        <v>318</v>
      </c>
    </row>
    <row r="257" spans="1:60" x14ac:dyDescent="0.25">
      <c r="A257" s="1" t="s">
        <v>9</v>
      </c>
      <c r="B257" s="1" t="s">
        <v>319</v>
      </c>
    </row>
    <row r="258" spans="1:60" x14ac:dyDescent="0.25">
      <c r="A258" s="1">
        <v>76</v>
      </c>
      <c r="B258" s="1" t="s">
        <v>320</v>
      </c>
      <c r="C258" s="1">
        <v>10925.999999932945</v>
      </c>
      <c r="D258" s="1">
        <v>0</v>
      </c>
      <c r="E258">
        <f>(R258-S258*(1000-T258)/(1000-U258))*AO258</f>
        <v>-1.0655758017315722</v>
      </c>
      <c r="F258">
        <f>IF(AZ258&lt;&gt;0,1/(1/AZ258-1/N258),0)</f>
        <v>2.0954646705220487E-2</v>
      </c>
      <c r="G258">
        <f>((BC258-AP258/2)*S258-E258)/(BC258+AP258/2)</f>
        <v>484.36474210049562</v>
      </c>
      <c r="H258">
        <f>AP258*1000</f>
        <v>0.24201170235734487</v>
      </c>
      <c r="I258">
        <f>(AU258-BA258)</f>
        <v>1.1573647181887685</v>
      </c>
      <c r="J258">
        <f>(P258+AT258*D258)</f>
        <v>19.777606964111328</v>
      </c>
      <c r="K258" s="1">
        <v>4.7899999618530273</v>
      </c>
      <c r="L258">
        <f>(K258*AI258+AJ258)</f>
        <v>1.6856739685250375</v>
      </c>
      <c r="M258" s="1">
        <v>1</v>
      </c>
      <c r="N258">
        <f>L258*(M258+1)*(M258+1)/(M258*M258+1)</f>
        <v>3.371347937050075</v>
      </c>
      <c r="O258" s="1">
        <v>20.148174285888672</v>
      </c>
      <c r="P258" s="1">
        <v>19.777606964111328</v>
      </c>
      <c r="Q258" s="1">
        <v>20.031824111938477</v>
      </c>
      <c r="R258" s="1">
        <v>409.95999145507812</v>
      </c>
      <c r="S258" s="1">
        <v>410.88491821289063</v>
      </c>
      <c r="T258" s="1">
        <v>11.190614700317383</v>
      </c>
      <c r="U258" s="1">
        <v>11.419657707214355</v>
      </c>
      <c r="V258" s="1">
        <v>47.878482818603516</v>
      </c>
      <c r="W258" s="1">
        <v>48.860218048095703</v>
      </c>
      <c r="X258" s="1">
        <v>500.34182739257812</v>
      </c>
      <c r="Y258" s="1">
        <v>-3.4489884972572327E-2</v>
      </c>
      <c r="Z258" s="1">
        <v>0.10939868539571762</v>
      </c>
      <c r="AA258" s="1">
        <v>101.32752227783203</v>
      </c>
      <c r="AB258" s="1">
        <v>-2.4725475311279297</v>
      </c>
      <c r="AC258" s="1">
        <v>-7.3582008481025696E-2</v>
      </c>
      <c r="AD258" s="1">
        <v>1.814289391040802E-2</v>
      </c>
      <c r="AE258" s="1">
        <v>2.2384121548384428E-3</v>
      </c>
      <c r="AF258" s="1">
        <v>1.5980569645762444E-2</v>
      </c>
      <c r="AG258" s="1">
        <v>3.0048282351344824E-3</v>
      </c>
      <c r="AH258" s="1">
        <v>0.66666668653488159</v>
      </c>
      <c r="AI258" s="1">
        <v>-0.21956524252891541</v>
      </c>
      <c r="AJ258" s="1">
        <v>2.737391471862793</v>
      </c>
      <c r="AK258" s="1">
        <v>1</v>
      </c>
      <c r="AL258" s="1">
        <v>0</v>
      </c>
      <c r="AM258" s="1">
        <v>0.15999999642372131</v>
      </c>
      <c r="AN258" s="1">
        <v>111115</v>
      </c>
      <c r="AO258">
        <f>X258*0.000001/(K258*0.0001)</f>
        <v>1.0445549715599982</v>
      </c>
      <c r="AP258">
        <f>(U258-T258)/(1000-U258)*AO258</f>
        <v>2.4201170235734488E-4</v>
      </c>
      <c r="AQ258">
        <f>(P258+273.15)</f>
        <v>292.92760696411131</v>
      </c>
      <c r="AR258">
        <f>(O258+273.15)</f>
        <v>293.29817428588865</v>
      </c>
      <c r="AS258">
        <f>(Y258*AK258+Z258*AL258)*AM258</f>
        <v>-5.5183814722661317E-3</v>
      </c>
      <c r="AT258">
        <f>((AS258+0.00000010773*(AR258^4-AQ258^4))-AP258*44100)/(L258*0.92*2*29.3+0.00000043092*AQ258^3)</f>
        <v>-6.5450408071996785E-2</v>
      </c>
      <c r="AU258">
        <f>0.61365*EXP(17.502*J258/(240.97+J258))</f>
        <v>2.3144903389217473</v>
      </c>
      <c r="AV258">
        <f>AU258*1000/AA258</f>
        <v>22.841675064111392</v>
      </c>
      <c r="AW258">
        <f>(AV258-U258)</f>
        <v>11.422017356897037</v>
      </c>
      <c r="AX258">
        <f>IF(D258,P258,(O258+P258)/2)</f>
        <v>19.962890625</v>
      </c>
      <c r="AY258">
        <f>0.61365*EXP(17.502*AX258/(240.97+AX258))</f>
        <v>2.3412259652452847</v>
      </c>
      <c r="AZ258">
        <f>IF(AW258&lt;&gt;0,(1000-(AV258+U258)/2)/AW258*AP258,0)</f>
        <v>2.0825207420929248E-2</v>
      </c>
      <c r="BA258">
        <f>U258*AA258/1000</f>
        <v>1.1571256207329788</v>
      </c>
      <c r="BB258">
        <f>(AY258-BA258)</f>
        <v>1.1841003445123059</v>
      </c>
      <c r="BC258">
        <f>1/(1.6/F258+1.37/N258)</f>
        <v>1.3027322384878593E-2</v>
      </c>
      <c r="BD258">
        <f>G258*AA258*0.001</f>
        <v>49.079479195784337</v>
      </c>
      <c r="BE258">
        <f>G258/S258</f>
        <v>1.1788331005362749</v>
      </c>
      <c r="BF258">
        <f>(1-AP258*AA258/AU258/F258)*100</f>
        <v>49.437554086597913</v>
      </c>
      <c r="BG258">
        <f>(S258-E258/(N258/1.35))</f>
        <v>411.31161025393709</v>
      </c>
      <c r="BH258">
        <f>E258*BF258/100/BG258</f>
        <v>-1.2807676714730004E-3</v>
      </c>
    </row>
    <row r="259" spans="1:60" x14ac:dyDescent="0.25">
      <c r="A259" s="1">
        <v>77</v>
      </c>
      <c r="B259" s="1" t="s">
        <v>321</v>
      </c>
      <c r="C259" s="1">
        <v>10930.999999821186</v>
      </c>
      <c r="D259" s="1">
        <v>0</v>
      </c>
      <c r="E259">
        <f>(R259-S259*(1000-T259)/(1000-U259))*AO259</f>
        <v>-1.0682483399666893</v>
      </c>
      <c r="F259">
        <f>IF(AZ259&lt;&gt;0,1/(1/AZ259-1/N259),0)</f>
        <v>2.0523569138871496E-2</v>
      </c>
      <c r="G259">
        <f>((BC259-AP259/2)*S259-E259)/(BC259+AP259/2)</f>
        <v>486.282856963455</v>
      </c>
      <c r="H259">
        <f>AP259*1000</f>
        <v>0.23694041779956637</v>
      </c>
      <c r="I259">
        <f>(AU259-BA259)</f>
        <v>1.1567688326290098</v>
      </c>
      <c r="J259">
        <f>(P259+AT259*D259)</f>
        <v>19.77117919921875</v>
      </c>
      <c r="K259" s="1">
        <v>4.7899999618530273</v>
      </c>
      <c r="L259">
        <f>(K259*AI259+AJ259)</f>
        <v>1.6856739685250375</v>
      </c>
      <c r="M259" s="1">
        <v>1</v>
      </c>
      <c r="N259">
        <f>L259*(M259+1)*(M259+1)/(M259*M259+1)</f>
        <v>3.371347937050075</v>
      </c>
      <c r="O259" s="1">
        <v>20.141082763671875</v>
      </c>
      <c r="P259" s="1">
        <v>19.77117919921875</v>
      </c>
      <c r="Q259" s="1">
        <v>20.017215728759766</v>
      </c>
      <c r="R259" s="1">
        <v>409.96893310546875</v>
      </c>
      <c r="S259" s="1">
        <v>410.8984375</v>
      </c>
      <c r="T259" s="1">
        <v>11.192218780517578</v>
      </c>
      <c r="U259" s="1">
        <v>11.416469573974609</v>
      </c>
      <c r="V259" s="1">
        <v>47.903629302978516</v>
      </c>
      <c r="W259" s="1">
        <v>48.866455078125</v>
      </c>
      <c r="X259" s="1">
        <v>500.32711791992187</v>
      </c>
      <c r="Y259" s="1">
        <v>-6.0130171477794647E-2</v>
      </c>
      <c r="Z259" s="1">
        <v>0.14878836274147034</v>
      </c>
      <c r="AA259" s="1">
        <v>101.32719421386719</v>
      </c>
      <c r="AB259" s="1">
        <v>-2.4725475311279297</v>
      </c>
      <c r="AC259" s="1">
        <v>-7.3582008481025696E-2</v>
      </c>
      <c r="AD259" s="1">
        <v>1.814289391040802E-2</v>
      </c>
      <c r="AE259" s="1">
        <v>2.2384121548384428E-3</v>
      </c>
      <c r="AF259" s="1">
        <v>1.5980569645762444E-2</v>
      </c>
      <c r="AG259" s="1">
        <v>3.0048282351344824E-3</v>
      </c>
      <c r="AH259" s="1">
        <v>1</v>
      </c>
      <c r="AI259" s="1">
        <v>-0.21956524252891541</v>
      </c>
      <c r="AJ259" s="1">
        <v>2.737391471862793</v>
      </c>
      <c r="AK259" s="1">
        <v>1</v>
      </c>
      <c r="AL259" s="1">
        <v>0</v>
      </c>
      <c r="AM259" s="1">
        <v>0.15999999642372131</v>
      </c>
      <c r="AN259" s="1">
        <v>111115</v>
      </c>
      <c r="AO259">
        <f>X259*0.000001/(K259*0.0001)</f>
        <v>1.0445242628485714</v>
      </c>
      <c r="AP259">
        <f>(U259-T259)/(1000-U259)*AO259</f>
        <v>2.3694041779956636E-4</v>
      </c>
      <c r="AQ259">
        <f>(P259+273.15)</f>
        <v>292.92117919921873</v>
      </c>
      <c r="AR259">
        <f>(O259+273.15)</f>
        <v>293.29108276367185</v>
      </c>
      <c r="AS259">
        <f>(Y259*AK259+Z259*AL259)*AM259</f>
        <v>-9.6208272214048929E-3</v>
      </c>
      <c r="AT259">
        <f>((AS259+0.00000010773*(AR259^4-AQ259^4))-AP259*44100)/(L259*0.92*2*29.3+0.00000043092*AQ259^3)</f>
        <v>-6.3365884899457381E-2</v>
      </c>
      <c r="AU259">
        <f>0.61365*EXP(17.502*J259/(240.97+J259))</f>
        <v>2.3135676623878405</v>
      </c>
      <c r="AV259">
        <f>AU259*1000/AA259</f>
        <v>22.83264310570652</v>
      </c>
      <c r="AW259">
        <f>(AV259-U259)</f>
        <v>11.416173531731911</v>
      </c>
      <c r="AX259">
        <f>IF(D259,P259,(O259+P259)/2)</f>
        <v>19.956130981445313</v>
      </c>
      <c r="AY259">
        <f>0.61365*EXP(17.502*AX259/(240.97+AX259))</f>
        <v>2.340245842510587</v>
      </c>
      <c r="AZ259">
        <f>IF(AW259&lt;&gt;0,(1000-(AV259+U259)/2)/AW259*AP259,0)</f>
        <v>2.0399384926872467E-2</v>
      </c>
      <c r="BA259">
        <f>U259*AA259/1000</f>
        <v>1.1567988297588307</v>
      </c>
      <c r="BB259">
        <f>(AY259-BA259)</f>
        <v>1.1834470127517562</v>
      </c>
      <c r="BC259">
        <f>1/(1.6/F259+1.37/N259)</f>
        <v>1.2760714898878606E-2</v>
      </c>
      <c r="BD259">
        <f>G259*AA259*0.001</f>
        <v>49.273677490410208</v>
      </c>
      <c r="BE259">
        <f>G259/S259</f>
        <v>1.1834624145132093</v>
      </c>
      <c r="BF259">
        <f>(1-AP259*AA259/AU259/F259)*100</f>
        <v>49.437321413356457</v>
      </c>
      <c r="BG259">
        <f>(S259-E259/(N259/1.35))</f>
        <v>411.32619971436725</v>
      </c>
      <c r="BH259">
        <f>E259*BF259/100/BG259</f>
        <v>-1.283928341274903E-3</v>
      </c>
    </row>
    <row r="260" spans="1:60" x14ac:dyDescent="0.25">
      <c r="A260" s="1">
        <v>78</v>
      </c>
      <c r="B260" s="1" t="s">
        <v>322</v>
      </c>
      <c r="C260" s="1">
        <v>10936.499999698251</v>
      </c>
      <c r="D260" s="1">
        <v>0</v>
      </c>
      <c r="E260">
        <f>(R260-S260*(1000-T260)/(1000-U260))*AO260</f>
        <v>-1.0779201944717858</v>
      </c>
      <c r="F260">
        <f>IF(AZ260&lt;&gt;0,1/(1/AZ260-1/N260),0)</f>
        <v>2.0060770043584107E-2</v>
      </c>
      <c r="G260">
        <f>((BC260-AP260/2)*S260-E260)/(BC260+AP260/2)</f>
        <v>488.97077066633977</v>
      </c>
      <c r="H260">
        <f>AP260*1000</f>
        <v>0.23165347689111712</v>
      </c>
      <c r="I260">
        <f>(AU260-BA260)</f>
        <v>1.1568917784110373</v>
      </c>
      <c r="J260">
        <f>(P260+AT260*D260)</f>
        <v>19.769924163818359</v>
      </c>
      <c r="K260" s="1">
        <v>4.7899999618530273</v>
      </c>
      <c r="L260">
        <f>(K260*AI260+AJ260)</f>
        <v>1.6856739685250375</v>
      </c>
      <c r="M260" s="1">
        <v>1</v>
      </c>
      <c r="N260">
        <f>L260*(M260+1)*(M260+1)/(M260*M260+1)</f>
        <v>3.371347937050075</v>
      </c>
      <c r="O260" s="1">
        <v>20.135038375854492</v>
      </c>
      <c r="P260" s="1">
        <v>19.769924163818359</v>
      </c>
      <c r="Q260" s="1">
        <v>20.024917602539063</v>
      </c>
      <c r="R260" s="1">
        <v>409.97506713867187</v>
      </c>
      <c r="S260" s="1">
        <v>410.91592407226562</v>
      </c>
      <c r="T260" s="1">
        <v>11.194242477416992</v>
      </c>
      <c r="U260" s="1">
        <v>11.413494110107422</v>
      </c>
      <c r="V260" s="1">
        <v>47.929622650146484</v>
      </c>
      <c r="W260" s="1">
        <v>48.872158050537109</v>
      </c>
      <c r="X260" s="1">
        <v>500.31805419921875</v>
      </c>
      <c r="Y260" s="1">
        <v>-4.2047183960676193E-2</v>
      </c>
      <c r="Z260" s="1">
        <v>0.16056017577648163</v>
      </c>
      <c r="AA260" s="1">
        <v>101.32705688476562</v>
      </c>
      <c r="AB260" s="1">
        <v>-2.4725475311279297</v>
      </c>
      <c r="AC260" s="1">
        <v>-7.3582008481025696E-2</v>
      </c>
      <c r="AD260" s="1">
        <v>1.814289391040802E-2</v>
      </c>
      <c r="AE260" s="1">
        <v>2.2384121548384428E-3</v>
      </c>
      <c r="AF260" s="1">
        <v>1.5980569645762444E-2</v>
      </c>
      <c r="AG260" s="1">
        <v>3.0048282351344824E-3</v>
      </c>
      <c r="AH260" s="1">
        <v>1</v>
      </c>
      <c r="AI260" s="1">
        <v>-0.21956524252891541</v>
      </c>
      <c r="AJ260" s="1">
        <v>2.737391471862793</v>
      </c>
      <c r="AK260" s="1">
        <v>1</v>
      </c>
      <c r="AL260" s="1">
        <v>0</v>
      </c>
      <c r="AM260" s="1">
        <v>0.15999999642372131</v>
      </c>
      <c r="AN260" s="1">
        <v>111115</v>
      </c>
      <c r="AO260">
        <f>X260*0.000001/(K260*0.0001)</f>
        <v>1.0445053406757627</v>
      </c>
      <c r="AP260">
        <f>(U260-T260)/(1000-U260)*AO260</f>
        <v>2.3165347689111713E-4</v>
      </c>
      <c r="AQ260">
        <f>(P260+273.15)</f>
        <v>292.91992416381834</v>
      </c>
      <c r="AR260">
        <f>(O260+273.15)</f>
        <v>293.28503837585447</v>
      </c>
      <c r="AS260">
        <f>(Y260*AK260+Z260*AL260)*AM260</f>
        <v>-6.7275492833357431E-3</v>
      </c>
      <c r="AT260">
        <f>((AS260+0.00000010773*(AR260^4-AQ260^4))-AP260*44100)/(L260*0.92*2*29.3+0.00000043092*AQ260^3)</f>
        <v>-6.1557568280612297E-2</v>
      </c>
      <c r="AU260">
        <f>0.61365*EXP(17.502*J260/(240.97+J260))</f>
        <v>2.3133875453598294</v>
      </c>
      <c r="AV260">
        <f>AU260*1000/AA260</f>
        <v>22.83089647013762</v>
      </c>
      <c r="AW260">
        <f>(AV260-U260)</f>
        <v>11.417402360030199</v>
      </c>
      <c r="AX260">
        <f>IF(D260,P260,(O260+P260)/2)</f>
        <v>19.952481269836426</v>
      </c>
      <c r="AY260">
        <f>0.61365*EXP(17.502*AX260/(240.97+AX260))</f>
        <v>2.3397167976250017</v>
      </c>
      <c r="AZ260">
        <f>IF(AW260&lt;&gt;0,(1000-(AV260+U260)/2)/AW260*AP260,0)</f>
        <v>1.9942107113368766E-2</v>
      </c>
      <c r="BA260">
        <f>U260*AA260/1000</f>
        <v>1.1564957669487921</v>
      </c>
      <c r="BB260">
        <f>(AY260-BA260)</f>
        <v>1.1832210306762097</v>
      </c>
      <c r="BC260">
        <f>1/(1.6/F260+1.37/N260)</f>
        <v>1.2474424025369626E-2</v>
      </c>
      <c r="BD260">
        <f>G260*AA260*0.001</f>
        <v>49.545969094295899</v>
      </c>
      <c r="BE260">
        <f>G260/S260</f>
        <v>1.1899533262681421</v>
      </c>
      <c r="BF260">
        <f>(1-AP260*AA260/AU260/F260)*100</f>
        <v>49.421230598709585</v>
      </c>
      <c r="BG260">
        <f>(S260-E260/(N260/1.35))</f>
        <v>411.34755921930719</v>
      </c>
      <c r="BH260">
        <f>E260*BF260/100/BG260</f>
        <v>-1.2950640232094906E-3</v>
      </c>
    </row>
    <row r="261" spans="1:60" x14ac:dyDescent="0.25">
      <c r="A261" s="1">
        <v>79</v>
      </c>
      <c r="B261" s="1" t="s">
        <v>323</v>
      </c>
      <c r="C261" s="1">
        <v>10941.499999586493</v>
      </c>
      <c r="D261" s="1">
        <v>0</v>
      </c>
      <c r="E261">
        <f>(R261-S261*(1000-T261)/(1000-U261))*AO261</f>
        <v>-1.0742812073630728</v>
      </c>
      <c r="F261">
        <f>IF(AZ261&lt;&gt;0,1/(1/AZ261-1/N261),0)</f>
        <v>1.9781858899967999E-2</v>
      </c>
      <c r="G261">
        <f>((BC261-AP261/2)*S261-E261)/(BC261+AP261/2)</f>
        <v>489.88035929399661</v>
      </c>
      <c r="H261">
        <f>AP261*1000</f>
        <v>0.2283952793611394</v>
      </c>
      <c r="I261">
        <f>(AU261-BA261)</f>
        <v>1.1566139173065213</v>
      </c>
      <c r="J261">
        <f>(P261+AT261*D261)</f>
        <v>19.766773223876953</v>
      </c>
      <c r="K261" s="1">
        <v>4.7899999618530273</v>
      </c>
      <c r="L261">
        <f>(K261*AI261+AJ261)</f>
        <v>1.6856739685250375</v>
      </c>
      <c r="M261" s="1">
        <v>1</v>
      </c>
      <c r="N261">
        <f>L261*(M261+1)*(M261+1)/(M261*M261+1)</f>
        <v>3.371347937050075</v>
      </c>
      <c r="O261" s="1">
        <v>20.135349273681641</v>
      </c>
      <c r="P261" s="1">
        <v>19.766773223876953</v>
      </c>
      <c r="Q261" s="1">
        <v>20.054759979248047</v>
      </c>
      <c r="R261" s="1">
        <v>409.97698974609375</v>
      </c>
      <c r="S261" s="1">
        <v>410.9156494140625</v>
      </c>
      <c r="T261" s="1">
        <v>11.195572853088379</v>
      </c>
      <c r="U261" s="1">
        <v>11.411742210388184</v>
      </c>
      <c r="V261" s="1">
        <v>47.937786102294922</v>
      </c>
      <c r="W261" s="1">
        <v>48.866096496582031</v>
      </c>
      <c r="X261" s="1">
        <v>500.31549072265625</v>
      </c>
      <c r="Y261" s="1">
        <v>-3.6406196653842926E-2</v>
      </c>
      <c r="Z261" s="1">
        <v>0.13586275279521942</v>
      </c>
      <c r="AA261" s="1">
        <v>101.32733917236328</v>
      </c>
      <c r="AB261" s="1">
        <v>-2.4725475311279297</v>
      </c>
      <c r="AC261" s="1">
        <v>-7.3582008481025696E-2</v>
      </c>
      <c r="AD261" s="1">
        <v>1.814289391040802E-2</v>
      </c>
      <c r="AE261" s="1">
        <v>2.2384121548384428E-3</v>
      </c>
      <c r="AF261" s="1">
        <v>1.5980569645762444E-2</v>
      </c>
      <c r="AG261" s="1">
        <v>3.0048282351344824E-3</v>
      </c>
      <c r="AH261" s="1">
        <v>1</v>
      </c>
      <c r="AI261" s="1">
        <v>-0.21956524252891541</v>
      </c>
      <c r="AJ261" s="1">
        <v>2.737391471862793</v>
      </c>
      <c r="AK261" s="1">
        <v>1</v>
      </c>
      <c r="AL261" s="1">
        <v>0</v>
      </c>
      <c r="AM261" s="1">
        <v>0.15999999642372131</v>
      </c>
      <c r="AN261" s="1">
        <v>111115</v>
      </c>
      <c r="AO261">
        <f>X261*0.000001/(K261*0.0001)</f>
        <v>1.0444999889501199</v>
      </c>
      <c r="AP261">
        <f>(U261-T261)/(1000-U261)*AO261</f>
        <v>2.2839527936113942E-4</v>
      </c>
      <c r="AQ261">
        <f>(P261+273.15)</f>
        <v>292.91677322387693</v>
      </c>
      <c r="AR261">
        <f>(O261+273.15)</f>
        <v>293.28534927368162</v>
      </c>
      <c r="AS261">
        <f>(Y261*AK261+Z261*AL261)*AM261</f>
        <v>-5.824991334416163E-3</v>
      </c>
      <c r="AT261">
        <f>((AS261+0.00000010773*(AR261^4-AQ261^4))-AP261*44100)/(L261*0.92*2*29.3+0.00000043092*AQ261^3)</f>
        <v>-5.9767419337060319E-2</v>
      </c>
      <c r="AU261">
        <f>0.61365*EXP(17.502*J261/(240.97+J261))</f>
        <v>2.3129353908060994</v>
      </c>
      <c r="AV261">
        <f>AU261*1000/AA261</f>
        <v>22.826370550120448</v>
      </c>
      <c r="AW261">
        <f>(AV261-U261)</f>
        <v>11.414628339732264</v>
      </c>
      <c r="AX261">
        <f>IF(D261,P261,(O261+P261)/2)</f>
        <v>19.951061248779297</v>
      </c>
      <c r="AY261">
        <f>0.61365*EXP(17.502*AX261/(240.97+AX261))</f>
        <v>2.3395109864288792</v>
      </c>
      <c r="AZ261">
        <f>IF(AW261&lt;&gt;0,(1000-(AV261+U261)/2)/AW261*AP261,0)</f>
        <v>1.9666463157225981E-2</v>
      </c>
      <c r="BA261">
        <f>U261*AA261/1000</f>
        <v>1.1563214734995781</v>
      </c>
      <c r="BB261">
        <f>(AY261-BA261)</f>
        <v>1.1831895129293011</v>
      </c>
      <c r="BC261">
        <f>1/(1.6/F261+1.37/N261)</f>
        <v>1.2301855231431468E-2</v>
      </c>
      <c r="BD261">
        <f>G261*AA261*0.001</f>
        <v>49.638273320061984</v>
      </c>
      <c r="BE261">
        <f>G261/S261</f>
        <v>1.1921676869511599</v>
      </c>
      <c r="BF261">
        <f>(1-AP261*AA261/AU261/F261)*100</f>
        <v>49.419495068020368</v>
      </c>
      <c r="BG261">
        <f>(S261-E261/(N261/1.35))</f>
        <v>411.34582738946574</v>
      </c>
      <c r="BH261">
        <f>E261*BF261/100/BG261</f>
        <v>-1.2906520813855216E-3</v>
      </c>
    </row>
    <row r="262" spans="1:60" x14ac:dyDescent="0.25">
      <c r="A262" s="1">
        <v>80</v>
      </c>
      <c r="B262" s="1" t="s">
        <v>324</v>
      </c>
      <c r="C262" s="1">
        <v>10946.499999474734</v>
      </c>
      <c r="D262" s="1">
        <v>0</v>
      </c>
      <c r="E262">
        <f>(R262-S262*(1000-T262)/(1000-U262))*AO262</f>
        <v>-1.0778026339733693</v>
      </c>
      <c r="F262">
        <f>IF(AZ262&lt;&gt;0,1/(1/AZ262-1/N262),0)</f>
        <v>1.9543387216060339E-2</v>
      </c>
      <c r="G262">
        <f>((BC262-AP262/2)*S262-E262)/(BC262+AP262/2)</f>
        <v>491.22886396616627</v>
      </c>
      <c r="H262">
        <f>AP262*1000</f>
        <v>0.2257302030381626</v>
      </c>
      <c r="I262">
        <f>(AU262-BA262)</f>
        <v>1.1569861022438315</v>
      </c>
      <c r="J262">
        <f>(P262+AT262*D262)</f>
        <v>19.768613815307617</v>
      </c>
      <c r="K262" s="1">
        <v>4.7899999618530273</v>
      </c>
      <c r="L262">
        <f>(K262*AI262+AJ262)</f>
        <v>1.6856739685250375</v>
      </c>
      <c r="M262" s="1">
        <v>1</v>
      </c>
      <c r="N262">
        <f>L262*(M262+1)*(M262+1)/(M262*M262+1)</f>
        <v>3.371347937050075</v>
      </c>
      <c r="O262" s="1">
        <v>20.140584945678711</v>
      </c>
      <c r="P262" s="1">
        <v>19.768613815307617</v>
      </c>
      <c r="Q262" s="1">
        <v>20.065919876098633</v>
      </c>
      <c r="R262" s="1">
        <v>409.98654174804687</v>
      </c>
      <c r="S262" s="1">
        <v>410.92959594726562</v>
      </c>
      <c r="T262" s="1">
        <v>11.197012901306152</v>
      </c>
      <c r="U262" s="1">
        <v>11.41065502166748</v>
      </c>
      <c r="V262" s="1">
        <v>47.931804656982422</v>
      </c>
      <c r="W262" s="1">
        <v>48.848575592041016</v>
      </c>
      <c r="X262" s="1">
        <v>500.32733154296875</v>
      </c>
      <c r="Y262" s="1">
        <v>-2.5682656094431877E-2</v>
      </c>
      <c r="Z262" s="1">
        <v>0.11280969530344009</v>
      </c>
      <c r="AA262" s="1">
        <v>101.32752227783203</v>
      </c>
      <c r="AB262" s="1">
        <v>-2.4725475311279297</v>
      </c>
      <c r="AC262" s="1">
        <v>-7.3582008481025696E-2</v>
      </c>
      <c r="AD262" s="1">
        <v>1.814289391040802E-2</v>
      </c>
      <c r="AE262" s="1">
        <v>2.2384121548384428E-3</v>
      </c>
      <c r="AF262" s="1">
        <v>1.5980569645762444E-2</v>
      </c>
      <c r="AG262" s="1">
        <v>3.0048282351344824E-3</v>
      </c>
      <c r="AH262" s="1">
        <v>1</v>
      </c>
      <c r="AI262" s="1">
        <v>-0.21956524252891541</v>
      </c>
      <c r="AJ262" s="1">
        <v>2.737391471862793</v>
      </c>
      <c r="AK262" s="1">
        <v>1</v>
      </c>
      <c r="AL262" s="1">
        <v>0</v>
      </c>
      <c r="AM262" s="1">
        <v>0.15999999642372131</v>
      </c>
      <c r="AN262" s="1">
        <v>111115</v>
      </c>
      <c r="AO262">
        <f>X262*0.000001/(K262*0.0001)</f>
        <v>1.0445247088257084</v>
      </c>
      <c r="AP262">
        <f>(U262-T262)/(1000-U262)*AO262</f>
        <v>2.2573020303816261E-4</v>
      </c>
      <c r="AQ262">
        <f>(P262+273.15)</f>
        <v>292.91861381530759</v>
      </c>
      <c r="AR262">
        <f>(O262+273.15)</f>
        <v>293.29058494567869</v>
      </c>
      <c r="AS262">
        <f>(Y262*AK262+Z262*AL262)*AM262</f>
        <v>-4.1092248832607647E-3</v>
      </c>
      <c r="AT262">
        <f>((AS262+0.00000010773*(AR262^4-AQ262^4))-AP262*44100)/(L262*0.92*2*29.3+0.00000043092*AQ262^3)</f>
        <v>-5.8231238777053343E-2</v>
      </c>
      <c r="AU262">
        <f>0.61365*EXP(17.502*J262/(240.97+J262))</f>
        <v>2.3131995031564991</v>
      </c>
      <c r="AV262">
        <f>AU262*1000/AA262</f>
        <v>22.828935822726326</v>
      </c>
      <c r="AW262">
        <f>(AV262-U262)</f>
        <v>11.418280801058845</v>
      </c>
      <c r="AX262">
        <f>IF(D262,P262,(O262+P262)/2)</f>
        <v>19.954599380493164</v>
      </c>
      <c r="AY262">
        <f>0.61365*EXP(17.502*AX262/(240.97+AX262))</f>
        <v>2.3400238161372569</v>
      </c>
      <c r="AZ262">
        <f>IF(AW262&lt;&gt;0,(1000-(AV262+U262)/2)/AW262*AP262,0)</f>
        <v>1.9430748989897332E-2</v>
      </c>
      <c r="BA262">
        <f>U262*AA262/1000</f>
        <v>1.1562134009126677</v>
      </c>
      <c r="BB262">
        <f>(AY262-BA262)</f>
        <v>1.1838104152245892</v>
      </c>
      <c r="BC262">
        <f>1/(1.6/F262+1.37/N262)</f>
        <v>1.2154287976563091E-2</v>
      </c>
      <c r="BD262">
        <f>G262*AA262*0.001</f>
        <v>49.775003657045836</v>
      </c>
      <c r="BE262">
        <f>G262/S262</f>
        <v>1.1954088213914031</v>
      </c>
      <c r="BF262">
        <f>(1-AP262*AA262/AU262/F262)*100</f>
        <v>49.405399833786845</v>
      </c>
      <c r="BG262">
        <f>(S262-E262/(N262/1.35))</f>
        <v>411.36118401916815</v>
      </c>
      <c r="BH262">
        <f>E262*BF262/100/BG262</f>
        <v>-1.2944651110028326E-3</v>
      </c>
    </row>
    <row r="263" spans="1:60" x14ac:dyDescent="0.25">
      <c r="A263" s="1" t="s">
        <v>9</v>
      </c>
      <c r="B263" s="1" t="s">
        <v>325</v>
      </c>
    </row>
    <row r="264" spans="1:60" x14ac:dyDescent="0.25">
      <c r="A264" s="1" t="s">
        <v>9</v>
      </c>
      <c r="B264" s="1" t="s">
        <v>326</v>
      </c>
    </row>
    <row r="265" spans="1:60" x14ac:dyDescent="0.25">
      <c r="A265" s="1" t="s">
        <v>9</v>
      </c>
      <c r="B265" s="1" t="s">
        <v>327</v>
      </c>
    </row>
    <row r="266" spans="1:60" x14ac:dyDescent="0.25">
      <c r="A266" s="1" t="s">
        <v>9</v>
      </c>
      <c r="B266" s="1" t="s">
        <v>328</v>
      </c>
    </row>
    <row r="267" spans="1:60" x14ac:dyDescent="0.25">
      <c r="A267" s="1" t="s">
        <v>9</v>
      </c>
      <c r="B267" s="1" t="s">
        <v>329</v>
      </c>
    </row>
    <row r="268" spans="1:60" x14ac:dyDescent="0.25">
      <c r="A268" s="1" t="s">
        <v>9</v>
      </c>
      <c r="B268" s="1" t="s">
        <v>330</v>
      </c>
    </row>
    <row r="269" spans="1:60" x14ac:dyDescent="0.25">
      <c r="A269" s="1" t="s">
        <v>9</v>
      </c>
      <c r="B269" s="1" t="s">
        <v>331</v>
      </c>
    </row>
    <row r="270" spans="1:60" x14ac:dyDescent="0.25">
      <c r="A270" s="1" t="s">
        <v>9</v>
      </c>
      <c r="B270" s="1" t="s">
        <v>332</v>
      </c>
    </row>
    <row r="271" spans="1:60" x14ac:dyDescent="0.25">
      <c r="A271" s="1" t="s">
        <v>9</v>
      </c>
      <c r="B271" s="1" t="s">
        <v>333</v>
      </c>
    </row>
    <row r="272" spans="1:60" x14ac:dyDescent="0.25">
      <c r="A272" s="1" t="s">
        <v>9</v>
      </c>
      <c r="B272" s="1" t="s">
        <v>334</v>
      </c>
    </row>
    <row r="273" spans="1:60" x14ac:dyDescent="0.25">
      <c r="A273" s="1" t="s">
        <v>9</v>
      </c>
      <c r="B273" s="1" t="s">
        <v>335</v>
      </c>
    </row>
    <row r="274" spans="1:60" x14ac:dyDescent="0.25">
      <c r="A274" s="1">
        <v>81</v>
      </c>
      <c r="B274" s="1" t="s">
        <v>336</v>
      </c>
      <c r="C274" s="1">
        <v>11408.999999932945</v>
      </c>
      <c r="D274" s="1">
        <v>0</v>
      </c>
      <c r="E274">
        <f>(R274-S274*(1000-T274)/(1000-U274))*AO274</f>
        <v>-0.50270805824931508</v>
      </c>
      <c r="F274">
        <f>IF(AZ274&lt;&gt;0,1/(1/AZ274-1/N274),0)</f>
        <v>1.4251412227341664E-2</v>
      </c>
      <c r="G274">
        <f>((BC274-AP274/2)*S274-E274)/(BC274+AP274/2)</f>
        <v>461.24910177681352</v>
      </c>
      <c r="H274">
        <f>AP274*1000</f>
        <v>0.15645032237297599</v>
      </c>
      <c r="I274">
        <f>(AU274-BA274)</f>
        <v>1.1303039367314951</v>
      </c>
      <c r="J274">
        <f>(P274+AT274*D274)</f>
        <v>19.736303329467773</v>
      </c>
      <c r="K274" s="1">
        <v>11.510000228881836</v>
      </c>
      <c r="L274">
        <f>(K274*AI274+AJ274)</f>
        <v>0.21019548010048084</v>
      </c>
      <c r="M274" s="1">
        <v>1</v>
      </c>
      <c r="N274">
        <f>L274*(M274+1)*(M274+1)/(M274*M274+1)</f>
        <v>0.42039096020096167</v>
      </c>
      <c r="O274" s="1">
        <v>20.133060455322266</v>
      </c>
      <c r="P274" s="1">
        <v>19.736303329467773</v>
      </c>
      <c r="Q274" s="1">
        <v>20.021846771240234</v>
      </c>
      <c r="R274" s="1">
        <v>410.04672241210937</v>
      </c>
      <c r="S274" s="1">
        <v>411.05523681640625</v>
      </c>
      <c r="T274" s="1">
        <v>11.272332191467285</v>
      </c>
      <c r="U274" s="1">
        <v>11.628053665161133</v>
      </c>
      <c r="V274" s="1">
        <v>48.273281097412109</v>
      </c>
      <c r="W274" s="1">
        <v>49.798084259033203</v>
      </c>
      <c r="X274" s="1">
        <v>500.33642578125</v>
      </c>
      <c r="Y274" s="1">
        <v>-7.9157426953315735E-2</v>
      </c>
      <c r="Z274" s="1">
        <v>6.8079255521297455E-2</v>
      </c>
      <c r="AA274" s="1">
        <v>101.329345703125</v>
      </c>
      <c r="AB274" s="1">
        <v>-2.5025858879089355</v>
      </c>
      <c r="AC274" s="1">
        <v>-8.0622315406799316E-2</v>
      </c>
      <c r="AD274" s="1">
        <v>1.2011284008622169E-2</v>
      </c>
      <c r="AE274" s="1">
        <v>1.6279468545690179E-3</v>
      </c>
      <c r="AF274" s="1">
        <v>1.6733231022953987E-2</v>
      </c>
      <c r="AG274" s="1">
        <v>5.7650136295706034E-4</v>
      </c>
      <c r="AH274" s="1">
        <v>0.66666668653488159</v>
      </c>
      <c r="AI274" s="1">
        <v>-0.21956524252891541</v>
      </c>
      <c r="AJ274" s="1">
        <v>2.737391471862793</v>
      </c>
      <c r="AK274" s="1">
        <v>1</v>
      </c>
      <c r="AL274" s="1">
        <v>0</v>
      </c>
      <c r="AM274" s="1">
        <v>0.15999999642372131</v>
      </c>
      <c r="AN274" s="1">
        <v>111115</v>
      </c>
      <c r="AO274">
        <f>X274*0.000001/(K274*0.0001)</f>
        <v>0.43469714668272968</v>
      </c>
      <c r="AP274">
        <f>(U274-T274)/(1000-U274)*AO274</f>
        <v>1.5645032237297598E-4</v>
      </c>
      <c r="AQ274">
        <f>(P274+273.15)</f>
        <v>292.88630332946775</v>
      </c>
      <c r="AR274">
        <f>(O274+273.15)</f>
        <v>293.28306045532224</v>
      </c>
      <c r="AS274">
        <f>(Y274*AK274+Z274*AL274)*AM274</f>
        <v>-1.2665188029441499E-2</v>
      </c>
      <c r="AT274">
        <f>((AS274+0.00000010773*(AR274^4-AQ274^4))-AP274*44100)/(L274*0.92*2*29.3+0.00000043092*AQ274^3)</f>
        <v>-0.11768920790892994</v>
      </c>
      <c r="AU274">
        <f>0.61365*EXP(17.502*J274/(240.97+J274))</f>
        <v>2.3085670064230972</v>
      </c>
      <c r="AV274">
        <f>AU274*1000/AA274</f>
        <v>22.782807787851933</v>
      </c>
      <c r="AW274">
        <f>(AV274-U274)</f>
        <v>11.1547541226908</v>
      </c>
      <c r="AX274">
        <f>IF(D274,P274,(O274+P274)/2)</f>
        <v>19.93468189239502</v>
      </c>
      <c r="AY274">
        <f>0.61365*EXP(17.502*AX274/(240.97+AX274))</f>
        <v>2.3371381858501681</v>
      </c>
      <c r="AZ274">
        <f>IF(AW274&lt;&gt;0,(1000-(AV274+U274)/2)/AW274*AP274,0)</f>
        <v>1.3784125180892629E-2</v>
      </c>
      <c r="BA274">
        <f>U274*AA274/1000</f>
        <v>1.1782630696916021</v>
      </c>
      <c r="BB274">
        <f>(AY274-BA274)</f>
        <v>1.158875116158566</v>
      </c>
      <c r="BC274">
        <f>1/(1.6/F274+1.37/N274)</f>
        <v>8.655876790956387E-3</v>
      </c>
      <c r="BD274">
        <f>G274*AA274*0.001</f>
        <v>46.738069689198625</v>
      </c>
      <c r="BE274">
        <f>G274/S274</f>
        <v>1.1221097810337004</v>
      </c>
      <c r="BF274">
        <f>(1-AP274*AA274/AU274/F274)*100</f>
        <v>51.815060966689565</v>
      </c>
      <c r="BG274">
        <f>(S274-E274/(N274/1.35))</f>
        <v>412.66958142151418</v>
      </c>
      <c r="BH274">
        <f>E274*BF274/100/BG274</f>
        <v>-6.312035066143697E-4</v>
      </c>
    </row>
    <row r="275" spans="1:60" x14ac:dyDescent="0.25">
      <c r="A275" s="1">
        <v>82</v>
      </c>
      <c r="B275" s="1" t="s">
        <v>337</v>
      </c>
      <c r="C275" s="1">
        <v>11413.999999821186</v>
      </c>
      <c r="D275" s="1">
        <v>0</v>
      </c>
      <c r="E275">
        <f>(R275-S275*(1000-T275)/(1000-U275))*AO275</f>
        <v>-0.49337773594236062</v>
      </c>
      <c r="F275">
        <f>IF(AZ275&lt;&gt;0,1/(1/AZ275-1/N275),0)</f>
        <v>1.412829191550174E-2</v>
      </c>
      <c r="G275">
        <f>((BC275-AP275/2)*S275-E275)/(BC275+AP275/2)</f>
        <v>460.65425135168391</v>
      </c>
      <c r="H275">
        <f>AP275*1000</f>
        <v>0.1550286018046988</v>
      </c>
      <c r="I275">
        <f>(AU275-BA275)</f>
        <v>1.1294812381131141</v>
      </c>
      <c r="J275">
        <f>(P275+AT275*D275)</f>
        <v>19.728984832763672</v>
      </c>
      <c r="K275" s="1">
        <v>11.510000228881836</v>
      </c>
      <c r="L275">
        <f>(K275*AI275+AJ275)</f>
        <v>0.21019548010048084</v>
      </c>
      <c r="M275" s="1">
        <v>1</v>
      </c>
      <c r="N275">
        <f>L275*(M275+1)*(M275+1)/(M275*M275+1)</f>
        <v>0.42039096020096167</v>
      </c>
      <c r="O275" s="1">
        <v>20.124441146850586</v>
      </c>
      <c r="P275" s="1">
        <v>19.728984832763672</v>
      </c>
      <c r="Q275" s="1">
        <v>20.005754470825195</v>
      </c>
      <c r="R275" s="1">
        <v>410.05624389648437</v>
      </c>
      <c r="S275" s="1">
        <v>411.04464721679687</v>
      </c>
      <c r="T275" s="1">
        <v>11.27332592010498</v>
      </c>
      <c r="U275" s="1">
        <v>11.62581729888916</v>
      </c>
      <c r="V275" s="1">
        <v>48.301109313964844</v>
      </c>
      <c r="W275" s="1">
        <v>49.813587188720703</v>
      </c>
      <c r="X275" s="1">
        <v>500.33404541015625</v>
      </c>
      <c r="Y275" s="1">
        <v>-8.1822067499160767E-2</v>
      </c>
      <c r="Z275" s="1">
        <v>6.8758361041545868E-2</v>
      </c>
      <c r="AA275" s="1">
        <v>101.32944488525391</v>
      </c>
      <c r="AB275" s="1">
        <v>-2.5025858879089355</v>
      </c>
      <c r="AC275" s="1">
        <v>-8.0622315406799316E-2</v>
      </c>
      <c r="AD275" s="1">
        <v>1.2011284008622169E-2</v>
      </c>
      <c r="AE275" s="1">
        <v>1.6279468545690179E-3</v>
      </c>
      <c r="AF275" s="1">
        <v>1.6733231022953987E-2</v>
      </c>
      <c r="AG275" s="1">
        <v>5.7650136295706034E-4</v>
      </c>
      <c r="AH275" s="1">
        <v>1</v>
      </c>
      <c r="AI275" s="1">
        <v>-0.21956524252891541</v>
      </c>
      <c r="AJ275" s="1">
        <v>2.737391471862793</v>
      </c>
      <c r="AK275" s="1">
        <v>1</v>
      </c>
      <c r="AL275" s="1">
        <v>0</v>
      </c>
      <c r="AM275" s="1">
        <v>0.15999999642372131</v>
      </c>
      <c r="AN275" s="1">
        <v>111115</v>
      </c>
      <c r="AO275">
        <f>X275*0.000001/(K275*0.0001)</f>
        <v>0.434695078593202</v>
      </c>
      <c r="AP275">
        <f>(U275-T275)/(1000-U275)*AO275</f>
        <v>1.550286018046988E-4</v>
      </c>
      <c r="AQ275">
        <f>(P275+273.15)</f>
        <v>292.87898483276365</v>
      </c>
      <c r="AR275">
        <f>(O275+273.15)</f>
        <v>293.27444114685056</v>
      </c>
      <c r="AS275">
        <f>(Y275*AK275+Z275*AL275)*AM275</f>
        <v>-1.3091530507247207E-2</v>
      </c>
      <c r="AT275">
        <f>((AS275+0.00000010773*(AR275^4-AQ275^4))-AP275*44100)/(L275*0.92*2*29.3+0.00000043092*AQ275^3)</f>
        <v>-0.11553584393854946</v>
      </c>
      <c r="AU275">
        <f>0.61365*EXP(17.502*J275/(240.97+J275))</f>
        <v>2.3075188513469347</v>
      </c>
      <c r="AV275">
        <f>AU275*1000/AA275</f>
        <v>22.772441455294494</v>
      </c>
      <c r="AW275">
        <f>(AV275-U275)</f>
        <v>11.146624156405334</v>
      </c>
      <c r="AX275">
        <f>IF(D275,P275,(O275+P275)/2)</f>
        <v>19.926712989807129</v>
      </c>
      <c r="AY275">
        <f>0.61365*EXP(17.502*AX275/(240.97+AX275))</f>
        <v>2.335984531052512</v>
      </c>
      <c r="AZ275">
        <f>IF(AW275&lt;&gt;0,(1000-(AV275+U275)/2)/AW275*AP275,0)</f>
        <v>1.3668913806298581E-2</v>
      </c>
      <c r="BA275">
        <f>U275*AA275/1000</f>
        <v>1.1780376132338206</v>
      </c>
      <c r="BB275">
        <f>(AY275-BA275)</f>
        <v>1.1579469178186914</v>
      </c>
      <c r="BC275">
        <f>1/(1.6/F275+1.37/N275)</f>
        <v>8.5831889338345898E-3</v>
      </c>
      <c r="BD275">
        <f>G275*AA275*0.001</f>
        <v>46.67783957349836</v>
      </c>
      <c r="BE275">
        <f>G275/S275</f>
        <v>1.120691522127331</v>
      </c>
      <c r="BF275">
        <f>(1-AP275*AA275/AU275/F275)*100</f>
        <v>51.814920893329166</v>
      </c>
      <c r="BG275">
        <f>(S275-E275/(N275/1.35))</f>
        <v>412.62902939096108</v>
      </c>
      <c r="BH275">
        <f>E275*BF275/100/BG275</f>
        <v>-6.1954749999330178E-4</v>
      </c>
    </row>
    <row r="276" spans="1:60" x14ac:dyDescent="0.25">
      <c r="A276" s="1">
        <v>83</v>
      </c>
      <c r="B276" s="1" t="s">
        <v>338</v>
      </c>
      <c r="C276" s="1">
        <v>11419.499999698251</v>
      </c>
      <c r="D276" s="1">
        <v>0</v>
      </c>
      <c r="E276">
        <f>(R276-S276*(1000-T276)/(1000-U276))*AO276</f>
        <v>-0.48927431530412163</v>
      </c>
      <c r="F276">
        <f>IF(AZ276&lt;&gt;0,1/(1/AZ276-1/N276),0)</f>
        <v>1.3979903450369377E-2</v>
      </c>
      <c r="G276">
        <f>((BC276-AP276/2)*S276-E276)/(BC276+AP276/2)</f>
        <v>460.75303879416515</v>
      </c>
      <c r="H276">
        <f>AP276*1000</f>
        <v>0.15340845413302701</v>
      </c>
      <c r="I276">
        <f>(AU276-BA276)</f>
        <v>1.1291610580277076</v>
      </c>
      <c r="J276">
        <f>(P276+AT276*D276)</f>
        <v>19.724945068359375</v>
      </c>
      <c r="K276" s="1">
        <v>11.510000228881836</v>
      </c>
      <c r="L276">
        <f>(K276*AI276+AJ276)</f>
        <v>0.21019548010048084</v>
      </c>
      <c r="M276" s="1">
        <v>1</v>
      </c>
      <c r="N276">
        <f>L276*(M276+1)*(M276+1)/(M276*M276+1)</f>
        <v>0.42039096020096167</v>
      </c>
      <c r="O276" s="1">
        <v>20.117002487182617</v>
      </c>
      <c r="P276" s="1">
        <v>19.724945068359375</v>
      </c>
      <c r="Q276" s="1">
        <v>20.016336441040039</v>
      </c>
      <c r="R276" s="1">
        <v>410.0517578125</v>
      </c>
      <c r="S276" s="1">
        <v>411.03225708007812</v>
      </c>
      <c r="T276" s="1">
        <v>11.274449348449707</v>
      </c>
      <c r="U276" s="1">
        <v>11.623257637023926</v>
      </c>
      <c r="V276" s="1">
        <v>48.328376770019531</v>
      </c>
      <c r="W276" s="1">
        <v>49.826416015625</v>
      </c>
      <c r="X276" s="1">
        <v>500.33438110351562</v>
      </c>
      <c r="Y276" s="1">
        <v>-5.8584064245223999E-2</v>
      </c>
      <c r="Z276" s="1">
        <v>6.0457006096839905E-2</v>
      </c>
      <c r="AA276" s="1">
        <v>101.32954406738281</v>
      </c>
      <c r="AB276" s="1">
        <v>-2.5025858879089355</v>
      </c>
      <c r="AC276" s="1">
        <v>-8.0622315406799316E-2</v>
      </c>
      <c r="AD276" s="1">
        <v>1.2011284008622169E-2</v>
      </c>
      <c r="AE276" s="1">
        <v>1.6279468545690179E-3</v>
      </c>
      <c r="AF276" s="1">
        <v>1.6733231022953987E-2</v>
      </c>
      <c r="AG276" s="1">
        <v>5.7650136295706034E-4</v>
      </c>
      <c r="AH276" s="1">
        <v>1</v>
      </c>
      <c r="AI276" s="1">
        <v>-0.21956524252891541</v>
      </c>
      <c r="AJ276" s="1">
        <v>2.737391471862793</v>
      </c>
      <c r="AK276" s="1">
        <v>1</v>
      </c>
      <c r="AL276" s="1">
        <v>0</v>
      </c>
      <c r="AM276" s="1">
        <v>0.15999999642372131</v>
      </c>
      <c r="AN276" s="1">
        <v>111115</v>
      </c>
      <c r="AO276">
        <f>X276*0.000001/(K276*0.0001)</f>
        <v>0.43469537024685323</v>
      </c>
      <c r="AP276">
        <f>(U276-T276)/(1000-U276)*AO276</f>
        <v>1.5340845413302701E-4</v>
      </c>
      <c r="AQ276">
        <f>(P276+273.15)</f>
        <v>292.87494506835935</v>
      </c>
      <c r="AR276">
        <f>(O276+273.15)</f>
        <v>293.26700248718259</v>
      </c>
      <c r="AS276">
        <f>(Y276*AK276+Z276*AL276)*AM276</f>
        <v>-9.3734500697228995E-3</v>
      </c>
      <c r="AT276">
        <f>((AS276+0.00000010773*(AR276^4-AQ276^4))-AP276*44100)/(L276*0.92*2*29.3+0.00000043092*AQ276^3)</f>
        <v>-0.11382109300258504</v>
      </c>
      <c r="AU276">
        <f>0.61365*EXP(17.502*J276/(240.97+J276))</f>
        <v>2.3069404549650674</v>
      </c>
      <c r="AV276">
        <f>AU276*1000/AA276</f>
        <v>22.766711092975832</v>
      </c>
      <c r="AW276">
        <f>(AV276-U276)</f>
        <v>11.143453455951907</v>
      </c>
      <c r="AX276">
        <f>IF(D276,P276,(O276+P276)/2)</f>
        <v>19.920973777770996</v>
      </c>
      <c r="AY276">
        <f>0.61365*EXP(17.502*AX276/(240.97+AX276))</f>
        <v>2.3351539767910681</v>
      </c>
      <c r="AZ276">
        <f>IF(AW276&lt;&gt;0,(1000-(AV276+U276)/2)/AW276*AP276,0)</f>
        <v>1.3529970646776622E-2</v>
      </c>
      <c r="BA276">
        <f>U276*AA276/1000</f>
        <v>1.1777793969373598</v>
      </c>
      <c r="BB276">
        <f>(AY276-BA276)</f>
        <v>1.1573745798537083</v>
      </c>
      <c r="BC276">
        <f>1/(1.6/F276+1.37/N276)</f>
        <v>8.4955361411073512E-3</v>
      </c>
      <c r="BD276">
        <f>G276*AA276*0.001</f>
        <v>46.687895348673898</v>
      </c>
      <c r="BE276">
        <f>G276/S276</f>
        <v>1.1209656440769327</v>
      </c>
      <c r="BF276">
        <f>(1-AP276*AA276/AU276/F276)*100</f>
        <v>51.800245615045213</v>
      </c>
      <c r="BG276">
        <f>(S276-E276/(N276/1.35))</f>
        <v>412.60346195409545</v>
      </c>
      <c r="BH276">
        <f>E276*BF276/100/BG276</f>
        <v>-6.1425877489865329E-4</v>
      </c>
    </row>
    <row r="277" spans="1:60" x14ac:dyDescent="0.25">
      <c r="A277" s="1">
        <v>84</v>
      </c>
      <c r="B277" s="1" t="s">
        <v>339</v>
      </c>
      <c r="C277" s="1">
        <v>11424.499999586493</v>
      </c>
      <c r="D277" s="1">
        <v>0</v>
      </c>
      <c r="E277">
        <f>(R277-S277*(1000-T277)/(1000-U277))*AO277</f>
        <v>-0.49026139958431447</v>
      </c>
      <c r="F277">
        <f>IF(AZ277&lt;&gt;0,1/(1/AZ277-1/N277),0)</f>
        <v>1.3867484272927893E-2</v>
      </c>
      <c r="G277">
        <f>((BC277-AP277/2)*S277-E277)/(BC277+AP277/2)</f>
        <v>461.32082930523296</v>
      </c>
      <c r="H277">
        <f>AP277*1000</f>
        <v>0.15224641239751616</v>
      </c>
      <c r="I277">
        <f>(AU277-BA277)</f>
        <v>1.1294030191465858</v>
      </c>
      <c r="J277">
        <f>(P277+AT277*D277)</f>
        <v>19.725889205932617</v>
      </c>
      <c r="K277" s="1">
        <v>11.510000228881836</v>
      </c>
      <c r="L277">
        <f>(K277*AI277+AJ277)</f>
        <v>0.21019548010048084</v>
      </c>
      <c r="M277" s="1">
        <v>1</v>
      </c>
      <c r="N277">
        <f>L277*(M277+1)*(M277+1)/(M277*M277+1)</f>
        <v>0.42039096020096167</v>
      </c>
      <c r="O277" s="1">
        <v>20.119136810302734</v>
      </c>
      <c r="P277" s="1">
        <v>19.725889205932617</v>
      </c>
      <c r="Q277" s="1">
        <v>20.057136535644531</v>
      </c>
      <c r="R277" s="1">
        <v>410.05221557617187</v>
      </c>
      <c r="S277" s="1">
        <v>411.03610229492187</v>
      </c>
      <c r="T277" s="1">
        <v>11.275997161865234</v>
      </c>
      <c r="U277" s="1">
        <v>11.622170448303223</v>
      </c>
      <c r="V277" s="1">
        <v>48.333030700683594</v>
      </c>
      <c r="W277" s="1">
        <v>49.818984985351563</v>
      </c>
      <c r="X277" s="1">
        <v>500.3245849609375</v>
      </c>
      <c r="Y277" s="1">
        <v>-1.688179187476635E-2</v>
      </c>
      <c r="Z277" s="1">
        <v>5.2858572453260422E-2</v>
      </c>
      <c r="AA277" s="1">
        <v>101.329833984375</v>
      </c>
      <c r="AB277" s="1">
        <v>-2.5025858879089355</v>
      </c>
      <c r="AC277" s="1">
        <v>-8.0622315406799316E-2</v>
      </c>
      <c r="AD277" s="1">
        <v>1.2011284008622169E-2</v>
      </c>
      <c r="AE277" s="1">
        <v>1.6279468545690179E-3</v>
      </c>
      <c r="AF277" s="1">
        <v>1.6733231022953987E-2</v>
      </c>
      <c r="AG277" s="1">
        <v>5.7650136295706034E-4</v>
      </c>
      <c r="AH277" s="1">
        <v>1</v>
      </c>
      <c r="AI277" s="1">
        <v>-0.21956524252891541</v>
      </c>
      <c r="AJ277" s="1">
        <v>2.737391471862793</v>
      </c>
      <c r="AK277" s="1">
        <v>1</v>
      </c>
      <c r="AL277" s="1">
        <v>0</v>
      </c>
      <c r="AM277" s="1">
        <v>0.15999999642372131</v>
      </c>
      <c r="AN277" s="1">
        <v>111115</v>
      </c>
      <c r="AO277">
        <f>X277*0.000001/(K277*0.0001)</f>
        <v>0.43468685926302764</v>
      </c>
      <c r="AP277">
        <f>(U277-T277)/(1000-U277)*AO277</f>
        <v>1.5224641239751615E-4</v>
      </c>
      <c r="AQ277">
        <f>(P277+273.15)</f>
        <v>292.87588920593259</v>
      </c>
      <c r="AR277">
        <f>(O277+273.15)</f>
        <v>293.26913681030271</v>
      </c>
      <c r="AS277">
        <f>(Y277*AK277+Z277*AL277)*AM277</f>
        <v>-2.7010866395886235E-3</v>
      </c>
      <c r="AT277">
        <f>((AS277+0.00000010773*(AR277^4-AQ277^4))-AP277*44100)/(L277*0.92*2*29.3+0.00000043092*AQ277^3)</f>
        <v>-0.11062093503208439</v>
      </c>
      <c r="AU277">
        <f>0.61365*EXP(17.502*J277/(240.97+J277))</f>
        <v>2.3070756212112604</v>
      </c>
      <c r="AV277">
        <f>AU277*1000/AA277</f>
        <v>22.767979878137471</v>
      </c>
      <c r="AW277">
        <f>(AV277-U277)</f>
        <v>11.145809429834248</v>
      </c>
      <c r="AX277">
        <f>IF(D277,P277,(O277+P277)/2)</f>
        <v>19.922513008117676</v>
      </c>
      <c r="AY277">
        <f>0.61365*EXP(17.502*AX277/(240.97+AX277))</f>
        <v>2.335376702237228</v>
      </c>
      <c r="AZ277">
        <f>IF(AW277&lt;&gt;0,(1000-(AV277+U277)/2)/AW277*AP277,0)</f>
        <v>1.3424644018450204E-2</v>
      </c>
      <c r="BA277">
        <f>U277*AA277/1000</f>
        <v>1.1776726020646746</v>
      </c>
      <c r="BB277">
        <f>(AY277-BA277)</f>
        <v>1.1577041001725534</v>
      </c>
      <c r="BC277">
        <f>1/(1.6/F277+1.37/N277)</f>
        <v>8.4290960337576569E-3</v>
      </c>
      <c r="BD277">
        <f>G277*AA277*0.001</f>
        <v>46.74556304703345</v>
      </c>
      <c r="BE277">
        <f>G277/S277</f>
        <v>1.1223365216085845</v>
      </c>
      <c r="BF277">
        <f>(1-AP277*AA277/AU277/F277)*100</f>
        <v>51.780257530946358</v>
      </c>
      <c r="BG277">
        <f>(S277-E277/(N277/1.35))</f>
        <v>412.61047698918844</v>
      </c>
      <c r="BH277">
        <f>E277*BF277/100/BG277</f>
        <v>-6.1525004680439024E-4</v>
      </c>
    </row>
    <row r="278" spans="1:60" x14ac:dyDescent="0.25">
      <c r="A278" s="1">
        <v>85</v>
      </c>
      <c r="B278" s="1" t="s">
        <v>340</v>
      </c>
      <c r="C278" s="1">
        <v>11429.499999474734</v>
      </c>
      <c r="D278" s="1">
        <v>0</v>
      </c>
      <c r="E278">
        <f>(R278-S278*(1000-T278)/(1000-U278))*AO278</f>
        <v>-0.49101119502726204</v>
      </c>
      <c r="F278">
        <f>IF(AZ278&lt;&gt;0,1/(1/AZ278-1/N278),0)</f>
        <v>1.3813719255492447E-2</v>
      </c>
      <c r="G278">
        <f>((BC278-AP278/2)*S278-E278)/(BC278+AP278/2)</f>
        <v>461.62016132933326</v>
      </c>
      <c r="H278">
        <f>AP278*1000</f>
        <v>0.15178648431786029</v>
      </c>
      <c r="I278">
        <f>(AU278-BA278)</f>
        <v>1.1302329188828575</v>
      </c>
      <c r="J278">
        <f>(P278+AT278*D278)</f>
        <v>19.731681823730469</v>
      </c>
      <c r="K278" s="1">
        <v>11.510000228881836</v>
      </c>
      <c r="L278">
        <f>(K278*AI278+AJ278)</f>
        <v>0.21019548010048084</v>
      </c>
      <c r="M278" s="1">
        <v>1</v>
      </c>
      <c r="N278">
        <f>L278*(M278+1)*(M278+1)/(M278*M278+1)</f>
        <v>0.42039096020096167</v>
      </c>
      <c r="O278" s="1">
        <v>20.12652587890625</v>
      </c>
      <c r="P278" s="1">
        <v>19.731681823730469</v>
      </c>
      <c r="Q278" s="1">
        <v>20.069280624389648</v>
      </c>
      <c r="R278" s="1">
        <v>410.04852294921875</v>
      </c>
      <c r="S278" s="1">
        <v>411.03460693359375</v>
      </c>
      <c r="T278" s="1">
        <v>11.276986122131348</v>
      </c>
      <c r="U278" s="1">
        <v>11.622126579284668</v>
      </c>
      <c r="V278" s="1">
        <v>48.318618774414063</v>
      </c>
      <c r="W278" s="1">
        <v>49.7987060546875</v>
      </c>
      <c r="X278" s="1">
        <v>500.30584716796875</v>
      </c>
      <c r="Y278" s="1">
        <v>9.4348499551415443E-3</v>
      </c>
      <c r="Z278" s="1">
        <v>5.644308403134346E-2</v>
      </c>
      <c r="AA278" s="1">
        <v>101.33017730712891</v>
      </c>
      <c r="AB278" s="1">
        <v>-2.5025858879089355</v>
      </c>
      <c r="AC278" s="1">
        <v>-8.0622315406799316E-2</v>
      </c>
      <c r="AD278" s="1">
        <v>1.2011284008622169E-2</v>
      </c>
      <c r="AE278" s="1">
        <v>1.6279468545690179E-3</v>
      </c>
      <c r="AF278" s="1">
        <v>1.6733231022953987E-2</v>
      </c>
      <c r="AG278" s="1">
        <v>5.7650136295706034E-4</v>
      </c>
      <c r="AH278" s="1">
        <v>1</v>
      </c>
      <c r="AI278" s="1">
        <v>-0.21956524252891541</v>
      </c>
      <c r="AJ278" s="1">
        <v>2.737391471862793</v>
      </c>
      <c r="AK278" s="1">
        <v>1</v>
      </c>
      <c r="AL278" s="1">
        <v>0</v>
      </c>
      <c r="AM278" s="1">
        <v>0.15999999642372131</v>
      </c>
      <c r="AN278" s="1">
        <v>111115</v>
      </c>
      <c r="AO278">
        <f>X278*0.000001/(K278*0.0001)</f>
        <v>0.43467057968648887</v>
      </c>
      <c r="AP278">
        <f>(U278-T278)/(1000-U278)*AO278</f>
        <v>1.5178648431786028E-4</v>
      </c>
      <c r="AQ278">
        <f>(P278+273.15)</f>
        <v>292.88168182373045</v>
      </c>
      <c r="AR278">
        <f>(O278+273.15)</f>
        <v>293.27652587890623</v>
      </c>
      <c r="AS278">
        <f>(Y278*AK278+Z278*AL278)*AM278</f>
        <v>1.5095759590809943E-3</v>
      </c>
      <c r="AT278">
        <f>((AS278+0.00000010773*(AR278^4-AQ278^4))-AP278*44100)/(L278*0.92*2*29.3+0.00000043092*AQ278^3)</f>
        <v>-0.1087177684140449</v>
      </c>
      <c r="AU278">
        <f>0.61365*EXP(17.502*J278/(240.97+J278))</f>
        <v>2.3079050658476685</v>
      </c>
      <c r="AV278">
        <f>AU278*1000/AA278</f>
        <v>22.776088300452425</v>
      </c>
      <c r="AW278">
        <f>(AV278-U278)</f>
        <v>11.153961721167757</v>
      </c>
      <c r="AX278">
        <f>IF(D278,P278,(O278+P278)/2)</f>
        <v>19.929103851318359</v>
      </c>
      <c r="AY278">
        <f>0.61365*EXP(17.502*AX278/(240.97+AX278))</f>
        <v>2.3363306026944533</v>
      </c>
      <c r="AZ278">
        <f>IF(AW278&lt;&gt;0,(1000-(AV278+U278)/2)/AW278*AP278,0)</f>
        <v>1.3374251767697444E-2</v>
      </c>
      <c r="BA278">
        <f>U278*AA278/1000</f>
        <v>1.177672146964811</v>
      </c>
      <c r="BB278">
        <f>(AY278-BA278)</f>
        <v>1.1586584557296422</v>
      </c>
      <c r="BC278">
        <f>1/(1.6/F278+1.37/N278)</f>
        <v>8.3973102687615337E-3</v>
      </c>
      <c r="BD278">
        <f>G278*AA278*0.001</f>
        <v>46.776052796046791</v>
      </c>
      <c r="BE278">
        <f>G278/S278</f>
        <v>1.123068845159094</v>
      </c>
      <c r="BF278">
        <f>(1-AP278*AA278/AU278/F278)*100</f>
        <v>51.755996671100391</v>
      </c>
      <c r="BG278">
        <f>(S278-E278/(N278/1.35))</f>
        <v>412.61138944330787</v>
      </c>
      <c r="BH278">
        <f>E278*BF278/100/BG278</f>
        <v>-6.1590092822184862E-4</v>
      </c>
    </row>
    <row r="279" spans="1:60" x14ac:dyDescent="0.25">
      <c r="A279" s="1" t="s">
        <v>9</v>
      </c>
      <c r="B279" s="1" t="s">
        <v>341</v>
      </c>
    </row>
    <row r="280" spans="1:60" x14ac:dyDescent="0.25">
      <c r="A280" s="1" t="s">
        <v>9</v>
      </c>
      <c r="B280" s="1" t="s">
        <v>342</v>
      </c>
    </row>
    <row r="281" spans="1:60" x14ac:dyDescent="0.25">
      <c r="A281" s="1" t="s">
        <v>9</v>
      </c>
      <c r="B281" s="1" t="s">
        <v>343</v>
      </c>
    </row>
    <row r="282" spans="1:60" x14ac:dyDescent="0.25">
      <c r="A282" s="1" t="s">
        <v>9</v>
      </c>
      <c r="B282" s="1" t="s">
        <v>344</v>
      </c>
    </row>
    <row r="283" spans="1:60" x14ac:dyDescent="0.25">
      <c r="A283" s="1" t="s">
        <v>9</v>
      </c>
      <c r="B283" s="1" t="s">
        <v>345</v>
      </c>
    </row>
    <row r="284" spans="1:60" x14ac:dyDescent="0.25">
      <c r="A284" s="1" t="s">
        <v>9</v>
      </c>
      <c r="B284" s="1" t="s">
        <v>346</v>
      </c>
    </row>
    <row r="285" spans="1:60" x14ac:dyDescent="0.25">
      <c r="A285" s="1" t="s">
        <v>9</v>
      </c>
      <c r="B285" s="1" t="s">
        <v>347</v>
      </c>
    </row>
    <row r="286" spans="1:60" x14ac:dyDescent="0.25">
      <c r="A286" s="1" t="s">
        <v>9</v>
      </c>
      <c r="B286" s="1" t="s">
        <v>348</v>
      </c>
    </row>
    <row r="287" spans="1:60" x14ac:dyDescent="0.25">
      <c r="A287" s="1" t="s">
        <v>9</v>
      </c>
      <c r="B287" s="1" t="s">
        <v>349</v>
      </c>
    </row>
    <row r="288" spans="1:60" x14ac:dyDescent="0.25">
      <c r="A288" s="1" t="s">
        <v>9</v>
      </c>
      <c r="B288" s="1" t="s">
        <v>350</v>
      </c>
    </row>
    <row r="289" spans="1:60" x14ac:dyDescent="0.25">
      <c r="A289" s="1" t="s">
        <v>9</v>
      </c>
      <c r="B289" s="1" t="s">
        <v>351</v>
      </c>
    </row>
    <row r="290" spans="1:60" x14ac:dyDescent="0.25">
      <c r="A290" s="1" t="s">
        <v>9</v>
      </c>
      <c r="B290" s="1" t="s">
        <v>352</v>
      </c>
    </row>
    <row r="291" spans="1:60" x14ac:dyDescent="0.25">
      <c r="A291" s="1">
        <v>86</v>
      </c>
      <c r="B291" s="1" t="s">
        <v>353</v>
      </c>
      <c r="C291" s="1">
        <v>13441.999999932945</v>
      </c>
      <c r="D291" s="1">
        <v>0</v>
      </c>
      <c r="E291">
        <f>(R291-S291*(1000-T291)/(1000-U291))*AO291</f>
        <v>-1.209988081673077</v>
      </c>
      <c r="F291">
        <f>IF(AZ291&lt;&gt;0,1/(1/AZ291-1/N291),0)</f>
        <v>6.8695746313417938E-3</v>
      </c>
      <c r="G291">
        <f>((BC291-AP291/2)*S291-E291)/(BC291+AP291/2)</f>
        <v>678.25082549996353</v>
      </c>
      <c r="H291">
        <f>AP291*1000</f>
        <v>0.12188178907142511</v>
      </c>
      <c r="I291">
        <f>(AU291-BA291)</f>
        <v>1.7384216066291105</v>
      </c>
      <c r="J291">
        <f>(P291+AT291*D291)</f>
        <v>26.964691162109375</v>
      </c>
      <c r="K291" s="1">
        <v>14.850000381469727</v>
      </c>
      <c r="L291">
        <f>(K291*AI291+AJ291)</f>
        <v>-0.52315246344909383</v>
      </c>
      <c r="M291" s="1">
        <v>1</v>
      </c>
      <c r="N291">
        <f>L291*(M291+1)*(M291+1)/(M291*M291+1)</f>
        <v>-1.0463049268981877</v>
      </c>
      <c r="O291" s="1">
        <v>27.141586303710937</v>
      </c>
      <c r="P291" s="1">
        <v>26.964691162109375</v>
      </c>
      <c r="Q291" s="1">
        <v>26.987817764282227</v>
      </c>
      <c r="R291" s="1">
        <v>409.98089599609375</v>
      </c>
      <c r="S291" s="1">
        <v>413.42343139648437</v>
      </c>
      <c r="T291" s="1">
        <v>17.7369384765625</v>
      </c>
      <c r="U291" s="1">
        <v>18.092226028442383</v>
      </c>
      <c r="V291" s="1">
        <v>49.790653228759766</v>
      </c>
      <c r="W291" s="1">
        <v>50.789161682128906</v>
      </c>
      <c r="X291" s="1">
        <v>500.21417236328125</v>
      </c>
      <c r="Y291" s="1">
        <v>8.1587275490164757E-3</v>
      </c>
      <c r="Z291" s="1">
        <v>0.12240169197320938</v>
      </c>
      <c r="AA291" s="1">
        <v>101.33205413818359</v>
      </c>
      <c r="AB291" s="1">
        <v>-0.81364238262176514</v>
      </c>
      <c r="AC291" s="1">
        <v>-0.2167031466960907</v>
      </c>
      <c r="AD291" s="1">
        <v>2.6411807164549828E-2</v>
      </c>
      <c r="AE291" s="1">
        <v>7.1644112467765808E-3</v>
      </c>
      <c r="AF291" s="1">
        <v>1.9713548943400383E-2</v>
      </c>
      <c r="AG291" s="1">
        <v>6.4765210263431072E-3</v>
      </c>
      <c r="AH291" s="1">
        <v>1</v>
      </c>
      <c r="AI291" s="1">
        <v>-0.21956524252891541</v>
      </c>
      <c r="AJ291" s="1">
        <v>2.737391471862793</v>
      </c>
      <c r="AK291" s="1">
        <v>1</v>
      </c>
      <c r="AL291" s="1">
        <v>0</v>
      </c>
      <c r="AM291" s="1">
        <v>0.15999999642372131</v>
      </c>
      <c r="AN291" s="1">
        <v>111115</v>
      </c>
      <c r="AO291">
        <f>X291*0.000001/(K291*0.0001)</f>
        <v>0.33684455186106482</v>
      </c>
      <c r="AP291">
        <f>(U291-T291)/(1000-U291)*AO291</f>
        <v>1.2188178907142511E-4</v>
      </c>
      <c r="AQ291">
        <f>(P291+273.15)</f>
        <v>300.11469116210935</v>
      </c>
      <c r="AR291">
        <f>(O291+273.15)</f>
        <v>300.29158630371091</v>
      </c>
      <c r="AS291">
        <f>(Y291*AK291+Z291*AL291)*AM291</f>
        <v>1.3053963786647527E-3</v>
      </c>
      <c r="AT291">
        <f>((AS291+0.00000010773*(AR291^4-AQ291^4))-AP291*44100)/(L291*0.92*2*29.3+0.00000043092*AQ291^3)</f>
        <v>0.20000903924584568</v>
      </c>
      <c r="AU291">
        <f>0.61365*EXP(17.502*J291/(240.97+J291))</f>
        <v>3.5717440340234883</v>
      </c>
      <c r="AV291">
        <f>AU291*1000/AA291</f>
        <v>35.24791897687976</v>
      </c>
      <c r="AW291">
        <f>(AV291-U291)</f>
        <v>17.155692948437377</v>
      </c>
      <c r="AX291">
        <f>IF(D291,P291,(O291+P291)/2)</f>
        <v>27.053138732910156</v>
      </c>
      <c r="AY291">
        <f>0.61365*EXP(17.502*AX291/(240.97+AX291))</f>
        <v>3.5903453682270863</v>
      </c>
      <c r="AZ291">
        <f>IF(AW291&lt;&gt;0,(1000-(AV291+U291)/2)/AW291*AP291,0)</f>
        <v>6.9149752957627783E-3</v>
      </c>
      <c r="BA291">
        <f>U291*AA291/1000</f>
        <v>1.8333224273943778</v>
      </c>
      <c r="BB291">
        <f>(AY291-BA291)</f>
        <v>1.7570229408327085</v>
      </c>
      <c r="BC291">
        <f>1/(1.6/F291+1.37/N291)</f>
        <v>4.3177575333063914E-3</v>
      </c>
      <c r="BD291">
        <f>G291*AA291*0.001</f>
        <v>68.728549368830016</v>
      </c>
      <c r="BE291">
        <f>G291/S291</f>
        <v>1.6405718060268879</v>
      </c>
      <c r="BF291">
        <f>(1-AP291*AA291/AU291/F291)*100</f>
        <v>49.664371820620325</v>
      </c>
      <c r="BG291">
        <f>(S291-E291/(N291/1.35))</f>
        <v>411.86223841319111</v>
      </c>
      <c r="BH291">
        <f>E291*BF291/100/BG291</f>
        <v>-1.4590630648310034E-3</v>
      </c>
    </row>
    <row r="292" spans="1:60" x14ac:dyDescent="0.25">
      <c r="A292" s="1">
        <v>87</v>
      </c>
      <c r="B292" s="1" t="s">
        <v>354</v>
      </c>
      <c r="C292" s="1">
        <v>13446.999999821186</v>
      </c>
      <c r="D292" s="1">
        <v>0</v>
      </c>
      <c r="E292">
        <f>(R292-S292*(1000-T292)/(1000-U292))*AO292</f>
        <v>-1.2152284090303829</v>
      </c>
      <c r="F292">
        <f>IF(AZ292&lt;&gt;0,1/(1/AZ292-1/N292),0)</f>
        <v>6.7996403125587966E-3</v>
      </c>
      <c r="G292">
        <f>((BC292-AP292/2)*S292-E292)/(BC292+AP292/2)</f>
        <v>682.34830007107041</v>
      </c>
      <c r="H292">
        <f>AP292*1000</f>
        <v>0.12035430789865569</v>
      </c>
      <c r="I292">
        <f>(AU292-BA292)</f>
        <v>1.7344163080262951</v>
      </c>
      <c r="J292">
        <f>(P292+AT292*D292)</f>
        <v>26.953607559204102</v>
      </c>
      <c r="K292" s="1">
        <v>14.850000381469727</v>
      </c>
      <c r="L292">
        <f>(K292*AI292+AJ292)</f>
        <v>-0.52315246344909383</v>
      </c>
      <c r="M292" s="1">
        <v>1</v>
      </c>
      <c r="N292">
        <f>L292*(M292+1)*(M292+1)/(M292*M292+1)</f>
        <v>-1.0463049268981877</v>
      </c>
      <c r="O292" s="1">
        <v>27.126562118530273</v>
      </c>
      <c r="P292" s="1">
        <v>26.953607559204102</v>
      </c>
      <c r="Q292" s="1">
        <v>26.97935676574707</v>
      </c>
      <c r="R292" s="1">
        <v>409.95809936523437</v>
      </c>
      <c r="S292" s="1">
        <v>413.41806030273437</v>
      </c>
      <c r="T292" s="1">
        <v>17.757944107055664</v>
      </c>
      <c r="U292" s="1">
        <v>18.108772277832031</v>
      </c>
      <c r="V292" s="1">
        <v>49.887500762939453</v>
      </c>
      <c r="W292" s="1">
        <v>50.875091552734375</v>
      </c>
      <c r="X292" s="1">
        <v>500.21536254882812</v>
      </c>
      <c r="Y292" s="1">
        <v>-9.9274201784282923E-4</v>
      </c>
      <c r="Z292" s="1">
        <v>0.10682098567485809</v>
      </c>
      <c r="AA292" s="1">
        <v>101.33225250244141</v>
      </c>
      <c r="AB292" s="1">
        <v>-0.81364238262176514</v>
      </c>
      <c r="AC292" s="1">
        <v>-0.2167031466960907</v>
      </c>
      <c r="AD292" s="1">
        <v>2.6411807164549828E-2</v>
      </c>
      <c r="AE292" s="1">
        <v>7.1644112467765808E-3</v>
      </c>
      <c r="AF292" s="1">
        <v>1.9713548943400383E-2</v>
      </c>
      <c r="AG292" s="1">
        <v>6.4765210263431072E-3</v>
      </c>
      <c r="AH292" s="1">
        <v>1</v>
      </c>
      <c r="AI292" s="1">
        <v>-0.21956524252891541</v>
      </c>
      <c r="AJ292" s="1">
        <v>2.737391471862793</v>
      </c>
      <c r="AK292" s="1">
        <v>1</v>
      </c>
      <c r="AL292" s="1">
        <v>0</v>
      </c>
      <c r="AM292" s="1">
        <v>0.15999999642372131</v>
      </c>
      <c r="AN292" s="1">
        <v>111115</v>
      </c>
      <c r="AO292">
        <f>X292*0.000001/(K292*0.0001)</f>
        <v>0.33684535333279297</v>
      </c>
      <c r="AP292">
        <f>(U292-T292)/(1000-U292)*AO292</f>
        <v>1.2035430789865569E-4</v>
      </c>
      <c r="AQ292">
        <f>(P292+273.15)</f>
        <v>300.10360755920408</v>
      </c>
      <c r="AR292">
        <f>(O292+273.15)</f>
        <v>300.27656211853025</v>
      </c>
      <c r="AS292">
        <f>(Y292*AK292+Z292*AL292)*AM292</f>
        <v>-1.5883871930453056E-4</v>
      </c>
      <c r="AT292">
        <f>((AS292+0.00000010773*(AR292^4-AQ292^4))-AP292*44100)/(L292*0.92*2*29.3+0.00000043092*AQ292^3)</f>
        <v>0.19880404098534615</v>
      </c>
      <c r="AU292">
        <f>0.61365*EXP(17.502*J292/(240.97+J292))</f>
        <v>3.5694189929927815</v>
      </c>
      <c r="AV292">
        <f>AU292*1000/AA292</f>
        <v>35.224905248275057</v>
      </c>
      <c r="AW292">
        <f>(AV292-U292)</f>
        <v>17.116132970443026</v>
      </c>
      <c r="AX292">
        <f>IF(D292,P292,(O292+P292)/2)</f>
        <v>27.040084838867188</v>
      </c>
      <c r="AY292">
        <f>0.61365*EXP(17.502*AX292/(240.97+AX292))</f>
        <v>3.5875947068665277</v>
      </c>
      <c r="AZ292">
        <f>IF(AW292&lt;&gt;0,(1000-(AV292+U292)/2)/AW292*AP292,0)</f>
        <v>6.844118305096996E-3</v>
      </c>
      <c r="BA292">
        <f>U292*AA292/1000</f>
        <v>1.8350026849664864</v>
      </c>
      <c r="BB292">
        <f>(AY292-BA292)</f>
        <v>1.7525920219000413</v>
      </c>
      <c r="BC292">
        <f>1/(1.6/F292+1.37/N292)</f>
        <v>4.2735555103795763E-3</v>
      </c>
      <c r="BD292">
        <f>G292*AA292*0.001</f>
        <v>69.143890237413359</v>
      </c>
      <c r="BE292">
        <f>G292/S292</f>
        <v>1.6505043334860747</v>
      </c>
      <c r="BF292">
        <f>(1-AP292*AA292/AU292/F292)*100</f>
        <v>49.751180160698937</v>
      </c>
      <c r="BG292">
        <f>(S292-E292/(N292/1.35))</f>
        <v>411.85010596168536</v>
      </c>
      <c r="BH292">
        <f>E292*BF292/100/BG292</f>
        <v>-1.467986693190135E-3</v>
      </c>
    </row>
    <row r="293" spans="1:60" x14ac:dyDescent="0.25">
      <c r="A293" s="1">
        <v>88</v>
      </c>
      <c r="B293" s="1" t="s">
        <v>355</v>
      </c>
      <c r="C293" s="1">
        <v>13452.499999698251</v>
      </c>
      <c r="D293" s="1">
        <v>0</v>
      </c>
      <c r="E293">
        <f>(R293-S293*(1000-T293)/(1000-U293))*AO293</f>
        <v>-1.1980238041830482</v>
      </c>
      <c r="F293">
        <f>IF(AZ293&lt;&gt;0,1/(1/AZ293-1/N293),0)</f>
        <v>6.7365883241200537E-3</v>
      </c>
      <c r="G293">
        <f>((BC293-AP293/2)*S293-E293)/(BC293+AP293/2)</f>
        <v>680.9760066743047</v>
      </c>
      <c r="H293">
        <f>AP293*1000</f>
        <v>0.11906721469888414</v>
      </c>
      <c r="I293">
        <f>(AU293-BA293)</f>
        <v>1.7320255865099152</v>
      </c>
      <c r="J293">
        <f>(P293+AT293*D293)</f>
        <v>26.950481414794922</v>
      </c>
      <c r="K293" s="1">
        <v>14.850000381469727</v>
      </c>
      <c r="L293">
        <f>(K293*AI293+AJ293)</f>
        <v>-0.52315246344909383</v>
      </c>
      <c r="M293" s="1">
        <v>1</v>
      </c>
      <c r="N293">
        <f>L293*(M293+1)*(M293+1)/(M293*M293+1)</f>
        <v>-1.0463049268981877</v>
      </c>
      <c r="O293" s="1">
        <v>27.116767883300781</v>
      </c>
      <c r="P293" s="1">
        <v>26.950481414794922</v>
      </c>
      <c r="Q293" s="1">
        <v>26.999813079833984</v>
      </c>
      <c r="R293" s="1">
        <v>409.98153686523437</v>
      </c>
      <c r="S293" s="1">
        <v>413.39208984375</v>
      </c>
      <c r="T293" s="1">
        <v>17.778797149658203</v>
      </c>
      <c r="U293" s="1">
        <v>18.125875473022461</v>
      </c>
      <c r="V293" s="1">
        <v>49.977642059326172</v>
      </c>
      <c r="W293" s="1">
        <v>50.955631256103516</v>
      </c>
      <c r="X293" s="1">
        <v>500.20379638671875</v>
      </c>
      <c r="Y293" s="1">
        <v>-2.3008564487099648E-2</v>
      </c>
      <c r="Z293" s="1">
        <v>9.5426589250564575E-2</v>
      </c>
      <c r="AA293" s="1">
        <v>101.33236694335937</v>
      </c>
      <c r="AB293" s="1">
        <v>-0.81364238262176514</v>
      </c>
      <c r="AC293" s="1">
        <v>-0.2167031466960907</v>
      </c>
      <c r="AD293" s="1">
        <v>2.6411807164549828E-2</v>
      </c>
      <c r="AE293" s="1">
        <v>7.1644112467765808E-3</v>
      </c>
      <c r="AF293" s="1">
        <v>1.9713548943400383E-2</v>
      </c>
      <c r="AG293" s="1">
        <v>6.4765210263431072E-3</v>
      </c>
      <c r="AH293" s="1">
        <v>1</v>
      </c>
      <c r="AI293" s="1">
        <v>-0.21956524252891541</v>
      </c>
      <c r="AJ293" s="1">
        <v>2.737391471862793</v>
      </c>
      <c r="AK293" s="1">
        <v>1</v>
      </c>
      <c r="AL293" s="1">
        <v>0</v>
      </c>
      <c r="AM293" s="1">
        <v>0.15999999642372131</v>
      </c>
      <c r="AN293" s="1">
        <v>111115</v>
      </c>
      <c r="AO293">
        <f>X293*0.000001/(K293*0.0001)</f>
        <v>0.33683756467163989</v>
      </c>
      <c r="AP293">
        <f>(U293-T293)/(1000-U293)*AO293</f>
        <v>1.1906721469888414E-4</v>
      </c>
      <c r="AQ293">
        <f>(P293+273.15)</f>
        <v>300.1004814147949</v>
      </c>
      <c r="AR293">
        <f>(O293+273.15)</f>
        <v>300.26676788330076</v>
      </c>
      <c r="AS293">
        <f>(Y293*AK293+Z293*AL293)*AM293</f>
        <v>-3.6813702356509048E-3</v>
      </c>
      <c r="AT293">
        <f>((AS293+0.00000010773*(AR293^4-AQ293^4))-AP293*44100)/(L293*0.92*2*29.3+0.00000043092*AQ293^3)</f>
        <v>0.20028639160103878</v>
      </c>
      <c r="AU293">
        <f>0.61365*EXP(17.502*J293/(240.97+J293))</f>
        <v>3.5687634511118649</v>
      </c>
      <c r="AV293">
        <f>AU293*1000/AA293</f>
        <v>35.218396241614066</v>
      </c>
      <c r="AW293">
        <f>(AV293-U293)</f>
        <v>17.092520768591605</v>
      </c>
      <c r="AX293">
        <f>IF(D293,P293,(O293+P293)/2)</f>
        <v>27.033624649047852</v>
      </c>
      <c r="AY293">
        <f>0.61365*EXP(17.502*AX293/(240.97+AX293))</f>
        <v>3.5862341235497022</v>
      </c>
      <c r="AZ293">
        <f>IF(AW293&lt;&gt;0,(1000-(AV293+U293)/2)/AW293*AP293,0)</f>
        <v>6.7802426184696849E-3</v>
      </c>
      <c r="BA293">
        <f>U293*AA293/1000</f>
        <v>1.8367378646019497</v>
      </c>
      <c r="BB293">
        <f>(AY293-BA293)</f>
        <v>1.7494962589477525</v>
      </c>
      <c r="BC293">
        <f>1/(1.6/F293+1.37/N293)</f>
        <v>4.2337078291090546E-3</v>
      </c>
      <c r="BD293">
        <f>G293*AA293*0.001</f>
        <v>69.004910587944195</v>
      </c>
      <c r="BE293">
        <f>G293/S293</f>
        <v>1.6472884300512221</v>
      </c>
      <c r="BF293">
        <f>(1-AP293*AA293/AU293/F293)*100</f>
        <v>49.813996702037798</v>
      </c>
      <c r="BG293">
        <f>(S293-E293/(N293/1.35))</f>
        <v>411.8463338274405</v>
      </c>
      <c r="BH293">
        <f>E293*BF293/100/BG293</f>
        <v>-1.4490441926707008E-3</v>
      </c>
    </row>
    <row r="294" spans="1:60" x14ac:dyDescent="0.25">
      <c r="A294" s="1">
        <v>89</v>
      </c>
      <c r="B294" s="1" t="s">
        <v>356</v>
      </c>
      <c r="C294" s="1">
        <v>13457.499999586493</v>
      </c>
      <c r="D294" s="1">
        <v>0</v>
      </c>
      <c r="E294">
        <f>(R294-S294*(1000-T294)/(1000-U294))*AO294</f>
        <v>-1.1728664949384935</v>
      </c>
      <c r="F294">
        <f>IF(AZ294&lt;&gt;0,1/(1/AZ294-1/N294),0)</f>
        <v>6.7243594039369803E-3</v>
      </c>
      <c r="G294">
        <f>((BC294-AP294/2)*S294-E294)/(BC294+AP294/2)</f>
        <v>675.61266767018049</v>
      </c>
      <c r="H294">
        <f>AP294*1000</f>
        <v>0.11882950261787482</v>
      </c>
      <c r="I294">
        <f>(AU294-BA294)</f>
        <v>1.7317109298902953</v>
      </c>
      <c r="J294">
        <f>(P294+AT294*D294)</f>
        <v>26.954732894897461</v>
      </c>
      <c r="K294" s="1">
        <v>14.850000381469727</v>
      </c>
      <c r="L294">
        <f>(K294*AI294+AJ294)</f>
        <v>-0.52315246344909383</v>
      </c>
      <c r="M294" s="1">
        <v>1</v>
      </c>
      <c r="N294">
        <f>L294*(M294+1)*(M294+1)/(M294*M294+1)</f>
        <v>-1.0463049268981877</v>
      </c>
      <c r="O294" s="1">
        <v>27.123935699462891</v>
      </c>
      <c r="P294" s="1">
        <v>26.954732894897461</v>
      </c>
      <c r="Q294" s="1">
        <v>27.048234939575195</v>
      </c>
      <c r="R294" s="1">
        <v>410.0499267578125</v>
      </c>
      <c r="S294" s="1">
        <v>413.38616943359375</v>
      </c>
      <c r="T294" s="1">
        <v>17.791412353515625</v>
      </c>
      <c r="U294" s="1">
        <v>18.137802124023438</v>
      </c>
      <c r="V294" s="1">
        <v>50.000118255615234</v>
      </c>
      <c r="W294" s="1">
        <v>50.974273681640625</v>
      </c>
      <c r="X294" s="1">
        <v>500.19140625</v>
      </c>
      <c r="Y294" s="1">
        <v>-2.8044046834111214E-2</v>
      </c>
      <c r="Z294" s="1">
        <v>9.2745408415794373E-2</v>
      </c>
      <c r="AA294" s="1">
        <v>101.33223724365234</v>
      </c>
      <c r="AB294" s="1">
        <v>-0.81364238262176514</v>
      </c>
      <c r="AC294" s="1">
        <v>-0.2167031466960907</v>
      </c>
      <c r="AD294" s="1">
        <v>2.6411807164549828E-2</v>
      </c>
      <c r="AE294" s="1">
        <v>7.1644112467765808E-3</v>
      </c>
      <c r="AF294" s="1">
        <v>1.9713548943400383E-2</v>
      </c>
      <c r="AG294" s="1">
        <v>6.4765210263431072E-3</v>
      </c>
      <c r="AH294" s="1">
        <v>1</v>
      </c>
      <c r="AI294" s="1">
        <v>-0.21956524252891541</v>
      </c>
      <c r="AJ294" s="1">
        <v>2.737391471862793</v>
      </c>
      <c r="AK294" s="1">
        <v>1</v>
      </c>
      <c r="AL294" s="1">
        <v>0</v>
      </c>
      <c r="AM294" s="1">
        <v>0.15999999642372131</v>
      </c>
      <c r="AN294" s="1">
        <v>111115</v>
      </c>
      <c r="AO294">
        <f>X294*0.000001/(K294*0.0001)</f>
        <v>0.33682922114544434</v>
      </c>
      <c r="AP294">
        <f>(U294-T294)/(1000-U294)*AO294</f>
        <v>1.1882950261787482E-4</v>
      </c>
      <c r="AQ294">
        <f>(P294+273.15)</f>
        <v>300.10473289489744</v>
      </c>
      <c r="AR294">
        <f>(O294+273.15)</f>
        <v>300.27393569946287</v>
      </c>
      <c r="AS294">
        <f>(Y294*AK294+Z294*AL294)*AM294</f>
        <v>-4.4870473931644672E-3</v>
      </c>
      <c r="AT294">
        <f>((AS294+0.00000010773*(AR294^4-AQ294^4))-AP294*44100)/(L294*0.92*2*29.3+0.00000043092*AQ294^3)</f>
        <v>0.19764800022230494</v>
      </c>
      <c r="AU294">
        <f>0.61365*EXP(17.502*J294/(240.97+J294))</f>
        <v>3.5696549978002596</v>
      </c>
      <c r="AV294">
        <f>AU294*1000/AA294</f>
        <v>35.227239572507017</v>
      </c>
      <c r="AW294">
        <f>(AV294-U294)</f>
        <v>17.089437448483579</v>
      </c>
      <c r="AX294">
        <f>IF(D294,P294,(O294+P294)/2)</f>
        <v>27.039334297180176</v>
      </c>
      <c r="AY294">
        <f>0.61365*EXP(17.502*AX294/(240.97+AX294))</f>
        <v>3.5874366118336019</v>
      </c>
      <c r="AZ294">
        <f>IF(AW294&lt;&gt;0,(1000-(AV294+U294)/2)/AW294*AP294,0)</f>
        <v>6.767854839314638E-3</v>
      </c>
      <c r="BA294">
        <f>U294*AA294/1000</f>
        <v>1.8379440679099643</v>
      </c>
      <c r="BB294">
        <f>(AY294-BA294)</f>
        <v>1.7494925439236375</v>
      </c>
      <c r="BC294">
        <f>1/(1.6/F294+1.37/N294)</f>
        <v>4.2259798582843424E-3</v>
      </c>
      <c r="BD294">
        <f>G294*AA294*0.001</f>
        <v>68.461343125171581</v>
      </c>
      <c r="BE294">
        <f>G294/S294</f>
        <v>1.6343378603978931</v>
      </c>
      <c r="BF294">
        <f>(1-AP294*AA294/AU294/F294)*100</f>
        <v>49.835700881180955</v>
      </c>
      <c r="BG294">
        <f>(S294-E294/(N294/1.35))</f>
        <v>411.87287275739351</v>
      </c>
      <c r="BH294">
        <f>E294*BF294/100/BG294</f>
        <v>-1.4191423539015936E-3</v>
      </c>
    </row>
    <row r="295" spans="1:60" x14ac:dyDescent="0.25">
      <c r="A295" s="1">
        <v>90</v>
      </c>
      <c r="B295" s="1" t="s">
        <v>357</v>
      </c>
      <c r="C295" s="1">
        <v>13462.499999474734</v>
      </c>
      <c r="D295" s="1">
        <v>0</v>
      </c>
      <c r="E295">
        <f>(R295-S295*(1000-T295)/(1000-U295))*AO295</f>
        <v>-1.169693809036995</v>
      </c>
      <c r="F295">
        <f>IF(AZ295&lt;&gt;0,1/(1/AZ295-1/N295),0)</f>
        <v>6.7279485535328976E-3</v>
      </c>
      <c r="G295">
        <f>((BC295-AP295/2)*S295-E295)/(BC295+AP295/2)</f>
        <v>674.74305821763983</v>
      </c>
      <c r="H295">
        <f>AP295*1000</f>
        <v>0.11886495016959329</v>
      </c>
      <c r="I295">
        <f>(AU295-BA295)</f>
        <v>1.7312819307023077</v>
      </c>
      <c r="J295">
        <f>(P295+AT295*D295)</f>
        <v>26.958541870117188</v>
      </c>
      <c r="K295" s="1">
        <v>14.850000381469727</v>
      </c>
      <c r="L295">
        <f>(K295*AI295+AJ295)</f>
        <v>-0.52315246344909383</v>
      </c>
      <c r="M295" s="1">
        <v>1</v>
      </c>
      <c r="N295">
        <f>L295*(M295+1)*(M295+1)/(M295*M295+1)</f>
        <v>-1.0463049268981877</v>
      </c>
      <c r="O295" s="1">
        <v>27.134004592895508</v>
      </c>
      <c r="P295" s="1">
        <v>26.958541870117188</v>
      </c>
      <c r="Q295" s="1">
        <v>27.05280876159668</v>
      </c>
      <c r="R295" s="1">
        <v>410.07339477539062</v>
      </c>
      <c r="S295" s="1">
        <v>413.40011596679688</v>
      </c>
      <c r="T295" s="1">
        <v>17.803413391113281</v>
      </c>
      <c r="U295" s="1">
        <v>18.149896621704102</v>
      </c>
      <c r="V295" s="1">
        <v>50.008090972900391</v>
      </c>
      <c r="W295" s="1">
        <v>50.981510162353516</v>
      </c>
      <c r="X295" s="1">
        <v>500.19949340820312</v>
      </c>
      <c r="Y295" s="1">
        <v>-2.1819125860929489E-2</v>
      </c>
      <c r="Z295" s="1">
        <v>0.10274381190538406</v>
      </c>
      <c r="AA295" s="1">
        <v>101.33236694335937</v>
      </c>
      <c r="AB295" s="1">
        <v>-0.81364238262176514</v>
      </c>
      <c r="AC295" s="1">
        <v>-0.2167031466960907</v>
      </c>
      <c r="AD295" s="1">
        <v>2.6411807164549828E-2</v>
      </c>
      <c r="AE295" s="1">
        <v>7.1644112467765808E-3</v>
      </c>
      <c r="AF295" s="1">
        <v>1.9713548943400383E-2</v>
      </c>
      <c r="AG295" s="1">
        <v>6.4765210263431072E-3</v>
      </c>
      <c r="AH295" s="1">
        <v>1</v>
      </c>
      <c r="AI295" s="1">
        <v>-0.21956524252891541</v>
      </c>
      <c r="AJ295" s="1">
        <v>2.737391471862793</v>
      </c>
      <c r="AK295" s="1">
        <v>1</v>
      </c>
      <c r="AL295" s="1">
        <v>0</v>
      </c>
      <c r="AM295" s="1">
        <v>0.15999999642372131</v>
      </c>
      <c r="AN295" s="1">
        <v>111115</v>
      </c>
      <c r="AO295">
        <f>X295*0.000001/(K295*0.0001)</f>
        <v>0.33683466704308429</v>
      </c>
      <c r="AP295">
        <f>(U295-T295)/(1000-U295)*AO295</f>
        <v>1.1886495016959329E-4</v>
      </c>
      <c r="AQ295">
        <f>(P295+273.15)</f>
        <v>300.10854187011716</v>
      </c>
      <c r="AR295">
        <f>(O295+273.15)</f>
        <v>300.28400459289549</v>
      </c>
      <c r="AS295">
        <f>(Y295*AK295+Z295*AL295)*AM295</f>
        <v>-3.4910600597174435E-3</v>
      </c>
      <c r="AT295">
        <f>((AS295+0.00000010773*(AR295^4-AQ295^4))-AP295*44100)/(L295*0.92*2*29.3+0.00000043092*AQ295^3)</f>
        <v>0.19327164575465974</v>
      </c>
      <c r="AU295">
        <f>0.61365*EXP(17.502*J295/(240.97+J295))</f>
        <v>3.5704539151568664</v>
      </c>
      <c r="AV295">
        <f>AU295*1000/AA295</f>
        <v>35.235078611679953</v>
      </c>
      <c r="AW295">
        <f>(AV295-U295)</f>
        <v>17.085181989975851</v>
      </c>
      <c r="AX295">
        <f>IF(D295,P295,(O295+P295)/2)</f>
        <v>27.046273231506348</v>
      </c>
      <c r="AY295">
        <f>0.61365*EXP(17.502*AX295/(240.97+AX295))</f>
        <v>3.5888984693913786</v>
      </c>
      <c r="AZ295">
        <f>IF(AW295&lt;&gt;0,(1000-(AV295+U295)/2)/AW295*AP295,0)</f>
        <v>6.7714905833026039E-3</v>
      </c>
      <c r="BA295">
        <f>U295*AA295/1000</f>
        <v>1.8391719844545587</v>
      </c>
      <c r="BB295">
        <f>(AY295-BA295)</f>
        <v>1.7497264849368199</v>
      </c>
      <c r="BC295">
        <f>1/(1.6/F295+1.37/N295)</f>
        <v>4.2282479772802134E-3</v>
      </c>
      <c r="BD295">
        <f>G295*AA295*0.001</f>
        <v>68.373311167794384</v>
      </c>
      <c r="BE295">
        <f>G295/S295</f>
        <v>1.6321791701476767</v>
      </c>
      <c r="BF295">
        <f>(1-AP295*AA295/AU295/F295)*100</f>
        <v>49.858663474170385</v>
      </c>
      <c r="BG295">
        <f>(S295-E295/(N295/1.35))</f>
        <v>411.89091286394881</v>
      </c>
      <c r="BH295">
        <f>E295*BF295/100/BG295</f>
        <v>-1.4158935818003697E-3</v>
      </c>
    </row>
    <row r="296" spans="1:60" x14ac:dyDescent="0.25">
      <c r="A296" s="1" t="s">
        <v>9</v>
      </c>
      <c r="B296" s="1" t="s">
        <v>358</v>
      </c>
    </row>
    <row r="297" spans="1:60" x14ac:dyDescent="0.25">
      <c r="A297" s="1" t="s">
        <v>9</v>
      </c>
      <c r="B297" s="1" t="s">
        <v>359</v>
      </c>
    </row>
    <row r="298" spans="1:60" x14ac:dyDescent="0.25">
      <c r="A298" s="1" t="s">
        <v>9</v>
      </c>
      <c r="B298" s="1" t="s">
        <v>360</v>
      </c>
    </row>
    <row r="299" spans="1:60" x14ac:dyDescent="0.25">
      <c r="A299" s="1" t="s">
        <v>9</v>
      </c>
      <c r="B299" s="1" t="s">
        <v>361</v>
      </c>
    </row>
    <row r="300" spans="1:60" x14ac:dyDescent="0.25">
      <c r="A300" s="1" t="s">
        <v>9</v>
      </c>
      <c r="B300" s="1" t="s">
        <v>362</v>
      </c>
    </row>
    <row r="301" spans="1:60" x14ac:dyDescent="0.25">
      <c r="A301" s="1" t="s">
        <v>9</v>
      </c>
      <c r="B301" s="1" t="s">
        <v>363</v>
      </c>
    </row>
    <row r="302" spans="1:60" x14ac:dyDescent="0.25">
      <c r="A302" s="1" t="s">
        <v>9</v>
      </c>
      <c r="B302" s="1" t="s">
        <v>364</v>
      </c>
    </row>
    <row r="303" spans="1:60" x14ac:dyDescent="0.25">
      <c r="A303" s="1" t="s">
        <v>9</v>
      </c>
      <c r="B303" s="1" t="s">
        <v>365</v>
      </c>
    </row>
    <row r="304" spans="1:60" x14ac:dyDescent="0.25">
      <c r="A304" s="1" t="s">
        <v>9</v>
      </c>
      <c r="B304" s="1" t="s">
        <v>366</v>
      </c>
    </row>
    <row r="305" spans="1:60" x14ac:dyDescent="0.25">
      <c r="A305" s="1" t="s">
        <v>9</v>
      </c>
      <c r="B305" s="1" t="s">
        <v>367</v>
      </c>
    </row>
    <row r="306" spans="1:60" x14ac:dyDescent="0.25">
      <c r="A306" s="1" t="s">
        <v>9</v>
      </c>
      <c r="B306" s="1" t="s">
        <v>368</v>
      </c>
    </row>
    <row r="307" spans="1:60" x14ac:dyDescent="0.25">
      <c r="A307" s="1">
        <v>91</v>
      </c>
      <c r="B307" s="1" t="s">
        <v>369</v>
      </c>
      <c r="C307" s="1">
        <v>13876.999999932945</v>
      </c>
      <c r="D307" s="1">
        <v>0</v>
      </c>
      <c r="E307">
        <f>(R307-S307*(1000-T307)/(1000-U307))*AO307</f>
        <v>-1.7970078115549535</v>
      </c>
      <c r="F307">
        <f>IF(AZ307&lt;&gt;0,1/(1/AZ307-1/N307),0)</f>
        <v>1.0010991610191649E-2</v>
      </c>
      <c r="G307">
        <f>((BC307-AP307/2)*S307-E307)/(BC307+AP307/2)</f>
        <v>684.03131665322087</v>
      </c>
      <c r="H307">
        <f>AP307*1000</f>
        <v>0.1741796160013411</v>
      </c>
      <c r="I307">
        <f>(AU307-BA307)</f>
        <v>1.6921480043591151</v>
      </c>
      <c r="J307">
        <f>(P307+AT307*D307)</f>
        <v>27.21839714050293</v>
      </c>
      <c r="K307" s="1">
        <v>14.199999809265137</v>
      </c>
      <c r="L307">
        <f>(K307*AI307+AJ307)</f>
        <v>-0.38043493016905927</v>
      </c>
      <c r="M307" s="1">
        <v>1</v>
      </c>
      <c r="N307">
        <f>L307*(M307+1)*(M307+1)/(M307*M307+1)</f>
        <v>-0.76086986033811854</v>
      </c>
      <c r="O307" s="1">
        <v>27.218088150024414</v>
      </c>
      <c r="P307" s="1">
        <v>27.21839714050293</v>
      </c>
      <c r="Q307" s="1">
        <v>27.0528564453125</v>
      </c>
      <c r="R307" s="1">
        <v>410.29296875</v>
      </c>
      <c r="S307" s="1">
        <v>415.18914794921875</v>
      </c>
      <c r="T307" s="1">
        <v>18.59257698059082</v>
      </c>
      <c r="U307" s="1">
        <v>19.077617645263672</v>
      </c>
      <c r="V307" s="1">
        <v>51.968769073486328</v>
      </c>
      <c r="W307" s="1">
        <v>53.325298309326172</v>
      </c>
      <c r="X307" s="1">
        <v>500.1982421875</v>
      </c>
      <c r="Y307" s="1">
        <v>-2.0554138347506523E-2</v>
      </c>
      <c r="Z307" s="1">
        <v>8.1780120730400085E-2</v>
      </c>
      <c r="AA307" s="1">
        <v>101.33232879638672</v>
      </c>
      <c r="AB307" s="1">
        <v>-0.57276558876037598</v>
      </c>
      <c r="AC307" s="1">
        <v>-0.22887402772903442</v>
      </c>
      <c r="AD307" s="1">
        <v>1.0316860862076283E-2</v>
      </c>
      <c r="AE307" s="1">
        <v>1.3496234314516187E-3</v>
      </c>
      <c r="AF307" s="1">
        <v>2.8062516823410988E-2</v>
      </c>
      <c r="AG307" s="1">
        <v>1.6244272701442242E-3</v>
      </c>
      <c r="AH307" s="1">
        <v>1</v>
      </c>
      <c r="AI307" s="1">
        <v>-0.21956524252891541</v>
      </c>
      <c r="AJ307" s="1">
        <v>2.737391471862793</v>
      </c>
      <c r="AK307" s="1">
        <v>1</v>
      </c>
      <c r="AL307" s="1">
        <v>0</v>
      </c>
      <c r="AM307" s="1">
        <v>0.15999999642372131</v>
      </c>
      <c r="AN307" s="1">
        <v>111115</v>
      </c>
      <c r="AO307">
        <f>X307*0.000001/(K307*0.0001)</f>
        <v>0.35225228796209795</v>
      </c>
      <c r="AP307">
        <f>(U307-T307)/(1000-U307)*AO307</f>
        <v>1.7417961600134111E-4</v>
      </c>
      <c r="AQ307">
        <f>(P307+273.15)</f>
        <v>300.36839714050291</v>
      </c>
      <c r="AR307">
        <f>(O307+273.15)</f>
        <v>300.36808815002439</v>
      </c>
      <c r="AS307">
        <f>(Y307*AK307+Z307*AL307)*AM307</f>
        <v>-3.2886620620937168E-3</v>
      </c>
      <c r="AT307">
        <f>((AS307+0.00000010773*(AR307^4-AQ307^4))-AP307*44100)/(L307*0.92*2*29.3+0.00000043092*AQ307^3)</f>
        <v>0.87047077803032835</v>
      </c>
      <c r="AU307">
        <f>0.61365*EXP(17.502*J307/(240.97+J307))</f>
        <v>3.6253274282407224</v>
      </c>
      <c r="AV307">
        <f>AU307*1000/AA307</f>
        <v>35.776612176014588</v>
      </c>
      <c r="AW307">
        <f>(AV307-U307)</f>
        <v>16.698994530750916</v>
      </c>
      <c r="AX307">
        <f>IF(D307,P307,(O307+P307)/2)</f>
        <v>27.218242645263672</v>
      </c>
      <c r="AY307">
        <f>0.61365*EXP(17.502*AX307/(240.97+AX307))</f>
        <v>3.6252945861112487</v>
      </c>
      <c r="AZ307">
        <f>IF(AW307&lt;&gt;0,(1000-(AV307+U307)/2)/AW307*AP307,0)</f>
        <v>1.0144465365638016E-2</v>
      </c>
      <c r="BA307">
        <f>U307*AA307/1000</f>
        <v>1.9331794238816074</v>
      </c>
      <c r="BB307">
        <f>(AY307-BA307)</f>
        <v>1.6921151622296413</v>
      </c>
      <c r="BC307">
        <f>1/(1.6/F307+1.37/N307)</f>
        <v>6.3281624327894822E-3</v>
      </c>
      <c r="BD307">
        <f>G307*AA307*0.001</f>
        <v>69.314486286129494</v>
      </c>
      <c r="BE307">
        <f>G307/S307</f>
        <v>1.647517330431006</v>
      </c>
      <c r="BF307">
        <f>(1-AP307*AA307/AU307/F307)*100</f>
        <v>51.368124542921258</v>
      </c>
      <c r="BG307">
        <f>(S307-E307/(N307/1.35))</f>
        <v>412.00074389741269</v>
      </c>
      <c r="BH307">
        <f>E307*BF307/100/BG307</f>
        <v>-2.2405037475258043E-3</v>
      </c>
    </row>
    <row r="308" spans="1:60" x14ac:dyDescent="0.25">
      <c r="A308" s="1">
        <v>92</v>
      </c>
      <c r="B308" s="1" t="s">
        <v>370</v>
      </c>
      <c r="C308" s="1">
        <v>13882.49999981001</v>
      </c>
      <c r="D308" s="1">
        <v>0</v>
      </c>
      <c r="E308">
        <f>(R308-S308*(1000-T308)/(1000-U308))*AO308</f>
        <v>-1.8151782114769293</v>
      </c>
      <c r="F308">
        <f>IF(AZ308&lt;&gt;0,1/(1/AZ308-1/N308),0)</f>
        <v>9.9927204178846107E-3</v>
      </c>
      <c r="G308">
        <f>((BC308-AP308/2)*S308-E308)/(BC308+AP308/2)</f>
        <v>687.40697787682768</v>
      </c>
      <c r="H308">
        <f>AP308*1000</f>
        <v>0.17382262856303962</v>
      </c>
      <c r="I308">
        <f>(AU308-BA308)</f>
        <v>1.6917993656784844</v>
      </c>
      <c r="J308">
        <f>(P308+AT308*D308)</f>
        <v>27.217987060546875</v>
      </c>
      <c r="K308" s="1">
        <v>14.199999809265137</v>
      </c>
      <c r="L308">
        <f>(K308*AI308+AJ308)</f>
        <v>-0.38043493016905927</v>
      </c>
      <c r="M308" s="1">
        <v>1</v>
      </c>
      <c r="N308">
        <f>L308*(M308+1)*(M308+1)/(M308*M308+1)</f>
        <v>-0.76086986033811854</v>
      </c>
      <c r="O308" s="1">
        <v>27.221748352050781</v>
      </c>
      <c r="P308" s="1">
        <v>27.217987060546875</v>
      </c>
      <c r="Q308" s="1">
        <v>27.064260482788086</v>
      </c>
      <c r="R308" s="1">
        <v>410.25839233398437</v>
      </c>
      <c r="S308" s="1">
        <v>415.20660400390625</v>
      </c>
      <c r="T308" s="1">
        <v>18.596235275268555</v>
      </c>
      <c r="U308" s="1">
        <v>19.080284118652344</v>
      </c>
      <c r="V308" s="1">
        <v>51.968318939208984</v>
      </c>
      <c r="W308" s="1">
        <v>53.321640014648438</v>
      </c>
      <c r="X308" s="1">
        <v>500.19451904296875</v>
      </c>
      <c r="Y308" s="1">
        <v>1.5924760373309255E-3</v>
      </c>
      <c r="Z308" s="1">
        <v>8.7967962026596069E-2</v>
      </c>
      <c r="AA308" s="1">
        <v>101.33187103271484</v>
      </c>
      <c r="AB308" s="1">
        <v>-0.57276558876037598</v>
      </c>
      <c r="AC308" s="1">
        <v>-0.22887402772903442</v>
      </c>
      <c r="AD308" s="1">
        <v>1.0316860862076283E-2</v>
      </c>
      <c r="AE308" s="1">
        <v>1.3496234314516187E-3</v>
      </c>
      <c r="AF308" s="1">
        <v>2.8062516823410988E-2</v>
      </c>
      <c r="AG308" s="1">
        <v>1.6244272701442242E-3</v>
      </c>
      <c r="AH308" s="1">
        <v>1</v>
      </c>
      <c r="AI308" s="1">
        <v>-0.21956524252891541</v>
      </c>
      <c r="AJ308" s="1">
        <v>2.737391471862793</v>
      </c>
      <c r="AK308" s="1">
        <v>1</v>
      </c>
      <c r="AL308" s="1">
        <v>0</v>
      </c>
      <c r="AM308" s="1">
        <v>0.15999999642372131</v>
      </c>
      <c r="AN308" s="1">
        <v>111115</v>
      </c>
      <c r="AO308">
        <f>X308*0.000001/(K308*0.0001)</f>
        <v>0.35224966602929425</v>
      </c>
      <c r="AP308">
        <f>(U308-T308)/(1000-U308)*AO308</f>
        <v>1.7382262856303963E-4</v>
      </c>
      <c r="AQ308">
        <f>(P308+273.15)</f>
        <v>300.36798706054685</v>
      </c>
      <c r="AR308">
        <f>(O308+273.15)</f>
        <v>300.37174835205076</v>
      </c>
      <c r="AS308">
        <f>(Y308*AK308+Z308*AL308)*AM308</f>
        <v>2.5479616027780996E-4</v>
      </c>
      <c r="AT308">
        <f>((AS308+0.00000010773*(AR308^4-AQ308^4))-AP308*44100)/(L308*0.92*2*29.3+0.00000043092*AQ308^3)</f>
        <v>0.86290076472108834</v>
      </c>
      <c r="AU308">
        <f>0.61365*EXP(17.502*J308/(240.97+J308))</f>
        <v>3.6252402552573209</v>
      </c>
      <c r="AV308">
        <f>AU308*1000/AA308</f>
        <v>35.775913523662439</v>
      </c>
      <c r="AW308">
        <f>(AV308-U308)</f>
        <v>16.695629405010095</v>
      </c>
      <c r="AX308">
        <f>IF(D308,P308,(O308+P308)/2)</f>
        <v>27.219867706298828</v>
      </c>
      <c r="AY308">
        <f>0.61365*EXP(17.502*AX308/(240.97+AX308))</f>
        <v>3.6256400496583812</v>
      </c>
      <c r="AZ308">
        <f>IF(AW308&lt;&gt;0,(1000-(AV308+U308)/2)/AW308*AP308,0)</f>
        <v>1.0125704172538023E-2</v>
      </c>
      <c r="BA308">
        <f>U308*AA308/1000</f>
        <v>1.9334408895788364</v>
      </c>
      <c r="BB308">
        <f>(AY308-BA308)</f>
        <v>1.6921991600795447</v>
      </c>
      <c r="BC308">
        <f>1/(1.6/F308+1.37/N308)</f>
        <v>6.3164814635181584E-3</v>
      </c>
      <c r="BD308">
        <f>G308*AA308*0.001</f>
        <v>69.656235229202963</v>
      </c>
      <c r="BE308">
        <f>G308/S308</f>
        <v>1.6555781416963218</v>
      </c>
      <c r="BF308">
        <f>(1-AP308*AA308/AU308/F308)*100</f>
        <v>51.378109118711571</v>
      </c>
      <c r="BG308">
        <f>(S308-E308/(N308/1.35))</f>
        <v>411.98596048360054</v>
      </c>
      <c r="BH308">
        <f>E308*BF308/100/BG308</f>
        <v>-2.263679667862898E-3</v>
      </c>
    </row>
    <row r="309" spans="1:60" x14ac:dyDescent="0.25">
      <c r="A309" s="1">
        <v>93</v>
      </c>
      <c r="B309" s="1" t="s">
        <v>371</v>
      </c>
      <c r="C309" s="1">
        <v>13887.499999698251</v>
      </c>
      <c r="D309" s="1">
        <v>0</v>
      </c>
      <c r="E309">
        <f>(R309-S309*(1000-T309)/(1000-U309))*AO309</f>
        <v>-1.8891355431526107</v>
      </c>
      <c r="F309">
        <f>IF(AZ309&lt;&gt;0,1/(1/AZ309-1/N309),0)</f>
        <v>9.9826296462382086E-3</v>
      </c>
      <c r="G309">
        <f>((BC309-AP309/2)*S309-E309)/(BC309+AP309/2)</f>
        <v>699.26567895945334</v>
      </c>
      <c r="H309">
        <f>AP309*1000</f>
        <v>0.17360194312032728</v>
      </c>
      <c r="I309">
        <f>(AU309-BA309)</f>
        <v>1.6913757125987658</v>
      </c>
      <c r="J309">
        <f>(P309+AT309*D309)</f>
        <v>27.217424392700195</v>
      </c>
      <c r="K309" s="1">
        <v>14.199999809265137</v>
      </c>
      <c r="L309">
        <f>(K309*AI309+AJ309)</f>
        <v>-0.38043493016905927</v>
      </c>
      <c r="M309" s="1">
        <v>1</v>
      </c>
      <c r="N309">
        <f>L309*(M309+1)*(M309+1)/(M309*M309+1)</f>
        <v>-0.76086986033811854</v>
      </c>
      <c r="O309" s="1">
        <v>27.224103927612305</v>
      </c>
      <c r="P309" s="1">
        <v>27.217424392700195</v>
      </c>
      <c r="Q309" s="1">
        <v>27.058942794799805</v>
      </c>
      <c r="R309" s="1">
        <v>410.05181884765625</v>
      </c>
      <c r="S309" s="1">
        <v>415.2103271484375</v>
      </c>
      <c r="T309" s="1">
        <v>18.599897384643555</v>
      </c>
      <c r="U309" s="1">
        <v>19.083337783813477</v>
      </c>
      <c r="V309" s="1">
        <v>51.970500946044922</v>
      </c>
      <c r="W309" s="1">
        <v>53.322101593017578</v>
      </c>
      <c r="X309" s="1">
        <v>500.1866455078125</v>
      </c>
      <c r="Y309" s="1">
        <v>4.4756350107491016E-3</v>
      </c>
      <c r="Z309" s="1">
        <v>0.10064545273780823</v>
      </c>
      <c r="AA309" s="1">
        <v>101.33158874511719</v>
      </c>
      <c r="AB309" s="1">
        <v>-0.57276558876037598</v>
      </c>
      <c r="AC309" s="1">
        <v>-0.22887402772903442</v>
      </c>
      <c r="AD309" s="1">
        <v>1.0316860862076283E-2</v>
      </c>
      <c r="AE309" s="1">
        <v>1.3496234314516187E-3</v>
      </c>
      <c r="AF309" s="1">
        <v>2.8062516823410988E-2</v>
      </c>
      <c r="AG309" s="1">
        <v>1.6244272701442242E-3</v>
      </c>
      <c r="AH309" s="1">
        <v>1</v>
      </c>
      <c r="AI309" s="1">
        <v>-0.21956524252891541</v>
      </c>
      <c r="AJ309" s="1">
        <v>2.737391471862793</v>
      </c>
      <c r="AK309" s="1">
        <v>1</v>
      </c>
      <c r="AL309" s="1">
        <v>0</v>
      </c>
      <c r="AM309" s="1">
        <v>0.15999999642372131</v>
      </c>
      <c r="AN309" s="1">
        <v>111115</v>
      </c>
      <c r="AO309">
        <f>X309*0.000001/(K309*0.0001)</f>
        <v>0.35224412128615201</v>
      </c>
      <c r="AP309">
        <f>(U309-T309)/(1000-U309)*AO309</f>
        <v>1.7360194312032728E-4</v>
      </c>
      <c r="AQ309">
        <f>(P309+273.15)</f>
        <v>300.36742439270017</v>
      </c>
      <c r="AR309">
        <f>(O309+273.15)</f>
        <v>300.37410392761228</v>
      </c>
      <c r="AS309">
        <f>(Y309*AK309+Z309*AL309)*AM309</f>
        <v>7.1610158571373816E-4</v>
      </c>
      <c r="AT309">
        <f>((AS309+0.00000010773*(AR309^4-AQ309^4))-AP309*44100)/(L309*0.92*2*29.3+0.00000043092*AQ309^3)</f>
        <v>0.85788173683330726</v>
      </c>
      <c r="AU309">
        <f>0.61365*EXP(17.502*J309/(240.97+J309))</f>
        <v>3.6251206487923091</v>
      </c>
      <c r="AV309">
        <f>AU309*1000/AA309</f>
        <v>35.774832840237991</v>
      </c>
      <c r="AW309">
        <f>(AV309-U309)</f>
        <v>16.691495056424515</v>
      </c>
      <c r="AX309">
        <f>IF(D309,P309,(O309+P309)/2)</f>
        <v>27.22076416015625</v>
      </c>
      <c r="AY309">
        <f>0.61365*EXP(17.502*AX309/(240.97+AX309))</f>
        <v>3.6258306345693119</v>
      </c>
      <c r="AZ309">
        <f>IF(AW309&lt;&gt;0,(1000-(AV309+U309)/2)/AW309*AP309,0)</f>
        <v>1.0115343175754661E-2</v>
      </c>
      <c r="BA309">
        <f>U309*AA309/1000</f>
        <v>1.9337449361935433</v>
      </c>
      <c r="BB309">
        <f>(AY309-BA309)</f>
        <v>1.6920856983757686</v>
      </c>
      <c r="BC309">
        <f>1/(1.6/F309+1.37/N309)</f>
        <v>6.3100305331844284E-3</v>
      </c>
      <c r="BD309">
        <f>G309*AA309*0.001</f>
        <v>70.857702203894476</v>
      </c>
      <c r="BE309">
        <f>G309/S309</f>
        <v>1.6841240047227106</v>
      </c>
      <c r="BF309">
        <f>(1-AP309*AA309/AU309/F309)*100</f>
        <v>51.389284938742399</v>
      </c>
      <c r="BG309">
        <f>(S309-E309/(N309/1.35))</f>
        <v>411.85846224197019</v>
      </c>
      <c r="BH309">
        <f>E309*BF309/100/BG309</f>
        <v>-2.3571526049630935E-3</v>
      </c>
    </row>
    <row r="310" spans="1:60" x14ac:dyDescent="0.25">
      <c r="A310" s="1">
        <v>94</v>
      </c>
      <c r="B310" s="1" t="s">
        <v>372</v>
      </c>
      <c r="C310" s="1">
        <v>13892.499999586493</v>
      </c>
      <c r="D310" s="1">
        <v>0</v>
      </c>
      <c r="E310">
        <f>(R310-S310*(1000-T310)/(1000-U310))*AO310</f>
        <v>-1.9637675329114557</v>
      </c>
      <c r="F310">
        <f>IF(AZ310&lt;&gt;0,1/(1/AZ310-1/N310),0)</f>
        <v>9.9716797775553992E-3</v>
      </c>
      <c r="G310">
        <f>((BC310-AP310/2)*S310-E310)/(BC310+AP310/2)</f>
        <v>711.24996217509124</v>
      </c>
      <c r="H310">
        <f>AP310*1000</f>
        <v>0.17337146053006749</v>
      </c>
      <c r="I310">
        <f>(AU310-BA310)</f>
        <v>1.6910096954518761</v>
      </c>
      <c r="J310">
        <f>(P310+AT310*D310)</f>
        <v>27.217411041259766</v>
      </c>
      <c r="K310" s="1">
        <v>14.199999809265137</v>
      </c>
      <c r="L310">
        <f>(K310*AI310+AJ310)</f>
        <v>-0.38043493016905927</v>
      </c>
      <c r="M310" s="1">
        <v>1</v>
      </c>
      <c r="N310">
        <f>L310*(M310+1)*(M310+1)/(M310*M310+1)</f>
        <v>-0.76086986033811854</v>
      </c>
      <c r="O310" s="1">
        <v>27.223358154296875</v>
      </c>
      <c r="P310" s="1">
        <v>27.217411041259766</v>
      </c>
      <c r="Q310" s="1">
        <v>27.03887939453125</v>
      </c>
      <c r="R310" s="1">
        <v>409.81192016601562</v>
      </c>
      <c r="S310" s="1">
        <v>415.18255615234375</v>
      </c>
      <c r="T310" s="1">
        <v>18.604093551635742</v>
      </c>
      <c r="U310" s="1">
        <v>19.086887359619141</v>
      </c>
      <c r="V310" s="1">
        <v>51.982887268066406</v>
      </c>
      <c r="W310" s="1">
        <v>53.332019805908203</v>
      </c>
      <c r="X310" s="1">
        <v>500.18975830078125</v>
      </c>
      <c r="Y310" s="1">
        <v>2.664405619725585E-3</v>
      </c>
      <c r="Z310" s="1">
        <v>0.12941999733448029</v>
      </c>
      <c r="AA310" s="1">
        <v>101.33177185058594</v>
      </c>
      <c r="AB310" s="1">
        <v>-0.57276558876037598</v>
      </c>
      <c r="AC310" s="1">
        <v>-0.22887402772903442</v>
      </c>
      <c r="AD310" s="1">
        <v>1.0316860862076283E-2</v>
      </c>
      <c r="AE310" s="1">
        <v>1.3496234314516187E-3</v>
      </c>
      <c r="AF310" s="1">
        <v>2.8062516823410988E-2</v>
      </c>
      <c r="AG310" s="1">
        <v>1.6244272701442242E-3</v>
      </c>
      <c r="AH310" s="1">
        <v>1</v>
      </c>
      <c r="AI310" s="1">
        <v>-0.21956524252891541</v>
      </c>
      <c r="AJ310" s="1">
        <v>2.737391471862793</v>
      </c>
      <c r="AK310" s="1">
        <v>1</v>
      </c>
      <c r="AL310" s="1">
        <v>0</v>
      </c>
      <c r="AM310" s="1">
        <v>0.15999999642372131</v>
      </c>
      <c r="AN310" s="1">
        <v>111115</v>
      </c>
      <c r="AO310">
        <f>X310*0.000001/(K310*0.0001)</f>
        <v>0.352246313393906</v>
      </c>
      <c r="AP310">
        <f>(U310-T310)/(1000-U310)*AO310</f>
        <v>1.7337146053006749E-4</v>
      </c>
      <c r="AQ310">
        <f>(P310+273.15)</f>
        <v>300.36741104125974</v>
      </c>
      <c r="AR310">
        <f>(O310+273.15)</f>
        <v>300.37335815429685</v>
      </c>
      <c r="AS310">
        <f>(Y310*AK310+Z310*AL310)*AM310</f>
        <v>4.2630488962743657E-4</v>
      </c>
      <c r="AT310">
        <f>((AS310+0.00000010773*(AR310^4-AQ310^4))-AP310*44100)/(L310*0.92*2*29.3+0.00000043092*AQ310^3)</f>
        <v>0.85773202469401866</v>
      </c>
      <c r="AU310">
        <f>0.61365*EXP(17.502*J310/(240.97+J310))</f>
        <v>3.6251178107146353</v>
      </c>
      <c r="AV310">
        <f>AU310*1000/AA310</f>
        <v>35.774740187706229</v>
      </c>
      <c r="AW310">
        <f>(AV310-U310)</f>
        <v>16.687852828087088</v>
      </c>
      <c r="AX310">
        <f>IF(D310,P310,(O310+P310)/2)</f>
        <v>27.22038459777832</v>
      </c>
      <c r="AY310">
        <f>0.61365*EXP(17.502*AX310/(240.97+AX310))</f>
        <v>3.625749939039685</v>
      </c>
      <c r="AZ310">
        <f>IF(AW310&lt;&gt;0,(1000-(AV310+U310)/2)/AW310*AP310,0)</f>
        <v>1.0104100390842646E-2</v>
      </c>
      <c r="BA310">
        <f>U310*AA310/1000</f>
        <v>1.9341081152627593</v>
      </c>
      <c r="BB310">
        <f>(AY310-BA310)</f>
        <v>1.6916418237769257</v>
      </c>
      <c r="BC310">
        <f>1/(1.6/F310+1.37/N310)</f>
        <v>6.303030558259367E-3</v>
      </c>
      <c r="BD310">
        <f>G310*AA310*0.001</f>
        <v>72.072218895864225</v>
      </c>
      <c r="BE310">
        <f>G310/S310</f>
        <v>1.713101746775004</v>
      </c>
      <c r="BF310">
        <f>(1-AP310*AA310/AU310/F310)*100</f>
        <v>51.400388682209631</v>
      </c>
      <c r="BG310">
        <f>(S310-E310/(N310/1.35))</f>
        <v>411.69827282398012</v>
      </c>
      <c r="BH310">
        <f>E310*BF310/100/BG310</f>
        <v>-2.4517570545239701E-3</v>
      </c>
    </row>
    <row r="311" spans="1:60" x14ac:dyDescent="0.25">
      <c r="A311" s="1">
        <v>95</v>
      </c>
      <c r="B311" s="1" t="s">
        <v>373</v>
      </c>
      <c r="C311" s="1">
        <v>13897.999999463558</v>
      </c>
      <c r="D311" s="1">
        <v>0</v>
      </c>
      <c r="E311">
        <f>(R311-S311*(1000-T311)/(1000-U311))*AO311</f>
        <v>-1.968492235124836</v>
      </c>
      <c r="F311">
        <f>IF(AZ311&lt;&gt;0,1/(1/AZ311-1/N311),0)</f>
        <v>9.9666848413323787E-3</v>
      </c>
      <c r="G311">
        <f>((BC311-AP311/2)*S311-E311)/(BC311+AP311/2)</f>
        <v>712.12096577758155</v>
      </c>
      <c r="H311">
        <f>AP311*1000</f>
        <v>0.17315762016090439</v>
      </c>
      <c r="I311">
        <f>(AU311-BA311)</f>
        <v>1.6897863873594621</v>
      </c>
      <c r="J311">
        <f>(P311+AT311*D311)</f>
        <v>27.213443756103516</v>
      </c>
      <c r="K311" s="1">
        <v>14.199999809265137</v>
      </c>
      <c r="L311">
        <f>(K311*AI311+AJ311)</f>
        <v>-0.38043493016905927</v>
      </c>
      <c r="M311" s="1">
        <v>1</v>
      </c>
      <c r="N311">
        <f>L311*(M311+1)*(M311+1)/(M311*M311+1)</f>
        <v>-0.76086986033811854</v>
      </c>
      <c r="O311" s="1">
        <v>27.218683242797852</v>
      </c>
      <c r="P311" s="1">
        <v>27.213443756103516</v>
      </c>
      <c r="Q311" s="1">
        <v>27.029245376586914</v>
      </c>
      <c r="R311" s="1">
        <v>409.76165771484375</v>
      </c>
      <c r="S311" s="1">
        <v>415.1458740234375</v>
      </c>
      <c r="T311" s="1">
        <v>18.608442306518555</v>
      </c>
      <c r="U311" s="1">
        <v>19.090629577636719</v>
      </c>
      <c r="V311" s="1">
        <v>52.0068359375</v>
      </c>
      <c r="W311" s="1">
        <v>53.355323791503906</v>
      </c>
      <c r="X311" s="1">
        <v>500.19931030273437</v>
      </c>
      <c r="Y311" s="1">
        <v>-3.5906389355659485E-2</v>
      </c>
      <c r="Z311" s="1">
        <v>0.13123136758804321</v>
      </c>
      <c r="AA311" s="1">
        <v>101.33181762695312</v>
      </c>
      <c r="AB311" s="1">
        <v>-0.57276558876037598</v>
      </c>
      <c r="AC311" s="1">
        <v>-0.22887402772903442</v>
      </c>
      <c r="AD311" s="1">
        <v>1.0316860862076283E-2</v>
      </c>
      <c r="AE311" s="1">
        <v>1.3496234314516187E-3</v>
      </c>
      <c r="AF311" s="1">
        <v>2.8062516823410988E-2</v>
      </c>
      <c r="AG311" s="1">
        <v>1.6244272701442242E-3</v>
      </c>
      <c r="AH311" s="1">
        <v>1</v>
      </c>
      <c r="AI311" s="1">
        <v>-0.21956524252891541</v>
      </c>
      <c r="AJ311" s="1">
        <v>2.737391471862793</v>
      </c>
      <c r="AK311" s="1">
        <v>1</v>
      </c>
      <c r="AL311" s="1">
        <v>0</v>
      </c>
      <c r="AM311" s="1">
        <v>0.15999999642372131</v>
      </c>
      <c r="AN311" s="1">
        <v>111115</v>
      </c>
      <c r="AO311">
        <f>X311*0.000001/(K311*0.0001)</f>
        <v>0.35225304015593512</v>
      </c>
      <c r="AP311">
        <f>(U311-T311)/(1000-U311)*AO311</f>
        <v>1.7315762016090438E-4</v>
      </c>
      <c r="AQ311">
        <f>(P311+273.15)</f>
        <v>300.36344375610349</v>
      </c>
      <c r="AR311">
        <f>(O311+273.15)</f>
        <v>300.36868324279783</v>
      </c>
      <c r="AS311">
        <f>(Y311*AK311+Z311*AL311)*AM311</f>
        <v>-5.7450221684942626E-3</v>
      </c>
      <c r="AT311">
        <f>((AS311+0.00000010773*(AR311^4-AQ311^4))-AP311*44100)/(L311*0.92*2*29.3+0.00000043092*AQ311^3)</f>
        <v>0.85825398367431283</v>
      </c>
      <c r="AU311">
        <f>0.61365*EXP(17.502*J311/(240.97+J311))</f>
        <v>3.6242745821042632</v>
      </c>
      <c r="AV311">
        <f>AU311*1000/AA311</f>
        <v>35.766402567126626</v>
      </c>
      <c r="AW311">
        <f>(AV311-U311)</f>
        <v>16.675772989489907</v>
      </c>
      <c r="AX311">
        <f>IF(D311,P311,(O311+P311)/2)</f>
        <v>27.216063499450684</v>
      </c>
      <c r="AY311">
        <f>0.61365*EXP(17.502*AX311/(240.97+AX311))</f>
        <v>3.624831377564584</v>
      </c>
      <c r="AZ311">
        <f>IF(AW311&lt;&gt;0,(1000-(AV311+U311)/2)/AW311*AP311,0)</f>
        <v>1.0098971945672731E-2</v>
      </c>
      <c r="BA311">
        <f>U311*AA311/1000</f>
        <v>1.9344881947448012</v>
      </c>
      <c r="BB311">
        <f>(AY311-BA311)</f>
        <v>1.6903431828197828</v>
      </c>
      <c r="BC311">
        <f>1/(1.6/F311+1.37/N311)</f>
        <v>6.2998374794360386E-3</v>
      </c>
      <c r="BD311">
        <f>G311*AA311*0.001</f>
        <v>72.160511832503616</v>
      </c>
      <c r="BE311">
        <f>G311/S311</f>
        <v>1.715351182166339</v>
      </c>
      <c r="BF311">
        <f>(1-AP311*AA311/AU311/F311)*100</f>
        <v>51.424685361048226</v>
      </c>
      <c r="BG311">
        <f>(S311-E311/(N311/1.35))</f>
        <v>411.65320772668395</v>
      </c>
      <c r="BH311">
        <f>E311*BF311/100/BG311</f>
        <v>-2.459086724624093E-3</v>
      </c>
    </row>
    <row r="312" spans="1:60" x14ac:dyDescent="0.25">
      <c r="A312" s="1" t="s">
        <v>9</v>
      </c>
      <c r="B312" s="1" t="s">
        <v>374</v>
      </c>
    </row>
    <row r="313" spans="1:60" x14ac:dyDescent="0.25">
      <c r="A313" s="1" t="s">
        <v>9</v>
      </c>
      <c r="B313" s="1" t="s">
        <v>375</v>
      </c>
    </row>
    <row r="314" spans="1:60" x14ac:dyDescent="0.25">
      <c r="A314" s="1" t="s">
        <v>9</v>
      </c>
      <c r="B314" s="1" t="s">
        <v>376</v>
      </c>
    </row>
    <row r="315" spans="1:60" x14ac:dyDescent="0.25">
      <c r="A315" s="1" t="s">
        <v>9</v>
      </c>
      <c r="B315" s="1" t="s">
        <v>377</v>
      </c>
    </row>
    <row r="316" spans="1:60" x14ac:dyDescent="0.25">
      <c r="A316" s="1" t="s">
        <v>9</v>
      </c>
      <c r="B316" s="1" t="s">
        <v>378</v>
      </c>
    </row>
    <row r="317" spans="1:60" x14ac:dyDescent="0.25">
      <c r="A317" s="1" t="s">
        <v>9</v>
      </c>
      <c r="B317" s="1" t="s">
        <v>379</v>
      </c>
    </row>
    <row r="318" spans="1:60" x14ac:dyDescent="0.25">
      <c r="A318" s="1" t="s">
        <v>9</v>
      </c>
      <c r="B318" s="1" t="s">
        <v>380</v>
      </c>
    </row>
    <row r="319" spans="1:60" x14ac:dyDescent="0.25">
      <c r="A319" s="1" t="s">
        <v>9</v>
      </c>
      <c r="B319" s="1" t="s">
        <v>381</v>
      </c>
    </row>
    <row r="320" spans="1:60" x14ac:dyDescent="0.25">
      <c r="A320" s="1" t="s">
        <v>9</v>
      </c>
      <c r="B320" s="1" t="s">
        <v>382</v>
      </c>
    </row>
    <row r="321" spans="1:60" x14ac:dyDescent="0.25">
      <c r="A321" s="1" t="s">
        <v>9</v>
      </c>
      <c r="B321" s="1" t="s">
        <v>383</v>
      </c>
    </row>
    <row r="322" spans="1:60" x14ac:dyDescent="0.25">
      <c r="A322" s="1" t="s">
        <v>9</v>
      </c>
      <c r="B322" s="1" t="s">
        <v>384</v>
      </c>
    </row>
    <row r="323" spans="1:60" x14ac:dyDescent="0.25">
      <c r="A323" s="1">
        <v>96</v>
      </c>
      <c r="B323" s="1" t="s">
        <v>385</v>
      </c>
      <c r="C323" s="1">
        <v>14317.999999932945</v>
      </c>
      <c r="D323" s="1">
        <v>0</v>
      </c>
      <c r="E323">
        <f>(R323-S323*(1000-T323)/(1000-U323))*AO323</f>
        <v>-1.0384052598329565</v>
      </c>
      <c r="F323">
        <f>IF(AZ323&lt;&gt;0,1/(1/AZ323-1/N323),0)</f>
        <v>7.7271174776160825E-3</v>
      </c>
      <c r="G323">
        <f>((BC323-AP323/2)*S323-E323)/(BC323+AP323/2)</f>
        <v>616.51450459249634</v>
      </c>
      <c r="H323">
        <f>AP323*1000</f>
        <v>0.13111241711936739</v>
      </c>
      <c r="I323">
        <f>(AU323-BA323)</f>
        <v>1.7023354174178933</v>
      </c>
      <c r="J323">
        <f>(P323+AT323*D323)</f>
        <v>27.403390884399414</v>
      </c>
      <c r="K323" s="1">
        <v>11.510000228881836</v>
      </c>
      <c r="L323">
        <f>(K323*AI323+AJ323)</f>
        <v>0.21019548010048084</v>
      </c>
      <c r="M323" s="1">
        <v>1</v>
      </c>
      <c r="N323">
        <f>L323*(M323+1)*(M323+1)/(M323*M323+1)</f>
        <v>0.42039096020096167</v>
      </c>
      <c r="O323" s="1">
        <v>27.272577285766602</v>
      </c>
      <c r="P323" s="1">
        <v>27.403390884399414</v>
      </c>
      <c r="Q323" s="1">
        <v>27.011604309082031</v>
      </c>
      <c r="R323" s="1">
        <v>410.03536987304687</v>
      </c>
      <c r="S323" s="1">
        <v>412.30038452148437</v>
      </c>
      <c r="T323" s="1">
        <v>19.071586608886719</v>
      </c>
      <c r="U323" s="1">
        <v>19.367437362670898</v>
      </c>
      <c r="V323" s="1">
        <v>53.134449005126953</v>
      </c>
      <c r="W323" s="1">
        <v>53.959403991699219</v>
      </c>
      <c r="X323" s="1">
        <v>500.21047973632812</v>
      </c>
      <c r="Y323" s="1">
        <v>-1.8821550533175468E-2</v>
      </c>
      <c r="Z323" s="1">
        <v>0.11020051687955856</v>
      </c>
      <c r="AA323" s="1">
        <v>101.33009338378906</v>
      </c>
      <c r="AB323" s="1">
        <v>-0.36632484197616577</v>
      </c>
      <c r="AC323" s="1">
        <v>-0.23378640413284302</v>
      </c>
      <c r="AD323" s="1">
        <v>1.9587704911828041E-2</v>
      </c>
      <c r="AE323" s="1">
        <v>1.8534963019192219E-3</v>
      </c>
      <c r="AF323" s="1">
        <v>1.6970450058579445E-2</v>
      </c>
      <c r="AG323" s="1">
        <v>1.8138671293854713E-3</v>
      </c>
      <c r="AH323" s="1">
        <v>0.66666668653488159</v>
      </c>
      <c r="AI323" s="1">
        <v>-0.21956524252891541</v>
      </c>
      <c r="AJ323" s="1">
        <v>2.737391471862793</v>
      </c>
      <c r="AK323" s="1">
        <v>1</v>
      </c>
      <c r="AL323" s="1">
        <v>0</v>
      </c>
      <c r="AM323" s="1">
        <v>0.15999999642372131</v>
      </c>
      <c r="AN323" s="1">
        <v>111115</v>
      </c>
      <c r="AO323">
        <f>X323*0.000001/(K323*0.0001)</f>
        <v>0.43458772353553821</v>
      </c>
      <c r="AP323">
        <f>(U323-T323)/(1000-U323)*AO323</f>
        <v>1.3111241711936738E-4</v>
      </c>
      <c r="AQ323">
        <f>(P323+273.15)</f>
        <v>300.55339088439939</v>
      </c>
      <c r="AR323">
        <f>(O323+273.15)</f>
        <v>300.42257728576658</v>
      </c>
      <c r="AS323">
        <f>(Y323*AK323+Z323*AL323)*AM323</f>
        <v>-3.0114480179969649E-3</v>
      </c>
      <c r="AT323">
        <f>((AS323+0.00000010773*(AR323^4-AQ323^4))-AP323*44100)/(L323*0.92*2*29.3+0.00000043092*AQ323^3)</f>
        <v>-0.31758826687566055</v>
      </c>
      <c r="AU323">
        <f>0.61365*EXP(17.502*J323/(240.97+J323))</f>
        <v>3.6648396539820207</v>
      </c>
      <c r="AV323">
        <f>AU323*1000/AA323</f>
        <v>36.16733718088458</v>
      </c>
      <c r="AW323">
        <f>(AV323-U323)</f>
        <v>16.799899818213682</v>
      </c>
      <c r="AX323">
        <f>IF(D323,P323,(O323+P323)/2)</f>
        <v>27.337984085083008</v>
      </c>
      <c r="AY323">
        <f>0.61365*EXP(17.502*AX323/(240.97+AX323))</f>
        <v>3.6508268876656613</v>
      </c>
      <c r="AZ323">
        <f>IF(AW323&lt;&gt;0,(1000-(AV323+U323)/2)/AW323*AP323,0)</f>
        <v>7.5876504762770079E-3</v>
      </c>
      <c r="BA323">
        <f>U323*AA323/1000</f>
        <v>1.9625042365641274</v>
      </c>
      <c r="BB323">
        <f>(AY323-BA323)</f>
        <v>1.6883226511015339</v>
      </c>
      <c r="BC323">
        <f>1/(1.6/F323+1.37/N323)</f>
        <v>4.7546176339582063E-3</v>
      </c>
      <c r="BD323">
        <f>G323*AA323*0.001</f>
        <v>62.471472322818101</v>
      </c>
      <c r="BE323">
        <f>G323/S323</f>
        <v>1.4953042192963821</v>
      </c>
      <c r="BF323">
        <f>(1-AP323*AA323/AU323/F323)*100</f>
        <v>53.085210303634156</v>
      </c>
      <c r="BG323">
        <f>(S323-E323/(N323/1.35))</f>
        <v>415.63501165072699</v>
      </c>
      <c r="BH323">
        <f>E323*BF323/100/BG323</f>
        <v>-1.326258858215607E-3</v>
      </c>
    </row>
    <row r="324" spans="1:60" x14ac:dyDescent="0.25">
      <c r="A324" s="1">
        <v>97</v>
      </c>
      <c r="B324" s="1" t="s">
        <v>386</v>
      </c>
      <c r="C324" s="1">
        <v>14323.49999981001</v>
      </c>
      <c r="D324" s="1">
        <v>0</v>
      </c>
      <c r="E324">
        <f>(R324-S324*(1000-T324)/(1000-U324))*AO324</f>
        <v>-1.0479872113657669</v>
      </c>
      <c r="F324">
        <f>IF(AZ324&lt;&gt;0,1/(1/AZ324-1/N324),0)</f>
        <v>7.6563132886028964E-3</v>
      </c>
      <c r="G324">
        <f>((BC324-AP324/2)*S324-E324)/(BC324+AP324/2)</f>
        <v>620.51251723541907</v>
      </c>
      <c r="H324">
        <f>AP324*1000</f>
        <v>0.12970116037036958</v>
      </c>
      <c r="I324">
        <f>(AU324-BA324)</f>
        <v>1.6993353264311148</v>
      </c>
      <c r="J324">
        <f>(P324+AT324*D324)</f>
        <v>27.389190673828125</v>
      </c>
      <c r="K324" s="1">
        <v>11.510000228881836</v>
      </c>
      <c r="L324">
        <f>(K324*AI324+AJ324)</f>
        <v>0.21019548010048084</v>
      </c>
      <c r="M324" s="1">
        <v>1</v>
      </c>
      <c r="N324">
        <f>L324*(M324+1)*(M324+1)/(M324*M324+1)</f>
        <v>0.42039096020096167</v>
      </c>
      <c r="O324" s="1">
        <v>27.263351440429688</v>
      </c>
      <c r="P324" s="1">
        <v>27.389190673828125</v>
      </c>
      <c r="Q324" s="1">
        <v>26.999549865722656</v>
      </c>
      <c r="R324" s="1">
        <v>410.01806640625</v>
      </c>
      <c r="S324" s="1">
        <v>412.3065185546875</v>
      </c>
      <c r="T324" s="1">
        <v>19.074260711669922</v>
      </c>
      <c r="U324" s="1">
        <v>19.366933822631836</v>
      </c>
      <c r="V324" s="1">
        <v>53.168231964111328</v>
      </c>
      <c r="W324" s="1">
        <v>53.985370635986328</v>
      </c>
      <c r="X324" s="1">
        <v>500.1990966796875</v>
      </c>
      <c r="Y324" s="1">
        <v>-3.6622289568185806E-2</v>
      </c>
      <c r="Z324" s="1">
        <v>0.10389900207519531</v>
      </c>
      <c r="AA324" s="1">
        <v>101.33034515380859</v>
      </c>
      <c r="AB324" s="1">
        <v>-0.36632484197616577</v>
      </c>
      <c r="AC324" s="1">
        <v>-0.23378640413284302</v>
      </c>
      <c r="AD324" s="1">
        <v>1.9587704911828041E-2</v>
      </c>
      <c r="AE324" s="1">
        <v>1.8534963019192219E-3</v>
      </c>
      <c r="AF324" s="1">
        <v>1.6970450058579445E-2</v>
      </c>
      <c r="AG324" s="1">
        <v>1.8138671293854713E-3</v>
      </c>
      <c r="AH324" s="1">
        <v>0.66666668653488159</v>
      </c>
      <c r="AI324" s="1">
        <v>-0.21956524252891541</v>
      </c>
      <c r="AJ324" s="1">
        <v>2.737391471862793</v>
      </c>
      <c r="AK324" s="1">
        <v>1</v>
      </c>
      <c r="AL324" s="1">
        <v>0</v>
      </c>
      <c r="AM324" s="1">
        <v>0.15999999642372131</v>
      </c>
      <c r="AN324" s="1">
        <v>111115</v>
      </c>
      <c r="AO324">
        <f>X324*0.000001/(K324*0.0001)</f>
        <v>0.43457783382536075</v>
      </c>
      <c r="AP324">
        <f>(U324-T324)/(1000-U324)*AO324</f>
        <v>1.2970116037036957E-4</v>
      </c>
      <c r="AQ324">
        <f>(P324+273.15)</f>
        <v>300.5391906738281</v>
      </c>
      <c r="AR324">
        <f>(O324+273.15)</f>
        <v>300.41335144042966</v>
      </c>
      <c r="AS324">
        <f>(Y324*AK324+Z324*AL324)*AM324</f>
        <v>-5.8595661999382154E-3</v>
      </c>
      <c r="AT324">
        <f>((AS324+0.00000010773*(AR324^4-AQ324^4))-AP324*44100)/(L324*0.92*2*29.3+0.00000043092*AQ324^3)</f>
        <v>-0.31249951927047093</v>
      </c>
      <c r="AU324">
        <f>0.61365*EXP(17.502*J324/(240.97+J324))</f>
        <v>3.6617934152493685</v>
      </c>
      <c r="AV324">
        <f>AU324*1000/AA324</f>
        <v>36.137184864920364</v>
      </c>
      <c r="AW324">
        <f>(AV324-U324)</f>
        <v>16.770251042288528</v>
      </c>
      <c r="AX324">
        <f>IF(D324,P324,(O324+P324)/2)</f>
        <v>27.326271057128906</v>
      </c>
      <c r="AY324">
        <f>0.61365*EXP(17.502*AX324/(240.97+AX324))</f>
        <v>3.6483224291672895</v>
      </c>
      <c r="AZ324">
        <f>IF(AW324&lt;&gt;0,(1000-(AV324+U324)/2)/AW324*AP324,0)</f>
        <v>7.5193678229879476E-3</v>
      </c>
      <c r="BA324">
        <f>U324*AA324/1000</f>
        <v>1.9624580888182537</v>
      </c>
      <c r="BB324">
        <f>(AY324-BA324)</f>
        <v>1.6858643403490359</v>
      </c>
      <c r="BC324">
        <f>1/(1.6/F324+1.37/N324)</f>
        <v>4.7117196617028267E-3</v>
      </c>
      <c r="BD324">
        <f>G324*AA324*0.001</f>
        <v>62.876747543723624</v>
      </c>
      <c r="BE324">
        <f>G324/S324</f>
        <v>1.504978673173986</v>
      </c>
      <c r="BF324">
        <f>(1-AP324*AA324/AU324/F324)*100</f>
        <v>53.121916521325176</v>
      </c>
      <c r="BG324">
        <f>(S324-E324/(N324/1.35))</f>
        <v>415.6719161709147</v>
      </c>
      <c r="BH324">
        <f>E324*BF324/100/BG324</f>
        <v>-1.3393035947778093E-3</v>
      </c>
    </row>
    <row r="325" spans="1:60" x14ac:dyDescent="0.25">
      <c r="A325" s="1">
        <v>98</v>
      </c>
      <c r="B325" s="1" t="s">
        <v>387</v>
      </c>
      <c r="C325" s="1">
        <v>14328.499999698251</v>
      </c>
      <c r="D325" s="1">
        <v>0</v>
      </c>
      <c r="E325">
        <f>(R325-S325*(1000-T325)/(1000-U325))*AO325</f>
        <v>-1.0426941200374502</v>
      </c>
      <c r="F325">
        <f>IF(AZ325&lt;&gt;0,1/(1/AZ325-1/N325),0)</f>
        <v>7.593139198653091E-3</v>
      </c>
      <c r="G325">
        <f>((BC325-AP325/2)*S325-E325)/(BC325+AP325/2)</f>
        <v>621.19769869888125</v>
      </c>
      <c r="H325">
        <f>AP325*1000</f>
        <v>0.12847242120483743</v>
      </c>
      <c r="I325">
        <f>(AU325-BA325)</f>
        <v>1.6970116024302282</v>
      </c>
      <c r="J325">
        <f>(P325+AT325*D325)</f>
        <v>27.378009796142578</v>
      </c>
      <c r="K325" s="1">
        <v>11.510000228881836</v>
      </c>
      <c r="L325">
        <f>(K325*AI325+AJ325)</f>
        <v>0.21019548010048084</v>
      </c>
      <c r="M325" s="1">
        <v>1</v>
      </c>
      <c r="N325">
        <f>L325*(M325+1)*(M325+1)/(M325*M325+1)</f>
        <v>0.42039096020096167</v>
      </c>
      <c r="O325" s="1">
        <v>27.255685806274414</v>
      </c>
      <c r="P325" s="1">
        <v>27.378009796142578</v>
      </c>
      <c r="Q325" s="1">
        <v>27.005535125732422</v>
      </c>
      <c r="R325" s="1">
        <v>410.01461791992187</v>
      </c>
      <c r="S325" s="1">
        <v>412.29208374023437</v>
      </c>
      <c r="T325" s="1">
        <v>19.07630729675293</v>
      </c>
      <c r="U325" s="1">
        <v>19.3662109375</v>
      </c>
      <c r="V325" s="1">
        <v>53.197422027587891</v>
      </c>
      <c r="W325" s="1">
        <v>54.008148193359375</v>
      </c>
      <c r="X325" s="1">
        <v>500.19393920898437</v>
      </c>
      <c r="Y325" s="1">
        <v>-1.7903964966535568E-2</v>
      </c>
      <c r="Z325" s="1">
        <v>0.17389096319675446</v>
      </c>
      <c r="AA325" s="1">
        <v>101.33034515380859</v>
      </c>
      <c r="AB325" s="1">
        <v>-0.36632484197616577</v>
      </c>
      <c r="AC325" s="1">
        <v>-0.23378640413284302</v>
      </c>
      <c r="AD325" s="1">
        <v>1.9587704911828041E-2</v>
      </c>
      <c r="AE325" s="1">
        <v>1.8534963019192219E-3</v>
      </c>
      <c r="AF325" s="1">
        <v>1.6970450058579445E-2</v>
      </c>
      <c r="AG325" s="1">
        <v>1.8138671293854713E-3</v>
      </c>
      <c r="AH325" s="1">
        <v>1</v>
      </c>
      <c r="AI325" s="1">
        <v>-0.21956524252891541</v>
      </c>
      <c r="AJ325" s="1">
        <v>2.737391471862793</v>
      </c>
      <c r="AK325" s="1">
        <v>1</v>
      </c>
      <c r="AL325" s="1">
        <v>0</v>
      </c>
      <c r="AM325" s="1">
        <v>0.15999999642372131</v>
      </c>
      <c r="AN325" s="1">
        <v>111115</v>
      </c>
      <c r="AO325">
        <f>X325*0.000001/(K325*0.0001)</f>
        <v>0.43457335296471733</v>
      </c>
      <c r="AP325">
        <f>(U325-T325)/(1000-U325)*AO325</f>
        <v>1.2847242120483742E-4</v>
      </c>
      <c r="AQ325">
        <f>(P325+273.15)</f>
        <v>300.52800979614256</v>
      </c>
      <c r="AR325">
        <f>(O325+273.15)</f>
        <v>300.40568580627439</v>
      </c>
      <c r="AS325">
        <f>(Y325*AK325+Z325*AL325)*AM325</f>
        <v>-2.8646343306161226E-3</v>
      </c>
      <c r="AT325">
        <f>((AS325+0.00000010773*(AR325^4-AQ325^4))-AP325*44100)/(L325*0.92*2*29.3+0.00000043092*AQ325^3)</f>
        <v>-0.30824376873167675</v>
      </c>
      <c r="AU325">
        <f>0.61365*EXP(17.502*J325/(240.97+J325))</f>
        <v>3.6593964410485662</v>
      </c>
      <c r="AV325">
        <f>AU325*1000/AA325</f>
        <v>36.113529816699973</v>
      </c>
      <c r="AW325">
        <f>(AV325-U325)</f>
        <v>16.747318879199973</v>
      </c>
      <c r="AX325">
        <f>IF(D325,P325,(O325+P325)/2)</f>
        <v>27.316847801208496</v>
      </c>
      <c r="AY325">
        <f>0.61365*EXP(17.502*AX325/(240.97+AX325))</f>
        <v>3.6463086541444838</v>
      </c>
      <c r="AZ325">
        <f>IF(AW325&lt;&gt;0,(1000-(AV325+U325)/2)/AW325*AP325,0)</f>
        <v>7.4584244674960158E-3</v>
      </c>
      <c r="BA325">
        <f>U325*AA325/1000</f>
        <v>1.962384838618338</v>
      </c>
      <c r="BB325">
        <f>(AY325-BA325)</f>
        <v>1.6839238155261458</v>
      </c>
      <c r="BC325">
        <f>1/(1.6/F325+1.37/N325)</f>
        <v>4.6734342344532196E-3</v>
      </c>
      <c r="BD325">
        <f>G325*AA325*0.001</f>
        <v>62.946177217909231</v>
      </c>
      <c r="BE325">
        <f>G325/S325</f>
        <v>1.5066932478147419</v>
      </c>
      <c r="BF325">
        <f>(1-AP325*AA325/AU325/F325)*100</f>
        <v>53.149027722161058</v>
      </c>
      <c r="BG325">
        <f>(S325-E325/(N325/1.35))</f>
        <v>415.64048367104556</v>
      </c>
      <c r="BH325">
        <f>E325*BF325/100/BG325</f>
        <v>-1.3333200414487277E-3</v>
      </c>
    </row>
    <row r="326" spans="1:60" x14ac:dyDescent="0.25">
      <c r="A326" s="1">
        <v>99</v>
      </c>
      <c r="B326" s="1" t="s">
        <v>388</v>
      </c>
      <c r="C326" s="1">
        <v>14333.499999586493</v>
      </c>
      <c r="D326" s="1">
        <v>0</v>
      </c>
      <c r="E326">
        <f>(R326-S326*(1000-T326)/(1000-U326))*AO326</f>
        <v>-1.0057876439242885</v>
      </c>
      <c r="F326">
        <f>IF(AZ326&lt;&gt;0,1/(1/AZ326-1/N326),0)</f>
        <v>7.5208004086948915E-3</v>
      </c>
      <c r="G326">
        <f>((BC326-AP326/2)*S326-E326)/(BC326+AP326/2)</f>
        <v>615.41778398314602</v>
      </c>
      <c r="H326">
        <f>AP326*1000</f>
        <v>0.12720353961172046</v>
      </c>
      <c r="I326">
        <f>(AU326-BA326)</f>
        <v>1.6961346057149023</v>
      </c>
      <c r="J326">
        <f>(P326+AT326*D326)</f>
        <v>27.373212814331055</v>
      </c>
      <c r="K326" s="1">
        <v>11.510000228881836</v>
      </c>
      <c r="L326">
        <f>(K326*AI326+AJ326)</f>
        <v>0.21019548010048084</v>
      </c>
      <c r="M326" s="1">
        <v>1</v>
      </c>
      <c r="N326">
        <f>L326*(M326+1)*(M326+1)/(M326*M326+1)</f>
        <v>0.42039096020096167</v>
      </c>
      <c r="O326" s="1">
        <v>27.25322151184082</v>
      </c>
      <c r="P326" s="1">
        <v>27.373212814331055</v>
      </c>
      <c r="Q326" s="1">
        <v>27.029394149780273</v>
      </c>
      <c r="R326" s="1">
        <v>410.09030151367187</v>
      </c>
      <c r="S326" s="1">
        <v>412.28414916992187</v>
      </c>
      <c r="T326" s="1">
        <v>19.077678680419922</v>
      </c>
      <c r="U326" s="1">
        <v>19.36473274230957</v>
      </c>
      <c r="V326" s="1">
        <v>53.211738586425781</v>
      </c>
      <c r="W326" s="1">
        <v>54.013824462890625</v>
      </c>
      <c r="X326" s="1">
        <v>500.17080688476562</v>
      </c>
      <c r="Y326" s="1">
        <v>-9.6974316984415054E-3</v>
      </c>
      <c r="Z326" s="1">
        <v>0.14821048080921173</v>
      </c>
      <c r="AA326" s="1">
        <v>101.33028411865234</v>
      </c>
      <c r="AB326" s="1">
        <v>-0.36632484197616577</v>
      </c>
      <c r="AC326" s="1">
        <v>-0.23378640413284302</v>
      </c>
      <c r="AD326" s="1">
        <v>1.9587704911828041E-2</v>
      </c>
      <c r="AE326" s="1">
        <v>1.8534963019192219E-3</v>
      </c>
      <c r="AF326" s="1">
        <v>1.6970450058579445E-2</v>
      </c>
      <c r="AG326" s="1">
        <v>1.8138671293854713E-3</v>
      </c>
      <c r="AH326" s="1">
        <v>1</v>
      </c>
      <c r="AI326" s="1">
        <v>-0.21956524252891541</v>
      </c>
      <c r="AJ326" s="1">
        <v>2.737391471862793</v>
      </c>
      <c r="AK326" s="1">
        <v>1</v>
      </c>
      <c r="AL326" s="1">
        <v>0</v>
      </c>
      <c r="AM326" s="1">
        <v>0.15999999642372131</v>
      </c>
      <c r="AN326" s="1">
        <v>111115</v>
      </c>
      <c r="AO326">
        <f>X326*0.000001/(K326*0.0001)</f>
        <v>0.43455325537674272</v>
      </c>
      <c r="AP326">
        <f>(U326-T326)/(1000-U326)*AO326</f>
        <v>1.2720353961172045E-4</v>
      </c>
      <c r="AQ326">
        <f>(P326+273.15)</f>
        <v>300.52321281433103</v>
      </c>
      <c r="AR326">
        <f>(O326+273.15)</f>
        <v>300.4032215118408</v>
      </c>
      <c r="AS326">
        <f>(Y326*AK326+Z326*AL326)*AM326</f>
        <v>-1.5515890370699226E-3</v>
      </c>
      <c r="AT326">
        <f>((AS326+0.00000010773*(AR326^4-AQ326^4))-AP326*44100)/(L326*0.92*2*29.3+0.00000043092*AQ326^3)</f>
        <v>-0.30457793946178069</v>
      </c>
      <c r="AU326">
        <f>0.61365*EXP(17.502*J326/(240.97+J326))</f>
        <v>3.6583684763749007</v>
      </c>
      <c r="AV326">
        <f>AU326*1000/AA326</f>
        <v>36.103406875787961</v>
      </c>
      <c r="AW326">
        <f>(AV326-U326)</f>
        <v>16.738674133478391</v>
      </c>
      <c r="AX326">
        <f>IF(D326,P326,(O326+P326)/2)</f>
        <v>27.313217163085938</v>
      </c>
      <c r="AY326">
        <f>0.61365*EXP(17.502*AX326/(240.97+AX326))</f>
        <v>3.6455330359892</v>
      </c>
      <c r="AZ326">
        <f>IF(AW326&lt;&gt;0,(1000-(AV326+U326)/2)/AW326*AP326,0)</f>
        <v>7.3886179262437441E-3</v>
      </c>
      <c r="BA326">
        <f>U326*AA326/1000</f>
        <v>1.9622338706599984</v>
      </c>
      <c r="BB326">
        <f>(AY326-BA326)</f>
        <v>1.6832991653292015</v>
      </c>
      <c r="BC326">
        <f>1/(1.6/F326+1.37/N326)</f>
        <v>4.6295828015264131E-3</v>
      </c>
      <c r="BD326">
        <f>G326*AA326*0.001</f>
        <v>62.360458902683604</v>
      </c>
      <c r="BE326">
        <f>G326/S326</f>
        <v>1.4927029943358388</v>
      </c>
      <c r="BF326">
        <f>(1-AP326*AA326/AU326/F326)*100</f>
        <v>53.152443109541977</v>
      </c>
      <c r="BG326">
        <f>(S326-E326/(N326/1.35))</f>
        <v>415.51403146484256</v>
      </c>
      <c r="BH326">
        <f>E326*BF326/100/BG326</f>
        <v>-1.2866008480026353E-3</v>
      </c>
    </row>
    <row r="327" spans="1:60" x14ac:dyDescent="0.25">
      <c r="A327" s="1">
        <v>100</v>
      </c>
      <c r="B327" s="1" t="s">
        <v>389</v>
      </c>
      <c r="C327" s="1">
        <v>14338.999999463558</v>
      </c>
      <c r="D327" s="1">
        <v>0</v>
      </c>
      <c r="E327">
        <f>(R327-S327*(1000-T327)/(1000-U327))*AO327</f>
        <v>-0.99978186988976159</v>
      </c>
      <c r="F327">
        <f>IF(AZ327&lt;&gt;0,1/(1/AZ327-1/N327),0)</f>
        <v>7.4774100435058624E-3</v>
      </c>
      <c r="G327">
        <f>((BC327-AP327/2)*S327-E327)/(BC327+AP327/2)</f>
        <v>615.36277629066717</v>
      </c>
      <c r="H327">
        <f>AP327*1000</f>
        <v>0.12646427940525853</v>
      </c>
      <c r="I327">
        <f>(AU327-BA327)</f>
        <v>1.6958896773180774</v>
      </c>
      <c r="J327">
        <f>(P327+AT327*D327)</f>
        <v>27.372200012207031</v>
      </c>
      <c r="K327" s="1">
        <v>11.510000228881836</v>
      </c>
      <c r="L327">
        <f>(K327*AI327+AJ327)</f>
        <v>0.21019548010048084</v>
      </c>
      <c r="M327" s="1">
        <v>1</v>
      </c>
      <c r="N327">
        <f>L327*(M327+1)*(M327+1)/(M327*M327+1)</f>
        <v>0.42039096020096167</v>
      </c>
      <c r="O327" s="1">
        <v>27.255212783813477</v>
      </c>
      <c r="P327" s="1">
        <v>27.372200012207031</v>
      </c>
      <c r="Q327" s="1">
        <v>27.039630889892578</v>
      </c>
      <c r="R327" s="1">
        <v>410.10897827148437</v>
      </c>
      <c r="S327" s="1">
        <v>412.28964233398438</v>
      </c>
      <c r="T327" s="1">
        <v>19.079658508300781</v>
      </c>
      <c r="U327" s="1">
        <v>19.365036010742188</v>
      </c>
      <c r="V327" s="1">
        <v>53.213401794433594</v>
      </c>
      <c r="W327" s="1">
        <v>54.010337829589844</v>
      </c>
      <c r="X327" s="1">
        <v>500.18521118164062</v>
      </c>
      <c r="Y327" s="1">
        <v>-5.591265857219696E-3</v>
      </c>
      <c r="Z327" s="1">
        <v>0.14255030453205109</v>
      </c>
      <c r="AA327" s="1">
        <v>101.33013916015625</v>
      </c>
      <c r="AB327" s="1">
        <v>-0.36632484197616577</v>
      </c>
      <c r="AC327" s="1">
        <v>-0.23378640413284302</v>
      </c>
      <c r="AD327" s="1">
        <v>1.9587704911828041E-2</v>
      </c>
      <c r="AE327" s="1">
        <v>1.8534963019192219E-3</v>
      </c>
      <c r="AF327" s="1">
        <v>1.6970450058579445E-2</v>
      </c>
      <c r="AG327" s="1">
        <v>1.8138671293854713E-3</v>
      </c>
      <c r="AH327" s="1">
        <v>1</v>
      </c>
      <c r="AI327" s="1">
        <v>-0.21956524252891541</v>
      </c>
      <c r="AJ327" s="1">
        <v>2.737391471862793</v>
      </c>
      <c r="AK327" s="1">
        <v>1</v>
      </c>
      <c r="AL327" s="1">
        <v>0</v>
      </c>
      <c r="AM327" s="1">
        <v>0.15999999642372131</v>
      </c>
      <c r="AN327" s="1">
        <v>111115</v>
      </c>
      <c r="AO327">
        <f>X327*0.000001/(K327*0.0001)</f>
        <v>0.43456576996978236</v>
      </c>
      <c r="AP327">
        <f>(U327-T327)/(1000-U327)*AO327</f>
        <v>1.2646427940525855E-4</v>
      </c>
      <c r="AQ327">
        <f>(P327+273.15)</f>
        <v>300.52220001220701</v>
      </c>
      <c r="AR327">
        <f>(O327+273.15)</f>
        <v>300.40521278381345</v>
      </c>
      <c r="AS327">
        <f>(Y327*AK327+Z327*AL327)*AM327</f>
        <v>-8.9460251715922645E-4</v>
      </c>
      <c r="AT327">
        <f>((AS327+0.00000010773*(AR327^4-AQ327^4))-AP327*44100)/(L327*0.92*2*29.3+0.00000043092*AQ327^3)</f>
        <v>-0.30161066257895003</v>
      </c>
      <c r="AU327">
        <f>0.61365*EXP(17.502*J327/(240.97+J327))</f>
        <v>3.6581514711280203</v>
      </c>
      <c r="AV327">
        <f>AU327*1000/AA327</f>
        <v>36.101316957101666</v>
      </c>
      <c r="AW327">
        <f>(AV327-U327)</f>
        <v>16.736280946359479</v>
      </c>
      <c r="AX327">
        <f>IF(D327,P327,(O327+P327)/2)</f>
        <v>27.313706398010254</v>
      </c>
      <c r="AY327">
        <f>0.61365*EXP(17.502*AX327/(240.97+AX327))</f>
        <v>3.6456375435157042</v>
      </c>
      <c r="AZ327">
        <f>IF(AW327&lt;&gt;0,(1000-(AV327+U327)/2)/AW327*AP327,0)</f>
        <v>7.3467351330730648E-3</v>
      </c>
      <c r="BA327">
        <f>U327*AA327/1000</f>
        <v>1.9622617938099429</v>
      </c>
      <c r="BB327">
        <f>(AY327-BA327)</f>
        <v>1.6833757497057613</v>
      </c>
      <c r="BC327">
        <f>1/(1.6/F327+1.37/N327)</f>
        <v>4.6032736599659878E-3</v>
      </c>
      <c r="BD327">
        <f>G327*AA327*0.001</f>
        <v>62.354795755513408</v>
      </c>
      <c r="BE327">
        <f>G327/S327</f>
        <v>1.4925496862038046</v>
      </c>
      <c r="BF327">
        <f>(1-AP327*AA327/AU327/F327)*100</f>
        <v>53.151722047225249</v>
      </c>
      <c r="BG327">
        <f>(S327-E327/(N327/1.35))</f>
        <v>415.50023830804139</v>
      </c>
      <c r="BH327">
        <f>E327*BF327/100/BG327</f>
        <v>-1.2789433833450409E-3</v>
      </c>
    </row>
    <row r="328" spans="1:60" x14ac:dyDescent="0.25">
      <c r="A328" s="1" t="s">
        <v>9</v>
      </c>
      <c r="B328" s="1" t="s">
        <v>390</v>
      </c>
    </row>
    <row r="329" spans="1:60" x14ac:dyDescent="0.25">
      <c r="A329" s="1" t="s">
        <v>9</v>
      </c>
      <c r="B329" s="1" t="s">
        <v>391</v>
      </c>
    </row>
    <row r="330" spans="1:60" x14ac:dyDescent="0.25">
      <c r="A330" s="1" t="s">
        <v>9</v>
      </c>
      <c r="B330" s="1" t="s">
        <v>392</v>
      </c>
    </row>
    <row r="331" spans="1:60" x14ac:dyDescent="0.25">
      <c r="A331" s="1" t="s">
        <v>9</v>
      </c>
      <c r="B331" s="1" t="s">
        <v>393</v>
      </c>
    </row>
    <row r="332" spans="1:60" x14ac:dyDescent="0.25">
      <c r="A332" s="1" t="s">
        <v>9</v>
      </c>
      <c r="B332" s="1" t="s">
        <v>394</v>
      </c>
    </row>
    <row r="333" spans="1:60" x14ac:dyDescent="0.25">
      <c r="A333" s="1" t="s">
        <v>9</v>
      </c>
      <c r="B333" s="1" t="s">
        <v>395</v>
      </c>
    </row>
    <row r="334" spans="1:60" x14ac:dyDescent="0.25">
      <c r="A334" s="1" t="s">
        <v>9</v>
      </c>
      <c r="B334" s="1" t="s">
        <v>396</v>
      </c>
    </row>
    <row r="335" spans="1:60" x14ac:dyDescent="0.25">
      <c r="A335" s="1" t="s">
        <v>9</v>
      </c>
      <c r="B335" s="1" t="s">
        <v>397</v>
      </c>
    </row>
    <row r="336" spans="1:60" x14ac:dyDescent="0.25">
      <c r="A336" s="1" t="s">
        <v>9</v>
      </c>
      <c r="B336" s="1" t="s">
        <v>398</v>
      </c>
    </row>
    <row r="337" spans="1:60" x14ac:dyDescent="0.25">
      <c r="A337" s="1" t="s">
        <v>9</v>
      </c>
      <c r="B337" s="1" t="s">
        <v>399</v>
      </c>
    </row>
    <row r="338" spans="1:60" x14ac:dyDescent="0.25">
      <c r="A338" s="1" t="s">
        <v>9</v>
      </c>
      <c r="B338" s="1" t="s">
        <v>400</v>
      </c>
    </row>
    <row r="339" spans="1:60" x14ac:dyDescent="0.25">
      <c r="A339" s="1">
        <v>101</v>
      </c>
      <c r="B339" s="1" t="s">
        <v>401</v>
      </c>
      <c r="C339" s="1">
        <v>14818.999999932945</v>
      </c>
      <c r="D339" s="1">
        <v>0</v>
      </c>
      <c r="E339">
        <f>(R339-S339*(1000-T339)/(1000-U339))*AO339</f>
        <v>-1.1374504758355075</v>
      </c>
      <c r="F339">
        <f>IF(AZ339&lt;&gt;0,1/(1/AZ339-1/N339),0)</f>
        <v>4.7536252376434249E-3</v>
      </c>
      <c r="G339">
        <f>((BC339-AP339/2)*S339-E339)/(BC339+AP339/2)</f>
        <v>779.8188800753079</v>
      </c>
      <c r="H339">
        <f>AP339*1000</f>
        <v>8.1490254728536632E-2</v>
      </c>
      <c r="I339">
        <f>(AU339-BA339)</f>
        <v>1.6946360875057582</v>
      </c>
      <c r="J339">
        <f>(P339+AT339*D339)</f>
        <v>27.463592529296875</v>
      </c>
      <c r="K339" s="1">
        <v>9.3400001525878906</v>
      </c>
      <c r="L339">
        <f>(K339*AI339+AJ339)</f>
        <v>0.68665207313972587</v>
      </c>
      <c r="M339" s="1">
        <v>1</v>
      </c>
      <c r="N339">
        <f>L339*(M339+1)*(M339+1)/(M339*M339+1)</f>
        <v>1.3733041462794517</v>
      </c>
      <c r="O339" s="1">
        <v>27.303386688232422</v>
      </c>
      <c r="P339" s="1">
        <v>27.463592529296875</v>
      </c>
      <c r="Q339" s="1">
        <v>27.047554016113281</v>
      </c>
      <c r="R339" s="1">
        <v>410.17050170898437</v>
      </c>
      <c r="S339" s="1">
        <v>412.23162841796875</v>
      </c>
      <c r="T339" s="1">
        <v>19.419284820556641</v>
      </c>
      <c r="U339" s="1">
        <v>19.568466186523438</v>
      </c>
      <c r="V339" s="1">
        <v>54.015224456787109</v>
      </c>
      <c r="W339" s="1">
        <v>54.430519104003906</v>
      </c>
      <c r="X339" s="1">
        <v>500.21331787109375</v>
      </c>
      <c r="Y339" s="1">
        <v>-4.6079203486442566E-2</v>
      </c>
      <c r="Z339" s="1">
        <v>5.6081753224134445E-2</v>
      </c>
      <c r="AA339" s="1">
        <v>101.34379577636719</v>
      </c>
      <c r="AB339" s="1">
        <v>-0.24346259236335754</v>
      </c>
      <c r="AC339" s="1">
        <v>-0.23676759004592896</v>
      </c>
      <c r="AD339" s="1">
        <v>1.3585184700787067E-2</v>
      </c>
      <c r="AE339" s="1">
        <v>9.8523823544383049E-4</v>
      </c>
      <c r="AF339" s="1">
        <v>2.8334017843008041E-2</v>
      </c>
      <c r="AG339" s="1">
        <v>9.6760585438460112E-4</v>
      </c>
      <c r="AH339" s="1">
        <v>0.66666668653488159</v>
      </c>
      <c r="AI339" s="1">
        <v>-0.21956524252891541</v>
      </c>
      <c r="AJ339" s="1">
        <v>2.737391471862793</v>
      </c>
      <c r="AK339" s="1">
        <v>1</v>
      </c>
      <c r="AL339" s="1">
        <v>0</v>
      </c>
      <c r="AM339" s="1">
        <v>0.15999999642372131</v>
      </c>
      <c r="AN339" s="1">
        <v>111115</v>
      </c>
      <c r="AO339">
        <f>X339*0.000001/(K339*0.0001)</f>
        <v>0.53556028875705808</v>
      </c>
      <c r="AP339">
        <f>(U339-T339)/(1000-U339)*AO339</f>
        <v>8.1490254728536638E-5</v>
      </c>
      <c r="AQ339">
        <f>(P339+273.15)</f>
        <v>300.61359252929685</v>
      </c>
      <c r="AR339">
        <f>(O339+273.15)</f>
        <v>300.4533866882324</v>
      </c>
      <c r="AS339">
        <f>(Y339*AK339+Z339*AL339)*AM339</f>
        <v>-7.3726723930387372E-3</v>
      </c>
      <c r="AT339">
        <f>((AS339+0.00000010773*(AR339^4-AQ339^4))-AP339*44100)/(L339*0.92*2*29.3+0.00000043092*AQ339^3)</f>
        <v>-0.11236543471611318</v>
      </c>
      <c r="AU339">
        <f>0.61365*EXP(17.502*J339/(240.97+J339))</f>
        <v>3.6777787283695362</v>
      </c>
      <c r="AV339">
        <f>AU339*1000/AA339</f>
        <v>36.2901221549388</v>
      </c>
      <c r="AW339">
        <f>(AV339-U339)</f>
        <v>16.721655968415362</v>
      </c>
      <c r="AX339">
        <f>IF(D339,P339,(O339+P339)/2)</f>
        <v>27.383489608764648</v>
      </c>
      <c r="AY339">
        <f>0.61365*EXP(17.502*AX339/(240.97+AX339))</f>
        <v>3.6605710407661438</v>
      </c>
      <c r="AZ339">
        <f>IF(AW339&lt;&gt;0,(1000-(AV339+U339)/2)/AW339*AP339,0)</f>
        <v>4.7372275557994456E-3</v>
      </c>
      <c r="BA339">
        <f>U339*AA339/1000</f>
        <v>1.983142640863778</v>
      </c>
      <c r="BB339">
        <f>(AY339-BA339)</f>
        <v>1.6774283999023658</v>
      </c>
      <c r="BC339">
        <f>1/(1.6/F339+1.37/N339)</f>
        <v>2.9622360980498595E-3</v>
      </c>
      <c r="BD339">
        <f>G339*AA339*0.001</f>
        <v>79.029805324907386</v>
      </c>
      <c r="BE339">
        <f>G339/S339</f>
        <v>1.891700748601066</v>
      </c>
      <c r="BF339">
        <f>(1-AP339*AA339/AU339/F339)*100</f>
        <v>52.761912628554121</v>
      </c>
      <c r="BG339">
        <f>(S339-E339/(N339/1.35))</f>
        <v>413.34977704261104</v>
      </c>
      <c r="BH339">
        <f>E339*BF339/100/BG339</f>
        <v>-1.451895367035693E-3</v>
      </c>
    </row>
    <row r="340" spans="1:60" x14ac:dyDescent="0.25">
      <c r="A340" s="1">
        <v>102</v>
      </c>
      <c r="B340" s="1" t="s">
        <v>402</v>
      </c>
      <c r="C340" s="1">
        <v>14823.999999821186</v>
      </c>
      <c r="D340" s="1">
        <v>0</v>
      </c>
      <c r="E340">
        <f>(R340-S340*(1000-T340)/(1000-U340))*AO340</f>
        <v>-1.148477316576157</v>
      </c>
      <c r="F340">
        <f>IF(AZ340&lt;&gt;0,1/(1/AZ340-1/N340),0)</f>
        <v>4.7156705949223743E-3</v>
      </c>
      <c r="G340">
        <f>((BC340-AP340/2)*S340-E340)/(BC340+AP340/2)</f>
        <v>786.55945743151733</v>
      </c>
      <c r="H340">
        <f>AP340*1000</f>
        <v>8.0836822894760532E-2</v>
      </c>
      <c r="I340">
        <f>(AU340-BA340)</f>
        <v>1.6945339527875463</v>
      </c>
      <c r="J340">
        <f>(P340+AT340*D340)</f>
        <v>27.462711334228516</v>
      </c>
      <c r="K340" s="1">
        <v>9.3400001525878906</v>
      </c>
      <c r="L340">
        <f>(K340*AI340+AJ340)</f>
        <v>0.68665207313972587</v>
      </c>
      <c r="M340" s="1">
        <v>1</v>
      </c>
      <c r="N340">
        <f>L340*(M340+1)*(M340+1)/(M340*M340+1)</f>
        <v>1.3733041462794517</v>
      </c>
      <c r="O340" s="1">
        <v>27.304214477539063</v>
      </c>
      <c r="P340" s="1">
        <v>27.462711334228516</v>
      </c>
      <c r="Q340" s="1">
        <v>27.058300018310547</v>
      </c>
      <c r="R340" s="1">
        <v>410.14791870117187</v>
      </c>
      <c r="S340" s="1">
        <v>412.23019409179687</v>
      </c>
      <c r="T340" s="1">
        <v>19.419607162475586</v>
      </c>
      <c r="U340" s="1">
        <v>19.567596435546875</v>
      </c>
      <c r="V340" s="1">
        <v>54.014652252197266</v>
      </c>
      <c r="W340" s="1">
        <v>54.426494598388672</v>
      </c>
      <c r="X340" s="1">
        <v>500.1998291015625</v>
      </c>
      <c r="Y340" s="1">
        <v>-4.2387906461954117E-2</v>
      </c>
      <c r="Z340" s="1">
        <v>9.8153583705425262E-2</v>
      </c>
      <c r="AA340" s="1">
        <v>101.34382629394531</v>
      </c>
      <c r="AB340" s="1">
        <v>-0.24346259236335754</v>
      </c>
      <c r="AC340" s="1">
        <v>-0.23676759004592896</v>
      </c>
      <c r="AD340" s="1">
        <v>1.3585184700787067E-2</v>
      </c>
      <c r="AE340" s="1">
        <v>9.8523823544383049E-4</v>
      </c>
      <c r="AF340" s="1">
        <v>2.8334017843008041E-2</v>
      </c>
      <c r="AG340" s="1">
        <v>9.6760585438460112E-4</v>
      </c>
      <c r="AH340" s="1">
        <v>1</v>
      </c>
      <c r="AI340" s="1">
        <v>-0.21956524252891541</v>
      </c>
      <c r="AJ340" s="1">
        <v>2.737391471862793</v>
      </c>
      <c r="AK340" s="1">
        <v>1</v>
      </c>
      <c r="AL340" s="1">
        <v>0</v>
      </c>
      <c r="AM340" s="1">
        <v>0.15999999642372131</v>
      </c>
      <c r="AN340" s="1">
        <v>111115</v>
      </c>
      <c r="AO340">
        <f>X340*0.000001/(K340*0.0001)</f>
        <v>0.53554584681989437</v>
      </c>
      <c r="AP340">
        <f>(U340-T340)/(1000-U340)*AO340</f>
        <v>8.0836822894760535E-5</v>
      </c>
      <c r="AQ340">
        <f>(P340+273.15)</f>
        <v>300.61271133422849</v>
      </c>
      <c r="AR340">
        <f>(O340+273.15)</f>
        <v>300.45421447753904</v>
      </c>
      <c r="AS340">
        <f>(Y340*AK340+Z340*AL340)*AM340</f>
        <v>-6.7820648823216922E-3</v>
      </c>
      <c r="AT340">
        <f>((AS340+0.00000010773*(AR340^4-AQ340^4))-AP340*44100)/(L340*0.92*2*29.3+0.00000043092*AQ340^3)</f>
        <v>-0.11135187191387337</v>
      </c>
      <c r="AU340">
        <f>0.61365*EXP(17.502*J340/(240.97+J340))</f>
        <v>3.6775890469416321</v>
      </c>
      <c r="AV340">
        <f>AU340*1000/AA340</f>
        <v>36.288239564538195</v>
      </c>
      <c r="AW340">
        <f>(AV340-U340)</f>
        <v>16.72064312899132</v>
      </c>
      <c r="AX340">
        <f>IF(D340,P340,(O340+P340)/2)</f>
        <v>27.383462905883789</v>
      </c>
      <c r="AY340">
        <f>0.61365*EXP(17.502*AX340/(240.97+AX340))</f>
        <v>3.6605653161967511</v>
      </c>
      <c r="AZ340">
        <f>IF(AW340&lt;&gt;0,(1000-(AV340+U340)/2)/AW340*AP340,0)</f>
        <v>4.6995332731745243E-3</v>
      </c>
      <c r="BA340">
        <f>U340*AA340/1000</f>
        <v>1.9830550941540859</v>
      </c>
      <c r="BB340">
        <f>(AY340-BA340)</f>
        <v>1.6775102220426652</v>
      </c>
      <c r="BC340">
        <f>1/(1.6/F340+1.37/N340)</f>
        <v>2.9386538829151198E-3</v>
      </c>
      <c r="BD340">
        <f>G340*AA340*0.001</f>
        <v>79.712945023799563</v>
      </c>
      <c r="BE340">
        <f>G340/S340</f>
        <v>1.9080588193313262</v>
      </c>
      <c r="BF340">
        <f>(1-AP340*AA340/AU340/F340)*100</f>
        <v>52.761089171873223</v>
      </c>
      <c r="BG340">
        <f>(S340-E340/(N340/1.35))</f>
        <v>413.35918243831742</v>
      </c>
      <c r="BH340">
        <f>E340*BF340/100/BG340</f>
        <v>-1.4659143109949043E-3</v>
      </c>
    </row>
    <row r="341" spans="1:60" x14ac:dyDescent="0.25">
      <c r="A341" s="1">
        <v>103</v>
      </c>
      <c r="B341" s="1" t="s">
        <v>403</v>
      </c>
      <c r="C341" s="1">
        <v>14828.999999709427</v>
      </c>
      <c r="D341" s="1">
        <v>0</v>
      </c>
      <c r="E341">
        <f>(R341-S341*(1000-T341)/(1000-U341))*AO341</f>
        <v>-1.168118564910142</v>
      </c>
      <c r="F341">
        <f>IF(AZ341&lt;&gt;0,1/(1/AZ341-1/N341),0)</f>
        <v>4.7196443005775917E-3</v>
      </c>
      <c r="G341">
        <f>((BC341-AP341/2)*S341-E341)/(BC341+AP341/2)</f>
        <v>792.8063736220804</v>
      </c>
      <c r="H341">
        <f>AP341*1000</f>
        <v>8.0880103159700373E-2</v>
      </c>
      <c r="I341">
        <f>(AU341-BA341)</f>
        <v>1.6940252372196636</v>
      </c>
      <c r="J341">
        <f>(P341+AT341*D341)</f>
        <v>27.460414886474609</v>
      </c>
      <c r="K341" s="1">
        <v>9.3400001525878906</v>
      </c>
      <c r="L341">
        <f>(K341*AI341+AJ341)</f>
        <v>0.68665207313972587</v>
      </c>
      <c r="M341" s="1">
        <v>1</v>
      </c>
      <c r="N341">
        <f>L341*(M341+1)*(M341+1)/(M341*M341+1)</f>
        <v>1.3733041462794517</v>
      </c>
      <c r="O341" s="1">
        <v>27.305673599243164</v>
      </c>
      <c r="P341" s="1">
        <v>27.460414886474609</v>
      </c>
      <c r="Q341" s="1">
        <v>27.056791305541992</v>
      </c>
      <c r="R341" s="1">
        <v>410.088623046875</v>
      </c>
      <c r="S341" s="1">
        <v>412.20761108398437</v>
      </c>
      <c r="T341" s="1">
        <v>19.419637680053711</v>
      </c>
      <c r="U341" s="1">
        <v>19.567710876464844</v>
      </c>
      <c r="V341" s="1">
        <v>54.010421752929687</v>
      </c>
      <c r="W341" s="1">
        <v>54.421977996826172</v>
      </c>
      <c r="X341" s="1">
        <v>500.18392944335937</v>
      </c>
      <c r="Y341" s="1">
        <v>-3.9024375379085541E-2</v>
      </c>
      <c r="Z341" s="1">
        <v>0.13565978407859802</v>
      </c>
      <c r="AA341" s="1">
        <v>101.34397125244141</v>
      </c>
      <c r="AB341" s="1">
        <v>-0.24346259236335754</v>
      </c>
      <c r="AC341" s="1">
        <v>-0.23676759004592896</v>
      </c>
      <c r="AD341" s="1">
        <v>1.3585184700787067E-2</v>
      </c>
      <c r="AE341" s="1">
        <v>9.8523823544383049E-4</v>
      </c>
      <c r="AF341" s="1">
        <v>2.8334017843008041E-2</v>
      </c>
      <c r="AG341" s="1">
        <v>9.6760585438460112E-4</v>
      </c>
      <c r="AH341" s="1">
        <v>1</v>
      </c>
      <c r="AI341" s="1">
        <v>-0.21956524252891541</v>
      </c>
      <c r="AJ341" s="1">
        <v>2.737391471862793</v>
      </c>
      <c r="AK341" s="1">
        <v>1</v>
      </c>
      <c r="AL341" s="1">
        <v>0</v>
      </c>
      <c r="AM341" s="1">
        <v>0.15999999642372131</v>
      </c>
      <c r="AN341" s="1">
        <v>111115</v>
      </c>
      <c r="AO341">
        <f>X341*0.000001/(K341*0.0001)</f>
        <v>0.53552882363151821</v>
      </c>
      <c r="AP341">
        <f>(U341-T341)/(1000-U341)*AO341</f>
        <v>8.0880103159700371E-5</v>
      </c>
      <c r="AQ341">
        <f>(P341+273.15)</f>
        <v>300.61041488647459</v>
      </c>
      <c r="AR341">
        <f>(O341+273.15)</f>
        <v>300.45567359924314</v>
      </c>
      <c r="AS341">
        <f>(Y341*AK341+Z341*AL341)*AM341</f>
        <v>-6.2438999210916446E-3</v>
      </c>
      <c r="AT341">
        <f>((AS341+0.00000010773*(AR341^4-AQ341^4))-AP341*44100)/(L341*0.92*2*29.3+0.00000043092*AQ341^3)</f>
        <v>-0.11047888370606446</v>
      </c>
      <c r="AU341">
        <f>0.61365*EXP(17.502*J341/(240.97+J341))</f>
        <v>3.6770947657602018</v>
      </c>
      <c r="AV341">
        <f>AU341*1000/AA341</f>
        <v>36.283310396439781</v>
      </c>
      <c r="AW341">
        <f>(AV341-U341)</f>
        <v>16.715599519974937</v>
      </c>
      <c r="AX341">
        <f>IF(D341,P341,(O341+P341)/2)</f>
        <v>27.383044242858887</v>
      </c>
      <c r="AY341">
        <f>0.61365*EXP(17.502*AX341/(240.97+AX341))</f>
        <v>3.6604755641481663</v>
      </c>
      <c r="AZ341">
        <f>IF(AW341&lt;&gt;0,(1000-(AV341+U341)/2)/AW341*AP341,0)</f>
        <v>4.7034798174414921E-3</v>
      </c>
      <c r="BA341">
        <f>U341*AA341/1000</f>
        <v>1.9830695285405382</v>
      </c>
      <c r="BB341">
        <f>(AY341-BA341)</f>
        <v>1.6774060356076281</v>
      </c>
      <c r="BC341">
        <f>1/(1.6/F341+1.37/N341)</f>
        <v>2.9411229026319874E-3</v>
      </c>
      <c r="BD341">
        <f>G341*AA341*0.001</f>
        <v>80.346146337108436</v>
      </c>
      <c r="BE341">
        <f>G341/S341</f>
        <v>1.923318134609969</v>
      </c>
      <c r="BF341">
        <f>(1-AP341*AA341/AU341/F341)*100</f>
        <v>52.769175890930732</v>
      </c>
      <c r="BG341">
        <f>(S341-E341/(N341/1.35))</f>
        <v>413.35590737865516</v>
      </c>
      <c r="BH341">
        <f>E341*BF341/100/BG341</f>
        <v>-1.4912247028016678E-3</v>
      </c>
    </row>
    <row r="342" spans="1:60" x14ac:dyDescent="0.25">
      <c r="A342" s="1">
        <v>104</v>
      </c>
      <c r="B342" s="1" t="s">
        <v>404</v>
      </c>
      <c r="C342" s="1">
        <v>14834.499999586493</v>
      </c>
      <c r="D342" s="1">
        <v>0</v>
      </c>
      <c r="E342">
        <f>(R342-S342*(1000-T342)/(1000-U342))*AO342</f>
        <v>-1.1994406423120596</v>
      </c>
      <c r="F342">
        <f>IF(AZ342&lt;&gt;0,1/(1/AZ342-1/N342),0)</f>
        <v>4.7306955057074933E-3</v>
      </c>
      <c r="G342">
        <f>((BC342-AP342/2)*S342-E342)/(BC342+AP342/2)</f>
        <v>802.36873816082755</v>
      </c>
      <c r="H342">
        <f>AP342*1000</f>
        <v>8.1029058446441621E-2</v>
      </c>
      <c r="I342">
        <f>(AU342-BA342)</f>
        <v>1.6932025524801855</v>
      </c>
      <c r="J342">
        <f>(P342+AT342*D342)</f>
        <v>27.456872940063477</v>
      </c>
      <c r="K342" s="1">
        <v>9.3400001525878906</v>
      </c>
      <c r="L342">
        <f>(K342*AI342+AJ342)</f>
        <v>0.68665207313972587</v>
      </c>
      <c r="M342" s="1">
        <v>1</v>
      </c>
      <c r="N342">
        <f>L342*(M342+1)*(M342+1)/(M342*M342+1)</f>
        <v>1.3733041462794517</v>
      </c>
      <c r="O342" s="1">
        <v>27.304231643676758</v>
      </c>
      <c r="P342" s="1">
        <v>27.456872940063477</v>
      </c>
      <c r="Q342" s="1">
        <v>27.037431716918945</v>
      </c>
      <c r="R342" s="1">
        <v>410.01589965820312</v>
      </c>
      <c r="S342" s="1">
        <v>412.1932373046875</v>
      </c>
      <c r="T342" s="1">
        <v>19.41993522644043</v>
      </c>
      <c r="U342" s="1">
        <v>19.568279266357422</v>
      </c>
      <c r="V342" s="1">
        <v>54.014358520507813</v>
      </c>
      <c r="W342" s="1">
        <v>54.42694091796875</v>
      </c>
      <c r="X342" s="1">
        <v>500.18991088867188</v>
      </c>
      <c r="Y342" s="1">
        <v>-3.9969909936189651E-2</v>
      </c>
      <c r="Z342" s="1">
        <v>0.12361174821853638</v>
      </c>
      <c r="AA342" s="1">
        <v>101.3441162109375</v>
      </c>
      <c r="AB342" s="1">
        <v>-0.24346259236335754</v>
      </c>
      <c r="AC342" s="1">
        <v>-0.23676759004592896</v>
      </c>
      <c r="AD342" s="1">
        <v>1.3585184700787067E-2</v>
      </c>
      <c r="AE342" s="1">
        <v>9.8523823544383049E-4</v>
      </c>
      <c r="AF342" s="1">
        <v>2.8334017843008041E-2</v>
      </c>
      <c r="AG342" s="1">
        <v>9.6760585438460112E-4</v>
      </c>
      <c r="AH342" s="1">
        <v>1</v>
      </c>
      <c r="AI342" s="1">
        <v>-0.21956524252891541</v>
      </c>
      <c r="AJ342" s="1">
        <v>2.737391471862793</v>
      </c>
      <c r="AK342" s="1">
        <v>1</v>
      </c>
      <c r="AL342" s="1">
        <v>0</v>
      </c>
      <c r="AM342" s="1">
        <v>0.15999999642372131</v>
      </c>
      <c r="AN342" s="1">
        <v>111115</v>
      </c>
      <c r="AO342">
        <f>X342*0.000001/(K342*0.0001)</f>
        <v>0.53553522774845053</v>
      </c>
      <c r="AP342">
        <f>(U342-T342)/(1000-U342)*AO342</f>
        <v>8.1029058446441615E-5</v>
      </c>
      <c r="AQ342">
        <f>(P342+273.15)</f>
        <v>300.60687294006345</v>
      </c>
      <c r="AR342">
        <f>(O342+273.15)</f>
        <v>300.45423164367674</v>
      </c>
      <c r="AS342">
        <f>(Y342*AK342+Z342*AL342)*AM342</f>
        <v>-6.3951854468468072E-3</v>
      </c>
      <c r="AT342">
        <f>((AS342+0.00000010773*(AR342^4-AQ342^4))-AP342*44100)/(L342*0.92*2*29.3+0.00000043092*AQ342^3)</f>
        <v>-0.11011270111711202</v>
      </c>
      <c r="AU342">
        <f>0.61365*EXP(17.502*J342/(240.97+J342))</f>
        <v>3.6763325204979909</v>
      </c>
      <c r="AV342">
        <f>AU342*1000/AA342</f>
        <v>36.275737141424941</v>
      </c>
      <c r="AW342">
        <f>(AV342-U342)</f>
        <v>16.707457875067519</v>
      </c>
      <c r="AX342">
        <f>IF(D342,P342,(O342+P342)/2)</f>
        <v>27.380552291870117</v>
      </c>
      <c r="AY342">
        <f>0.61365*EXP(17.502*AX342/(240.97+AX342))</f>
        <v>3.6599413849704305</v>
      </c>
      <c r="AZ342">
        <f>IF(AW342&lt;&gt;0,(1000-(AV342+U342)/2)/AW342*AP342,0)</f>
        <v>4.7144553648277967E-3</v>
      </c>
      <c r="BA342">
        <f>U342*AA342/1000</f>
        <v>1.9831299680178054</v>
      </c>
      <c r="BB342">
        <f>(AY342-BA342)</f>
        <v>1.6768114169526251</v>
      </c>
      <c r="BC342">
        <f>1/(1.6/F342+1.37/N342)</f>
        <v>2.9479893871854007E-3</v>
      </c>
      <c r="BD342">
        <f>G342*AA342*0.001</f>
        <v>81.315350644194183</v>
      </c>
      <c r="BE342">
        <f>G342/S342</f>
        <v>1.946583945451118</v>
      </c>
      <c r="BF342">
        <f>(1-AP342*AA342/AU342/F342)*100</f>
        <v>52.782873798897342</v>
      </c>
      <c r="BG342">
        <f>(S342-E342/(N342/1.35))</f>
        <v>413.37232415992503</v>
      </c>
      <c r="BH342">
        <f>E342*BF342/100/BG342</f>
        <v>-1.5315472360440978E-3</v>
      </c>
    </row>
    <row r="343" spans="1:60" x14ac:dyDescent="0.25">
      <c r="A343" s="1">
        <v>105</v>
      </c>
      <c r="B343" s="1" t="s">
        <v>405</v>
      </c>
      <c r="C343" s="1">
        <v>14839.499999474734</v>
      </c>
      <c r="D343" s="1">
        <v>0</v>
      </c>
      <c r="E343">
        <f>(R343-S343*(1000-T343)/(1000-U343))*AO343</f>
        <v>-1.1912506482921836</v>
      </c>
      <c r="F343">
        <f>IF(AZ343&lt;&gt;0,1/(1/AZ343-1/N343),0)</f>
        <v>4.7031754267158046E-3</v>
      </c>
      <c r="G343">
        <f>((BC343-AP343/2)*S343-E343)/(BC343+AP343/2)</f>
        <v>801.9345994674735</v>
      </c>
      <c r="H343">
        <f>AP343*1000</f>
        <v>8.0492196208698921E-2</v>
      </c>
      <c r="I343">
        <f>(AU343-BA343)</f>
        <v>1.6918060518278977</v>
      </c>
      <c r="J343">
        <f>(P343+AT343*D343)</f>
        <v>27.450223922729492</v>
      </c>
      <c r="K343" s="1">
        <v>9.3400001525878906</v>
      </c>
      <c r="L343">
        <f>(K343*AI343+AJ343)</f>
        <v>0.68665207313972587</v>
      </c>
      <c r="M343" s="1">
        <v>1</v>
      </c>
      <c r="N343">
        <f>L343*(M343+1)*(M343+1)/(M343*M343+1)</f>
        <v>1.3733041462794517</v>
      </c>
      <c r="O343" s="1">
        <v>27.299287796020508</v>
      </c>
      <c r="P343" s="1">
        <v>27.450223922729492</v>
      </c>
      <c r="Q343" s="1">
        <v>27.028247833251953</v>
      </c>
      <c r="R343" s="1">
        <v>409.99703979492187</v>
      </c>
      <c r="S343" s="1">
        <v>412.15945434570312</v>
      </c>
      <c r="T343" s="1">
        <v>19.420572280883789</v>
      </c>
      <c r="U343" s="1">
        <v>19.567930221557617</v>
      </c>
      <c r="V343" s="1">
        <v>54.029277801513672</v>
      </c>
      <c r="W343" s="1">
        <v>54.439315795898438</v>
      </c>
      <c r="X343" s="1">
        <v>500.20108032226562</v>
      </c>
      <c r="Y343" s="1">
        <v>-5.9757377952337265E-2</v>
      </c>
      <c r="Z343" s="1">
        <v>9.3802094459533691E-2</v>
      </c>
      <c r="AA343" s="1">
        <v>101.34418487548828</v>
      </c>
      <c r="AB343" s="1">
        <v>-0.24346259236335754</v>
      </c>
      <c r="AC343" s="1">
        <v>-0.23676759004592896</v>
      </c>
      <c r="AD343" s="1">
        <v>1.3585184700787067E-2</v>
      </c>
      <c r="AE343" s="1">
        <v>9.8523823544383049E-4</v>
      </c>
      <c r="AF343" s="1">
        <v>2.8334017843008041E-2</v>
      </c>
      <c r="AG343" s="1">
        <v>9.6760585438460112E-4</v>
      </c>
      <c r="AH343" s="1">
        <v>1</v>
      </c>
      <c r="AI343" s="1">
        <v>-0.21956524252891541</v>
      </c>
      <c r="AJ343" s="1">
        <v>2.737391471862793</v>
      </c>
      <c r="AK343" s="1">
        <v>1</v>
      </c>
      <c r="AL343" s="1">
        <v>0</v>
      </c>
      <c r="AM343" s="1">
        <v>0.15999999642372131</v>
      </c>
      <c r="AN343" s="1">
        <v>111115</v>
      </c>
      <c r="AO343">
        <f>X343*0.000001/(K343*0.0001)</f>
        <v>0.5355471864565996</v>
      </c>
      <c r="AP343">
        <f>(U343-T343)/(1000-U343)*AO343</f>
        <v>8.049219620869892E-5</v>
      </c>
      <c r="AQ343">
        <f>(P343+273.15)</f>
        <v>300.60022392272947</v>
      </c>
      <c r="AR343">
        <f>(O343+273.15)</f>
        <v>300.44928779602049</v>
      </c>
      <c r="AS343">
        <f>(Y343*AK343+Z343*AL343)*AM343</f>
        <v>-9.5611802586649253E-3</v>
      </c>
      <c r="AT343">
        <f>((AS343+0.00000010773*(AR343^4-AQ343^4))-AP343*44100)/(L343*0.92*2*29.3+0.00000043092*AQ343^3)</f>
        <v>-0.10928207535523994</v>
      </c>
      <c r="AU343">
        <f>0.61365*EXP(17.502*J343/(240.97+J343))</f>
        <v>3.6749019898320872</v>
      </c>
      <c r="AV343">
        <f>AU343*1000/AA343</f>
        <v>36.261596995891587</v>
      </c>
      <c r="AW343">
        <f>(AV343-U343)</f>
        <v>16.69366677433397</v>
      </c>
      <c r="AX343">
        <f>IF(D343,P343,(O343+P343)/2)</f>
        <v>27.374755859375</v>
      </c>
      <c r="AY343">
        <f>0.61365*EXP(17.502*AX343/(240.97+AX343))</f>
        <v>3.6586991142523728</v>
      </c>
      <c r="AZ343">
        <f>IF(AW343&lt;&gt;0,(1000-(AV343+U343)/2)/AW343*AP343,0)</f>
        <v>4.6871233646214785E-3</v>
      </c>
      <c r="BA343">
        <f>U343*AA343/1000</f>
        <v>1.9830959380041895</v>
      </c>
      <c r="BB343">
        <f>(AY343-BA343)</f>
        <v>1.6756031762481833</v>
      </c>
      <c r="BC343">
        <f>1/(1.6/F343+1.37/N343)</f>
        <v>2.9308900636484028E-3</v>
      </c>
      <c r="BD343">
        <f>G343*AA343*0.001</f>
        <v>81.271408306482286</v>
      </c>
      <c r="BE343">
        <f>G343/S343</f>
        <v>1.9456901716364423</v>
      </c>
      <c r="BF343">
        <f>(1-AP343*AA343/AU343/F343)*100</f>
        <v>52.802861127354682</v>
      </c>
      <c r="BG343">
        <f>(S343-E343/(N343/1.35))</f>
        <v>413.33049018619874</v>
      </c>
      <c r="BH343">
        <f>E343*BF343/100/BG343</f>
        <v>-1.5218195619032923E-3</v>
      </c>
    </row>
    <row r="344" spans="1:60" x14ac:dyDescent="0.25">
      <c r="A344" s="1" t="s">
        <v>9</v>
      </c>
      <c r="B344" s="1" t="s">
        <v>406</v>
      </c>
    </row>
    <row r="345" spans="1:60" x14ac:dyDescent="0.25">
      <c r="A345" s="1" t="s">
        <v>9</v>
      </c>
      <c r="B345" s="1" t="s">
        <v>407</v>
      </c>
    </row>
    <row r="346" spans="1:60" x14ac:dyDescent="0.25">
      <c r="A346" s="1" t="s">
        <v>9</v>
      </c>
      <c r="B346" s="1" t="s">
        <v>408</v>
      </c>
    </row>
    <row r="347" spans="1:60" x14ac:dyDescent="0.25">
      <c r="A347" s="1" t="s">
        <v>9</v>
      </c>
      <c r="B347" s="1" t="s">
        <v>409</v>
      </c>
    </row>
    <row r="348" spans="1:60" x14ac:dyDescent="0.25">
      <c r="A348" s="1" t="s">
        <v>9</v>
      </c>
      <c r="B348" s="1" t="s">
        <v>410</v>
      </c>
    </row>
    <row r="349" spans="1:60" x14ac:dyDescent="0.25">
      <c r="A349" s="1" t="s">
        <v>9</v>
      </c>
      <c r="B349" s="1" t="s">
        <v>411</v>
      </c>
    </row>
    <row r="350" spans="1:60" x14ac:dyDescent="0.25">
      <c r="A350" s="1" t="s">
        <v>9</v>
      </c>
      <c r="B350" s="1" t="s">
        <v>412</v>
      </c>
    </row>
    <row r="351" spans="1:60" x14ac:dyDescent="0.25">
      <c r="A351" s="1" t="s">
        <v>9</v>
      </c>
      <c r="B351" s="1" t="s">
        <v>413</v>
      </c>
    </row>
    <row r="352" spans="1:60" x14ac:dyDescent="0.25">
      <c r="A352" s="1" t="s">
        <v>9</v>
      </c>
      <c r="B352" s="1" t="s">
        <v>414</v>
      </c>
    </row>
    <row r="353" spans="1:60" x14ac:dyDescent="0.25">
      <c r="A353" s="1" t="s">
        <v>9</v>
      </c>
      <c r="B353" s="1" t="s">
        <v>415</v>
      </c>
    </row>
    <row r="354" spans="1:60" x14ac:dyDescent="0.25">
      <c r="A354" s="1" t="s">
        <v>9</v>
      </c>
      <c r="B354" s="1" t="s">
        <v>416</v>
      </c>
    </row>
    <row r="355" spans="1:60" x14ac:dyDescent="0.25">
      <c r="A355" s="1">
        <v>106</v>
      </c>
      <c r="B355" s="1" t="s">
        <v>417</v>
      </c>
      <c r="C355" s="1">
        <v>15283.999999932945</v>
      </c>
      <c r="D355" s="1">
        <v>0</v>
      </c>
      <c r="E355">
        <f t="shared" ref="E355:E360" si="140">(R355-S355*(1000-T355)/(1000-U355))*AO355</f>
        <v>-1.0853845549057801</v>
      </c>
      <c r="F355">
        <f t="shared" ref="F355:F360" si="141">IF(AZ355&lt;&gt;0,1/(1/AZ355-1/N355),0)</f>
        <v>4.0527649146635258E-3</v>
      </c>
      <c r="G355">
        <f t="shared" ref="G355:G360" si="142">((BC355-AP355/2)*S355-E355)/(BC355+AP355/2)</f>
        <v>824.48804284580228</v>
      </c>
      <c r="H355">
        <f t="shared" ref="H355:H360" si="143">AP355*1000</f>
        <v>6.882581745798097E-2</v>
      </c>
      <c r="I355">
        <f t="shared" ref="I355:I360" si="144">(AU355-BA355)</f>
        <v>1.6769377933808107</v>
      </c>
      <c r="J355">
        <f t="shared" ref="J355:J360" si="145">(P355+AT355*D355)</f>
        <v>27.442417144775391</v>
      </c>
      <c r="K355" s="1">
        <v>8.6000003814697266</v>
      </c>
      <c r="L355">
        <f t="shared" ref="L355:L360" si="146">(K355*AI355+AJ355)</f>
        <v>0.84913030235662745</v>
      </c>
      <c r="M355" s="1">
        <v>1</v>
      </c>
      <c r="N355">
        <f t="shared" ref="N355:N360" si="147">L355*(M355+1)*(M355+1)/(M355*M355+1)</f>
        <v>1.6982606047132549</v>
      </c>
      <c r="O355" s="1">
        <v>27.29963493347168</v>
      </c>
      <c r="P355" s="1">
        <v>27.442417144775391</v>
      </c>
      <c r="Q355" s="1">
        <v>27.051168441772461</v>
      </c>
      <c r="R355" s="1">
        <v>410.12615966796875</v>
      </c>
      <c r="S355" s="1">
        <v>411.94351196289062</v>
      </c>
      <c r="T355" s="1">
        <v>19.58189582824707</v>
      </c>
      <c r="U355" s="1">
        <v>19.697896957397461</v>
      </c>
      <c r="V355" s="1">
        <v>54.481388092041016</v>
      </c>
      <c r="W355" s="1">
        <v>54.804187774658203</v>
      </c>
      <c r="X355" s="1">
        <v>500.2044677734375</v>
      </c>
      <c r="Y355" s="1">
        <v>-2.4453233927488327E-2</v>
      </c>
      <c r="Z355" s="1">
        <v>7.7511966228485107E-2</v>
      </c>
      <c r="AA355" s="1">
        <v>101.3450927734375</v>
      </c>
      <c r="AB355" s="1">
        <v>-0.24561865627765656</v>
      </c>
      <c r="AC355" s="1">
        <v>-0.24041721224784851</v>
      </c>
      <c r="AD355" s="1">
        <v>3.3927097916603088E-2</v>
      </c>
      <c r="AE355" s="1">
        <v>1.1274192947894335E-3</v>
      </c>
      <c r="AF355" s="1">
        <v>2.3080797865986824E-2</v>
      </c>
      <c r="AG355" s="1">
        <v>8.5381796816363931E-4</v>
      </c>
      <c r="AH355" s="1">
        <v>0.66666668653488159</v>
      </c>
      <c r="AI355" s="1">
        <v>-0.21956524252891541</v>
      </c>
      <c r="AJ355" s="1">
        <v>2.737391471862793</v>
      </c>
      <c r="AK355" s="1">
        <v>1</v>
      </c>
      <c r="AL355" s="1">
        <v>0</v>
      </c>
      <c r="AM355" s="1">
        <v>0.15999999642372131</v>
      </c>
      <c r="AN355" s="1">
        <v>111115</v>
      </c>
      <c r="AO355">
        <f t="shared" ref="AO355:AO360" si="148">X355*0.000001/(K355*0.0001)</f>
        <v>0.58163307626267025</v>
      </c>
      <c r="AP355">
        <f t="shared" ref="AP355:AP360" si="149">(U355-T355)/(1000-U355)*AO355</f>
        <v>6.8825817457980964E-5</v>
      </c>
      <c r="AQ355">
        <f t="shared" ref="AQ355:AQ360" si="150">(P355+273.15)</f>
        <v>300.59241714477537</v>
      </c>
      <c r="AR355">
        <f t="shared" ref="AR355:AR360" si="151">(O355+273.15)</f>
        <v>300.44963493347166</v>
      </c>
      <c r="AS355">
        <f t="shared" ref="AS355:AS360" si="152">(Y355*AK355+Z355*AL355)*AM355</f>
        <v>-3.912517340946553E-3</v>
      </c>
      <c r="AT355">
        <f t="shared" ref="AT355:AT360" si="153">((AS355+0.00000010773*(AR355^4-AQ355^4))-AP355*44100)/(L355*0.92*2*29.3+0.00000043092*AQ355^3)</f>
        <v>-8.1921857955061753E-2</v>
      </c>
      <c r="AU355">
        <f t="shared" ref="AU355:AU360" si="154">0.61365*EXP(17.502*J355/(240.97+J355))</f>
        <v>3.6732229879698686</v>
      </c>
      <c r="AV355">
        <f t="shared" ref="AV355:AV360" si="155">AU355*1000/AA355</f>
        <v>36.244704972361703</v>
      </c>
      <c r="AW355">
        <f t="shared" ref="AW355:AW360" si="156">(AV355-U355)</f>
        <v>16.546808014964242</v>
      </c>
      <c r="AX355">
        <f t="shared" ref="AX355:AX360" si="157">IF(D355,P355,(O355+P355)/2)</f>
        <v>27.371026039123535</v>
      </c>
      <c r="AY355">
        <f t="shared" ref="AY355:AY360" si="158">0.61365*EXP(17.502*AX355/(240.97+AX355))</f>
        <v>3.6578999470892208</v>
      </c>
      <c r="AZ355">
        <f t="shared" ref="AZ355:AZ360" si="159">IF(AW355&lt;&gt;0,(1000-(AV355+U355)/2)/AW355*AP355,0)</f>
        <v>4.0431163365893738E-3</v>
      </c>
      <c r="BA355">
        <f t="shared" ref="BA355:BA360" si="160">U355*AA355/1000</f>
        <v>1.9962851945890578</v>
      </c>
      <c r="BB355">
        <f t="shared" ref="BB355:BB360" si="161">(AY355-BA355)</f>
        <v>1.661614752500163</v>
      </c>
      <c r="BC355">
        <f t="shared" ref="BC355:BC360" si="162">1/(1.6/F355+1.37/N355)</f>
        <v>2.5278128070893796E-3</v>
      </c>
      <c r="BD355">
        <f t="shared" ref="BD355:BD360" si="163">G355*AA355*0.001</f>
        <v>83.557817192797742</v>
      </c>
      <c r="BE355">
        <f t="shared" ref="BE355:BE360" si="164">G355/S355</f>
        <v>2.0014589838231878</v>
      </c>
      <c r="BF355">
        <f t="shared" ref="BF355:BF360" si="165">(1-AP355*AA355/AU355/F355)*100</f>
        <v>53.145058866670979</v>
      </c>
      <c r="BG355">
        <f t="shared" ref="BG355:BG360" si="166">(S355-E355/(N355/1.35))</f>
        <v>412.8063177920173</v>
      </c>
      <c r="BH355">
        <f t="shared" ref="BH355:BH360" si="167">E355*BF355/100/BG355</f>
        <v>-1.3973338967284241E-3</v>
      </c>
    </row>
    <row r="356" spans="1:60" x14ac:dyDescent="0.25">
      <c r="A356" s="1">
        <v>107</v>
      </c>
      <c r="B356" s="1" t="s">
        <v>418</v>
      </c>
      <c r="C356" s="1">
        <v>15288.999999821186</v>
      </c>
      <c r="D356" s="1">
        <v>0</v>
      </c>
      <c r="E356">
        <f t="shared" si="140"/>
        <v>-1.1357656052665683</v>
      </c>
      <c r="F356">
        <f t="shared" si="141"/>
        <v>4.0437615343632844E-3</v>
      </c>
      <c r="G356">
        <f t="shared" si="142"/>
        <v>845.11803105317858</v>
      </c>
      <c r="H356">
        <f t="shared" si="143"/>
        <v>6.8691612990050471E-2</v>
      </c>
      <c r="I356">
        <f t="shared" si="144"/>
        <v>1.6773865067670466</v>
      </c>
      <c r="J356">
        <f t="shared" si="145"/>
        <v>27.443487167358398</v>
      </c>
      <c r="K356" s="1">
        <v>8.6000003814697266</v>
      </c>
      <c r="L356">
        <f t="shared" si="146"/>
        <v>0.84913030235662745</v>
      </c>
      <c r="M356" s="1">
        <v>1</v>
      </c>
      <c r="N356">
        <f t="shared" si="147"/>
        <v>1.6982606047132549</v>
      </c>
      <c r="O356" s="1">
        <v>27.302394866943359</v>
      </c>
      <c r="P356" s="1">
        <v>27.443487167358398</v>
      </c>
      <c r="Q356" s="1">
        <v>27.062742233276367</v>
      </c>
      <c r="R356" s="1">
        <v>410.025634765625</v>
      </c>
      <c r="S356" s="1">
        <v>411.92971801757812</v>
      </c>
      <c r="T356" s="1">
        <v>19.579950332641602</v>
      </c>
      <c r="U356" s="1">
        <v>19.69572639465332</v>
      </c>
      <c r="V356" s="1">
        <v>54.468570709228516</v>
      </c>
      <c r="W356" s="1">
        <v>54.791156768798828</v>
      </c>
      <c r="X356" s="1">
        <v>500.20071411132812</v>
      </c>
      <c r="Y356" s="1">
        <v>-3.9226687513291836E-3</v>
      </c>
      <c r="Z356" s="1">
        <v>7.7361181378364563E-2</v>
      </c>
      <c r="AA356" s="1">
        <v>101.34516143798828</v>
      </c>
      <c r="AB356" s="1">
        <v>-0.24561865627765656</v>
      </c>
      <c r="AC356" s="1">
        <v>-0.24041721224784851</v>
      </c>
      <c r="AD356" s="1">
        <v>3.3927097916603088E-2</v>
      </c>
      <c r="AE356" s="1">
        <v>1.1274192947894335E-3</v>
      </c>
      <c r="AF356" s="1">
        <v>2.3080797865986824E-2</v>
      </c>
      <c r="AG356" s="1">
        <v>8.5381796816363931E-4</v>
      </c>
      <c r="AH356" s="1">
        <v>1</v>
      </c>
      <c r="AI356" s="1">
        <v>-0.21956524252891541</v>
      </c>
      <c r="AJ356" s="1">
        <v>2.737391471862793</v>
      </c>
      <c r="AK356" s="1">
        <v>1</v>
      </c>
      <c r="AL356" s="1">
        <v>0</v>
      </c>
      <c r="AM356" s="1">
        <v>0.15999999642372131</v>
      </c>
      <c r="AN356" s="1">
        <v>111115</v>
      </c>
      <c r="AO356">
        <f t="shared" si="148"/>
        <v>0.58162871153948092</v>
      </c>
      <c r="AP356">
        <f t="shared" si="149"/>
        <v>6.8691612990050467E-5</v>
      </c>
      <c r="AQ356">
        <f t="shared" si="150"/>
        <v>300.59348716735838</v>
      </c>
      <c r="AR356">
        <f t="shared" si="151"/>
        <v>300.45239486694334</v>
      </c>
      <c r="AS356">
        <f t="shared" si="152"/>
        <v>-6.2762698618411272E-4</v>
      </c>
      <c r="AT356">
        <f t="shared" si="153"/>
        <v>-8.1418286455240879E-2</v>
      </c>
      <c r="AU356">
        <f t="shared" si="154"/>
        <v>3.6734530778716343</v>
      </c>
      <c r="AV356">
        <f t="shared" si="155"/>
        <v>36.246950774451825</v>
      </c>
      <c r="AW356">
        <f t="shared" si="156"/>
        <v>16.551224379798505</v>
      </c>
      <c r="AX356">
        <f t="shared" si="157"/>
        <v>27.372941017150879</v>
      </c>
      <c r="AY356">
        <f t="shared" si="158"/>
        <v>3.658310239400647</v>
      </c>
      <c r="AZ356">
        <f t="shared" si="159"/>
        <v>4.0341557272755421E-3</v>
      </c>
      <c r="BA356">
        <f t="shared" si="160"/>
        <v>1.9960665711045877</v>
      </c>
      <c r="BB356">
        <f t="shared" si="161"/>
        <v>1.6622436682960593</v>
      </c>
      <c r="BC356">
        <f t="shared" si="162"/>
        <v>2.5222085953001817E-3</v>
      </c>
      <c r="BD356">
        <f t="shared" si="163"/>
        <v>85.648623291239176</v>
      </c>
      <c r="BE356">
        <f t="shared" si="164"/>
        <v>2.0516073351549626</v>
      </c>
      <c r="BF356">
        <f t="shared" si="165"/>
        <v>53.135207374584013</v>
      </c>
      <c r="BG356">
        <f t="shared" si="166"/>
        <v>412.83257330542648</v>
      </c>
      <c r="BH356">
        <f t="shared" si="167"/>
        <v>-1.461830893855143E-3</v>
      </c>
    </row>
    <row r="357" spans="1:60" x14ac:dyDescent="0.25">
      <c r="A357" s="1">
        <v>108</v>
      </c>
      <c r="B357" s="1" t="s">
        <v>419</v>
      </c>
      <c r="C357" s="1">
        <v>15293.999999709427</v>
      </c>
      <c r="D357" s="1">
        <v>0</v>
      </c>
      <c r="E357">
        <f t="shared" si="140"/>
        <v>-1.1636153608737674</v>
      </c>
      <c r="F357">
        <f t="shared" si="141"/>
        <v>4.0380014328542267E-3</v>
      </c>
      <c r="G357">
        <f t="shared" si="142"/>
        <v>856.65210951967117</v>
      </c>
      <c r="H357">
        <f t="shared" si="143"/>
        <v>6.8569210109550888E-2</v>
      </c>
      <c r="I357">
        <f t="shared" si="144"/>
        <v>1.6767882563150722</v>
      </c>
      <c r="J357">
        <f t="shared" si="145"/>
        <v>27.43975830078125</v>
      </c>
      <c r="K357" s="1">
        <v>8.6000003814697266</v>
      </c>
      <c r="L357">
        <f t="shared" si="146"/>
        <v>0.84913030235662745</v>
      </c>
      <c r="M357" s="1">
        <v>1</v>
      </c>
      <c r="N357">
        <f t="shared" si="147"/>
        <v>1.6982606047132549</v>
      </c>
      <c r="O357" s="1">
        <v>27.304319381713867</v>
      </c>
      <c r="P357" s="1">
        <v>27.43975830078125</v>
      </c>
      <c r="Q357" s="1">
        <v>27.059524536132812</v>
      </c>
      <c r="R357" s="1">
        <v>409.96377563476562</v>
      </c>
      <c r="S357" s="1">
        <v>411.91586303710937</v>
      </c>
      <c r="T357" s="1">
        <v>19.578153610229492</v>
      </c>
      <c r="U357" s="1">
        <v>19.6937255859375</v>
      </c>
      <c r="V357" s="1">
        <v>54.45782470703125</v>
      </c>
      <c r="W357" s="1">
        <v>54.779808044433594</v>
      </c>
      <c r="X357" s="1">
        <v>500.192138671875</v>
      </c>
      <c r="Y357" s="1">
        <v>3.568748477846384E-3</v>
      </c>
      <c r="Z357" s="1">
        <v>0.14388170838356018</v>
      </c>
      <c r="AA357" s="1">
        <v>101.34512329101562</v>
      </c>
      <c r="AB357" s="1">
        <v>-0.24561865627765656</v>
      </c>
      <c r="AC357" s="1">
        <v>-0.24041721224784851</v>
      </c>
      <c r="AD357" s="1">
        <v>3.3927097916603088E-2</v>
      </c>
      <c r="AE357" s="1">
        <v>1.1274192947894335E-3</v>
      </c>
      <c r="AF357" s="1">
        <v>2.3080797865986824E-2</v>
      </c>
      <c r="AG357" s="1">
        <v>8.5381796816363931E-4</v>
      </c>
      <c r="AH357" s="1">
        <v>1</v>
      </c>
      <c r="AI357" s="1">
        <v>-0.21956524252891541</v>
      </c>
      <c r="AJ357" s="1">
        <v>2.737391471862793</v>
      </c>
      <c r="AK357" s="1">
        <v>1</v>
      </c>
      <c r="AL357" s="1">
        <v>0</v>
      </c>
      <c r="AM357" s="1">
        <v>0.15999999642372131</v>
      </c>
      <c r="AN357" s="1">
        <v>111115</v>
      </c>
      <c r="AO357">
        <f t="shared" si="148"/>
        <v>0.58161874009869863</v>
      </c>
      <c r="AP357">
        <f t="shared" si="149"/>
        <v>6.8569210109550892E-5</v>
      </c>
      <c r="AQ357">
        <f t="shared" si="150"/>
        <v>300.58975830078123</v>
      </c>
      <c r="AR357">
        <f t="shared" si="151"/>
        <v>300.45431938171384</v>
      </c>
      <c r="AS357">
        <f t="shared" si="152"/>
        <v>5.7099974369258233E-4</v>
      </c>
      <c r="AT357">
        <f t="shared" si="153"/>
        <v>-8.0153607327073828E-2</v>
      </c>
      <c r="AU357">
        <f t="shared" si="154"/>
        <v>3.6726513038813371</v>
      </c>
      <c r="AV357">
        <f t="shared" si="155"/>
        <v>36.239053095186499</v>
      </c>
      <c r="AW357">
        <f t="shared" si="156"/>
        <v>16.545327509248999</v>
      </c>
      <c r="AX357">
        <f t="shared" si="157"/>
        <v>27.372038841247559</v>
      </c>
      <c r="AY357">
        <f t="shared" si="158"/>
        <v>3.6581169393141328</v>
      </c>
      <c r="AZ357">
        <f t="shared" si="159"/>
        <v>4.0284229396845431E-3</v>
      </c>
      <c r="BA357">
        <f t="shared" si="160"/>
        <v>1.9958630475662649</v>
      </c>
      <c r="BB357">
        <f t="shared" si="161"/>
        <v>1.662253891747868</v>
      </c>
      <c r="BC357">
        <f t="shared" si="162"/>
        <v>2.5186231565531752E-3</v>
      </c>
      <c r="BD357">
        <f t="shared" si="163"/>
        <v>86.81751365677971</v>
      </c>
      <c r="BE357">
        <f t="shared" si="164"/>
        <v>2.0796773962611281</v>
      </c>
      <c r="BF357">
        <f t="shared" si="165"/>
        <v>53.141774656931041</v>
      </c>
      <c r="BG357">
        <f t="shared" si="166"/>
        <v>412.84085695901973</v>
      </c>
      <c r="BH357">
        <f t="shared" si="167"/>
        <v>-1.4978310468199466E-3</v>
      </c>
    </row>
    <row r="358" spans="1:60" x14ac:dyDescent="0.25">
      <c r="A358" s="1">
        <v>109</v>
      </c>
      <c r="B358" s="1" t="s">
        <v>420</v>
      </c>
      <c r="C358" s="1">
        <v>15298.999999597669</v>
      </c>
      <c r="D358" s="1">
        <v>0</v>
      </c>
      <c r="E358">
        <f t="shared" si="140"/>
        <v>-1.0901271300804229</v>
      </c>
      <c r="F358">
        <f t="shared" si="141"/>
        <v>3.9930169757590034E-3</v>
      </c>
      <c r="G358">
        <f t="shared" si="142"/>
        <v>832.6841810640417</v>
      </c>
      <c r="H358">
        <f t="shared" si="143"/>
        <v>6.7746122320870947E-2</v>
      </c>
      <c r="I358">
        <f t="shared" si="144"/>
        <v>1.6752970806217917</v>
      </c>
      <c r="J358">
        <f t="shared" si="145"/>
        <v>27.431600570678711</v>
      </c>
      <c r="K358" s="1">
        <v>8.6000003814697266</v>
      </c>
      <c r="L358">
        <f t="shared" si="146"/>
        <v>0.84913030235662745</v>
      </c>
      <c r="M358" s="1">
        <v>1</v>
      </c>
      <c r="N358">
        <f t="shared" si="147"/>
        <v>1.6982606047132549</v>
      </c>
      <c r="O358" s="1">
        <v>27.302713394165039</v>
      </c>
      <c r="P358" s="1">
        <v>27.431600570678711</v>
      </c>
      <c r="Q358" s="1">
        <v>27.036405563354492</v>
      </c>
      <c r="R358" s="1">
        <v>410.09182739257812</v>
      </c>
      <c r="S358" s="1">
        <v>411.91824340820312</v>
      </c>
      <c r="T358" s="1">
        <v>19.576944351196289</v>
      </c>
      <c r="U358" s="1">
        <v>19.691135406494141</v>
      </c>
      <c r="V358" s="1">
        <v>54.457675933837891</v>
      </c>
      <c r="W358" s="1">
        <v>54.775917053222656</v>
      </c>
      <c r="X358" s="1">
        <v>500.16552734375</v>
      </c>
      <c r="Y358" s="1">
        <v>7.6005994342267513E-3</v>
      </c>
      <c r="Z358" s="1">
        <v>0.13492827117443085</v>
      </c>
      <c r="AA358" s="1">
        <v>101.34513092041016</v>
      </c>
      <c r="AB358" s="1">
        <v>-0.24561865627765656</v>
      </c>
      <c r="AC358" s="1">
        <v>-0.24041721224784851</v>
      </c>
      <c r="AD358" s="1">
        <v>3.3927097916603088E-2</v>
      </c>
      <c r="AE358" s="1">
        <v>1.1274192947894335E-3</v>
      </c>
      <c r="AF358" s="1">
        <v>2.3080797865986824E-2</v>
      </c>
      <c r="AG358" s="1">
        <v>8.5381796816363931E-4</v>
      </c>
      <c r="AH358" s="1">
        <v>1</v>
      </c>
      <c r="AI358" s="1">
        <v>-0.21956524252891541</v>
      </c>
      <c r="AJ358" s="1">
        <v>2.737391471862793</v>
      </c>
      <c r="AK358" s="1">
        <v>1</v>
      </c>
      <c r="AL358" s="1">
        <v>0</v>
      </c>
      <c r="AM358" s="1">
        <v>0.15999999642372131</v>
      </c>
      <c r="AN358" s="1">
        <v>111115</v>
      </c>
      <c r="AO358">
        <f t="shared" si="148"/>
        <v>0.58158779669527461</v>
      </c>
      <c r="AP358">
        <f t="shared" si="149"/>
        <v>6.7746122320870946E-5</v>
      </c>
      <c r="AQ358">
        <f t="shared" si="150"/>
        <v>300.58160057067869</v>
      </c>
      <c r="AR358">
        <f t="shared" si="151"/>
        <v>300.45271339416502</v>
      </c>
      <c r="AS358">
        <f t="shared" si="152"/>
        <v>1.2160958822944185E-3</v>
      </c>
      <c r="AT358">
        <f t="shared" si="153"/>
        <v>-7.817786627833978E-2</v>
      </c>
      <c r="AU358">
        <f t="shared" si="154"/>
        <v>3.6708977763644643</v>
      </c>
      <c r="AV358">
        <f t="shared" si="155"/>
        <v>36.221747833621606</v>
      </c>
      <c r="AW358">
        <f t="shared" si="156"/>
        <v>16.530612427127465</v>
      </c>
      <c r="AX358">
        <f t="shared" si="157"/>
        <v>27.367156982421875</v>
      </c>
      <c r="AY358">
        <f t="shared" si="158"/>
        <v>3.657071107520911</v>
      </c>
      <c r="AZ358">
        <f t="shared" si="159"/>
        <v>3.9836504604727095E-3</v>
      </c>
      <c r="BA358">
        <f t="shared" si="160"/>
        <v>1.9956006957426726</v>
      </c>
      <c r="BB358">
        <f t="shared" si="161"/>
        <v>1.6614704117782384</v>
      </c>
      <c r="BC358">
        <f t="shared" si="162"/>
        <v>2.4906213698624629E-3</v>
      </c>
      <c r="BD358">
        <f t="shared" si="163"/>
        <v>84.388487345289818</v>
      </c>
      <c r="BE358">
        <f t="shared" si="164"/>
        <v>2.0214792483441126</v>
      </c>
      <c r="BF358">
        <f t="shared" si="165"/>
        <v>53.160323968420386</v>
      </c>
      <c r="BG358">
        <f t="shared" si="166"/>
        <v>412.78481925735383</v>
      </c>
      <c r="BH358">
        <f t="shared" si="167"/>
        <v>-1.4039157618756645E-3</v>
      </c>
    </row>
    <row r="359" spans="1:60" x14ac:dyDescent="0.25">
      <c r="A359" s="1">
        <v>110</v>
      </c>
      <c r="B359" s="1" t="s">
        <v>421</v>
      </c>
      <c r="C359" s="1">
        <v>15304.499999474734</v>
      </c>
      <c r="D359" s="1">
        <v>0</v>
      </c>
      <c r="E359">
        <f t="shared" si="140"/>
        <v>-1.0770973311565664</v>
      </c>
      <c r="F359">
        <f t="shared" si="141"/>
        <v>4.0045383531095513E-3</v>
      </c>
      <c r="G359">
        <f t="shared" si="142"/>
        <v>826.3315834797927</v>
      </c>
      <c r="H359">
        <f t="shared" si="143"/>
        <v>6.7864853763883792E-2</v>
      </c>
      <c r="I359">
        <f t="shared" si="144"/>
        <v>1.6734410840123906</v>
      </c>
      <c r="J359">
        <f t="shared" si="145"/>
        <v>27.422214508056641</v>
      </c>
      <c r="K359" s="1">
        <v>8.6000003814697266</v>
      </c>
      <c r="L359">
        <f t="shared" si="146"/>
        <v>0.84913030235662745</v>
      </c>
      <c r="M359" s="1">
        <v>1</v>
      </c>
      <c r="N359">
        <f t="shared" si="147"/>
        <v>1.6982606047132549</v>
      </c>
      <c r="O359" s="1">
        <v>27.296113967895508</v>
      </c>
      <c r="P359" s="1">
        <v>27.422214508056641</v>
      </c>
      <c r="Q359" s="1">
        <v>27.024984359741211</v>
      </c>
      <c r="R359" s="1">
        <v>410.12982177734375</v>
      </c>
      <c r="S359" s="1">
        <v>411.93380737304687</v>
      </c>
      <c r="T359" s="1">
        <v>19.575080871582031</v>
      </c>
      <c r="U359" s="1">
        <v>19.689476013183594</v>
      </c>
      <c r="V359" s="1">
        <v>54.470653533935547</v>
      </c>
      <c r="W359" s="1">
        <v>54.789028167724609</v>
      </c>
      <c r="X359" s="1">
        <v>500.14907836914062</v>
      </c>
      <c r="Y359" s="1">
        <v>-6.4651151187717915E-3</v>
      </c>
      <c r="Z359" s="1">
        <v>0.16194473206996918</v>
      </c>
      <c r="AA359" s="1">
        <v>101.34551239013672</v>
      </c>
      <c r="AB359" s="1">
        <v>-0.24561865627765656</v>
      </c>
      <c r="AC359" s="1">
        <v>-0.24041721224784851</v>
      </c>
      <c r="AD359" s="1">
        <v>3.3927097916603088E-2</v>
      </c>
      <c r="AE359" s="1">
        <v>1.1274192947894335E-3</v>
      </c>
      <c r="AF359" s="1">
        <v>2.3080797865986824E-2</v>
      </c>
      <c r="AG359" s="1">
        <v>8.5381796816363931E-4</v>
      </c>
      <c r="AH359" s="1">
        <v>1</v>
      </c>
      <c r="AI359" s="1">
        <v>-0.21956524252891541</v>
      </c>
      <c r="AJ359" s="1">
        <v>2.737391471862793</v>
      </c>
      <c r="AK359" s="1">
        <v>1</v>
      </c>
      <c r="AL359" s="1">
        <v>0</v>
      </c>
      <c r="AM359" s="1">
        <v>0.15999999642372131</v>
      </c>
      <c r="AN359" s="1">
        <v>111115</v>
      </c>
      <c r="AO359">
        <f t="shared" si="148"/>
        <v>0.58156866998146095</v>
      </c>
      <c r="AP359">
        <f t="shared" si="149"/>
        <v>6.7864853763883795E-5</v>
      </c>
      <c r="AQ359">
        <f t="shared" si="150"/>
        <v>300.57221450805662</v>
      </c>
      <c r="AR359">
        <f t="shared" si="151"/>
        <v>300.44611396789549</v>
      </c>
      <c r="AS359">
        <f t="shared" si="152"/>
        <v>-1.0344183958824332E-3</v>
      </c>
      <c r="AT359">
        <f t="shared" si="153"/>
        <v>-7.7740575195414108E-2</v>
      </c>
      <c r="AU359">
        <f t="shared" si="154"/>
        <v>3.6688811192617883</v>
      </c>
      <c r="AV359">
        <f t="shared" si="155"/>
        <v>36.201712663291602</v>
      </c>
      <c r="AW359">
        <f t="shared" si="156"/>
        <v>16.512236650108008</v>
      </c>
      <c r="AX359">
        <f t="shared" si="157"/>
        <v>27.359164237976074</v>
      </c>
      <c r="AY359">
        <f t="shared" si="158"/>
        <v>3.6553593996775615</v>
      </c>
      <c r="AZ359">
        <f t="shared" si="159"/>
        <v>3.9951177716643846E-3</v>
      </c>
      <c r="BA359">
        <f t="shared" si="160"/>
        <v>1.9954400352493977</v>
      </c>
      <c r="BB359">
        <f t="shared" si="161"/>
        <v>1.6599193644281638</v>
      </c>
      <c r="BC359">
        <f t="shared" si="162"/>
        <v>2.4977932822071516E-3</v>
      </c>
      <c r="BD359">
        <f t="shared" si="163"/>
        <v>83.744997731912619</v>
      </c>
      <c r="BE359">
        <f t="shared" si="164"/>
        <v>2.0059814676280445</v>
      </c>
      <c r="BF359">
        <f t="shared" si="165"/>
        <v>53.187337440618123</v>
      </c>
      <c r="BG359">
        <f t="shared" si="166"/>
        <v>412.79002543111511</v>
      </c>
      <c r="BH359">
        <f t="shared" si="167"/>
        <v>-1.3878227592535059E-3</v>
      </c>
    </row>
    <row r="360" spans="1:60" x14ac:dyDescent="0.25">
      <c r="A360" s="1">
        <v>111</v>
      </c>
      <c r="B360" s="1" t="s">
        <v>422</v>
      </c>
      <c r="C360" s="1">
        <v>15309.499999362975</v>
      </c>
      <c r="D360" s="1">
        <v>0</v>
      </c>
      <c r="E360">
        <f t="shared" si="140"/>
        <v>-1.0791064776045003</v>
      </c>
      <c r="F360">
        <f t="shared" si="141"/>
        <v>3.993749359727434E-3</v>
      </c>
      <c r="G360">
        <f t="shared" si="142"/>
        <v>828.2789461629734</v>
      </c>
      <c r="H360">
        <f t="shared" si="143"/>
        <v>6.7670872136758001E-2</v>
      </c>
      <c r="I360">
        <f t="shared" si="144"/>
        <v>1.6731661734911905</v>
      </c>
      <c r="J360">
        <f t="shared" si="145"/>
        <v>27.420045852661133</v>
      </c>
      <c r="K360" s="1">
        <v>8.6000003814697266</v>
      </c>
      <c r="L360">
        <f t="shared" si="146"/>
        <v>0.84913030235662745</v>
      </c>
      <c r="M360" s="1">
        <v>1</v>
      </c>
      <c r="N360">
        <f t="shared" si="147"/>
        <v>1.6982606047132549</v>
      </c>
      <c r="O360" s="1">
        <v>27.291120529174805</v>
      </c>
      <c r="P360" s="1">
        <v>27.420045852661133</v>
      </c>
      <c r="Q360" s="1">
        <v>27.028528213500977</v>
      </c>
      <c r="R360" s="1">
        <v>410.1280517578125</v>
      </c>
      <c r="S360" s="1">
        <v>411.9356689453125</v>
      </c>
      <c r="T360" s="1">
        <v>19.573457717895508</v>
      </c>
      <c r="U360" s="1">
        <v>19.687528610229492</v>
      </c>
      <c r="V360" s="1">
        <v>54.482524871826172</v>
      </c>
      <c r="W360" s="1">
        <v>54.799968719482422</v>
      </c>
      <c r="X360" s="1">
        <v>500.13809204101562</v>
      </c>
      <c r="Y360" s="1">
        <v>-3.3635284751653671E-2</v>
      </c>
      <c r="Z360" s="1">
        <v>0.12149683386087418</v>
      </c>
      <c r="AA360" s="1">
        <v>101.34584045410156</v>
      </c>
      <c r="AB360" s="1">
        <v>-0.24561865627765656</v>
      </c>
      <c r="AC360" s="1">
        <v>-0.24041721224784851</v>
      </c>
      <c r="AD360" s="1">
        <v>3.3927097916603088E-2</v>
      </c>
      <c r="AE360" s="1">
        <v>1.1274192947894335E-3</v>
      </c>
      <c r="AF360" s="1">
        <v>2.3080797865986824E-2</v>
      </c>
      <c r="AG360" s="1">
        <v>8.5381796816363931E-4</v>
      </c>
      <c r="AH360" s="1">
        <v>1</v>
      </c>
      <c r="AI360" s="1">
        <v>-0.21956524252891541</v>
      </c>
      <c r="AJ360" s="1">
        <v>2.737391471862793</v>
      </c>
      <c r="AK360" s="1">
        <v>1</v>
      </c>
      <c r="AL360" s="1">
        <v>0</v>
      </c>
      <c r="AM360" s="1">
        <v>0.15999999642372131</v>
      </c>
      <c r="AN360" s="1">
        <v>111115</v>
      </c>
      <c r="AO360">
        <f t="shared" si="148"/>
        <v>0.58155589518188222</v>
      </c>
      <c r="AP360">
        <f t="shared" si="149"/>
        <v>6.7670872136758002E-5</v>
      </c>
      <c r="AQ360">
        <f t="shared" si="150"/>
        <v>300.57004585266111</v>
      </c>
      <c r="AR360">
        <f t="shared" si="151"/>
        <v>300.44112052917478</v>
      </c>
      <c r="AS360">
        <f t="shared" si="152"/>
        <v>-5.3816454399754354E-3</v>
      </c>
      <c r="AT360">
        <f t="shared" si="153"/>
        <v>-7.8241482642180282E-2</v>
      </c>
      <c r="AU360">
        <f t="shared" si="154"/>
        <v>3.6684153069590684</v>
      </c>
      <c r="AV360">
        <f t="shared" si="155"/>
        <v>36.196999211037713</v>
      </c>
      <c r="AW360">
        <f t="shared" si="156"/>
        <v>16.509470600808221</v>
      </c>
      <c r="AX360">
        <f t="shared" si="157"/>
        <v>27.355583190917969</v>
      </c>
      <c r="AY360">
        <f t="shared" si="158"/>
        <v>3.6545927176896598</v>
      </c>
      <c r="AZ360">
        <f t="shared" si="159"/>
        <v>3.9843794122162652E-3</v>
      </c>
      <c r="BA360">
        <f t="shared" si="160"/>
        <v>1.9952491334678779</v>
      </c>
      <c r="BB360">
        <f t="shared" si="161"/>
        <v>1.6593435842217819</v>
      </c>
      <c r="BC360">
        <f t="shared" si="162"/>
        <v>2.4910772721369644E-3</v>
      </c>
      <c r="BD360">
        <f t="shared" si="163"/>
        <v>83.94262592932408</v>
      </c>
      <c r="BE360">
        <f t="shared" si="164"/>
        <v>2.0106997490254566</v>
      </c>
      <c r="BF360">
        <f t="shared" si="165"/>
        <v>53.188948194409932</v>
      </c>
      <c r="BG360">
        <f t="shared" si="166"/>
        <v>412.79348413617481</v>
      </c>
      <c r="BH360">
        <f t="shared" si="167"/>
        <v>-1.3904419701213991E-3</v>
      </c>
    </row>
    <row r="361" spans="1:60" x14ac:dyDescent="0.25">
      <c r="A361" s="1" t="s">
        <v>9</v>
      </c>
      <c r="B361" s="1" t="s">
        <v>423</v>
      </c>
    </row>
    <row r="362" spans="1:60" x14ac:dyDescent="0.25">
      <c r="A362" s="1" t="s">
        <v>9</v>
      </c>
      <c r="B362" s="1" t="s">
        <v>424</v>
      </c>
    </row>
    <row r="363" spans="1:60" x14ac:dyDescent="0.25">
      <c r="A363" s="1" t="s">
        <v>9</v>
      </c>
      <c r="B363" s="1" t="s">
        <v>425</v>
      </c>
    </row>
    <row r="364" spans="1:60" x14ac:dyDescent="0.25">
      <c r="A364" s="1" t="s">
        <v>9</v>
      </c>
      <c r="B364" s="1" t="s">
        <v>426</v>
      </c>
    </row>
    <row r="365" spans="1:60" x14ac:dyDescent="0.25">
      <c r="A365" s="1" t="s">
        <v>9</v>
      </c>
      <c r="B365" s="1" t="s">
        <v>427</v>
      </c>
    </row>
    <row r="366" spans="1:60" x14ac:dyDescent="0.25">
      <c r="A366" s="1" t="s">
        <v>9</v>
      </c>
      <c r="B366" s="1" t="s">
        <v>428</v>
      </c>
    </row>
    <row r="367" spans="1:60" x14ac:dyDescent="0.25">
      <c r="A367" s="1" t="s">
        <v>9</v>
      </c>
      <c r="B367" s="1" t="s">
        <v>429</v>
      </c>
    </row>
    <row r="368" spans="1:60" x14ac:dyDescent="0.25">
      <c r="A368" s="1" t="s">
        <v>9</v>
      </c>
      <c r="B368" s="1" t="s">
        <v>430</v>
      </c>
    </row>
    <row r="369" spans="1:60" x14ac:dyDescent="0.25">
      <c r="A369" s="1" t="s">
        <v>9</v>
      </c>
      <c r="B369" s="1" t="s">
        <v>431</v>
      </c>
    </row>
    <row r="370" spans="1:60" x14ac:dyDescent="0.25">
      <c r="A370" s="1" t="s">
        <v>9</v>
      </c>
      <c r="B370" s="1" t="s">
        <v>432</v>
      </c>
    </row>
    <row r="371" spans="1:60" x14ac:dyDescent="0.25">
      <c r="A371" s="1" t="s">
        <v>9</v>
      </c>
      <c r="B371" s="1" t="s">
        <v>433</v>
      </c>
    </row>
    <row r="372" spans="1:60" x14ac:dyDescent="0.25">
      <c r="A372" s="1">
        <v>112</v>
      </c>
      <c r="B372" s="1" t="s">
        <v>434</v>
      </c>
      <c r="C372" s="1">
        <v>15774.999999932945</v>
      </c>
      <c r="D372" s="1">
        <v>0</v>
      </c>
      <c r="E372">
        <f t="shared" ref="E372:E377" si="168">(R372-S372*(1000-T372)/(1000-U372))*AO372</f>
        <v>-1.2542967895655874</v>
      </c>
      <c r="F372">
        <f t="shared" ref="F372:F377" si="169">IF(AZ372&lt;&gt;0,1/(1/AZ372-1/N372),0)</f>
        <v>5.1050736195940756E-3</v>
      </c>
      <c r="G372">
        <f t="shared" ref="G372:G377" si="170">((BC372-AP372/2)*S372-E372)/(BC372+AP372/2)</f>
        <v>789.15094729032728</v>
      </c>
      <c r="H372">
        <f t="shared" ref="H372:H377" si="171">AP372*1000</f>
        <v>8.7160184857185491E-2</v>
      </c>
      <c r="I372">
        <f t="shared" ref="I372:I377" si="172">(AU372-BA372)</f>
        <v>1.6852869385146232</v>
      </c>
      <c r="J372">
        <f t="shared" ref="J372:J377" si="173">(P372+AT372*D372)</f>
        <v>27.48145866394043</v>
      </c>
      <c r="K372" s="1">
        <v>6.820000171661377</v>
      </c>
      <c r="L372">
        <f t="shared" ref="L372:L377" si="174">(K372*AI372+AJ372)</f>
        <v>1.239956480124718</v>
      </c>
      <c r="M372" s="1">
        <v>1</v>
      </c>
      <c r="N372">
        <f t="shared" ref="N372:N377" si="175">L372*(M372+1)*(M372+1)/(M372*M372+1)</f>
        <v>2.4799129602494361</v>
      </c>
      <c r="O372" s="1">
        <v>27.304533004760742</v>
      </c>
      <c r="P372" s="1">
        <v>27.48145866394043</v>
      </c>
      <c r="Q372" s="1">
        <v>27.05328369140625</v>
      </c>
      <c r="R372" s="1">
        <v>410.1148681640625</v>
      </c>
      <c r="S372" s="1">
        <v>411.776123046875</v>
      </c>
      <c r="T372" s="1">
        <v>19.581869125366211</v>
      </c>
      <c r="U372" s="1">
        <v>19.698368072509766</v>
      </c>
      <c r="V372" s="1">
        <v>54.466522216796875</v>
      </c>
      <c r="W372" s="1">
        <v>54.790958404541016</v>
      </c>
      <c r="X372" s="1">
        <v>500.196044921875</v>
      </c>
      <c r="Y372" s="1">
        <v>-1.0368648916482925E-2</v>
      </c>
      <c r="Z372" s="1">
        <v>9.6879951655864716E-2</v>
      </c>
      <c r="AA372" s="1">
        <v>101.34542083740234</v>
      </c>
      <c r="AB372" s="1">
        <v>-0.14192603528499603</v>
      </c>
      <c r="AC372" s="1">
        <v>-0.23863917589187622</v>
      </c>
      <c r="AD372" s="1">
        <v>1.4030451886355877E-2</v>
      </c>
      <c r="AE372" s="1">
        <v>1.6040191985666752E-3</v>
      </c>
      <c r="AF372" s="1">
        <v>3.1235098838806152E-2</v>
      </c>
      <c r="AG372" s="1">
        <v>8.6366245523095131E-4</v>
      </c>
      <c r="AH372" s="1">
        <v>0.3333333432674408</v>
      </c>
      <c r="AI372" s="1">
        <v>-0.21956524252891541</v>
      </c>
      <c r="AJ372" s="1">
        <v>2.737391471862793</v>
      </c>
      <c r="AK372" s="1">
        <v>1</v>
      </c>
      <c r="AL372" s="1">
        <v>0</v>
      </c>
      <c r="AM372" s="1">
        <v>0.15999999642372131</v>
      </c>
      <c r="AN372" s="1">
        <v>111115</v>
      </c>
      <c r="AO372">
        <f t="shared" ref="AO372:AO377" si="176">X372*0.000001/(K372*0.0001)</f>
        <v>0.73342526734867419</v>
      </c>
      <c r="AP372">
        <f t="shared" ref="AP372:AP377" si="177">(U372-T372)/(1000-U372)*AO372</f>
        <v>8.7160184857185493E-5</v>
      </c>
      <c r="AQ372">
        <f t="shared" ref="AQ372:AQ377" si="178">(P372+273.15)</f>
        <v>300.63145866394041</v>
      </c>
      <c r="AR372">
        <f t="shared" ref="AR372:AR377" si="179">(O372+273.15)</f>
        <v>300.45453300476072</v>
      </c>
      <c r="AS372">
        <f t="shared" ref="AS372:AS377" si="180">(Y372*AK372+Z372*AL372)*AM372</f>
        <v>-1.6589837895560899E-3</v>
      </c>
      <c r="AT372">
        <f t="shared" ref="AT372:AT377" si="181">((AS372+0.00000010773*(AR372^4-AQ372^4))-AP372*44100)/(L372*0.92*2*29.3+0.00000043092*AQ372^3)</f>
        <v>-7.529721152954913E-2</v>
      </c>
      <c r="AU372">
        <f t="shared" ref="AU372:AU377" si="182">0.61365*EXP(17.502*J372/(240.97+J372))</f>
        <v>3.6816263406331755</v>
      </c>
      <c r="AV372">
        <f t="shared" ref="AV372:AV377" si="183">AU372*1000/AA372</f>
        <v>36.32750557659574</v>
      </c>
      <c r="AW372">
        <f t="shared" ref="AW372:AW377" si="184">(AV372-U372)</f>
        <v>16.629137504085975</v>
      </c>
      <c r="AX372">
        <f t="shared" ref="AX372:AX377" si="185">IF(D372,P372,(O372+P372)/2)</f>
        <v>27.392995834350586</v>
      </c>
      <c r="AY372">
        <f t="shared" ref="AY372:AY377" si="186">0.61365*EXP(17.502*AX372/(240.97+AX372))</f>
        <v>3.6626094840285401</v>
      </c>
      <c r="AZ372">
        <f t="shared" ref="AZ372:AZ377" si="187">IF(AW372&lt;&gt;0,(1000-(AV372+U372)/2)/AW372*AP372,0)</f>
        <v>5.0945860592197557E-3</v>
      </c>
      <c r="BA372">
        <f t="shared" ref="BA372:BA377" si="188">U372*AA372/1000</f>
        <v>1.9963394021185523</v>
      </c>
      <c r="BB372">
        <f t="shared" ref="BB372:BB377" si="189">(AY372-BA372)</f>
        <v>1.6662700819099878</v>
      </c>
      <c r="BC372">
        <f t="shared" ref="BC372:BC377" si="190">1/(1.6/F372+1.37/N372)</f>
        <v>3.1850568708443674E-3</v>
      </c>
      <c r="BD372">
        <f t="shared" ref="BD372:BD377" si="191">G372*AA372*0.001</f>
        <v>79.976834857372936</v>
      </c>
      <c r="BE372">
        <f t="shared" ref="BE372:BE377" si="192">G372/S372</f>
        <v>1.9164563050696686</v>
      </c>
      <c r="BF372">
        <f t="shared" ref="BF372:BF377" si="193">(1-AP372*AA372/AU372/F372)*100</f>
        <v>53.001872492685685</v>
      </c>
      <c r="BG372">
        <f t="shared" ref="BG372:BG377" si="194">(S372-E372/(N372/1.35))</f>
        <v>412.45892953768958</v>
      </c>
      <c r="BH372">
        <f t="shared" ref="BH372:BH377" si="195">E372*BF372/100/BG372</f>
        <v>-1.611798745224292E-3</v>
      </c>
    </row>
    <row r="373" spans="1:60" x14ac:dyDescent="0.25">
      <c r="A373" s="1">
        <v>113</v>
      </c>
      <c r="B373" s="1" t="s">
        <v>435</v>
      </c>
      <c r="C373" s="1">
        <v>15779.999999821186</v>
      </c>
      <c r="D373" s="1">
        <v>0</v>
      </c>
      <c r="E373">
        <f t="shared" si="168"/>
        <v>-1.2497141365925988</v>
      </c>
      <c r="F373">
        <f t="shared" si="169"/>
        <v>5.0588749665540162E-3</v>
      </c>
      <c r="G373">
        <f t="shared" si="170"/>
        <v>791.27870647676309</v>
      </c>
      <c r="H373">
        <f t="shared" si="171"/>
        <v>8.6328677497092388E-2</v>
      </c>
      <c r="I373">
        <f t="shared" si="172"/>
        <v>1.6844346244504638</v>
      </c>
      <c r="J373">
        <f t="shared" si="173"/>
        <v>27.475471496582031</v>
      </c>
      <c r="K373" s="1">
        <v>6.820000171661377</v>
      </c>
      <c r="L373">
        <f t="shared" si="174"/>
        <v>1.239956480124718</v>
      </c>
      <c r="M373" s="1">
        <v>1</v>
      </c>
      <c r="N373">
        <f t="shared" si="175"/>
        <v>2.4799129602494361</v>
      </c>
      <c r="O373" s="1">
        <v>27.307403564453125</v>
      </c>
      <c r="P373" s="1">
        <v>27.475471496582031</v>
      </c>
      <c r="Q373" s="1">
        <v>27.063320159912109</v>
      </c>
      <c r="R373" s="1">
        <v>410.13119506835937</v>
      </c>
      <c r="S373" s="1">
        <v>411.78665161132812</v>
      </c>
      <c r="T373" s="1">
        <v>19.578683853149414</v>
      </c>
      <c r="U373" s="1">
        <v>19.694070816040039</v>
      </c>
      <c r="V373" s="1">
        <v>54.449832916259766</v>
      </c>
      <c r="W373" s="1">
        <v>54.771263122558594</v>
      </c>
      <c r="X373" s="1">
        <v>500.20077514648437</v>
      </c>
      <c r="Y373" s="1">
        <v>-3.1610045116394758E-3</v>
      </c>
      <c r="Z373" s="1">
        <v>6.3600361347198486E-2</v>
      </c>
      <c r="AA373" s="1">
        <v>101.34532165527344</v>
      </c>
      <c r="AB373" s="1">
        <v>-0.14192603528499603</v>
      </c>
      <c r="AC373" s="1">
        <v>-0.23863917589187622</v>
      </c>
      <c r="AD373" s="1">
        <v>1.4030451886355877E-2</v>
      </c>
      <c r="AE373" s="1">
        <v>1.6040191985666752E-3</v>
      </c>
      <c r="AF373" s="1">
        <v>3.1235098838806152E-2</v>
      </c>
      <c r="AG373" s="1">
        <v>8.6366245523095131E-4</v>
      </c>
      <c r="AH373" s="1">
        <v>1</v>
      </c>
      <c r="AI373" s="1">
        <v>-0.21956524252891541</v>
      </c>
      <c r="AJ373" s="1">
        <v>2.737391471862793</v>
      </c>
      <c r="AK373" s="1">
        <v>1</v>
      </c>
      <c r="AL373" s="1">
        <v>0</v>
      </c>
      <c r="AM373" s="1">
        <v>0.15999999642372131</v>
      </c>
      <c r="AN373" s="1">
        <v>111115</v>
      </c>
      <c r="AO373">
        <f t="shared" si="176"/>
        <v>0.73343220316170987</v>
      </c>
      <c r="AP373">
        <f t="shared" si="177"/>
        <v>8.6328677497092381E-5</v>
      </c>
      <c r="AQ373">
        <f t="shared" si="178"/>
        <v>300.62547149658201</v>
      </c>
      <c r="AR373">
        <f t="shared" si="179"/>
        <v>300.4574035644531</v>
      </c>
      <c r="AS373">
        <f t="shared" si="180"/>
        <v>-5.0576071055768307E-4</v>
      </c>
      <c r="AT373">
        <f t="shared" si="181"/>
        <v>-7.3496980496464956E-2</v>
      </c>
      <c r="AU373">
        <f t="shared" si="182"/>
        <v>3.680336566003775</v>
      </c>
      <c r="AV373">
        <f t="shared" si="183"/>
        <v>36.314814595215907</v>
      </c>
      <c r="AW373">
        <f t="shared" si="184"/>
        <v>16.620743779175868</v>
      </c>
      <c r="AX373">
        <f t="shared" si="185"/>
        <v>27.391437530517578</v>
      </c>
      <c r="AY373">
        <f t="shared" si="186"/>
        <v>3.6622752652444142</v>
      </c>
      <c r="AZ373">
        <f t="shared" si="187"/>
        <v>5.0485761713867849E-3</v>
      </c>
      <c r="BA373">
        <f t="shared" si="188"/>
        <v>1.9959019415533112</v>
      </c>
      <c r="BB373">
        <f t="shared" si="189"/>
        <v>1.6663733236911029</v>
      </c>
      <c r="BC373">
        <f t="shared" si="190"/>
        <v>3.1562837761232414E-3</v>
      </c>
      <c r="BD373">
        <f t="shared" si="191"/>
        <v>80.192395026856246</v>
      </c>
      <c r="BE373">
        <f t="shared" si="192"/>
        <v>1.9215744448744905</v>
      </c>
      <c r="BF373">
        <f t="shared" si="193"/>
        <v>53.008716107221062</v>
      </c>
      <c r="BG373">
        <f t="shared" si="194"/>
        <v>412.46696342526786</v>
      </c>
      <c r="BH373">
        <f t="shared" si="195"/>
        <v>-1.6060860082390714E-3</v>
      </c>
    </row>
    <row r="374" spans="1:60" x14ac:dyDescent="0.25">
      <c r="A374" s="1">
        <v>114</v>
      </c>
      <c r="B374" s="1" t="s">
        <v>436</v>
      </c>
      <c r="C374" s="1">
        <v>15784.999999709427</v>
      </c>
      <c r="D374" s="1">
        <v>0</v>
      </c>
      <c r="E374">
        <f t="shared" si="168"/>
        <v>-1.2542141610814634</v>
      </c>
      <c r="F374">
        <f t="shared" si="169"/>
        <v>4.9877925446653714E-3</v>
      </c>
      <c r="G374">
        <f t="shared" si="170"/>
        <v>798.26997752472255</v>
      </c>
      <c r="H374">
        <f t="shared" si="171"/>
        <v>8.5093572623943237E-2</v>
      </c>
      <c r="I374">
        <f t="shared" si="172"/>
        <v>1.6839587990796434</v>
      </c>
      <c r="J374">
        <f t="shared" si="173"/>
        <v>27.471282958984375</v>
      </c>
      <c r="K374" s="1">
        <v>6.820000171661377</v>
      </c>
      <c r="L374">
        <f t="shared" si="174"/>
        <v>1.239956480124718</v>
      </c>
      <c r="M374" s="1">
        <v>1</v>
      </c>
      <c r="N374">
        <f t="shared" si="175"/>
        <v>2.4799129602494361</v>
      </c>
      <c r="O374" s="1">
        <v>27.308349609375</v>
      </c>
      <c r="P374" s="1">
        <v>27.471282958984375</v>
      </c>
      <c r="Q374" s="1">
        <v>27.058372497558594</v>
      </c>
      <c r="R374" s="1">
        <v>410.127685546875</v>
      </c>
      <c r="S374" s="1">
        <v>411.78997802734375</v>
      </c>
      <c r="T374" s="1">
        <v>19.576147079467773</v>
      </c>
      <c r="U374" s="1">
        <v>19.689884185791016</v>
      </c>
      <c r="V374" s="1">
        <v>54.439582824707031</v>
      </c>
      <c r="W374" s="1">
        <v>54.756629943847656</v>
      </c>
      <c r="X374" s="1">
        <v>500.19857788085937</v>
      </c>
      <c r="Y374" s="1">
        <v>-3.8595660589635372E-3</v>
      </c>
      <c r="Z374" s="1">
        <v>7.0542111992835999E-2</v>
      </c>
      <c r="AA374" s="1">
        <v>101.34522247314453</v>
      </c>
      <c r="AB374" s="1">
        <v>-0.14192603528499603</v>
      </c>
      <c r="AC374" s="1">
        <v>-0.23863917589187622</v>
      </c>
      <c r="AD374" s="1">
        <v>1.4030451886355877E-2</v>
      </c>
      <c r="AE374" s="1">
        <v>1.6040191985666752E-3</v>
      </c>
      <c r="AF374" s="1">
        <v>3.1235098838806152E-2</v>
      </c>
      <c r="AG374" s="1">
        <v>8.6366245523095131E-4</v>
      </c>
      <c r="AH374" s="1">
        <v>1</v>
      </c>
      <c r="AI374" s="1">
        <v>-0.21956524252891541</v>
      </c>
      <c r="AJ374" s="1">
        <v>2.737391471862793</v>
      </c>
      <c r="AK374" s="1">
        <v>1</v>
      </c>
      <c r="AL374" s="1">
        <v>0</v>
      </c>
      <c r="AM374" s="1">
        <v>0.15999999642372131</v>
      </c>
      <c r="AN374" s="1">
        <v>111115</v>
      </c>
      <c r="AO374">
        <f t="shared" si="176"/>
        <v>0.73342898136468682</v>
      </c>
      <c r="AP374">
        <f t="shared" si="177"/>
        <v>8.5093572623943237E-5</v>
      </c>
      <c r="AQ374">
        <f t="shared" si="178"/>
        <v>300.62128295898435</v>
      </c>
      <c r="AR374">
        <f t="shared" si="179"/>
        <v>300.45834960937498</v>
      </c>
      <c r="AS374">
        <f t="shared" si="180"/>
        <v>-6.1753055563128212E-4</v>
      </c>
      <c r="AT374">
        <f t="shared" si="181"/>
        <v>-7.2040495810229116E-2</v>
      </c>
      <c r="AU374">
        <f t="shared" si="182"/>
        <v>3.6794344923590843</v>
      </c>
      <c r="AV374">
        <f t="shared" si="183"/>
        <v>36.305949136715327</v>
      </c>
      <c r="AW374">
        <f t="shared" si="184"/>
        <v>16.616064950924311</v>
      </c>
      <c r="AX374">
        <f t="shared" si="185"/>
        <v>27.389816284179687</v>
      </c>
      <c r="AY374">
        <f t="shared" si="186"/>
        <v>3.6619275750545559</v>
      </c>
      <c r="AZ374">
        <f t="shared" si="187"/>
        <v>4.9777808472401741E-3</v>
      </c>
      <c r="BA374">
        <f t="shared" si="188"/>
        <v>1.9954756932794409</v>
      </c>
      <c r="BB374">
        <f t="shared" si="189"/>
        <v>1.6664518817751151</v>
      </c>
      <c r="BC374">
        <f t="shared" si="190"/>
        <v>3.1120109715692362E-3</v>
      </c>
      <c r="BD374">
        <f t="shared" si="191"/>
        <v>80.9008484658751</v>
      </c>
      <c r="BE374">
        <f t="shared" si="192"/>
        <v>1.9385366816083991</v>
      </c>
      <c r="BF374">
        <f t="shared" si="193"/>
        <v>53.009444279209447</v>
      </c>
      <c r="BG374">
        <f t="shared" si="194"/>
        <v>412.47273953736453</v>
      </c>
      <c r="BH374">
        <f t="shared" si="195"/>
        <v>-1.6118688415776039E-3</v>
      </c>
    </row>
    <row r="375" spans="1:60" x14ac:dyDescent="0.25">
      <c r="A375" s="1">
        <v>115</v>
      </c>
      <c r="B375" s="1" t="s">
        <v>437</v>
      </c>
      <c r="C375" s="1">
        <v>15790.499999586493</v>
      </c>
      <c r="D375" s="1">
        <v>0</v>
      </c>
      <c r="E375">
        <f t="shared" si="168"/>
        <v>-1.3438845415915659</v>
      </c>
      <c r="F375">
        <f t="shared" si="169"/>
        <v>4.9704772006215732E-3</v>
      </c>
      <c r="G375">
        <f t="shared" si="170"/>
        <v>828.18571440320716</v>
      </c>
      <c r="H375">
        <f t="shared" si="171"/>
        <v>8.4805895185430927E-2</v>
      </c>
      <c r="I375">
        <f t="shared" si="172"/>
        <v>1.6841069165098879</v>
      </c>
      <c r="J375">
        <f t="shared" si="173"/>
        <v>27.471206665039063</v>
      </c>
      <c r="K375" s="1">
        <v>6.820000171661377</v>
      </c>
      <c r="L375">
        <f t="shared" si="174"/>
        <v>1.239956480124718</v>
      </c>
      <c r="M375" s="1">
        <v>1</v>
      </c>
      <c r="N375">
        <f t="shared" si="175"/>
        <v>2.4799129602494361</v>
      </c>
      <c r="O375" s="1">
        <v>27.304662704467773</v>
      </c>
      <c r="P375" s="1">
        <v>27.471206665039063</v>
      </c>
      <c r="Q375" s="1">
        <v>27.031635284423828</v>
      </c>
      <c r="R375" s="1">
        <v>410.01547241210937</v>
      </c>
      <c r="S375" s="1">
        <v>411.80023193359375</v>
      </c>
      <c r="T375" s="1">
        <v>19.574850082397461</v>
      </c>
      <c r="U375" s="1">
        <v>19.688205718994141</v>
      </c>
      <c r="V375" s="1">
        <v>54.44439697265625</v>
      </c>
      <c r="W375" s="1">
        <v>54.76007080078125</v>
      </c>
      <c r="X375" s="1">
        <v>500.18600463867187</v>
      </c>
      <c r="Y375" s="1">
        <v>-1.1597383767366409E-2</v>
      </c>
      <c r="Z375" s="1">
        <v>7.7538616955280304E-2</v>
      </c>
      <c r="AA375" s="1">
        <v>101.34550476074219</v>
      </c>
      <c r="AB375" s="1">
        <v>-0.14192603528499603</v>
      </c>
      <c r="AC375" s="1">
        <v>-0.23863917589187622</v>
      </c>
      <c r="AD375" s="1">
        <v>1.4030451886355877E-2</v>
      </c>
      <c r="AE375" s="1">
        <v>1.6040191985666752E-3</v>
      </c>
      <c r="AF375" s="1">
        <v>3.1235098838806152E-2</v>
      </c>
      <c r="AG375" s="1">
        <v>8.6366245523095131E-4</v>
      </c>
      <c r="AH375" s="1">
        <v>1</v>
      </c>
      <c r="AI375" s="1">
        <v>-0.21956524252891541</v>
      </c>
      <c r="AJ375" s="1">
        <v>2.737391471862793</v>
      </c>
      <c r="AK375" s="1">
        <v>1</v>
      </c>
      <c r="AL375" s="1">
        <v>0</v>
      </c>
      <c r="AM375" s="1">
        <v>0.15999999642372131</v>
      </c>
      <c r="AN375" s="1">
        <v>111115</v>
      </c>
      <c r="AO375">
        <f t="shared" si="176"/>
        <v>0.73341054552616625</v>
      </c>
      <c r="AP375">
        <f t="shared" si="177"/>
        <v>8.4805895185430922E-5</v>
      </c>
      <c r="AQ375">
        <f t="shared" si="178"/>
        <v>300.62120666503904</v>
      </c>
      <c r="AR375">
        <f t="shared" si="179"/>
        <v>300.45466270446775</v>
      </c>
      <c r="AS375">
        <f t="shared" si="180"/>
        <v>-1.8555813613031491E-3</v>
      </c>
      <c r="AT375">
        <f t="shared" si="181"/>
        <v>-7.2431957628183413E-2</v>
      </c>
      <c r="AU375">
        <f t="shared" si="182"/>
        <v>3.6794180629346802</v>
      </c>
      <c r="AV375">
        <f t="shared" si="183"/>
        <v>36.30568589718014</v>
      </c>
      <c r="AW375">
        <f t="shared" si="184"/>
        <v>16.617480178186</v>
      </c>
      <c r="AX375">
        <f t="shared" si="185"/>
        <v>27.387934684753418</v>
      </c>
      <c r="AY375">
        <f t="shared" si="186"/>
        <v>3.6615240860301874</v>
      </c>
      <c r="AZ375">
        <f t="shared" si="187"/>
        <v>4.9605348253658338E-3</v>
      </c>
      <c r="BA375">
        <f t="shared" si="188"/>
        <v>1.9953111464247923</v>
      </c>
      <c r="BB375">
        <f t="shared" si="189"/>
        <v>1.6662129396053951</v>
      </c>
      <c r="BC375">
        <f t="shared" si="190"/>
        <v>3.1012259957636213E-3</v>
      </c>
      <c r="BD375">
        <f t="shared" si="191"/>
        <v>83.932899261828908</v>
      </c>
      <c r="BE375">
        <f t="shared" si="192"/>
        <v>2.0111346477744556</v>
      </c>
      <c r="BF375">
        <f t="shared" si="193"/>
        <v>53.004820714579196</v>
      </c>
      <c r="BG375">
        <f t="shared" si="194"/>
        <v>412.53180766235084</v>
      </c>
      <c r="BH375">
        <f t="shared" si="195"/>
        <v>-1.7267119253615878E-3</v>
      </c>
    </row>
    <row r="376" spans="1:60" x14ac:dyDescent="0.25">
      <c r="A376" s="1">
        <v>116</v>
      </c>
      <c r="B376" s="1" t="s">
        <v>438</v>
      </c>
      <c r="C376" s="1">
        <v>15795.499999474734</v>
      </c>
      <c r="D376" s="1">
        <v>0</v>
      </c>
      <c r="E376">
        <f t="shared" si="168"/>
        <v>-1.3503947428180367</v>
      </c>
      <c r="F376">
        <f t="shared" si="169"/>
        <v>4.9200519951483517E-3</v>
      </c>
      <c r="G376">
        <f t="shared" si="170"/>
        <v>834.65128838191595</v>
      </c>
      <c r="H376">
        <f t="shared" si="171"/>
        <v>8.3918379720353764E-2</v>
      </c>
      <c r="I376">
        <f t="shared" si="172"/>
        <v>1.683538152033337</v>
      </c>
      <c r="J376">
        <f t="shared" si="173"/>
        <v>27.467138290405273</v>
      </c>
      <c r="K376" s="1">
        <v>6.820000171661377</v>
      </c>
      <c r="L376">
        <f t="shared" si="174"/>
        <v>1.239956480124718</v>
      </c>
      <c r="M376" s="1">
        <v>1</v>
      </c>
      <c r="N376">
        <f t="shared" si="175"/>
        <v>2.4799129602494361</v>
      </c>
      <c r="O376" s="1">
        <v>27.297483444213867</v>
      </c>
      <c r="P376" s="1">
        <v>27.467138290405273</v>
      </c>
      <c r="Q376" s="1">
        <v>27.023406982421875</v>
      </c>
      <c r="R376" s="1">
        <v>409.99978637695312</v>
      </c>
      <c r="S376" s="1">
        <v>411.7939453125</v>
      </c>
      <c r="T376" s="1">
        <v>19.572999954223633</v>
      </c>
      <c r="U376" s="1">
        <v>19.685171127319336</v>
      </c>
      <c r="V376" s="1">
        <v>54.4600830078125</v>
      </c>
      <c r="W376" s="1">
        <v>54.772708892822266</v>
      </c>
      <c r="X376" s="1">
        <v>500.17938232421875</v>
      </c>
      <c r="Y376" s="1">
        <v>-1.5572426840662956E-2</v>
      </c>
      <c r="Z376" s="1">
        <v>8.8480301201343536E-2</v>
      </c>
      <c r="AA376" s="1">
        <v>101.34552001953125</v>
      </c>
      <c r="AB376" s="1">
        <v>-0.14192603528499603</v>
      </c>
      <c r="AC376" s="1">
        <v>-0.23863917589187622</v>
      </c>
      <c r="AD376" s="1">
        <v>1.4030451886355877E-2</v>
      </c>
      <c r="AE376" s="1">
        <v>1.6040191985666752E-3</v>
      </c>
      <c r="AF376" s="1">
        <v>3.1235098838806152E-2</v>
      </c>
      <c r="AG376" s="1">
        <v>8.6366245523095131E-4</v>
      </c>
      <c r="AH376" s="1">
        <v>1</v>
      </c>
      <c r="AI376" s="1">
        <v>-0.21956524252891541</v>
      </c>
      <c r="AJ376" s="1">
        <v>2.737391471862793</v>
      </c>
      <c r="AK376" s="1">
        <v>1</v>
      </c>
      <c r="AL376" s="1">
        <v>0</v>
      </c>
      <c r="AM376" s="1">
        <v>0.15999999642372131</v>
      </c>
      <c r="AN376" s="1">
        <v>111115</v>
      </c>
      <c r="AO376">
        <f t="shared" si="176"/>
        <v>0.73340083538791634</v>
      </c>
      <c r="AP376">
        <f t="shared" si="177"/>
        <v>8.3918379720353758E-5</v>
      </c>
      <c r="AQ376">
        <f t="shared" si="178"/>
        <v>300.61713829040525</v>
      </c>
      <c r="AR376">
        <f t="shared" si="179"/>
        <v>300.44748344421384</v>
      </c>
      <c r="AS376">
        <f t="shared" si="180"/>
        <v>-2.4915882388147348E-3</v>
      </c>
      <c r="AT376">
        <f t="shared" si="181"/>
        <v>-7.2404070463841605E-2</v>
      </c>
      <c r="AU376">
        <f t="shared" si="182"/>
        <v>3.6785420566049774</v>
      </c>
      <c r="AV376">
        <f t="shared" si="183"/>
        <v>36.297036671142948</v>
      </c>
      <c r="AW376">
        <f t="shared" si="184"/>
        <v>16.611865543823612</v>
      </c>
      <c r="AX376">
        <f t="shared" si="185"/>
        <v>27.38231086730957</v>
      </c>
      <c r="AY376">
        <f t="shared" si="186"/>
        <v>3.6603183493569205</v>
      </c>
      <c r="AZ376">
        <f t="shared" si="187"/>
        <v>4.9103101285860205E-3</v>
      </c>
      <c r="BA376">
        <f t="shared" si="188"/>
        <v>1.9950039045716403</v>
      </c>
      <c r="BB376">
        <f t="shared" si="189"/>
        <v>1.6653144447852801</v>
      </c>
      <c r="BC376">
        <f t="shared" si="190"/>
        <v>3.0698175918729307E-3</v>
      </c>
      <c r="BD376">
        <f t="shared" si="191"/>
        <v>84.588168856037015</v>
      </c>
      <c r="BE376">
        <f t="shared" si="192"/>
        <v>2.0268663439150867</v>
      </c>
      <c r="BF376">
        <f t="shared" si="193"/>
        <v>53.008833353469655</v>
      </c>
      <c r="BG376">
        <f t="shared" si="194"/>
        <v>412.52906502517772</v>
      </c>
      <c r="BH376">
        <f t="shared" si="195"/>
        <v>-1.7352195506290917E-3</v>
      </c>
    </row>
    <row r="377" spans="1:60" x14ac:dyDescent="0.25">
      <c r="A377" s="1">
        <v>117</v>
      </c>
      <c r="B377" s="1" t="s">
        <v>439</v>
      </c>
      <c r="C377" s="1">
        <v>15800.499999362975</v>
      </c>
      <c r="D377" s="1">
        <v>0</v>
      </c>
      <c r="E377">
        <f t="shared" si="168"/>
        <v>-1.3211912190513935</v>
      </c>
      <c r="F377">
        <f t="shared" si="169"/>
        <v>4.8828971324500195E-3</v>
      </c>
      <c r="G377">
        <f t="shared" si="170"/>
        <v>828.47384289132196</v>
      </c>
      <c r="H377">
        <f t="shared" si="171"/>
        <v>8.3258070077369226E-2</v>
      </c>
      <c r="I377">
        <f t="shared" si="172"/>
        <v>1.6829795316299931</v>
      </c>
      <c r="J377">
        <f t="shared" si="173"/>
        <v>27.463123321533203</v>
      </c>
      <c r="K377" s="1">
        <v>6.820000171661377</v>
      </c>
      <c r="L377">
        <f t="shared" si="174"/>
        <v>1.239956480124718</v>
      </c>
      <c r="M377" s="1">
        <v>1</v>
      </c>
      <c r="N377">
        <f t="shared" si="175"/>
        <v>2.4799129602494361</v>
      </c>
      <c r="O377" s="1">
        <v>27.292469024658203</v>
      </c>
      <c r="P377" s="1">
        <v>27.463123321533203</v>
      </c>
      <c r="Q377" s="1">
        <v>27.029151916503906</v>
      </c>
      <c r="R377" s="1">
        <v>410.01519775390625</v>
      </c>
      <c r="S377" s="1">
        <v>411.76992797851562</v>
      </c>
      <c r="T377" s="1">
        <v>19.570934295654297</v>
      </c>
      <c r="U377" s="1">
        <v>19.682224273681641</v>
      </c>
      <c r="V377" s="1">
        <v>54.470928192138672</v>
      </c>
      <c r="W377" s="1">
        <v>54.781009674072266</v>
      </c>
      <c r="X377" s="1">
        <v>500.17449951171875</v>
      </c>
      <c r="Y377" s="1">
        <v>-1.0916815517703071E-4</v>
      </c>
      <c r="Z377" s="1">
        <v>7.6633229851722717E-2</v>
      </c>
      <c r="AA377" s="1">
        <v>101.34516143798828</v>
      </c>
      <c r="AB377" s="1">
        <v>-0.14192603528499603</v>
      </c>
      <c r="AC377" s="1">
        <v>-0.23863917589187622</v>
      </c>
      <c r="AD377" s="1">
        <v>1.4030451886355877E-2</v>
      </c>
      <c r="AE377" s="1">
        <v>1.6040191985666752E-3</v>
      </c>
      <c r="AF377" s="1">
        <v>3.1235098838806152E-2</v>
      </c>
      <c r="AG377" s="1">
        <v>8.6366245523095131E-4</v>
      </c>
      <c r="AH377" s="1">
        <v>1</v>
      </c>
      <c r="AI377" s="1">
        <v>-0.21956524252891541</v>
      </c>
      <c r="AJ377" s="1">
        <v>2.737391471862793</v>
      </c>
      <c r="AK377" s="1">
        <v>1</v>
      </c>
      <c r="AL377" s="1">
        <v>0</v>
      </c>
      <c r="AM377" s="1">
        <v>0.15999999642372131</v>
      </c>
      <c r="AN377" s="1">
        <v>111115</v>
      </c>
      <c r="AO377">
        <f t="shared" si="176"/>
        <v>0.7333936758389763</v>
      </c>
      <c r="AP377">
        <f t="shared" si="177"/>
        <v>8.3258070077369222E-5</v>
      </c>
      <c r="AQ377">
        <f t="shared" si="178"/>
        <v>300.61312332153318</v>
      </c>
      <c r="AR377">
        <f t="shared" si="179"/>
        <v>300.44246902465818</v>
      </c>
      <c r="AS377">
        <f t="shared" si="180"/>
        <v>-1.7466904437909167E-5</v>
      </c>
      <c r="AT377">
        <f t="shared" si="181"/>
        <v>-7.214998926141869E-2</v>
      </c>
      <c r="AU377">
        <f t="shared" si="182"/>
        <v>3.6776777281049506</v>
      </c>
      <c r="AV377">
        <f t="shared" si="183"/>
        <v>36.288636535995572</v>
      </c>
      <c r="AW377">
        <f t="shared" si="184"/>
        <v>16.606412262313931</v>
      </c>
      <c r="AX377">
        <f t="shared" si="185"/>
        <v>27.377796173095703</v>
      </c>
      <c r="AY377">
        <f t="shared" si="186"/>
        <v>3.6593506575374835</v>
      </c>
      <c r="AZ377">
        <f t="shared" si="187"/>
        <v>4.8733017025738559E-3</v>
      </c>
      <c r="BA377">
        <f t="shared" si="188"/>
        <v>1.9946981964749575</v>
      </c>
      <c r="BB377">
        <f t="shared" si="189"/>
        <v>1.664652461062526</v>
      </c>
      <c r="BC377">
        <f t="shared" si="190"/>
        <v>3.046674202528174E-3</v>
      </c>
      <c r="BD377">
        <f t="shared" si="191"/>
        <v>83.961815354971563</v>
      </c>
      <c r="BE377">
        <f t="shared" si="192"/>
        <v>2.0119823877341236</v>
      </c>
      <c r="BF377">
        <f t="shared" si="193"/>
        <v>53.012957112988836</v>
      </c>
      <c r="BG377">
        <f t="shared" si="194"/>
        <v>412.48915005376944</v>
      </c>
      <c r="BH377">
        <f t="shared" si="195"/>
        <v>-1.6979901998512921E-3</v>
      </c>
    </row>
    <row r="378" spans="1:60" x14ac:dyDescent="0.25">
      <c r="A378" s="1" t="s">
        <v>9</v>
      </c>
      <c r="B378" s="1" t="s">
        <v>440</v>
      </c>
    </row>
    <row r="379" spans="1:60" x14ac:dyDescent="0.25">
      <c r="A379" s="1" t="s">
        <v>9</v>
      </c>
      <c r="B379" s="1" t="s">
        <v>441</v>
      </c>
    </row>
    <row r="380" spans="1:60" x14ac:dyDescent="0.25">
      <c r="A380" s="1" t="s">
        <v>9</v>
      </c>
      <c r="B380" s="1" t="s">
        <v>442</v>
      </c>
    </row>
    <row r="381" spans="1:60" x14ac:dyDescent="0.25">
      <c r="A381" s="1" t="s">
        <v>9</v>
      </c>
      <c r="B381" s="1" t="s">
        <v>443</v>
      </c>
    </row>
    <row r="382" spans="1:60" x14ac:dyDescent="0.25">
      <c r="A382" s="1" t="s">
        <v>9</v>
      </c>
      <c r="B382" s="1" t="s">
        <v>444</v>
      </c>
    </row>
    <row r="383" spans="1:60" x14ac:dyDescent="0.25">
      <c r="A383" s="1" t="s">
        <v>9</v>
      </c>
      <c r="B383" s="1" t="s">
        <v>445</v>
      </c>
    </row>
    <row r="384" spans="1:60" x14ac:dyDescent="0.25">
      <c r="A384" s="1" t="s">
        <v>9</v>
      </c>
      <c r="B384" s="1" t="s">
        <v>446</v>
      </c>
    </row>
    <row r="385" spans="1:60" x14ac:dyDescent="0.25">
      <c r="A385" s="1" t="s">
        <v>9</v>
      </c>
      <c r="B385" s="1" t="s">
        <v>447</v>
      </c>
    </row>
    <row r="386" spans="1:60" x14ac:dyDescent="0.25">
      <c r="A386" s="1" t="s">
        <v>9</v>
      </c>
      <c r="B386" s="1" t="s">
        <v>448</v>
      </c>
    </row>
    <row r="387" spans="1:60" x14ac:dyDescent="0.25">
      <c r="A387" s="1" t="s">
        <v>9</v>
      </c>
      <c r="B387" s="1" t="s">
        <v>449</v>
      </c>
    </row>
    <row r="388" spans="1:60" x14ac:dyDescent="0.25">
      <c r="A388" s="1" t="s">
        <v>9</v>
      </c>
      <c r="B388" s="1" t="s">
        <v>450</v>
      </c>
    </row>
    <row r="389" spans="1:60" x14ac:dyDescent="0.25">
      <c r="A389" s="1">
        <v>118</v>
      </c>
      <c r="B389" s="1" t="s">
        <v>451</v>
      </c>
      <c r="C389" s="1">
        <v>16330.999999932945</v>
      </c>
      <c r="D389" s="1">
        <v>0</v>
      </c>
      <c r="E389">
        <f t="shared" ref="E389:E394" si="196">(R389-S389*(1000-T389)/(1000-U389))*AO389</f>
        <v>-2.0885003638848691</v>
      </c>
      <c r="F389">
        <f t="shared" ref="F389:F394" si="197">IF(AZ389&lt;&gt;0,1/(1/AZ389-1/N389),0)</f>
        <v>6.7189008633270712E-3</v>
      </c>
      <c r="G389">
        <f t="shared" ref="G389:G394" si="198">((BC389-AP389/2)*S389-E389)/(BC389+AP389/2)</f>
        <v>892.4279565790107</v>
      </c>
      <c r="H389">
        <f t="shared" ref="H389:H394" si="199">AP389*1000</f>
        <v>0.11450813073986642</v>
      </c>
      <c r="I389">
        <f t="shared" ref="I389:I394" si="200">(AU389-BA389)</f>
        <v>1.682091171052452</v>
      </c>
      <c r="J389">
        <f t="shared" ref="J389:J394" si="201">(P389+AT389*D389)</f>
        <v>27.430118560791016</v>
      </c>
      <c r="K389" s="1">
        <v>4.7100000381469727</v>
      </c>
      <c r="L389">
        <f t="shared" ref="L389:L394" si="202">(K389*AI389+AJ389)</f>
        <v>1.7032391711758521</v>
      </c>
      <c r="M389" s="1">
        <v>1</v>
      </c>
      <c r="N389">
        <f t="shared" ref="N389:N394" si="203">L389*(M389+1)*(M389+1)/(M389*M389+1)</f>
        <v>3.4064783423517042</v>
      </c>
      <c r="O389" s="1">
        <v>27.296726226806641</v>
      </c>
      <c r="P389" s="1">
        <v>27.430118560791016</v>
      </c>
      <c r="Q389" s="1">
        <v>27.048826217651367</v>
      </c>
      <c r="R389" s="1">
        <v>410.13809204101562</v>
      </c>
      <c r="S389" s="1">
        <v>412.060302734375</v>
      </c>
      <c r="T389" s="1">
        <v>19.51740837097168</v>
      </c>
      <c r="U389" s="1">
        <v>19.623119354248047</v>
      </c>
      <c r="V389" s="1">
        <v>54.305812835693359</v>
      </c>
      <c r="W389" s="1">
        <v>54.599956512451172</v>
      </c>
      <c r="X389" s="1">
        <v>500.1844482421875</v>
      </c>
      <c r="Y389" s="1">
        <v>3.606308251619339E-2</v>
      </c>
      <c r="Z389" s="1">
        <v>8.1995971500873566E-2</v>
      </c>
      <c r="AA389" s="1">
        <v>101.33394622802734</v>
      </c>
      <c r="AB389" s="1">
        <v>-0.15672858059406281</v>
      </c>
      <c r="AC389" s="1">
        <v>-0.24064132571220398</v>
      </c>
      <c r="AD389" s="1">
        <v>1.3781877234578133E-2</v>
      </c>
      <c r="AE389" s="1">
        <v>2.0024955738335848E-3</v>
      </c>
      <c r="AF389" s="1">
        <v>1.929372176527977E-2</v>
      </c>
      <c r="AG389" s="1">
        <v>2.0653237588703632E-3</v>
      </c>
      <c r="AH389" s="1">
        <v>1</v>
      </c>
      <c r="AI389" s="1">
        <v>-0.21956524252891541</v>
      </c>
      <c r="AJ389" s="1">
        <v>2.737391471862793</v>
      </c>
      <c r="AK389" s="1">
        <v>1</v>
      </c>
      <c r="AL389" s="1">
        <v>0</v>
      </c>
      <c r="AM389" s="1">
        <v>0.15999999642372131</v>
      </c>
      <c r="AN389" s="1">
        <v>111115</v>
      </c>
      <c r="AO389">
        <f t="shared" ref="AO389:AO394" si="204">X389*0.000001/(K389*0.0001)</f>
        <v>1.0619627265204272</v>
      </c>
      <c r="AP389">
        <f t="shared" ref="AP389:AP394" si="205">(U389-T389)/(1000-U389)*AO389</f>
        <v>1.1450813073986642E-4</v>
      </c>
      <c r="AQ389">
        <f t="shared" ref="AQ389:AQ394" si="206">(P389+273.15)</f>
        <v>300.58011856079099</v>
      </c>
      <c r="AR389">
        <f t="shared" ref="AR389:AR394" si="207">(O389+273.15)</f>
        <v>300.44672622680662</v>
      </c>
      <c r="AS389">
        <f t="shared" ref="AS389:AS394" si="208">(Y389*AK389+Z389*AL389)*AM389</f>
        <v>5.770093073619309E-3</v>
      </c>
      <c r="AT389">
        <f t="shared" ref="AT389:AT394" si="209">((AS389+0.00000010773*(AR389^4-AQ389^4))-AP389*44100)/(L389*0.92*2*29.3+0.00000043092*AQ389^3)</f>
        <v>-6.3789999543089768E-2</v>
      </c>
      <c r="AU389">
        <f t="shared" ref="AU389:AU394" si="210">0.61365*EXP(17.502*J389/(240.97+J389))</f>
        <v>3.6705792925219862</v>
      </c>
      <c r="AV389">
        <f t="shared" ref="AV389:AV394" si="211">AU389*1000/AA389</f>
        <v>36.2226028804034</v>
      </c>
      <c r="AW389">
        <f t="shared" ref="AW389:AW394" si="212">(AV389-U389)</f>
        <v>16.599483526155353</v>
      </c>
      <c r="AX389">
        <f t="shared" ref="AX389:AX394" si="213">IF(D389,P389,(O389+P389)/2)</f>
        <v>27.363422393798828</v>
      </c>
      <c r="AY389">
        <f t="shared" ref="AY389:AY394" si="214">0.61365*EXP(17.502*AX389/(240.97+AX389))</f>
        <v>3.6562712295267126</v>
      </c>
      <c r="AZ389">
        <f t="shared" ref="AZ389:AZ394" si="215">IF(AW389&lt;&gt;0,(1000-(AV389+U389)/2)/AW389*AP389,0)</f>
        <v>6.7056746634931901E-3</v>
      </c>
      <c r="BA389">
        <f t="shared" ref="BA389:BA394" si="216">U389*AA389/1000</f>
        <v>1.9884881214695342</v>
      </c>
      <c r="BB389">
        <f t="shared" ref="BB389:BB394" si="217">(AY389-BA389)</f>
        <v>1.6677831080571783</v>
      </c>
      <c r="BC389">
        <f t="shared" ref="BC389:BC394" si="218">1/(1.6/F389+1.37/N389)</f>
        <v>4.1922329526024949E-3</v>
      </c>
      <c r="BD389">
        <f t="shared" ref="BD389:BD394" si="219">G389*AA389*0.001</f>
        <v>90.433246564365788</v>
      </c>
      <c r="BE389">
        <f t="shared" ref="BE389:BE394" si="220">G389/S389</f>
        <v>2.1657702784203736</v>
      </c>
      <c r="BF389">
        <f t="shared" ref="BF389:BF394" si="221">(1-AP389*AA389/AU389/F389)*100</f>
        <v>52.950128956228625</v>
      </c>
      <c r="BG389">
        <f t="shared" ref="BG389:BG394" si="222">(S389-E389/(N389/1.35))</f>
        <v>412.88798317378684</v>
      </c>
      <c r="BH389">
        <f t="shared" ref="BH389:BH394" si="223">E389*BF389/100/BG389</f>
        <v>-2.6783623670221424E-3</v>
      </c>
    </row>
    <row r="390" spans="1:60" x14ac:dyDescent="0.25">
      <c r="A390" s="1">
        <v>119</v>
      </c>
      <c r="B390" s="1" t="s">
        <v>452</v>
      </c>
      <c r="C390" s="1">
        <v>16335.999999821186</v>
      </c>
      <c r="D390" s="1">
        <v>0</v>
      </c>
      <c r="E390">
        <f t="shared" si="196"/>
        <v>-2.1139897951999105</v>
      </c>
      <c r="F390">
        <f t="shared" si="197"/>
        <v>6.7049629704587889E-3</v>
      </c>
      <c r="G390">
        <f t="shared" si="198"/>
        <v>899.44667677064615</v>
      </c>
      <c r="H390">
        <f t="shared" si="199"/>
        <v>0.11423300862766965</v>
      </c>
      <c r="I390">
        <f t="shared" si="200"/>
        <v>1.6815432346110706</v>
      </c>
      <c r="J390">
        <f t="shared" si="201"/>
        <v>27.425741195678711</v>
      </c>
      <c r="K390" s="1">
        <v>4.7100000381469727</v>
      </c>
      <c r="L390">
        <f t="shared" si="202"/>
        <v>1.7032391711758521</v>
      </c>
      <c r="M390" s="1">
        <v>1</v>
      </c>
      <c r="N390">
        <f t="shared" si="203"/>
        <v>3.4064783423517042</v>
      </c>
      <c r="O390" s="1">
        <v>27.298261642456055</v>
      </c>
      <c r="P390" s="1">
        <v>27.425741195678711</v>
      </c>
      <c r="Q390" s="1">
        <v>27.058547973632813</v>
      </c>
      <c r="R390" s="1">
        <v>410.09573364257813</v>
      </c>
      <c r="S390" s="1">
        <v>412.04205322265625</v>
      </c>
      <c r="T390" s="1">
        <v>19.513778686523438</v>
      </c>
      <c r="U390" s="1">
        <v>19.619235992431641</v>
      </c>
      <c r="V390" s="1">
        <v>54.2919921875</v>
      </c>
      <c r="W390" s="1">
        <v>54.585094451904297</v>
      </c>
      <c r="X390" s="1">
        <v>500.18496704101562</v>
      </c>
      <c r="Y390" s="1">
        <v>1.5204324387013912E-2</v>
      </c>
      <c r="Z390" s="1">
        <v>0.10150362551212311</v>
      </c>
      <c r="AA390" s="1">
        <v>101.33399200439453</v>
      </c>
      <c r="AB390" s="1">
        <v>-0.15672858059406281</v>
      </c>
      <c r="AC390" s="1">
        <v>-0.24064132571220398</v>
      </c>
      <c r="AD390" s="1">
        <v>1.3781877234578133E-2</v>
      </c>
      <c r="AE390" s="1">
        <v>2.0024955738335848E-3</v>
      </c>
      <c r="AF390" s="1">
        <v>1.929372176527977E-2</v>
      </c>
      <c r="AG390" s="1">
        <v>2.0653237588703632E-3</v>
      </c>
      <c r="AH390" s="1">
        <v>1</v>
      </c>
      <c r="AI390" s="1">
        <v>-0.21956524252891541</v>
      </c>
      <c r="AJ390" s="1">
        <v>2.737391471862793</v>
      </c>
      <c r="AK390" s="1">
        <v>1</v>
      </c>
      <c r="AL390" s="1">
        <v>0</v>
      </c>
      <c r="AM390" s="1">
        <v>0.15999999642372131</v>
      </c>
      <c r="AN390" s="1">
        <v>111115</v>
      </c>
      <c r="AO390">
        <f t="shared" si="204"/>
        <v>1.0619638280041297</v>
      </c>
      <c r="AP390">
        <f t="shared" si="205"/>
        <v>1.1423300862766965E-4</v>
      </c>
      <c r="AQ390">
        <f t="shared" si="206"/>
        <v>300.57574119567869</v>
      </c>
      <c r="AR390">
        <f t="shared" si="207"/>
        <v>300.44826164245603</v>
      </c>
      <c r="AS390">
        <f t="shared" si="208"/>
        <v>2.4326918475473247E-3</v>
      </c>
      <c r="AT390">
        <f t="shared" si="209"/>
        <v>-6.3037228697757089E-2</v>
      </c>
      <c r="AU390">
        <f t="shared" si="210"/>
        <v>3.6696387378004678</v>
      </c>
      <c r="AV390">
        <f t="shared" si="211"/>
        <v>36.21330478761093</v>
      </c>
      <c r="AW390">
        <f t="shared" si="212"/>
        <v>16.59406879517929</v>
      </c>
      <c r="AX390">
        <f t="shared" si="213"/>
        <v>27.362001419067383</v>
      </c>
      <c r="AY390">
        <f t="shared" si="214"/>
        <v>3.6559669238148618</v>
      </c>
      <c r="AZ390">
        <f t="shared" si="215"/>
        <v>6.6917915335877824E-3</v>
      </c>
      <c r="BA390">
        <f t="shared" si="216"/>
        <v>1.9880955031893972</v>
      </c>
      <c r="BB390">
        <f t="shared" si="217"/>
        <v>1.6678714206254646</v>
      </c>
      <c r="BC390">
        <f t="shared" si="218"/>
        <v>4.1835510887289198E-3</v>
      </c>
      <c r="BD390">
        <f t="shared" si="219"/>
        <v>91.14452235225589</v>
      </c>
      <c r="BE390">
        <f t="shared" si="220"/>
        <v>2.1829001912205541</v>
      </c>
      <c r="BF390">
        <f t="shared" si="221"/>
        <v>52.953526887836347</v>
      </c>
      <c r="BG390">
        <f t="shared" si="222"/>
        <v>412.87983521822582</v>
      </c>
      <c r="BH390">
        <f t="shared" si="223"/>
        <v>-2.7112783408655213E-3</v>
      </c>
    </row>
    <row r="391" spans="1:60" x14ac:dyDescent="0.25">
      <c r="A391" s="1">
        <v>120</v>
      </c>
      <c r="B391" s="1" t="s">
        <v>453</v>
      </c>
      <c r="C391" s="1">
        <v>16340.999999709427</v>
      </c>
      <c r="D391" s="1">
        <v>0</v>
      </c>
      <c r="E391">
        <f t="shared" si="196"/>
        <v>-2.0963089555794983</v>
      </c>
      <c r="F391">
        <f t="shared" si="197"/>
        <v>6.6934377506554016E-3</v>
      </c>
      <c r="G391">
        <f t="shared" si="198"/>
        <v>896.10792685041622</v>
      </c>
      <c r="H391">
        <f t="shared" si="199"/>
        <v>0.11394773874132214</v>
      </c>
      <c r="I391">
        <f t="shared" si="200"/>
        <v>1.6802461630816929</v>
      </c>
      <c r="J391">
        <f t="shared" si="201"/>
        <v>27.41773796081543</v>
      </c>
      <c r="K391" s="1">
        <v>4.7100000381469727</v>
      </c>
      <c r="L391">
        <f t="shared" si="202"/>
        <v>1.7032391711758521</v>
      </c>
      <c r="M391" s="1">
        <v>1</v>
      </c>
      <c r="N391">
        <f t="shared" si="203"/>
        <v>3.4064783423517042</v>
      </c>
      <c r="O391" s="1">
        <v>27.298370361328125</v>
      </c>
      <c r="P391" s="1">
        <v>27.41773796081543</v>
      </c>
      <c r="Q391" s="1">
        <v>27.055263519287109</v>
      </c>
      <c r="R391" s="1">
        <v>410.07843017578125</v>
      </c>
      <c r="S391" s="1">
        <v>412.00820922851563</v>
      </c>
      <c r="T391" s="1">
        <v>19.509860992431641</v>
      </c>
      <c r="U391" s="1">
        <v>19.615055084228516</v>
      </c>
      <c r="V391" s="1">
        <v>54.280784606933594</v>
      </c>
      <c r="W391" s="1">
        <v>54.573272705078125</v>
      </c>
      <c r="X391" s="1">
        <v>500.18643188476562</v>
      </c>
      <c r="Y391" s="1">
        <v>1.4527083374559879E-2</v>
      </c>
      <c r="Z391" s="1">
        <v>0.11520034074783325</v>
      </c>
      <c r="AA391" s="1">
        <v>101.33407592773437</v>
      </c>
      <c r="AB391" s="1">
        <v>-0.15672858059406281</v>
      </c>
      <c r="AC391" s="1">
        <v>-0.24064132571220398</v>
      </c>
      <c r="AD391" s="1">
        <v>1.3781877234578133E-2</v>
      </c>
      <c r="AE391" s="1">
        <v>2.0024955738335848E-3</v>
      </c>
      <c r="AF391" s="1">
        <v>1.929372176527977E-2</v>
      </c>
      <c r="AG391" s="1">
        <v>2.0653237588703632E-3</v>
      </c>
      <c r="AH391" s="1">
        <v>1</v>
      </c>
      <c r="AI391" s="1">
        <v>-0.21956524252891541</v>
      </c>
      <c r="AJ391" s="1">
        <v>2.737391471862793</v>
      </c>
      <c r="AK391" s="1">
        <v>1</v>
      </c>
      <c r="AL391" s="1">
        <v>0</v>
      </c>
      <c r="AM391" s="1">
        <v>0.15999999642372131</v>
      </c>
      <c r="AN391" s="1">
        <v>111115</v>
      </c>
      <c r="AO391">
        <f t="shared" si="204"/>
        <v>1.0619669380757606</v>
      </c>
      <c r="AP391">
        <f t="shared" si="205"/>
        <v>1.1394773874132214E-4</v>
      </c>
      <c r="AQ391">
        <f t="shared" si="206"/>
        <v>300.56773796081541</v>
      </c>
      <c r="AR391">
        <f t="shared" si="207"/>
        <v>300.4483703613281</v>
      </c>
      <c r="AS391">
        <f t="shared" si="208"/>
        <v>2.324333287976682E-3</v>
      </c>
      <c r="AT391">
        <f t="shared" si="209"/>
        <v>-6.20004511689227E-2</v>
      </c>
      <c r="AU391">
        <f t="shared" si="210"/>
        <v>3.6679196443135975</v>
      </c>
      <c r="AV391">
        <f t="shared" si="211"/>
        <v>36.196310182266295</v>
      </c>
      <c r="AW391">
        <f t="shared" si="212"/>
        <v>16.581255098037779</v>
      </c>
      <c r="AX391">
        <f t="shared" si="213"/>
        <v>27.358054161071777</v>
      </c>
      <c r="AY391">
        <f t="shared" si="214"/>
        <v>3.6551217234590245</v>
      </c>
      <c r="AZ391">
        <f t="shared" si="215"/>
        <v>6.6803115115416601E-3</v>
      </c>
      <c r="BA391">
        <f t="shared" si="216"/>
        <v>1.9876734812319046</v>
      </c>
      <c r="BB391">
        <f t="shared" si="217"/>
        <v>1.66744824222712</v>
      </c>
      <c r="BC391">
        <f t="shared" si="218"/>
        <v>4.1763720244513067E-3</v>
      </c>
      <c r="BD391">
        <f t="shared" si="219"/>
        <v>90.806268698904717</v>
      </c>
      <c r="BE391">
        <f t="shared" si="220"/>
        <v>2.1749759028548876</v>
      </c>
      <c r="BF391">
        <f t="shared" si="221"/>
        <v>52.968137103929827</v>
      </c>
      <c r="BG391">
        <f t="shared" si="222"/>
        <v>412.8389842417742</v>
      </c>
      <c r="BH391">
        <f t="shared" si="223"/>
        <v>-2.689609857830262E-3</v>
      </c>
    </row>
    <row r="392" spans="1:60" x14ac:dyDescent="0.25">
      <c r="A392" s="1">
        <v>121</v>
      </c>
      <c r="B392" s="1" t="s">
        <v>454</v>
      </c>
      <c r="C392" s="1">
        <v>16346.499999586493</v>
      </c>
      <c r="D392" s="1">
        <v>0</v>
      </c>
      <c r="E392">
        <f t="shared" si="196"/>
        <v>-2.1453473290919449</v>
      </c>
      <c r="F392">
        <f t="shared" si="197"/>
        <v>6.6473537872451883E-3</v>
      </c>
      <c r="G392">
        <f t="shared" si="198"/>
        <v>911.20070780092067</v>
      </c>
      <c r="H392">
        <f t="shared" si="199"/>
        <v>0.11308635171268931</v>
      </c>
      <c r="I392">
        <f t="shared" si="200"/>
        <v>1.6790908032918463</v>
      </c>
      <c r="J392">
        <f t="shared" si="201"/>
        <v>27.410858154296875</v>
      </c>
      <c r="K392" s="1">
        <v>4.7100000381469727</v>
      </c>
      <c r="L392">
        <f t="shared" si="202"/>
        <v>1.7032391711758521</v>
      </c>
      <c r="M392" s="1">
        <v>1</v>
      </c>
      <c r="N392">
        <f t="shared" si="203"/>
        <v>3.4064783423517042</v>
      </c>
      <c r="O392" s="1">
        <v>27.296274185180664</v>
      </c>
      <c r="P392" s="1">
        <v>27.410858154296875</v>
      </c>
      <c r="Q392" s="1">
        <v>27.034511566162109</v>
      </c>
      <c r="R392" s="1">
        <v>410.02084350585937</v>
      </c>
      <c r="S392" s="1">
        <v>411.99716186523437</v>
      </c>
      <c r="T392" s="1">
        <v>19.50755500793457</v>
      </c>
      <c r="U392" s="1">
        <v>19.611955642700195</v>
      </c>
      <c r="V392" s="1">
        <v>54.278564453125</v>
      </c>
      <c r="W392" s="1">
        <v>54.569835662841797</v>
      </c>
      <c r="X392" s="1">
        <v>500.17959594726562</v>
      </c>
      <c r="Y392" s="1">
        <v>-2.3195484653115273E-2</v>
      </c>
      <c r="Z392" s="1">
        <v>8.5425786674022675E-2</v>
      </c>
      <c r="AA392" s="1">
        <v>101.33367919921875</v>
      </c>
      <c r="AB392" s="1">
        <v>-0.15672858059406281</v>
      </c>
      <c r="AC392" s="1">
        <v>-0.24064132571220398</v>
      </c>
      <c r="AD392" s="1">
        <v>1.3781877234578133E-2</v>
      </c>
      <c r="AE392" s="1">
        <v>2.0024955738335848E-3</v>
      </c>
      <c r="AF392" s="1">
        <v>1.929372176527977E-2</v>
      </c>
      <c r="AG392" s="1">
        <v>2.0653237588703632E-3</v>
      </c>
      <c r="AH392" s="1">
        <v>1</v>
      </c>
      <c r="AI392" s="1">
        <v>-0.21956524252891541</v>
      </c>
      <c r="AJ392" s="1">
        <v>2.737391471862793</v>
      </c>
      <c r="AK392" s="1">
        <v>1</v>
      </c>
      <c r="AL392" s="1">
        <v>0</v>
      </c>
      <c r="AM392" s="1">
        <v>0.15999999642372131</v>
      </c>
      <c r="AN392" s="1">
        <v>111115</v>
      </c>
      <c r="AO392">
        <f t="shared" si="204"/>
        <v>1.06195242440815</v>
      </c>
      <c r="AP392">
        <f t="shared" si="205"/>
        <v>1.1308635171268931E-4</v>
      </c>
      <c r="AQ392">
        <f t="shared" si="206"/>
        <v>300.56085815429685</v>
      </c>
      <c r="AR392">
        <f t="shared" si="207"/>
        <v>300.44627418518064</v>
      </c>
      <c r="AS392">
        <f t="shared" si="208"/>
        <v>-3.7112774615449262E-3</v>
      </c>
      <c r="AT392">
        <f t="shared" si="209"/>
        <v>-6.1151365515799583E-2</v>
      </c>
      <c r="AU392">
        <f t="shared" si="210"/>
        <v>3.6664424248585359</v>
      </c>
      <c r="AV392">
        <f t="shared" si="211"/>
        <v>36.181874119565208</v>
      </c>
      <c r="AW392">
        <f t="shared" si="212"/>
        <v>16.569918476865013</v>
      </c>
      <c r="AX392">
        <f t="shared" si="213"/>
        <v>27.35356616973877</v>
      </c>
      <c r="AY392">
        <f t="shared" si="214"/>
        <v>3.6541609466148426</v>
      </c>
      <c r="AZ392">
        <f t="shared" si="215"/>
        <v>6.6344074980350396E-3</v>
      </c>
      <c r="BA392">
        <f t="shared" si="216"/>
        <v>1.9873516215666895</v>
      </c>
      <c r="BB392">
        <f t="shared" si="217"/>
        <v>1.666809325048153</v>
      </c>
      <c r="BC392">
        <f t="shared" si="218"/>
        <v>4.1476658892191107E-3</v>
      </c>
      <c r="BD392">
        <f t="shared" si="219"/>
        <v>92.335320210399559</v>
      </c>
      <c r="BE392">
        <f t="shared" si="220"/>
        <v>2.2116674388620603</v>
      </c>
      <c r="BF392">
        <f t="shared" si="221"/>
        <v>52.981329849848116</v>
      </c>
      <c r="BG392">
        <f t="shared" si="222"/>
        <v>412.84737096777479</v>
      </c>
      <c r="BH392">
        <f t="shared" si="223"/>
        <v>-2.7531567954197553E-3</v>
      </c>
    </row>
    <row r="393" spans="1:60" x14ac:dyDescent="0.25">
      <c r="A393" s="1">
        <v>122</v>
      </c>
      <c r="B393" s="1" t="s">
        <v>455</v>
      </c>
      <c r="C393" s="1">
        <v>16351.499999474734</v>
      </c>
      <c r="D393" s="1">
        <v>0</v>
      </c>
      <c r="E393">
        <f t="shared" si="196"/>
        <v>-2.1631524662554518</v>
      </c>
      <c r="F393">
        <f t="shared" si="197"/>
        <v>6.5133310776150583E-3</v>
      </c>
      <c r="G393">
        <f t="shared" si="198"/>
        <v>926.00437445136026</v>
      </c>
      <c r="H393">
        <f t="shared" si="199"/>
        <v>0.1107417316110538</v>
      </c>
      <c r="I393">
        <f t="shared" si="200"/>
        <v>1.6780621460803631</v>
      </c>
      <c r="J393">
        <f t="shared" si="201"/>
        <v>27.404106140136719</v>
      </c>
      <c r="K393" s="1">
        <v>4.7100000381469727</v>
      </c>
      <c r="L393">
        <f t="shared" si="202"/>
        <v>1.7032391711758521</v>
      </c>
      <c r="M393" s="1">
        <v>1</v>
      </c>
      <c r="N393">
        <f t="shared" si="203"/>
        <v>3.4064783423517042</v>
      </c>
      <c r="O393" s="1">
        <v>27.290628433227539</v>
      </c>
      <c r="P393" s="1">
        <v>27.404106140136719</v>
      </c>
      <c r="Q393" s="1">
        <v>27.025707244873047</v>
      </c>
      <c r="R393" s="1">
        <v>409.9908447265625</v>
      </c>
      <c r="S393" s="1">
        <v>411.98486328125</v>
      </c>
      <c r="T393" s="1">
        <v>19.505565643310547</v>
      </c>
      <c r="U393" s="1">
        <v>19.607803344726563</v>
      </c>
      <c r="V393" s="1">
        <v>54.288528442382813</v>
      </c>
      <c r="W393" s="1">
        <v>54.574527740478516</v>
      </c>
      <c r="X393" s="1">
        <v>500.17385864257812</v>
      </c>
      <c r="Y393" s="1">
        <v>-7.2074267081916332E-3</v>
      </c>
      <c r="Z393" s="1">
        <v>8.2708112895488739E-2</v>
      </c>
      <c r="AA393" s="1">
        <v>101.33368682861328</v>
      </c>
      <c r="AB393" s="1">
        <v>-0.15672858059406281</v>
      </c>
      <c r="AC393" s="1">
        <v>-0.24064132571220398</v>
      </c>
      <c r="AD393" s="1">
        <v>1.3781877234578133E-2</v>
      </c>
      <c r="AE393" s="1">
        <v>2.0024955738335848E-3</v>
      </c>
      <c r="AF393" s="1">
        <v>1.929372176527977E-2</v>
      </c>
      <c r="AG393" s="1">
        <v>2.0653237588703632E-3</v>
      </c>
      <c r="AH393" s="1">
        <v>1</v>
      </c>
      <c r="AI393" s="1">
        <v>-0.21956524252891541</v>
      </c>
      <c r="AJ393" s="1">
        <v>2.737391471862793</v>
      </c>
      <c r="AK393" s="1">
        <v>1</v>
      </c>
      <c r="AL393" s="1">
        <v>0</v>
      </c>
      <c r="AM393" s="1">
        <v>0.15999999642372131</v>
      </c>
      <c r="AN393" s="1">
        <v>111115</v>
      </c>
      <c r="AO393">
        <f t="shared" si="204"/>
        <v>1.0619402432942622</v>
      </c>
      <c r="AP393">
        <f t="shared" si="205"/>
        <v>1.1074173161105381E-4</v>
      </c>
      <c r="AQ393">
        <f t="shared" si="206"/>
        <v>300.5541061401367</v>
      </c>
      <c r="AR393">
        <f t="shared" si="207"/>
        <v>300.44062843322752</v>
      </c>
      <c r="AS393">
        <f t="shared" si="208"/>
        <v>-1.1531882475348948E-3</v>
      </c>
      <c r="AT393">
        <f t="shared" si="209"/>
        <v>-6.0002595026142094E-2</v>
      </c>
      <c r="AU393">
        <f t="shared" si="210"/>
        <v>3.6649931496119206</v>
      </c>
      <c r="AV393">
        <f t="shared" si="211"/>
        <v>36.167569386975543</v>
      </c>
      <c r="AW393">
        <f t="shared" si="212"/>
        <v>16.559766042248981</v>
      </c>
      <c r="AX393">
        <f t="shared" si="213"/>
        <v>27.347367286682129</v>
      </c>
      <c r="AY393">
        <f t="shared" si="214"/>
        <v>3.6528342692430109</v>
      </c>
      <c r="AZ393">
        <f t="shared" si="215"/>
        <v>6.5009010790138605E-3</v>
      </c>
      <c r="BA393">
        <f t="shared" si="216"/>
        <v>1.9869310035315575</v>
      </c>
      <c r="BB393">
        <f t="shared" si="217"/>
        <v>1.6659032657114534</v>
      </c>
      <c r="BC393">
        <f t="shared" si="218"/>
        <v>4.0641781067185245E-3</v>
      </c>
      <c r="BD393">
        <f t="shared" si="219"/>
        <v>93.835437282580088</v>
      </c>
      <c r="BE393">
        <f t="shared" si="220"/>
        <v>2.2476660115039326</v>
      </c>
      <c r="BF393">
        <f t="shared" si="221"/>
        <v>52.990153566468635</v>
      </c>
      <c r="BG393">
        <f t="shared" si="222"/>
        <v>412.84212862567864</v>
      </c>
      <c r="BH393">
        <f t="shared" si="223"/>
        <v>-2.7765039812226197E-3</v>
      </c>
    </row>
    <row r="394" spans="1:60" x14ac:dyDescent="0.25">
      <c r="A394" s="1">
        <v>123</v>
      </c>
      <c r="B394" s="1" t="s">
        <v>456</v>
      </c>
      <c r="C394" s="1">
        <v>16356.499999362975</v>
      </c>
      <c r="D394" s="1">
        <v>0</v>
      </c>
      <c r="E394">
        <f t="shared" si="196"/>
        <v>-2.1669726517539267</v>
      </c>
      <c r="F394">
        <f t="shared" si="197"/>
        <v>6.3726244354444942E-3</v>
      </c>
      <c r="G394">
        <f t="shared" si="198"/>
        <v>938.5209533214545</v>
      </c>
      <c r="H394">
        <f t="shared" si="199"/>
        <v>0.10831947218234726</v>
      </c>
      <c r="I394">
        <f t="shared" si="200"/>
        <v>1.677540774325488</v>
      </c>
      <c r="J394">
        <f t="shared" si="201"/>
        <v>27.399831771850586</v>
      </c>
      <c r="K394" s="1">
        <v>4.7100000381469727</v>
      </c>
      <c r="L394">
        <f t="shared" si="202"/>
        <v>1.7032391711758521</v>
      </c>
      <c r="M394" s="1">
        <v>1</v>
      </c>
      <c r="N394">
        <f t="shared" si="203"/>
        <v>3.4064783423517042</v>
      </c>
      <c r="O394" s="1">
        <v>27.28541374206543</v>
      </c>
      <c r="P394" s="1">
        <v>27.399831771850586</v>
      </c>
      <c r="Q394" s="1">
        <v>27.028793334960938</v>
      </c>
      <c r="R394" s="1">
        <v>409.97406005859375</v>
      </c>
      <c r="S394" s="1">
        <v>411.97262573242187</v>
      </c>
      <c r="T394" s="1">
        <v>19.503894805908203</v>
      </c>
      <c r="U394" s="1">
        <v>19.603897094726562</v>
      </c>
      <c r="V394" s="1">
        <v>54.300571441650391</v>
      </c>
      <c r="W394" s="1">
        <v>54.580211639404297</v>
      </c>
      <c r="X394" s="1">
        <v>500.17166137695313</v>
      </c>
      <c r="Y394" s="1">
        <v>-1.4174731448292732E-2</v>
      </c>
      <c r="Z394" s="1">
        <v>6.3803903758525848E-2</v>
      </c>
      <c r="AA394" s="1">
        <v>101.33368682861328</v>
      </c>
      <c r="AB394" s="1">
        <v>-0.15672858059406281</v>
      </c>
      <c r="AC394" s="1">
        <v>-0.24064132571220398</v>
      </c>
      <c r="AD394" s="1">
        <v>1.3781877234578133E-2</v>
      </c>
      <c r="AE394" s="1">
        <v>2.0024955738335848E-3</v>
      </c>
      <c r="AF394" s="1">
        <v>1.929372176527977E-2</v>
      </c>
      <c r="AG394" s="1">
        <v>2.0653237588703632E-3</v>
      </c>
      <c r="AH394" s="1">
        <v>1</v>
      </c>
      <c r="AI394" s="1">
        <v>-0.21956524252891541</v>
      </c>
      <c r="AJ394" s="1">
        <v>2.737391471862793</v>
      </c>
      <c r="AK394" s="1">
        <v>1</v>
      </c>
      <c r="AL394" s="1">
        <v>0</v>
      </c>
      <c r="AM394" s="1">
        <v>0.15999999642372131</v>
      </c>
      <c r="AN394" s="1">
        <v>111115</v>
      </c>
      <c r="AO394">
        <f t="shared" si="204"/>
        <v>1.0619355781868161</v>
      </c>
      <c r="AP394">
        <f t="shared" si="205"/>
        <v>1.0831947218234726E-4</v>
      </c>
      <c r="AQ394">
        <f t="shared" si="206"/>
        <v>300.54983177185056</v>
      </c>
      <c r="AR394">
        <f t="shared" si="207"/>
        <v>300.43541374206541</v>
      </c>
      <c r="AS394">
        <f t="shared" si="208"/>
        <v>-2.2679569810340472E-3</v>
      </c>
      <c r="AT394">
        <f t="shared" si="209"/>
        <v>-5.9087393563333993E-2</v>
      </c>
      <c r="AU394">
        <f t="shared" si="210"/>
        <v>3.6640759431428713</v>
      </c>
      <c r="AV394">
        <f t="shared" si="211"/>
        <v>36.158518038921855</v>
      </c>
      <c r="AW394">
        <f t="shared" si="212"/>
        <v>16.554620944195293</v>
      </c>
      <c r="AX394">
        <f t="shared" si="213"/>
        <v>27.342622756958008</v>
      </c>
      <c r="AY394">
        <f t="shared" si="214"/>
        <v>3.6518191348172473</v>
      </c>
      <c r="AZ394">
        <f t="shared" si="215"/>
        <v>6.3607251926734417E-3</v>
      </c>
      <c r="BA394">
        <f t="shared" si="216"/>
        <v>1.9865351688173833</v>
      </c>
      <c r="BB394">
        <f t="shared" si="217"/>
        <v>1.6652839659998639</v>
      </c>
      <c r="BC394">
        <f t="shared" si="218"/>
        <v>3.9765206082921301E-3</v>
      </c>
      <c r="BD394">
        <f t="shared" si="219"/>
        <v>95.103788365967844</v>
      </c>
      <c r="BE394">
        <f t="shared" si="220"/>
        <v>2.2781148423464139</v>
      </c>
      <c r="BF394">
        <f t="shared" si="221"/>
        <v>52.991370694131248</v>
      </c>
      <c r="BG394">
        <f t="shared" si="222"/>
        <v>412.83140503053073</v>
      </c>
      <c r="BH394">
        <f t="shared" si="223"/>
        <v>-2.7815434987230356E-3</v>
      </c>
    </row>
    <row r="395" spans="1:60" x14ac:dyDescent="0.25">
      <c r="A395" s="1" t="s">
        <v>9</v>
      </c>
      <c r="B395" s="1" t="s">
        <v>457</v>
      </c>
    </row>
    <row r="396" spans="1:60" x14ac:dyDescent="0.25">
      <c r="A396" s="1" t="s">
        <v>9</v>
      </c>
      <c r="B396" s="1" t="s">
        <v>458</v>
      </c>
    </row>
    <row r="397" spans="1:60" x14ac:dyDescent="0.25">
      <c r="A397" s="1" t="s">
        <v>9</v>
      </c>
      <c r="B397" s="1" t="s">
        <v>459</v>
      </c>
    </row>
    <row r="398" spans="1:60" x14ac:dyDescent="0.25">
      <c r="A398" s="1" t="s">
        <v>9</v>
      </c>
      <c r="B398" s="1" t="s">
        <v>460</v>
      </c>
    </row>
    <row r="399" spans="1:60" x14ac:dyDescent="0.25">
      <c r="A399" s="1" t="s">
        <v>9</v>
      </c>
      <c r="B399" s="1" t="s">
        <v>461</v>
      </c>
    </row>
    <row r="400" spans="1:60" x14ac:dyDescent="0.25">
      <c r="A400" s="1" t="s">
        <v>9</v>
      </c>
      <c r="B400" s="1" t="s">
        <v>462</v>
      </c>
    </row>
    <row r="401" spans="1:60" x14ac:dyDescent="0.25">
      <c r="A401" s="1" t="s">
        <v>9</v>
      </c>
      <c r="B401" s="1" t="s">
        <v>463</v>
      </c>
    </row>
    <row r="402" spans="1:60" x14ac:dyDescent="0.25">
      <c r="A402" s="1" t="s">
        <v>9</v>
      </c>
      <c r="B402" s="1" t="s">
        <v>464</v>
      </c>
    </row>
    <row r="403" spans="1:60" x14ac:dyDescent="0.25">
      <c r="A403" s="1" t="s">
        <v>9</v>
      </c>
      <c r="B403" s="1" t="s">
        <v>465</v>
      </c>
    </row>
    <row r="404" spans="1:60" x14ac:dyDescent="0.25">
      <c r="A404" s="1" t="s">
        <v>9</v>
      </c>
      <c r="B404" s="1" t="s">
        <v>466</v>
      </c>
    </row>
    <row r="405" spans="1:60" x14ac:dyDescent="0.25">
      <c r="A405" s="1" t="s">
        <v>9</v>
      </c>
      <c r="B405" s="1" t="s">
        <v>467</v>
      </c>
    </row>
    <row r="406" spans="1:60" x14ac:dyDescent="0.25">
      <c r="A406" s="1">
        <v>124</v>
      </c>
      <c r="B406" s="1" t="s">
        <v>468</v>
      </c>
      <c r="C406" s="1">
        <v>16834.999999932945</v>
      </c>
      <c r="D406" s="1">
        <v>0</v>
      </c>
      <c r="E406">
        <f>(R406-S406*(1000-T406)/(1000-U406))*AO406</f>
        <v>-2.052389675390645</v>
      </c>
      <c r="F406">
        <f>IF(AZ406&lt;&gt;0,1/(1/AZ406-1/N406),0)</f>
        <v>9.2430741213828903E-3</v>
      </c>
      <c r="G406">
        <f>((BC406-AP406/2)*S406-E406)/(BC406+AP406/2)</f>
        <v>752.40325813245033</v>
      </c>
      <c r="H406">
        <f>AP406*1000</f>
        <v>0.15784577608881936</v>
      </c>
      <c r="I406">
        <f>(AU406-BA406)</f>
        <v>1.6871965132447049</v>
      </c>
      <c r="J406">
        <f>(P406+AT406*D406)</f>
        <v>27.423341751098633</v>
      </c>
      <c r="K406" s="1">
        <v>5.3499999046325684</v>
      </c>
      <c r="L406">
        <f>(K406*AI406+AJ406)</f>
        <v>1.5627174452724688</v>
      </c>
      <c r="M406" s="1">
        <v>1</v>
      </c>
      <c r="N406">
        <f>L406*(M406+1)*(M406+1)/(M406*M406+1)</f>
        <v>3.1254348905449376</v>
      </c>
      <c r="O406" s="1">
        <v>27.294061660766602</v>
      </c>
      <c r="P406" s="1">
        <v>27.423341751098633</v>
      </c>
      <c r="Q406" s="1">
        <v>27.049468994140625</v>
      </c>
      <c r="R406" s="1">
        <v>410.0545654296875</v>
      </c>
      <c r="S406" s="1">
        <v>412.18020629882813</v>
      </c>
      <c r="T406" s="1">
        <v>19.393133163452148</v>
      </c>
      <c r="U406" s="1">
        <v>19.558662414550781</v>
      </c>
      <c r="V406" s="1">
        <v>53.967571258544922</v>
      </c>
      <c r="W406" s="1">
        <v>54.428146362304688</v>
      </c>
      <c r="X406" s="1">
        <v>500.18838500976562</v>
      </c>
      <c r="Y406" s="1">
        <v>2.2167352959513664E-2</v>
      </c>
      <c r="Z406" s="1">
        <v>9.2961139976978302E-2</v>
      </c>
      <c r="AA406" s="1">
        <v>101.33242797851562</v>
      </c>
      <c r="AB406" s="1">
        <v>-0.14438879489898682</v>
      </c>
      <c r="AC406" s="1">
        <v>-0.23509466648101807</v>
      </c>
      <c r="AD406" s="1">
        <v>1.5002273954451084E-2</v>
      </c>
      <c r="AE406" s="1">
        <v>8.2148675573989749E-4</v>
      </c>
      <c r="AF406" s="1">
        <v>1.4613891020417213E-2</v>
      </c>
      <c r="AG406" s="1">
        <v>1.1100529227405787E-3</v>
      </c>
      <c r="AH406" s="1">
        <v>0.66666668653488159</v>
      </c>
      <c r="AI406" s="1">
        <v>-0.21956524252891541</v>
      </c>
      <c r="AJ406" s="1">
        <v>2.737391471862793</v>
      </c>
      <c r="AK406" s="1">
        <v>1</v>
      </c>
      <c r="AL406" s="1">
        <v>0</v>
      </c>
      <c r="AM406" s="1">
        <v>0.15999999642372131</v>
      </c>
      <c r="AN406" s="1">
        <v>111115</v>
      </c>
      <c r="AO406">
        <f>X406*0.000001/(K406*0.0001)</f>
        <v>0.93493157743171584</v>
      </c>
      <c r="AP406">
        <f>(U406-T406)/(1000-U406)*AO406</f>
        <v>1.5784577608881937E-4</v>
      </c>
      <c r="AQ406">
        <f>(P406+273.15)</f>
        <v>300.57334175109861</v>
      </c>
      <c r="AR406">
        <f>(O406+273.15)</f>
        <v>300.44406166076658</v>
      </c>
      <c r="AS406">
        <f>(Y406*AK406+Z406*AL406)*AM406</f>
        <v>3.5467763942455544E-3</v>
      </c>
      <c r="AT406">
        <f>((AS406+0.00000010773*(AR406^4-AQ406^4))-AP406*44100)/(L406*0.92*2*29.3+0.00000043092*AQ406^3)</f>
        <v>-8.8266707324667182E-2</v>
      </c>
      <c r="AU406">
        <f>0.61365*EXP(17.502*J406/(240.97+J406))</f>
        <v>3.6691232637232725</v>
      </c>
      <c r="AV406">
        <f>AU406*1000/AA406</f>
        <v>36.20877676493842</v>
      </c>
      <c r="AW406">
        <f>(AV406-U406)</f>
        <v>16.650114350387639</v>
      </c>
      <c r="AX406">
        <f>IF(D406,P406,(O406+P406)/2)</f>
        <v>27.358701705932617</v>
      </c>
      <c r="AY406">
        <f>0.61365*EXP(17.502*AX406/(240.97+AX406))</f>
        <v>3.6552603662806704</v>
      </c>
      <c r="AZ406">
        <f>IF(AW406&lt;&gt;0,(1000-(AV406+U406)/2)/AW406*AP406,0)</f>
        <v>9.2158195133573186E-3</v>
      </c>
      <c r="BA406">
        <f>U406*AA406/1000</f>
        <v>1.9819267504785676</v>
      </c>
      <c r="BB406">
        <f>(AY406-BA406)</f>
        <v>1.6733336158021028</v>
      </c>
      <c r="BC406">
        <f>1/(1.6/F406+1.37/N406)</f>
        <v>5.7623296670905417E-3</v>
      </c>
      <c r="BD406">
        <f>G406*AA406*0.001</f>
        <v>76.242848965507036</v>
      </c>
      <c r="BE406">
        <f>G406/S406</f>
        <v>1.8254230713518604</v>
      </c>
      <c r="BF406">
        <f>(1-AP406*AA406/AU406/F406)*100</f>
        <v>52.836863897726374</v>
      </c>
      <c r="BG406">
        <f>(S406-E406/(N406/1.35))</f>
        <v>413.06671526759897</v>
      </c>
      <c r="BH406">
        <f>E406*BF406/100/BG406</f>
        <v>-2.6252861810340238E-3</v>
      </c>
    </row>
    <row r="407" spans="1:60" x14ac:dyDescent="0.25">
      <c r="A407" s="1">
        <v>125</v>
      </c>
      <c r="B407" s="1" t="s">
        <v>469</v>
      </c>
      <c r="C407" s="1">
        <v>16840.49999981001</v>
      </c>
      <c r="D407" s="1">
        <v>0</v>
      </c>
      <c r="E407">
        <f>(R407-S407*(1000-T407)/(1000-U407))*AO407</f>
        <v>-2.0218374067311964</v>
      </c>
      <c r="F407">
        <f>IF(AZ407&lt;&gt;0,1/(1/AZ407-1/N407),0)</f>
        <v>9.2161073616776733E-3</v>
      </c>
      <c r="G407">
        <f>((BC407-AP407/2)*S407-E407)/(BC407+AP407/2)</f>
        <v>748.18024172907155</v>
      </c>
      <c r="H407">
        <f>AP407*1000</f>
        <v>0.1573074400321702</v>
      </c>
      <c r="I407">
        <f>(AU407-BA407)</f>
        <v>1.6863703881872845</v>
      </c>
      <c r="J407">
        <f>(P407+AT407*D407)</f>
        <v>27.416900634765625</v>
      </c>
      <c r="K407" s="1">
        <v>5.3499999046325684</v>
      </c>
      <c r="L407">
        <f>(K407*AI407+AJ407)</f>
        <v>1.5627174452724688</v>
      </c>
      <c r="M407" s="1">
        <v>1</v>
      </c>
      <c r="N407">
        <f>L407*(M407+1)*(M407+1)/(M407*M407+1)</f>
        <v>3.1254348905449376</v>
      </c>
      <c r="O407" s="1">
        <v>27.295284271240234</v>
      </c>
      <c r="P407" s="1">
        <v>27.416900634765625</v>
      </c>
      <c r="Q407" s="1">
        <v>27.058666229248047</v>
      </c>
      <c r="R407" s="1">
        <v>410.07595825195312</v>
      </c>
      <c r="S407" s="1">
        <v>412.16921997070312</v>
      </c>
      <c r="T407" s="1">
        <v>19.388124465942383</v>
      </c>
      <c r="U407" s="1">
        <v>19.553094863891602</v>
      </c>
      <c r="V407" s="1">
        <v>53.951358795166016</v>
      </c>
      <c r="W407" s="1">
        <v>54.410640716552734</v>
      </c>
      <c r="X407" s="1">
        <v>500.17398071289062</v>
      </c>
      <c r="Y407" s="1">
        <v>2.0048875361680984E-2</v>
      </c>
      <c r="Z407" s="1">
        <v>9.6168152987957001E-2</v>
      </c>
      <c r="AA407" s="1">
        <v>101.33277893066406</v>
      </c>
      <c r="AB407" s="1">
        <v>-0.14438879489898682</v>
      </c>
      <c r="AC407" s="1">
        <v>-0.23509466648101807</v>
      </c>
      <c r="AD407" s="1">
        <v>1.5002273954451084E-2</v>
      </c>
      <c r="AE407" s="1">
        <v>8.2148675573989749E-4</v>
      </c>
      <c r="AF407" s="1">
        <v>1.4613891020417213E-2</v>
      </c>
      <c r="AG407" s="1">
        <v>1.1100529227405787E-3</v>
      </c>
      <c r="AH407" s="1">
        <v>1</v>
      </c>
      <c r="AI407" s="1">
        <v>-0.21956524252891541</v>
      </c>
      <c r="AJ407" s="1">
        <v>2.737391471862793</v>
      </c>
      <c r="AK407" s="1">
        <v>1</v>
      </c>
      <c r="AL407" s="1">
        <v>0</v>
      </c>
      <c r="AM407" s="1">
        <v>0.15999999642372131</v>
      </c>
      <c r="AN407" s="1">
        <v>111115</v>
      </c>
      <c r="AO407">
        <f>X407*0.000001/(K407*0.0001)</f>
        <v>0.93490465351184326</v>
      </c>
      <c r="AP407">
        <f>(U407-T407)/(1000-U407)*AO407</f>
        <v>1.5730744003217021E-4</v>
      </c>
      <c r="AQ407">
        <f>(P407+273.15)</f>
        <v>300.5669006347656</v>
      </c>
      <c r="AR407">
        <f>(O407+273.15)</f>
        <v>300.44528427124021</v>
      </c>
      <c r="AS407">
        <f>(Y407*AK407+Z407*AL407)*AM407</f>
        <v>3.2078199861685919E-3</v>
      </c>
      <c r="AT407">
        <f>((AS407+0.00000010773*(AR407^4-AQ407^4))-AP407*44100)/(L407*0.92*2*29.3+0.00000043092*AQ407^3)</f>
        <v>-8.7089086224847886E-2</v>
      </c>
      <c r="AU407">
        <f>0.61365*EXP(17.502*J407/(240.97+J407))</f>
        <v>3.667739827440315</v>
      </c>
      <c r="AV407">
        <f>AU407*1000/AA407</f>
        <v>36.194998954385028</v>
      </c>
      <c r="AW407">
        <f>(AV407-U407)</f>
        <v>16.641904090493426</v>
      </c>
      <c r="AX407">
        <f>IF(D407,P407,(O407+P407)/2)</f>
        <v>27.35609245300293</v>
      </c>
      <c r="AY407">
        <f>0.61365*EXP(17.502*AX407/(240.97+AX407))</f>
        <v>3.6547017392704619</v>
      </c>
      <c r="AZ407">
        <f>IF(AW407&lt;&gt;0,(1000-(AV407+U407)/2)/AW407*AP407,0)</f>
        <v>9.1890113197391314E-3</v>
      </c>
      <c r="BA407">
        <f>U407*AA407/1000</f>
        <v>1.9813694392530306</v>
      </c>
      <c r="BB407">
        <f>(AY407-BA407)</f>
        <v>1.6733323000174314</v>
      </c>
      <c r="BC407">
        <f>1/(1.6/F407+1.37/N407)</f>
        <v>5.745560353785522E-3</v>
      </c>
      <c r="BD407">
        <f>G407*AA407*0.001</f>
        <v>75.815183035422805</v>
      </c>
      <c r="BE407">
        <f>G407/S407</f>
        <v>1.8152258962526411</v>
      </c>
      <c r="BF407">
        <f>(1-AP407*AA407/AU407/F407)*100</f>
        <v>52.842239792357489</v>
      </c>
      <c r="BG407">
        <f>(S407-E407/(N407/1.35))</f>
        <v>413.04253219593755</v>
      </c>
      <c r="BH407">
        <f>E407*BF407/100/BG407</f>
        <v>-2.5866202325373721E-3</v>
      </c>
    </row>
    <row r="408" spans="1:60" x14ac:dyDescent="0.25">
      <c r="A408" s="1">
        <v>126</v>
      </c>
      <c r="B408" s="1" t="s">
        <v>470</v>
      </c>
      <c r="C408" s="1">
        <v>16845.499999698251</v>
      </c>
      <c r="D408" s="1">
        <v>0</v>
      </c>
      <c r="E408">
        <f>(R408-S408*(1000-T408)/(1000-U408))*AO408</f>
        <v>-2.0354972428847291</v>
      </c>
      <c r="F408">
        <f>IF(AZ408&lt;&gt;0,1/(1/AZ408-1/N408),0)</f>
        <v>9.1821712460219713E-3</v>
      </c>
      <c r="G408">
        <f>((BC408-AP408/2)*S408-E408)/(BC408+AP408/2)</f>
        <v>751.83407811772156</v>
      </c>
      <c r="H408">
        <f>AP408*1000</f>
        <v>0.15671959110836878</v>
      </c>
      <c r="I408">
        <f>(AU408-BA408)</f>
        <v>1.68627540152371</v>
      </c>
      <c r="J408">
        <f>(P408+AT408*D408)</f>
        <v>27.41429328918457</v>
      </c>
      <c r="K408" s="1">
        <v>5.3499999046325684</v>
      </c>
      <c r="L408">
        <f>(K408*AI408+AJ408)</f>
        <v>1.5627174452724688</v>
      </c>
      <c r="M408" s="1">
        <v>1</v>
      </c>
      <c r="N408">
        <f>L408*(M408+1)*(M408+1)/(M408*M408+1)</f>
        <v>3.1254348905449376</v>
      </c>
      <c r="O408" s="1">
        <v>27.295732498168945</v>
      </c>
      <c r="P408" s="1">
        <v>27.41429328918457</v>
      </c>
      <c r="Q408" s="1">
        <v>27.054981231689453</v>
      </c>
      <c r="R408" s="1">
        <v>410.0806884765625</v>
      </c>
      <c r="S408" s="1">
        <v>412.18881225585937</v>
      </c>
      <c r="T408" s="1">
        <v>19.384073257446289</v>
      </c>
      <c r="U408" s="1">
        <v>19.548427581787109</v>
      </c>
      <c r="V408" s="1">
        <v>53.938117980957031</v>
      </c>
      <c r="W408" s="1">
        <v>54.395526885986328</v>
      </c>
      <c r="X408" s="1">
        <v>500.17510986328125</v>
      </c>
      <c r="Y408" s="1">
        <v>1.0286243632435799E-2</v>
      </c>
      <c r="Z408" s="1">
        <v>8.7000481784343719E-2</v>
      </c>
      <c r="AA408" s="1">
        <v>101.33319091796875</v>
      </c>
      <c r="AB408" s="1">
        <v>-0.14438879489898682</v>
      </c>
      <c r="AC408" s="1">
        <v>-0.23509466648101807</v>
      </c>
      <c r="AD408" s="1">
        <v>1.5002273954451084E-2</v>
      </c>
      <c r="AE408" s="1">
        <v>8.2148675573989749E-4</v>
      </c>
      <c r="AF408" s="1">
        <v>1.4613891020417213E-2</v>
      </c>
      <c r="AG408" s="1">
        <v>1.1100529227405787E-3</v>
      </c>
      <c r="AH408" s="1">
        <v>1</v>
      </c>
      <c r="AI408" s="1">
        <v>-0.21956524252891541</v>
      </c>
      <c r="AJ408" s="1">
        <v>2.737391471862793</v>
      </c>
      <c r="AK408" s="1">
        <v>1</v>
      </c>
      <c r="AL408" s="1">
        <v>0</v>
      </c>
      <c r="AM408" s="1">
        <v>0.15999999642372131</v>
      </c>
      <c r="AN408" s="1">
        <v>111115</v>
      </c>
      <c r="AO408">
        <f>X408*0.000001/(K408*0.0001)</f>
        <v>0.9349067640733586</v>
      </c>
      <c r="AP408">
        <f>(U408-T408)/(1000-U408)*AO408</f>
        <v>1.5671959110836878E-4</v>
      </c>
      <c r="AQ408">
        <f>(P408+273.15)</f>
        <v>300.56429328918455</v>
      </c>
      <c r="AR408">
        <f>(O408+273.15)</f>
        <v>300.44573249816892</v>
      </c>
      <c r="AS408">
        <f>(Y408*AK408+Z408*AL408)*AM408</f>
        <v>1.6457989444032539E-3</v>
      </c>
      <c r="AT408">
        <f>((AS408+0.00000010773*(AR408^4-AQ408^4))-AP408*44100)/(L408*0.92*2*29.3+0.00000043092*AQ408^3)</f>
        <v>-8.6462906281015411E-2</v>
      </c>
      <c r="AU408">
        <f>0.61365*EXP(17.502*J408/(240.97+J408))</f>
        <v>3.6671799458150294</v>
      </c>
      <c r="AV408">
        <f>AU408*1000/AA408</f>
        <v>36.189326642083984</v>
      </c>
      <c r="AW408">
        <f>(AV408-U408)</f>
        <v>16.640899060296874</v>
      </c>
      <c r="AX408">
        <f>IF(D408,P408,(O408+P408)/2)</f>
        <v>27.355012893676758</v>
      </c>
      <c r="AY408">
        <f>0.61365*EXP(17.502*AX408/(240.97+AX408))</f>
        <v>3.6544706332209849</v>
      </c>
      <c r="AZ408">
        <f>IF(AW408&lt;&gt;0,(1000-(AV408+U408)/2)/AW408*AP408,0)</f>
        <v>9.1552740949093232E-3</v>
      </c>
      <c r="BA408">
        <f>U408*AA408/1000</f>
        <v>1.9809045442913193</v>
      </c>
      <c r="BB408">
        <f>(AY408-BA408)</f>
        <v>1.6735660889296655</v>
      </c>
      <c r="BC408">
        <f>1/(1.6/F408+1.37/N408)</f>
        <v>5.7244567865268846E-3</v>
      </c>
      <c r="BD408">
        <f>G408*AA408*0.001</f>
        <v>76.185746176538117</v>
      </c>
      <c r="BE408">
        <f>G408/S408</f>
        <v>1.8240040868722875</v>
      </c>
      <c r="BF408">
        <f>(1-AP408*AA408/AU408/F408)*100</f>
        <v>52.837436886337308</v>
      </c>
      <c r="BG408">
        <f>(S408-E408/(N408/1.35))</f>
        <v>413.06802470920701</v>
      </c>
      <c r="BH408">
        <f>E408*BF408/100/BG408</f>
        <v>-2.6036984387486587E-3</v>
      </c>
    </row>
    <row r="409" spans="1:60" x14ac:dyDescent="0.25">
      <c r="A409" s="1">
        <v>127</v>
      </c>
      <c r="B409" s="1" t="s">
        <v>471</v>
      </c>
      <c r="C409" s="1">
        <v>16850.499999586493</v>
      </c>
      <c r="D409" s="1">
        <v>0</v>
      </c>
      <c r="E409">
        <f>(R409-S409*(1000-T409)/(1000-U409))*AO409</f>
        <v>-2.086980331288812</v>
      </c>
      <c r="F409">
        <f>IF(AZ409&lt;&gt;0,1/(1/AZ409-1/N409),0)</f>
        <v>9.1445279449392167E-3</v>
      </c>
      <c r="G409">
        <f>((BC409-AP409/2)*S409-E409)/(BC409+AP409/2)</f>
        <v>762.18499720632371</v>
      </c>
      <c r="H409">
        <f>AP409*1000</f>
        <v>0.15617361117143364</v>
      </c>
      <c r="I409">
        <f>(AU409-BA409)</f>
        <v>1.6872987557616208</v>
      </c>
      <c r="J409">
        <f>(P409+AT409*D409)</f>
        <v>27.417348861694336</v>
      </c>
      <c r="K409" s="1">
        <v>5.3499999046325684</v>
      </c>
      <c r="L409">
        <f>(K409*AI409+AJ409)</f>
        <v>1.5627174452724688</v>
      </c>
      <c r="M409" s="1">
        <v>1</v>
      </c>
      <c r="N409">
        <f>L409*(M409+1)*(M409+1)/(M409*M409+1)</f>
        <v>3.1254348905449376</v>
      </c>
      <c r="O409" s="1">
        <v>27.293743133544922</v>
      </c>
      <c r="P409" s="1">
        <v>27.417348861694336</v>
      </c>
      <c r="Q409" s="1">
        <v>27.035821914672852</v>
      </c>
      <c r="R409" s="1">
        <v>410.03738403320312</v>
      </c>
      <c r="S409" s="1">
        <v>412.20083618164062</v>
      </c>
      <c r="T409" s="1">
        <v>19.3809814453125</v>
      </c>
      <c r="U409" s="1">
        <v>19.544765472412109</v>
      </c>
      <c r="V409" s="1">
        <v>53.934551239013672</v>
      </c>
      <c r="W409" s="1">
        <v>54.390796661376953</v>
      </c>
      <c r="X409" s="1">
        <v>500.17001342773437</v>
      </c>
      <c r="Y409" s="1">
        <v>-4.2370916344225407E-3</v>
      </c>
      <c r="Z409" s="1">
        <v>0.10157428681850433</v>
      </c>
      <c r="AA409" s="1">
        <v>101.33338928222656</v>
      </c>
      <c r="AB409" s="1">
        <v>-0.14438879489898682</v>
      </c>
      <c r="AC409" s="1">
        <v>-0.23509466648101807</v>
      </c>
      <c r="AD409" s="1">
        <v>1.5002273954451084E-2</v>
      </c>
      <c r="AE409" s="1">
        <v>8.2148675573989749E-4</v>
      </c>
      <c r="AF409" s="1">
        <v>1.4613891020417213E-2</v>
      </c>
      <c r="AG409" s="1">
        <v>1.1100529227405787E-3</v>
      </c>
      <c r="AH409" s="1">
        <v>1</v>
      </c>
      <c r="AI409" s="1">
        <v>-0.21956524252891541</v>
      </c>
      <c r="AJ409" s="1">
        <v>2.737391471862793</v>
      </c>
      <c r="AK409" s="1">
        <v>1</v>
      </c>
      <c r="AL409" s="1">
        <v>0</v>
      </c>
      <c r="AM409" s="1">
        <v>0.15999999642372131</v>
      </c>
      <c r="AN409" s="1">
        <v>111115</v>
      </c>
      <c r="AO409">
        <f>X409*0.000001/(K409*0.0001)</f>
        <v>0.93489723802543778</v>
      </c>
      <c r="AP409">
        <f>(U409-T409)/(1000-U409)*AO409</f>
        <v>1.5617361117143362E-4</v>
      </c>
      <c r="AQ409">
        <f>(P409+273.15)</f>
        <v>300.56734886169431</v>
      </c>
      <c r="AR409">
        <f>(O409+273.15)</f>
        <v>300.4437431335449</v>
      </c>
      <c r="AS409">
        <f>(Y409*AK409+Z409*AL409)*AM409</f>
        <v>-6.77934646354586E-4</v>
      </c>
      <c r="AT409">
        <f>((AS409+0.00000010773*(AR409^4-AQ409^4))-AP409*44100)/(L409*0.92*2*29.3+0.00000043092*AQ409^3)</f>
        <v>-8.6850782779564081E-2</v>
      </c>
      <c r="AU409">
        <f>0.61365*EXP(17.502*J409/(240.97+J409))</f>
        <v>3.6678360838073778</v>
      </c>
      <c r="AV409">
        <f>AU409*1000/AA409</f>
        <v>36.195730842397673</v>
      </c>
      <c r="AW409">
        <f>(AV409-U409)</f>
        <v>16.650965369985563</v>
      </c>
      <c r="AX409">
        <f>IF(D409,P409,(O409+P409)/2)</f>
        <v>27.355545997619629</v>
      </c>
      <c r="AY409">
        <f>0.61365*EXP(17.502*AX409/(240.97+AX409))</f>
        <v>3.6545847555505948</v>
      </c>
      <c r="AZ409">
        <f>IF(AW409&lt;&gt;0,(1000-(AV409+U409)/2)/AW409*AP409,0)</f>
        <v>9.1178505569481788E-3</v>
      </c>
      <c r="BA409">
        <f>U409*AA409/1000</f>
        <v>1.980537328045757</v>
      </c>
      <c r="BB409">
        <f>(AY409-BA409)</f>
        <v>1.6740474275048378</v>
      </c>
      <c r="BC409">
        <f>1/(1.6/F409+1.37/N409)</f>
        <v>5.7010474050958725E-3</v>
      </c>
      <c r="BD409">
        <f>G409*AA409*0.001</f>
        <v>77.234789026981161</v>
      </c>
      <c r="BE409">
        <f>G409/S409</f>
        <v>1.849062229632302</v>
      </c>
      <c r="BF409">
        <f>(1-AP409*AA409/AU409/F409)*100</f>
        <v>52.816624072652708</v>
      </c>
      <c r="BG409">
        <f>(S409-E409/(N409/1.35))</f>
        <v>413.10228623448387</v>
      </c>
      <c r="BH409">
        <f>E409*BF409/100/BG409</f>
        <v>-2.6682799703058174E-3</v>
      </c>
    </row>
    <row r="410" spans="1:60" x14ac:dyDescent="0.25">
      <c r="A410" s="1">
        <v>128</v>
      </c>
      <c r="B410" s="1" t="s">
        <v>472</v>
      </c>
      <c r="C410" s="1">
        <v>16855.999999463558</v>
      </c>
      <c r="D410" s="1">
        <v>0</v>
      </c>
      <c r="E410">
        <f>(R410-S410*(1000-T410)/(1000-U410))*AO410</f>
        <v>-2.1147026148109065</v>
      </c>
      <c r="F410">
        <f>IF(AZ410&lt;&gt;0,1/(1/AZ410-1/N410),0)</f>
        <v>9.0741067347870109E-3</v>
      </c>
      <c r="G410">
        <f>((BC410-AP410/2)*S410-E410)/(BC410+AP410/2)</f>
        <v>769.79923389279179</v>
      </c>
      <c r="H410">
        <f>AP410*1000</f>
        <v>0.15516817452485177</v>
      </c>
      <c r="I410">
        <f>(AU410-BA410)</f>
        <v>1.6893947468835766</v>
      </c>
      <c r="J410">
        <f>(P410+AT410*D410)</f>
        <v>27.424961090087891</v>
      </c>
      <c r="K410" s="1">
        <v>5.3499999046325684</v>
      </c>
      <c r="L410">
        <f>(K410*AI410+AJ410)</f>
        <v>1.5627174452724688</v>
      </c>
      <c r="M410" s="1">
        <v>1</v>
      </c>
      <c r="N410">
        <f>L410*(M410+1)*(M410+1)/(M410*M410+1)</f>
        <v>3.1254348905449376</v>
      </c>
      <c r="O410" s="1">
        <v>27.289606094360352</v>
      </c>
      <c r="P410" s="1">
        <v>27.424961090087891</v>
      </c>
      <c r="Q410" s="1">
        <v>27.030858993530273</v>
      </c>
      <c r="R410" s="1">
        <v>410.0120849609375</v>
      </c>
      <c r="S410" s="1">
        <v>412.20556640625</v>
      </c>
      <c r="T410" s="1">
        <v>19.377531051635742</v>
      </c>
      <c r="U410" s="1">
        <v>19.540256500244141</v>
      </c>
      <c r="V410" s="1">
        <v>53.936840057373047</v>
      </c>
      <c r="W410" s="1">
        <v>54.390155792236328</v>
      </c>
      <c r="X410" s="1">
        <v>500.18505859375</v>
      </c>
      <c r="Y410" s="1">
        <v>3.1669889576733112E-3</v>
      </c>
      <c r="Z410" s="1">
        <v>7.5728051364421844E-2</v>
      </c>
      <c r="AA410" s="1">
        <v>101.33318328857422</v>
      </c>
      <c r="AB410" s="1">
        <v>-0.14438879489898682</v>
      </c>
      <c r="AC410" s="1">
        <v>-0.23509466648101807</v>
      </c>
      <c r="AD410" s="1">
        <v>1.5002273954451084E-2</v>
      </c>
      <c r="AE410" s="1">
        <v>8.2148675573989749E-4</v>
      </c>
      <c r="AF410" s="1">
        <v>1.4613891020417213E-2</v>
      </c>
      <c r="AG410" s="1">
        <v>1.1100529227405787E-3</v>
      </c>
      <c r="AH410" s="1">
        <v>1</v>
      </c>
      <c r="AI410" s="1">
        <v>-0.21956524252891541</v>
      </c>
      <c r="AJ410" s="1">
        <v>2.737391471862793</v>
      </c>
      <c r="AK410" s="1">
        <v>1</v>
      </c>
      <c r="AL410" s="1">
        <v>0</v>
      </c>
      <c r="AM410" s="1">
        <v>0.15999999642372131</v>
      </c>
      <c r="AN410" s="1">
        <v>111115</v>
      </c>
      <c r="AO410">
        <f>X410*0.000001/(K410*0.0001)</f>
        <v>0.93492535983157565</v>
      </c>
      <c r="AP410">
        <f>(U410-T410)/(1000-U410)*AO410</f>
        <v>1.5516817452485175E-4</v>
      </c>
      <c r="AQ410">
        <f>(P410+273.15)</f>
        <v>300.57496109008787</v>
      </c>
      <c r="AR410">
        <f>(O410+273.15)</f>
        <v>300.43960609436033</v>
      </c>
      <c r="AS410">
        <f>(Y410*AK410+Z410*AL410)*AM410</f>
        <v>5.0671822190169469E-4</v>
      </c>
      <c r="AT410">
        <f>((AS410+0.00000010773*(AR410^4-AQ410^4))-AP410*44100)/(L410*0.92*2*29.3+0.00000043092*AQ410^3)</f>
        <v>-8.780771776235699E-2</v>
      </c>
      <c r="AU410">
        <f>0.61365*EXP(17.502*J410/(240.97+J410))</f>
        <v>3.6694711403285698</v>
      </c>
      <c r="AV410">
        <f>AU410*1000/AA410</f>
        <v>36.21193987243781</v>
      </c>
      <c r="AW410">
        <f>(AV410-U410)</f>
        <v>16.671683372193669</v>
      </c>
      <c r="AX410">
        <f>IF(D410,P410,(O410+P410)/2)</f>
        <v>27.357283592224121</v>
      </c>
      <c r="AY410">
        <f>0.61365*EXP(17.502*AX410/(240.97+AX410))</f>
        <v>3.654956746523423</v>
      </c>
      <c r="AZ410">
        <f>IF(AW410&lt;&gt;0,(1000-(AV410+U410)/2)/AW410*AP410,0)</f>
        <v>9.0478380550334143E-3</v>
      </c>
      <c r="BA410">
        <f>U410*AA410/1000</f>
        <v>1.9800763934449932</v>
      </c>
      <c r="BB410">
        <f>(AY410-BA410)</f>
        <v>1.6748803530784298</v>
      </c>
      <c r="BC410">
        <f>1/(1.6/F410+1.37/N410)</f>
        <v>5.6572530085870045E-3</v>
      </c>
      <c r="BD410">
        <f>G410*AA410*0.001</f>
        <v>78.006206863462282</v>
      </c>
      <c r="BE410">
        <f>G410/S410</f>
        <v>1.8675129513756121</v>
      </c>
      <c r="BF410">
        <f>(1-AP410*AA410/AU410/F410)*100</f>
        <v>52.777717285493495</v>
      </c>
      <c r="BG410">
        <f>(S410-E410/(N410/1.35))</f>
        <v>413.11899081916329</v>
      </c>
      <c r="BH410">
        <f>E410*BF410/100/BG410</f>
        <v>-2.7016230003388811E-3</v>
      </c>
    </row>
    <row r="411" spans="1:60" x14ac:dyDescent="0.25">
      <c r="A411" s="1" t="s">
        <v>9</v>
      </c>
      <c r="B411" s="1" t="s">
        <v>473</v>
      </c>
    </row>
    <row r="412" spans="1:60" x14ac:dyDescent="0.25">
      <c r="A412" s="1" t="s">
        <v>9</v>
      </c>
      <c r="B412" s="1" t="s">
        <v>474</v>
      </c>
    </row>
    <row r="413" spans="1:60" x14ac:dyDescent="0.25">
      <c r="A413" s="1" t="s">
        <v>9</v>
      </c>
      <c r="B413" s="1" t="s">
        <v>475</v>
      </c>
    </row>
    <row r="414" spans="1:60" x14ac:dyDescent="0.25">
      <c r="A414" s="1" t="s">
        <v>9</v>
      </c>
      <c r="B414" s="1" t="s">
        <v>476</v>
      </c>
    </row>
    <row r="415" spans="1:60" x14ac:dyDescent="0.25">
      <c r="A415" s="1" t="s">
        <v>9</v>
      </c>
      <c r="B415" s="1" t="s">
        <v>477</v>
      </c>
    </row>
    <row r="416" spans="1:60" x14ac:dyDescent="0.25">
      <c r="A416" s="1" t="s">
        <v>9</v>
      </c>
      <c r="B416" s="1" t="s">
        <v>478</v>
      </c>
    </row>
    <row r="417" spans="1:60" x14ac:dyDescent="0.25">
      <c r="A417" s="1" t="s">
        <v>9</v>
      </c>
      <c r="B417" s="1" t="s">
        <v>479</v>
      </c>
    </row>
    <row r="418" spans="1:60" x14ac:dyDescent="0.25">
      <c r="A418" s="1" t="s">
        <v>9</v>
      </c>
      <c r="B418" s="1" t="s">
        <v>480</v>
      </c>
    </row>
    <row r="419" spans="1:60" x14ac:dyDescent="0.25">
      <c r="A419" s="1" t="s">
        <v>9</v>
      </c>
      <c r="B419" s="1" t="s">
        <v>481</v>
      </c>
    </row>
    <row r="420" spans="1:60" x14ac:dyDescent="0.25">
      <c r="A420" s="1" t="s">
        <v>9</v>
      </c>
      <c r="B420" s="1" t="s">
        <v>482</v>
      </c>
    </row>
    <row r="421" spans="1:60" x14ac:dyDescent="0.25">
      <c r="A421" s="1" t="s">
        <v>9</v>
      </c>
      <c r="B421" s="1" t="s">
        <v>483</v>
      </c>
    </row>
    <row r="422" spans="1:60" x14ac:dyDescent="0.25">
      <c r="A422" s="1" t="s">
        <v>9</v>
      </c>
      <c r="B422" s="1" t="s">
        <v>484</v>
      </c>
    </row>
    <row r="423" spans="1:60" x14ac:dyDescent="0.25">
      <c r="A423" s="1">
        <v>129</v>
      </c>
      <c r="B423" s="1" t="s">
        <v>485</v>
      </c>
      <c r="C423" s="1">
        <v>18821.999999932945</v>
      </c>
      <c r="D423" s="1">
        <v>0</v>
      </c>
      <c r="E423">
        <f t="shared" ref="E423:E428" si="224">(R423-S423*(1000-T423)/(1000-U423))*AO423</f>
        <v>-3.4770424150215589</v>
      </c>
      <c r="F423">
        <f t="shared" ref="F423:F428" si="225">IF(AZ423&lt;&gt;0,1/(1/AZ423-1/N423),0)</f>
        <v>6.4252080431104397E-3</v>
      </c>
      <c r="G423">
        <f t="shared" ref="G423:G428" si="226">((BC423-AP423/2)*S423-E423)/(BC423+AP423/2)</f>
        <v>1239.60622204066</v>
      </c>
      <c r="H423">
        <f t="shared" ref="H423:H428" si="227">AP423*1000</f>
        <v>0.19875663128250481</v>
      </c>
      <c r="I423">
        <f t="shared" ref="I423:I428" si="228">(AU423-BA423)</f>
        <v>3.0167401749294434</v>
      </c>
      <c r="J423">
        <f t="shared" ref="J423:J428" si="229">(P423+AT423*D423)</f>
        <v>34.51318359375</v>
      </c>
      <c r="K423" s="1">
        <v>4.7100000381469727</v>
      </c>
      <c r="L423">
        <f t="shared" ref="L423:L428" si="230">(K423*AI423+AJ423)</f>
        <v>1.7032391711758521</v>
      </c>
      <c r="M423" s="1">
        <v>1</v>
      </c>
      <c r="N423">
        <f t="shared" ref="N423:N428" si="231">L423*(M423+1)*(M423+1)/(M423*M423+1)</f>
        <v>3.4064783423517042</v>
      </c>
      <c r="O423" s="1">
        <v>35.065982818603516</v>
      </c>
      <c r="P423" s="1">
        <v>34.51318359375</v>
      </c>
      <c r="Q423" s="1">
        <v>35.080436706542969</v>
      </c>
      <c r="R423" s="1">
        <v>410.13262939453125</v>
      </c>
      <c r="S423" s="1">
        <v>413.32904052734375</v>
      </c>
      <c r="T423" s="1">
        <v>24.30357551574707</v>
      </c>
      <c r="U423" s="1">
        <v>24.486129760742188</v>
      </c>
      <c r="V423" s="1">
        <v>43.439476013183594</v>
      </c>
      <c r="W423" s="1">
        <v>43.766056060791016</v>
      </c>
      <c r="X423" s="1">
        <v>500.24649047851563</v>
      </c>
      <c r="Y423" s="1">
        <v>-2.0240617915987968E-2</v>
      </c>
      <c r="Z423" s="1">
        <v>0.21846403181552887</v>
      </c>
      <c r="AA423" s="1">
        <v>101.32810211181641</v>
      </c>
      <c r="AB423" s="1">
        <v>1.7105321884155273</v>
      </c>
      <c r="AC423" s="1">
        <v>-0.3680344820022583</v>
      </c>
      <c r="AD423" s="1">
        <v>2.1393798291683197E-2</v>
      </c>
      <c r="AE423" s="1">
        <v>1.2978588929399848E-3</v>
      </c>
      <c r="AF423" s="1">
        <v>2.5906544178724289E-2</v>
      </c>
      <c r="AG423" s="1">
        <v>3.0410701874643564E-3</v>
      </c>
      <c r="AH423" s="1">
        <v>0.66666668653488159</v>
      </c>
      <c r="AI423" s="1">
        <v>-0.21956524252891541</v>
      </c>
      <c r="AJ423" s="1">
        <v>2.737391471862793</v>
      </c>
      <c r="AK423" s="1">
        <v>1</v>
      </c>
      <c r="AL423" s="1">
        <v>0</v>
      </c>
      <c r="AM423" s="1">
        <v>0.15999999642372131</v>
      </c>
      <c r="AN423" s="1">
        <v>111115</v>
      </c>
      <c r="AO423">
        <f t="shared" ref="AO423:AO428" si="232">X423*0.000001/(K423*0.0001)</f>
        <v>1.062094451012626</v>
      </c>
      <c r="AP423">
        <f t="shared" ref="AP423:AP428" si="233">(U423-T423)/(1000-U423)*AO423</f>
        <v>1.9875663128250481E-4</v>
      </c>
      <c r="AQ423">
        <f t="shared" ref="AQ423:AQ428" si="234">(P423+273.15)</f>
        <v>307.66318359374998</v>
      </c>
      <c r="AR423">
        <f t="shared" ref="AR423:AR428" si="235">(O423+273.15)</f>
        <v>308.21598281860349</v>
      </c>
      <c r="AS423">
        <f t="shared" ref="AS423:AS428" si="236">(Y423*AK423+Z423*AL423)*AM423</f>
        <v>-3.2384987941719845E-3</v>
      </c>
      <c r="AT423">
        <f t="shared" ref="AT423:AT428" si="237">((AS423+0.00000010773*(AR423^4-AQ423^4))-AP423*44100)/(L423*0.92*2*29.3+0.00000043092*AQ423^3)</f>
        <v>-1.7364245974756436E-2</v>
      </c>
      <c r="AU423">
        <f t="shared" ref="AU423:AU428" si="238">0.61365*EXP(17.502*J423/(240.97+J423))</f>
        <v>5.4978732316491143</v>
      </c>
      <c r="AV423">
        <f t="shared" ref="AV423:AV428" si="239">AU423*1000/AA423</f>
        <v>54.258128959942084</v>
      </c>
      <c r="AW423">
        <f t="shared" ref="AW423:AW428" si="240">(AV423-U423)</f>
        <v>29.771999199199897</v>
      </c>
      <c r="AX423">
        <f t="shared" ref="AX423:AX428" si="241">IF(D423,P423,(O423+P423)/2)</f>
        <v>34.789583206176758</v>
      </c>
      <c r="AY423">
        <f t="shared" ref="AY423:AY428" si="242">0.61365*EXP(17.502*AX423/(240.97+AX423))</f>
        <v>5.5828878191859319</v>
      </c>
      <c r="AZ423">
        <f t="shared" ref="AZ423:AZ428" si="243">IF(AW423&lt;&gt;0,(1000-(AV423+U423)/2)/AW423*AP423,0)</f>
        <v>6.4131118037096873E-3</v>
      </c>
      <c r="BA423">
        <f t="shared" ref="BA423:BA428" si="244">U423*AA423/1000</f>
        <v>2.481133056719671</v>
      </c>
      <c r="BB423">
        <f t="shared" ref="BB423:BB428" si="245">(AY423-BA423)</f>
        <v>3.1017547624662609</v>
      </c>
      <c r="BC423">
        <f t="shared" ref="BC423:BC428" si="246">1/(1.6/F423+1.37/N423)</f>
        <v>4.0092798964824509E-3</v>
      </c>
      <c r="BD423">
        <f t="shared" ref="BD423:BD428" si="247">G423*AA423*0.001</f>
        <v>125.60694584537896</v>
      </c>
      <c r="BE423">
        <f t="shared" ref="BE423:BE428" si="248">G423/S423</f>
        <v>2.9990784592805642</v>
      </c>
      <c r="BF423">
        <f t="shared" ref="BF423:BF428" si="249">(1-AP423*AA423/AU423/F423)*100</f>
        <v>42.987561140801532</v>
      </c>
      <c r="BG423">
        <f t="shared" ref="BG423:BG428" si="250">(S423-E423/(N423/1.35))</f>
        <v>414.70700533102968</v>
      </c>
      <c r="BH423">
        <f t="shared" ref="BH423:BH428" si="251">E423*BF423/100/BG423</f>
        <v>-3.6042210882256272E-3</v>
      </c>
    </row>
    <row r="424" spans="1:60" x14ac:dyDescent="0.25">
      <c r="A424" s="1">
        <v>130</v>
      </c>
      <c r="B424" s="1" t="s">
        <v>486</v>
      </c>
      <c r="C424" s="1">
        <v>18826.999999821186</v>
      </c>
      <c r="D424" s="1">
        <v>0</v>
      </c>
      <c r="E424">
        <f t="shared" si="224"/>
        <v>-3.5128186179734584</v>
      </c>
      <c r="F424">
        <f t="shared" si="225"/>
        <v>6.4004556251037042E-3</v>
      </c>
      <c r="G424">
        <f t="shared" si="226"/>
        <v>1251.6558777237292</v>
      </c>
      <c r="H424">
        <f t="shared" si="227"/>
        <v>0.19772582970832858</v>
      </c>
      <c r="I424">
        <f t="shared" si="228"/>
        <v>3.0127606864319896</v>
      </c>
      <c r="J424">
        <f t="shared" si="229"/>
        <v>34.498512268066406</v>
      </c>
      <c r="K424" s="1">
        <v>4.7100000381469727</v>
      </c>
      <c r="L424">
        <f t="shared" si="230"/>
        <v>1.7032391711758521</v>
      </c>
      <c r="M424" s="1">
        <v>1</v>
      </c>
      <c r="N424">
        <f t="shared" si="231"/>
        <v>3.4064783423517042</v>
      </c>
      <c r="O424" s="1">
        <v>35.061779022216797</v>
      </c>
      <c r="P424" s="1">
        <v>34.498512268066406</v>
      </c>
      <c r="Q424" s="1">
        <v>35.087352752685547</v>
      </c>
      <c r="R424" s="1">
        <v>410.08468627929687</v>
      </c>
      <c r="S424" s="1">
        <v>413.31521606445312</v>
      </c>
      <c r="T424" s="1">
        <v>24.299533843994141</v>
      </c>
      <c r="U424" s="1">
        <v>24.481143951416016</v>
      </c>
      <c r="V424" s="1">
        <v>43.442516326904297</v>
      </c>
      <c r="W424" s="1">
        <v>43.767967224121094</v>
      </c>
      <c r="X424" s="1">
        <v>500.24179077148437</v>
      </c>
      <c r="Y424" s="1">
        <v>-1.8209269270300865E-2</v>
      </c>
      <c r="Z424" s="1">
        <v>0.22453847527503967</v>
      </c>
      <c r="AA424" s="1">
        <v>101.32825469970703</v>
      </c>
      <c r="AB424" s="1">
        <v>1.7105321884155273</v>
      </c>
      <c r="AC424" s="1">
        <v>-0.3680344820022583</v>
      </c>
      <c r="AD424" s="1">
        <v>2.1393798291683197E-2</v>
      </c>
      <c r="AE424" s="1">
        <v>1.2978588929399848E-3</v>
      </c>
      <c r="AF424" s="1">
        <v>2.5906544178724289E-2</v>
      </c>
      <c r="AG424" s="1">
        <v>3.0410701874643564E-3</v>
      </c>
      <c r="AH424" s="1">
        <v>1</v>
      </c>
      <c r="AI424" s="1">
        <v>-0.21956524252891541</v>
      </c>
      <c r="AJ424" s="1">
        <v>2.737391471862793</v>
      </c>
      <c r="AK424" s="1">
        <v>1</v>
      </c>
      <c r="AL424" s="1">
        <v>0</v>
      </c>
      <c r="AM424" s="1">
        <v>0.15999999642372131</v>
      </c>
      <c r="AN424" s="1">
        <v>111115</v>
      </c>
      <c r="AO424">
        <f t="shared" si="232"/>
        <v>1.0620844728661436</v>
      </c>
      <c r="AP424">
        <f t="shared" si="233"/>
        <v>1.9772582970832859E-4</v>
      </c>
      <c r="AQ424">
        <f t="shared" si="234"/>
        <v>307.64851226806638</v>
      </c>
      <c r="AR424">
        <f t="shared" si="235"/>
        <v>308.21177902221677</v>
      </c>
      <c r="AS424">
        <f t="shared" si="236"/>
        <v>-2.9134830181267168E-3</v>
      </c>
      <c r="AT424">
        <f t="shared" si="237"/>
        <v>-1.5670157160242702E-2</v>
      </c>
      <c r="AU424">
        <f t="shared" si="238"/>
        <v>5.4933922760812637</v>
      </c>
      <c r="AV424">
        <f t="shared" si="239"/>
        <v>54.213825081279595</v>
      </c>
      <c r="AW424">
        <f t="shared" si="240"/>
        <v>29.732681129863579</v>
      </c>
      <c r="AX424">
        <f t="shared" si="241"/>
        <v>34.780145645141602</v>
      </c>
      <c r="AY424">
        <f t="shared" si="242"/>
        <v>5.5799662961870409</v>
      </c>
      <c r="AZ424">
        <f t="shared" si="243"/>
        <v>6.388452318032499E-3</v>
      </c>
      <c r="BA424">
        <f t="shared" si="244"/>
        <v>2.4806315896492741</v>
      </c>
      <c r="BB424">
        <f t="shared" si="245"/>
        <v>3.0993347065377668</v>
      </c>
      <c r="BC424">
        <f t="shared" si="246"/>
        <v>3.9938593886961384E-3</v>
      </c>
      <c r="BD424">
        <f t="shared" si="247"/>
        <v>126.8281055743754</v>
      </c>
      <c r="BE424">
        <f t="shared" si="248"/>
        <v>3.0283324423472076</v>
      </c>
      <c r="BF424">
        <f t="shared" si="249"/>
        <v>43.017373211859301</v>
      </c>
      <c r="BG424">
        <f t="shared" si="250"/>
        <v>414.70735911004499</v>
      </c>
      <c r="BH424">
        <f t="shared" si="251"/>
        <v>-3.643828019816585E-3</v>
      </c>
    </row>
    <row r="425" spans="1:60" x14ac:dyDescent="0.25">
      <c r="A425" s="1">
        <v>131</v>
      </c>
      <c r="B425" s="1" t="s">
        <v>487</v>
      </c>
      <c r="C425" s="1">
        <v>18831.999999709427</v>
      </c>
      <c r="D425" s="1">
        <v>0</v>
      </c>
      <c r="E425">
        <f t="shared" si="224"/>
        <v>-3.545570714939914</v>
      </c>
      <c r="F425">
        <f t="shared" si="225"/>
        <v>6.3147011970807222E-3</v>
      </c>
      <c r="G425">
        <f t="shared" si="226"/>
        <v>1271.4485121948114</v>
      </c>
      <c r="H425">
        <f t="shared" si="227"/>
        <v>0.19483490671400341</v>
      </c>
      <c r="I425">
        <f t="shared" si="228"/>
        <v>3.0090311268921202</v>
      </c>
      <c r="J425">
        <f t="shared" si="229"/>
        <v>34.484199523925781</v>
      </c>
      <c r="K425" s="1">
        <v>4.7100000381469727</v>
      </c>
      <c r="L425">
        <f t="shared" si="230"/>
        <v>1.7032391711758521</v>
      </c>
      <c r="M425" s="1">
        <v>1</v>
      </c>
      <c r="N425">
        <f t="shared" si="231"/>
        <v>3.4064783423517042</v>
      </c>
      <c r="O425" s="1">
        <v>35.0582275390625</v>
      </c>
      <c r="P425" s="1">
        <v>34.484199523925781</v>
      </c>
      <c r="Q425" s="1">
        <v>35.08624267578125</v>
      </c>
      <c r="R425" s="1">
        <v>410.04544067382812</v>
      </c>
      <c r="S425" s="1">
        <v>413.30795288085937</v>
      </c>
      <c r="T425" s="1">
        <v>24.295864105224609</v>
      </c>
      <c r="U425" s="1">
        <v>24.474821090698242</v>
      </c>
      <c r="V425" s="1">
        <v>43.444305419921875</v>
      </c>
      <c r="W425" s="1">
        <v>43.765132904052734</v>
      </c>
      <c r="X425" s="1">
        <v>500.23895263671875</v>
      </c>
      <c r="Y425" s="1">
        <v>-6.0657309368252754E-3</v>
      </c>
      <c r="Z425" s="1">
        <v>0.23434868454933167</v>
      </c>
      <c r="AA425" s="1">
        <v>101.32833099365234</v>
      </c>
      <c r="AB425" s="1">
        <v>1.7105321884155273</v>
      </c>
      <c r="AC425" s="1">
        <v>-0.3680344820022583</v>
      </c>
      <c r="AD425" s="1">
        <v>2.1393798291683197E-2</v>
      </c>
      <c r="AE425" s="1">
        <v>1.2978588929399848E-3</v>
      </c>
      <c r="AF425" s="1">
        <v>2.5906544178724289E-2</v>
      </c>
      <c r="AG425" s="1">
        <v>3.0410701874643564E-3</v>
      </c>
      <c r="AH425" s="1">
        <v>1</v>
      </c>
      <c r="AI425" s="1">
        <v>-0.21956524252891541</v>
      </c>
      <c r="AJ425" s="1">
        <v>2.737391471862793</v>
      </c>
      <c r="AK425" s="1">
        <v>1</v>
      </c>
      <c r="AL425" s="1">
        <v>0</v>
      </c>
      <c r="AM425" s="1">
        <v>0.15999999642372131</v>
      </c>
      <c r="AN425" s="1">
        <v>111115</v>
      </c>
      <c r="AO425">
        <f t="shared" si="232"/>
        <v>1.0620784471023588</v>
      </c>
      <c r="AP425">
        <f t="shared" si="233"/>
        <v>1.9483490671400342E-4</v>
      </c>
      <c r="AQ425">
        <f t="shared" si="234"/>
        <v>307.63419952392576</v>
      </c>
      <c r="AR425">
        <f t="shared" si="235"/>
        <v>308.20822753906248</v>
      </c>
      <c r="AS425">
        <f t="shared" si="236"/>
        <v>-9.705169281992998E-4</v>
      </c>
      <c r="AT425">
        <f t="shared" si="237"/>
        <v>-1.3139026228173981E-2</v>
      </c>
      <c r="AU425">
        <f t="shared" si="238"/>
        <v>5.4890238993808147</v>
      </c>
      <c r="AV425">
        <f t="shared" si="239"/>
        <v>54.170673152848742</v>
      </c>
      <c r="AW425">
        <f t="shared" si="240"/>
        <v>29.6958520621505</v>
      </c>
      <c r="AX425">
        <f t="shared" si="241"/>
        <v>34.771213531494141</v>
      </c>
      <c r="AY425">
        <f t="shared" si="242"/>
        <v>5.5772024653258079</v>
      </c>
      <c r="AZ425">
        <f t="shared" si="243"/>
        <v>6.3030170865297505E-3</v>
      </c>
      <c r="BA425">
        <f t="shared" si="244"/>
        <v>2.4799927724886945</v>
      </c>
      <c r="BB425">
        <f t="shared" si="245"/>
        <v>3.0972096928371133</v>
      </c>
      <c r="BC425">
        <f t="shared" si="246"/>
        <v>3.9404337598129887E-3</v>
      </c>
      <c r="BD425">
        <f t="shared" si="247"/>
        <v>128.83375568506267</v>
      </c>
      <c r="BE425">
        <f t="shared" si="248"/>
        <v>3.0762740066637928</v>
      </c>
      <c r="BF425">
        <f t="shared" si="249"/>
        <v>43.042655866372812</v>
      </c>
      <c r="BG425">
        <f t="shared" si="250"/>
        <v>414.71307570394021</v>
      </c>
      <c r="BH425">
        <f t="shared" si="251"/>
        <v>-3.6799124279841989E-3</v>
      </c>
    </row>
    <row r="426" spans="1:60" x14ac:dyDescent="0.25">
      <c r="A426" s="1">
        <v>132</v>
      </c>
      <c r="B426" s="1" t="s">
        <v>488</v>
      </c>
      <c r="C426" s="1">
        <v>18837.499999586493</v>
      </c>
      <c r="D426" s="1">
        <v>0</v>
      </c>
      <c r="E426">
        <f t="shared" si="224"/>
        <v>-3.6501387212612899</v>
      </c>
      <c r="F426">
        <f t="shared" si="225"/>
        <v>6.3318251650381118E-3</v>
      </c>
      <c r="G426">
        <f t="shared" si="226"/>
        <v>1294.9309930777304</v>
      </c>
      <c r="H426">
        <f t="shared" si="227"/>
        <v>0.19526433021321626</v>
      </c>
      <c r="I426">
        <f t="shared" si="228"/>
        <v>3.007547395368082</v>
      </c>
      <c r="J426">
        <f t="shared" si="229"/>
        <v>34.477985382080078</v>
      </c>
      <c r="K426" s="1">
        <v>4.7100000381469727</v>
      </c>
      <c r="L426">
        <f t="shared" si="230"/>
        <v>1.7032391711758521</v>
      </c>
      <c r="M426" s="1">
        <v>1</v>
      </c>
      <c r="N426">
        <f t="shared" si="231"/>
        <v>3.4064783423517042</v>
      </c>
      <c r="O426" s="1">
        <v>35.052845001220703</v>
      </c>
      <c r="P426" s="1">
        <v>34.477985382080078</v>
      </c>
      <c r="Q426" s="1">
        <v>35.0738525390625</v>
      </c>
      <c r="R426" s="1">
        <v>409.95306396484375</v>
      </c>
      <c r="S426" s="1">
        <v>413.31396484375</v>
      </c>
      <c r="T426" s="1">
        <v>24.291482925415039</v>
      </c>
      <c r="U426" s="1">
        <v>24.470840454101563</v>
      </c>
      <c r="V426" s="1">
        <v>43.449069976806641</v>
      </c>
      <c r="W426" s="1">
        <v>43.770122528076172</v>
      </c>
      <c r="X426" s="1">
        <v>500.22393798828125</v>
      </c>
      <c r="Y426" s="1">
        <v>-4.1280458681285381E-3</v>
      </c>
      <c r="Z426" s="1">
        <v>0.10266783833503723</v>
      </c>
      <c r="AA426" s="1">
        <v>101.32798004150391</v>
      </c>
      <c r="AB426" s="1">
        <v>1.7105321884155273</v>
      </c>
      <c r="AC426" s="1">
        <v>-0.3680344820022583</v>
      </c>
      <c r="AD426" s="1">
        <v>2.1393798291683197E-2</v>
      </c>
      <c r="AE426" s="1">
        <v>1.2978588929399848E-3</v>
      </c>
      <c r="AF426" s="1">
        <v>2.5906544178724289E-2</v>
      </c>
      <c r="AG426" s="1">
        <v>3.0410701874643564E-3</v>
      </c>
      <c r="AH426" s="1">
        <v>1</v>
      </c>
      <c r="AI426" s="1">
        <v>-0.21956524252891541</v>
      </c>
      <c r="AJ426" s="1">
        <v>2.737391471862793</v>
      </c>
      <c r="AK426" s="1">
        <v>1</v>
      </c>
      <c r="AL426" s="1">
        <v>0</v>
      </c>
      <c r="AM426" s="1">
        <v>0.15999999642372131</v>
      </c>
      <c r="AN426" s="1">
        <v>111115</v>
      </c>
      <c r="AO426">
        <f t="shared" si="232"/>
        <v>1.0620465688681424</v>
      </c>
      <c r="AP426">
        <f t="shared" si="233"/>
        <v>1.9526433021321626E-4</v>
      </c>
      <c r="AQ426">
        <f t="shared" si="234"/>
        <v>307.62798538208006</v>
      </c>
      <c r="AR426">
        <f t="shared" si="235"/>
        <v>308.20284500122068</v>
      </c>
      <c r="AS426">
        <f t="shared" si="236"/>
        <v>-6.6048732413752365E-4</v>
      </c>
      <c r="AT426">
        <f t="shared" si="237"/>
        <v>-1.3221268622938834E-2</v>
      </c>
      <c r="AU426">
        <f t="shared" si="238"/>
        <v>5.4871282285001115</v>
      </c>
      <c r="AV426">
        <f t="shared" si="239"/>
        <v>54.152152507654705</v>
      </c>
      <c r="AW426">
        <f t="shared" si="240"/>
        <v>29.681312053553143</v>
      </c>
      <c r="AX426">
        <f t="shared" si="241"/>
        <v>34.765415191650391</v>
      </c>
      <c r="AY426">
        <f t="shared" si="242"/>
        <v>5.5754089435192142</v>
      </c>
      <c r="AZ426">
        <f t="shared" si="243"/>
        <v>6.3200776584518359E-3</v>
      </c>
      <c r="BA426">
        <f t="shared" si="244"/>
        <v>2.4795808331320295</v>
      </c>
      <c r="BB426">
        <f t="shared" si="245"/>
        <v>3.0958281103871848</v>
      </c>
      <c r="BC426">
        <f t="shared" si="246"/>
        <v>3.9511022994470667E-3</v>
      </c>
      <c r="BD426">
        <f t="shared" si="247"/>
        <v>131.21274182170509</v>
      </c>
      <c r="BE426">
        <f t="shared" si="248"/>
        <v>3.1330443760042526</v>
      </c>
      <c r="BF426">
        <f t="shared" si="249"/>
        <v>43.052026102350304</v>
      </c>
      <c r="BG426">
        <f t="shared" si="250"/>
        <v>414.76052835552645</v>
      </c>
      <c r="BH426">
        <f t="shared" si="251"/>
        <v>-3.7888337187727168E-3</v>
      </c>
    </row>
    <row r="427" spans="1:60" x14ac:dyDescent="0.25">
      <c r="A427" s="1">
        <v>133</v>
      </c>
      <c r="B427" s="1" t="s">
        <v>489</v>
      </c>
      <c r="C427" s="1">
        <v>18842.499999474734</v>
      </c>
      <c r="D427" s="1">
        <v>0</v>
      </c>
      <c r="E427">
        <f t="shared" si="224"/>
        <v>-3.6466797915824287</v>
      </c>
      <c r="F427">
        <f t="shared" si="225"/>
        <v>6.3041155387181108E-3</v>
      </c>
      <c r="G427">
        <f t="shared" si="226"/>
        <v>1298.0310651129707</v>
      </c>
      <c r="H427">
        <f t="shared" si="227"/>
        <v>0.19433928118660937</v>
      </c>
      <c r="I427">
        <f t="shared" si="228"/>
        <v>3.0064620210968664</v>
      </c>
      <c r="J427">
        <f t="shared" si="229"/>
        <v>34.472789764404297</v>
      </c>
      <c r="K427" s="1">
        <v>4.7100000381469727</v>
      </c>
      <c r="L427">
        <f t="shared" si="230"/>
        <v>1.7032391711758521</v>
      </c>
      <c r="M427" s="1">
        <v>1</v>
      </c>
      <c r="N427">
        <f t="shared" si="231"/>
        <v>3.4064783423517042</v>
      </c>
      <c r="O427" s="1">
        <v>35.045860290527344</v>
      </c>
      <c r="P427" s="1">
        <v>34.472789764404297</v>
      </c>
      <c r="Q427" s="1">
        <v>35.06854248046875</v>
      </c>
      <c r="R427" s="1">
        <v>409.94174194335937</v>
      </c>
      <c r="S427" s="1">
        <v>413.29971313476562</v>
      </c>
      <c r="T427" s="1">
        <v>24.287424087524414</v>
      </c>
      <c r="U427" s="1">
        <v>24.465930938720703</v>
      </c>
      <c r="V427" s="1">
        <v>43.4573974609375</v>
      </c>
      <c r="W427" s="1">
        <v>43.776782989501953</v>
      </c>
      <c r="X427" s="1">
        <v>500.22921752929687</v>
      </c>
      <c r="Y427" s="1">
        <v>-1.2624422088265419E-2</v>
      </c>
      <c r="Z427" s="1">
        <v>8.6783520877361298E-2</v>
      </c>
      <c r="AA427" s="1">
        <v>101.32791137695312</v>
      </c>
      <c r="AB427" s="1">
        <v>1.7105321884155273</v>
      </c>
      <c r="AC427" s="1">
        <v>-0.3680344820022583</v>
      </c>
      <c r="AD427" s="1">
        <v>2.1393798291683197E-2</v>
      </c>
      <c r="AE427" s="1">
        <v>1.2978588929399848E-3</v>
      </c>
      <c r="AF427" s="1">
        <v>2.5906544178724289E-2</v>
      </c>
      <c r="AG427" s="1">
        <v>3.0410701874643564E-3</v>
      </c>
      <c r="AH427" s="1">
        <v>1</v>
      </c>
      <c r="AI427" s="1">
        <v>-0.21956524252891541</v>
      </c>
      <c r="AJ427" s="1">
        <v>2.737391471862793</v>
      </c>
      <c r="AK427" s="1">
        <v>1</v>
      </c>
      <c r="AL427" s="1">
        <v>0</v>
      </c>
      <c r="AM427" s="1">
        <v>0.15999999642372131</v>
      </c>
      <c r="AN427" s="1">
        <v>111115</v>
      </c>
      <c r="AO427">
        <f t="shared" si="232"/>
        <v>1.0620577780846452</v>
      </c>
      <c r="AP427">
        <f t="shared" si="233"/>
        <v>1.9433928118660937E-4</v>
      </c>
      <c r="AQ427">
        <f t="shared" si="234"/>
        <v>307.62278976440427</v>
      </c>
      <c r="AR427">
        <f t="shared" si="235"/>
        <v>308.19586029052732</v>
      </c>
      <c r="AS427">
        <f t="shared" si="236"/>
        <v>-2.0199074889740154E-3</v>
      </c>
      <c r="AT427">
        <f t="shared" si="237"/>
        <v>-1.3063256110780854E-2</v>
      </c>
      <c r="AU427">
        <f t="shared" si="238"/>
        <v>5.4855437030102134</v>
      </c>
      <c r="AV427">
        <f t="shared" si="239"/>
        <v>54.136551602285287</v>
      </c>
      <c r="AW427">
        <f t="shared" si="240"/>
        <v>29.670620663564584</v>
      </c>
      <c r="AX427">
        <f t="shared" si="241"/>
        <v>34.75932502746582</v>
      </c>
      <c r="AY427">
        <f t="shared" si="242"/>
        <v>5.5735256954972705</v>
      </c>
      <c r="AZ427">
        <f t="shared" si="243"/>
        <v>6.2924705325637853E-3</v>
      </c>
      <c r="BA427">
        <f t="shared" si="244"/>
        <v>2.479081681913347</v>
      </c>
      <c r="BB427">
        <f t="shared" si="245"/>
        <v>3.0944440135839235</v>
      </c>
      <c r="BC427">
        <f t="shared" si="246"/>
        <v>3.9338386586412885E-3</v>
      </c>
      <c r="BD427">
        <f t="shared" si="247"/>
        <v>131.52677673029916</v>
      </c>
      <c r="BE427">
        <f t="shared" si="248"/>
        <v>3.1406531963638664</v>
      </c>
      <c r="BF427">
        <f t="shared" si="249"/>
        <v>43.0562794474424</v>
      </c>
      <c r="BG427">
        <f t="shared" si="250"/>
        <v>414.74490585988292</v>
      </c>
      <c r="BH427">
        <f t="shared" si="251"/>
        <v>-3.7857599199725678E-3</v>
      </c>
    </row>
    <row r="428" spans="1:60" x14ac:dyDescent="0.25">
      <c r="A428" s="1">
        <v>134</v>
      </c>
      <c r="B428" s="1" t="s">
        <v>490</v>
      </c>
      <c r="C428" s="1">
        <v>18847.499999362975</v>
      </c>
      <c r="D428" s="1">
        <v>0</v>
      </c>
      <c r="E428">
        <f t="shared" si="224"/>
        <v>-3.6437924307052723</v>
      </c>
      <c r="F428">
        <f t="shared" si="225"/>
        <v>6.2939071346546239E-3</v>
      </c>
      <c r="G428">
        <f t="shared" si="226"/>
        <v>1298.7794469406545</v>
      </c>
      <c r="H428">
        <f t="shared" si="227"/>
        <v>0.19395243320919425</v>
      </c>
      <c r="I428">
        <f t="shared" si="228"/>
        <v>3.0053545196876015</v>
      </c>
      <c r="J428">
        <f t="shared" si="229"/>
        <v>34.467754364013672</v>
      </c>
      <c r="K428" s="1">
        <v>4.7100000381469727</v>
      </c>
      <c r="L428">
        <f t="shared" si="230"/>
        <v>1.7032391711758521</v>
      </c>
      <c r="M428" s="1">
        <v>1</v>
      </c>
      <c r="N428">
        <f t="shared" si="231"/>
        <v>3.4064783423517042</v>
      </c>
      <c r="O428" s="1">
        <v>35.039348602294922</v>
      </c>
      <c r="P428" s="1">
        <v>34.467754364013672</v>
      </c>
      <c r="Q428" s="1">
        <v>35.071395874023438</v>
      </c>
      <c r="R428" s="1">
        <v>409.92892456054687</v>
      </c>
      <c r="S428" s="1">
        <v>413.28436279296875</v>
      </c>
      <c r="T428" s="1">
        <v>24.283639907836914</v>
      </c>
      <c r="U428" s="1">
        <v>24.461793899536133</v>
      </c>
      <c r="V428" s="1">
        <v>43.466644287109375</v>
      </c>
      <c r="W428" s="1">
        <v>43.785800933837891</v>
      </c>
      <c r="X428" s="1">
        <v>500.22439575195313</v>
      </c>
      <c r="Y428" s="1">
        <v>-2.4986440315842628E-2</v>
      </c>
      <c r="Z428" s="1">
        <v>8.1878937780857086E-2</v>
      </c>
      <c r="AA428" s="1">
        <v>101.32756042480469</v>
      </c>
      <c r="AB428" s="1">
        <v>1.7105321884155273</v>
      </c>
      <c r="AC428" s="1">
        <v>-0.3680344820022583</v>
      </c>
      <c r="AD428" s="1">
        <v>2.1393798291683197E-2</v>
      </c>
      <c r="AE428" s="1">
        <v>1.2978588929399848E-3</v>
      </c>
      <c r="AF428" s="1">
        <v>2.5906544178724289E-2</v>
      </c>
      <c r="AG428" s="1">
        <v>3.0410701874643564E-3</v>
      </c>
      <c r="AH428" s="1">
        <v>1</v>
      </c>
      <c r="AI428" s="1">
        <v>-0.21956524252891541</v>
      </c>
      <c r="AJ428" s="1">
        <v>2.737391471862793</v>
      </c>
      <c r="AK428" s="1">
        <v>1</v>
      </c>
      <c r="AL428" s="1">
        <v>0</v>
      </c>
      <c r="AM428" s="1">
        <v>0.15999999642372131</v>
      </c>
      <c r="AN428" s="1">
        <v>111115</v>
      </c>
      <c r="AO428">
        <f t="shared" si="232"/>
        <v>1.062047540765527</v>
      </c>
      <c r="AP428">
        <f t="shared" si="233"/>
        <v>1.9395243320919424E-4</v>
      </c>
      <c r="AQ428">
        <f t="shared" si="234"/>
        <v>307.61775436401365</v>
      </c>
      <c r="AR428">
        <f t="shared" si="235"/>
        <v>308.1893486022949</v>
      </c>
      <c r="AS428">
        <f t="shared" si="236"/>
        <v>-3.9978303611763466E-3</v>
      </c>
      <c r="AT428">
        <f t="shared" si="237"/>
        <v>-1.3100638245647145E-2</v>
      </c>
      <c r="AU428">
        <f t="shared" si="238"/>
        <v>5.4840084191419676</v>
      </c>
      <c r="AV428">
        <f t="shared" si="239"/>
        <v>54.121587415613909</v>
      </c>
      <c r="AW428">
        <f t="shared" si="240"/>
        <v>29.659793516077777</v>
      </c>
      <c r="AX428">
        <f t="shared" si="241"/>
        <v>34.753551483154297</v>
      </c>
      <c r="AY428">
        <f t="shared" si="242"/>
        <v>5.5717408657337355</v>
      </c>
      <c r="AZ428">
        <f t="shared" si="243"/>
        <v>6.2822997773146734E-3</v>
      </c>
      <c r="BA428">
        <f t="shared" si="244"/>
        <v>2.4786538994543661</v>
      </c>
      <c r="BB428">
        <f t="shared" si="245"/>
        <v>3.0930869662793694</v>
      </c>
      <c r="BC428">
        <f t="shared" si="246"/>
        <v>3.9274785621188383E-3</v>
      </c>
      <c r="BD428">
        <f t="shared" si="247"/>
        <v>131.60215288837358</v>
      </c>
      <c r="BE428">
        <f t="shared" si="248"/>
        <v>3.1425806632593716</v>
      </c>
      <c r="BF428">
        <f t="shared" si="249"/>
        <v>43.061715845845825</v>
      </c>
      <c r="BG428">
        <f t="shared" si="250"/>
        <v>414.72841124626262</v>
      </c>
      <c r="BH428">
        <f t="shared" si="251"/>
        <v>-3.7833905273276184E-3</v>
      </c>
    </row>
    <row r="429" spans="1:60" x14ac:dyDescent="0.25">
      <c r="A429" s="1" t="s">
        <v>9</v>
      </c>
      <c r="B429" s="1" t="s">
        <v>491</v>
      </c>
    </row>
    <row r="430" spans="1:60" x14ac:dyDescent="0.25">
      <c r="A430" s="1" t="s">
        <v>9</v>
      </c>
      <c r="B430" s="1" t="s">
        <v>492</v>
      </c>
    </row>
    <row r="431" spans="1:60" x14ac:dyDescent="0.25">
      <c r="A431" s="1" t="s">
        <v>9</v>
      </c>
      <c r="B431" s="1" t="s">
        <v>493</v>
      </c>
    </row>
    <row r="432" spans="1:60" x14ac:dyDescent="0.25">
      <c r="A432" s="1" t="s">
        <v>9</v>
      </c>
      <c r="B432" s="1" t="s">
        <v>494</v>
      </c>
    </row>
    <row r="433" spans="1:60" x14ac:dyDescent="0.25">
      <c r="A433" s="1" t="s">
        <v>9</v>
      </c>
      <c r="B433" s="1" t="s">
        <v>495</v>
      </c>
    </row>
    <row r="434" spans="1:60" x14ac:dyDescent="0.25">
      <c r="A434" s="1" t="s">
        <v>9</v>
      </c>
      <c r="B434" s="1" t="s">
        <v>496</v>
      </c>
    </row>
    <row r="435" spans="1:60" x14ac:dyDescent="0.25">
      <c r="A435" s="1" t="s">
        <v>9</v>
      </c>
      <c r="B435" s="1" t="s">
        <v>497</v>
      </c>
    </row>
    <row r="436" spans="1:60" x14ac:dyDescent="0.25">
      <c r="A436" s="1" t="s">
        <v>9</v>
      </c>
      <c r="B436" s="1" t="s">
        <v>498</v>
      </c>
    </row>
    <row r="437" spans="1:60" x14ac:dyDescent="0.25">
      <c r="A437" s="1" t="s">
        <v>9</v>
      </c>
      <c r="B437" s="1" t="s">
        <v>499</v>
      </c>
    </row>
    <row r="438" spans="1:60" x14ac:dyDescent="0.25">
      <c r="A438" s="1" t="s">
        <v>9</v>
      </c>
      <c r="B438" s="1" t="s">
        <v>500</v>
      </c>
    </row>
    <row r="439" spans="1:60" x14ac:dyDescent="0.25">
      <c r="A439" s="1" t="s">
        <v>9</v>
      </c>
      <c r="B439" s="1" t="s">
        <v>501</v>
      </c>
    </row>
    <row r="440" spans="1:60" x14ac:dyDescent="0.25">
      <c r="A440" s="1">
        <v>135</v>
      </c>
      <c r="B440" s="1" t="s">
        <v>502</v>
      </c>
      <c r="C440" s="1">
        <v>19263.999999932945</v>
      </c>
      <c r="D440" s="1">
        <v>0</v>
      </c>
      <c r="E440">
        <f>(R440-S440*(1000-T440)/(1000-U440))*AO440</f>
        <v>-3.4298254357626559</v>
      </c>
      <c r="F440">
        <f>IF(AZ440&lt;&gt;0,1/(1/AZ440-1/N440),0)</f>
        <v>8.7232218428674527E-3</v>
      </c>
      <c r="G440">
        <f>((BC440-AP440/2)*S440-E440)/(BC440+AP440/2)</f>
        <v>1006.4393562188965</v>
      </c>
      <c r="H440">
        <f>AP440*1000</f>
        <v>0.2700031760827355</v>
      </c>
      <c r="I440">
        <f>(AU440-BA440)</f>
        <v>3.0192966428711272</v>
      </c>
      <c r="J440">
        <f>(P440+AT440*D440)</f>
        <v>34.446426391601563</v>
      </c>
      <c r="K440" s="1">
        <v>2.2899999618530273</v>
      </c>
      <c r="L440">
        <f>(K440*AI440+AJ440)</f>
        <v>2.234587074847326</v>
      </c>
      <c r="M440" s="1">
        <v>1</v>
      </c>
      <c r="N440">
        <f>L440*(M440+1)*(M440+1)/(M440*M440+1)</f>
        <v>4.469174149694652</v>
      </c>
      <c r="O440" s="1">
        <v>35.030586242675781</v>
      </c>
      <c r="P440" s="1">
        <v>34.446426391601563</v>
      </c>
      <c r="Q440" s="1">
        <v>35.081699371337891</v>
      </c>
      <c r="R440" s="1">
        <v>409.94387817382812</v>
      </c>
      <c r="S440" s="1">
        <v>411.46310424804687</v>
      </c>
      <c r="T440" s="1">
        <v>24.140119552612305</v>
      </c>
      <c r="U440" s="1">
        <v>24.260721206665039</v>
      </c>
      <c r="V440" s="1">
        <v>43.231216430664062</v>
      </c>
      <c r="W440" s="1">
        <v>43.446983337402344</v>
      </c>
      <c r="X440" s="1">
        <v>500.2474365234375</v>
      </c>
      <c r="Y440" s="1">
        <v>3.3303967211395502E-3</v>
      </c>
      <c r="Z440" s="1">
        <v>0.18076467514038086</v>
      </c>
      <c r="AA440" s="1">
        <v>101.32481384277344</v>
      </c>
      <c r="AB440" s="1">
        <v>1.6994466781616211</v>
      </c>
      <c r="AC440" s="1">
        <v>-0.36531499028205872</v>
      </c>
      <c r="AD440" s="1">
        <v>1.9973481073975563E-2</v>
      </c>
      <c r="AE440" s="1">
        <v>1.7526353476569057E-3</v>
      </c>
      <c r="AF440" s="1">
        <v>2.1210798993706703E-2</v>
      </c>
      <c r="AG440" s="1">
        <v>2.0069105084985495E-3</v>
      </c>
      <c r="AH440" s="1">
        <v>0.66666668653488159</v>
      </c>
      <c r="AI440" s="1">
        <v>-0.21956524252891541</v>
      </c>
      <c r="AJ440" s="1">
        <v>2.737391471862793</v>
      </c>
      <c r="AK440" s="1">
        <v>1</v>
      </c>
      <c r="AL440" s="1">
        <v>0</v>
      </c>
      <c r="AM440" s="1">
        <v>0.15999999642372131</v>
      </c>
      <c r="AN440" s="1">
        <v>111115</v>
      </c>
      <c r="AO440">
        <f>X440*0.000001/(K440*0.0001)</f>
        <v>2.1844866587624137</v>
      </c>
      <c r="AP440">
        <f>(U440-T440)/(1000-U440)*AO440</f>
        <v>2.7000317608273552E-4</v>
      </c>
      <c r="AQ440">
        <f>(P440+273.15)</f>
        <v>307.59642639160154</v>
      </c>
      <c r="AR440">
        <f>(O440+273.15)</f>
        <v>308.18058624267576</v>
      </c>
      <c r="AS440">
        <f>(Y440*AK440+Z440*AL440)*AM440</f>
        <v>5.3286346347190122E-4</v>
      </c>
      <c r="AT440">
        <f>((AS440+0.00000010773*(AR440^4-AQ440^4))-AP440*44100)/(L440*0.92*2*29.3+0.00000043092*AQ440^3)</f>
        <v>-3.4279700638493178E-2</v>
      </c>
      <c r="AU440">
        <f>0.61365*EXP(17.502*J440/(240.97+J440))</f>
        <v>5.4775097028278878</v>
      </c>
      <c r="AV440">
        <f>AU440*1000/AA440</f>
        <v>54.05891701244461</v>
      </c>
      <c r="AW440">
        <f>(AV440-U440)</f>
        <v>29.798195805779571</v>
      </c>
      <c r="AX440">
        <f>IF(D440,P440,(O440+P440)/2)</f>
        <v>34.738506317138672</v>
      </c>
      <c r="AY440">
        <f>0.61365*EXP(17.502*AX440/(240.97+AX440))</f>
        <v>5.5670921468476466</v>
      </c>
      <c r="AZ440">
        <f>IF(AW440&lt;&gt;0,(1000-(AV440+U440)/2)/AW440*AP440,0)</f>
        <v>8.7062284656177751E-3</v>
      </c>
      <c r="BA440">
        <f>U440*AA440/1000</f>
        <v>2.4582130599567606</v>
      </c>
      <c r="BB440">
        <f>(AY440-BA440)</f>
        <v>3.108879086890886</v>
      </c>
      <c r="BC440">
        <f>1/(1.6/F440+1.37/N440)</f>
        <v>5.4429169923752184E-3</v>
      </c>
      <c r="BD440">
        <f>G440*AA440*0.001</f>
        <v>101.97728041292044</v>
      </c>
      <c r="BE440">
        <f>G440/S440</f>
        <v>2.4460014660565372</v>
      </c>
      <c r="BF440">
        <f>(1-AP440*AA440/AU440/F440)*100</f>
        <v>42.743524023460367</v>
      </c>
      <c r="BG440">
        <f>(S440-E440/(N440/1.35))</f>
        <v>412.49914898096381</v>
      </c>
      <c r="BH440">
        <f>E440*BF440/100/BG440</f>
        <v>-3.5540152330486865E-3</v>
      </c>
    </row>
    <row r="441" spans="1:60" x14ac:dyDescent="0.25">
      <c r="A441" s="1">
        <v>136</v>
      </c>
      <c r="B441" s="1" t="s">
        <v>503</v>
      </c>
      <c r="C441" s="1">
        <v>19268.999999821186</v>
      </c>
      <c r="D441" s="1">
        <v>0</v>
      </c>
      <c r="E441">
        <f>(R441-S441*(1000-T441)/(1000-U441))*AO441</f>
        <v>-3.3860818079357502</v>
      </c>
      <c r="F441">
        <f>IF(AZ441&lt;&gt;0,1/(1/AZ441-1/N441),0)</f>
        <v>8.8002433074611097E-3</v>
      </c>
      <c r="G441">
        <f>((BC441-AP441/2)*S441-E441)/(BC441+AP441/2)</f>
        <v>993.34532221019106</v>
      </c>
      <c r="H441">
        <f>AP441*1000</f>
        <v>0.27206908071392411</v>
      </c>
      <c r="I441">
        <f>(AU441-BA441)</f>
        <v>3.0158942015636616</v>
      </c>
      <c r="J441">
        <f>(P441+AT441*D441)</f>
        <v>34.434085845947266</v>
      </c>
      <c r="K441" s="1">
        <v>2.2899999618530273</v>
      </c>
      <c r="L441">
        <f>(K441*AI441+AJ441)</f>
        <v>2.234587074847326</v>
      </c>
      <c r="M441" s="1">
        <v>1</v>
      </c>
      <c r="N441">
        <f>L441*(M441+1)*(M441+1)/(M441*M441+1)</f>
        <v>4.469174149694652</v>
      </c>
      <c r="O441" s="1">
        <v>35.027950286865234</v>
      </c>
      <c r="P441" s="1">
        <v>34.434085845947266</v>
      </c>
      <c r="Q441" s="1">
        <v>35.087238311767578</v>
      </c>
      <c r="R441" s="1">
        <v>409.97817993164062</v>
      </c>
      <c r="S441" s="1">
        <v>411.47698974609375</v>
      </c>
      <c r="T441" s="1">
        <v>24.135635375976563</v>
      </c>
      <c r="U441" s="1">
        <v>24.257160186767578</v>
      </c>
      <c r="V441" s="1">
        <v>43.22979736328125</v>
      </c>
      <c r="W441" s="1">
        <v>43.446784973144531</v>
      </c>
      <c r="X441" s="1">
        <v>500.2476806640625</v>
      </c>
      <c r="Y441" s="1">
        <v>-2.0127622410655022E-2</v>
      </c>
      <c r="Z441" s="1">
        <v>0.15736967325210571</v>
      </c>
      <c r="AA441" s="1">
        <v>101.32506561279297</v>
      </c>
      <c r="AB441" s="1">
        <v>1.6994466781616211</v>
      </c>
      <c r="AC441" s="1">
        <v>-0.36531499028205872</v>
      </c>
      <c r="AD441" s="1">
        <v>1.9973481073975563E-2</v>
      </c>
      <c r="AE441" s="1">
        <v>1.7526353476569057E-3</v>
      </c>
      <c r="AF441" s="1">
        <v>2.1210798993706703E-2</v>
      </c>
      <c r="AG441" s="1">
        <v>2.0069105084985495E-3</v>
      </c>
      <c r="AH441" s="1">
        <v>1</v>
      </c>
      <c r="AI441" s="1">
        <v>-0.21956524252891541</v>
      </c>
      <c r="AJ441" s="1">
        <v>2.737391471862793</v>
      </c>
      <c r="AK441" s="1">
        <v>1</v>
      </c>
      <c r="AL441" s="1">
        <v>0</v>
      </c>
      <c r="AM441" s="1">
        <v>0.15999999642372131</v>
      </c>
      <c r="AN441" s="1">
        <v>111115</v>
      </c>
      <c r="AO441">
        <f>X441*0.000001/(K441*0.0001)</f>
        <v>2.1844877248786974</v>
      </c>
      <c r="AP441">
        <f>(U441-T441)/(1000-U441)*AO441</f>
        <v>2.720690807139241E-4</v>
      </c>
      <c r="AQ441">
        <f>(P441+273.15)</f>
        <v>307.58408584594724</v>
      </c>
      <c r="AR441">
        <f>(O441+273.15)</f>
        <v>308.17795028686521</v>
      </c>
      <c r="AS441">
        <f>(Y441*AK441+Z441*AL441)*AM441</f>
        <v>-3.2204195137228164E-3</v>
      </c>
      <c r="AT441">
        <f>((AS441+0.00000010773*(AR441^4-AQ441^4))-AP441*44100)/(L441*0.92*2*29.3+0.00000043092*AQ441^3)</f>
        <v>-3.4079727446711706E-2</v>
      </c>
      <c r="AU441">
        <f>0.61365*EXP(17.502*J441/(240.97+J441))</f>
        <v>5.4737525490679158</v>
      </c>
      <c r="AV441">
        <f>AU441*1000/AA441</f>
        <v>54.021702487571027</v>
      </c>
      <c r="AW441">
        <f>(AV441-U441)</f>
        <v>29.764542300803448</v>
      </c>
      <c r="AX441">
        <f>IF(D441,P441,(O441+P441)/2)</f>
        <v>34.73101806640625</v>
      </c>
      <c r="AY441">
        <f>0.61365*EXP(17.502*AX441/(240.97+AX441))</f>
        <v>5.5647796524259032</v>
      </c>
      <c r="AZ441">
        <f>IF(AW441&lt;&gt;0,(1000-(AV441+U441)/2)/AW441*AP441,0)</f>
        <v>8.7829488177044151E-3</v>
      </c>
      <c r="BA441">
        <f>U441*AA441/1000</f>
        <v>2.4578583475042541</v>
      </c>
      <c r="BB441">
        <f>(AY441-BA441)</f>
        <v>3.1069213049216491</v>
      </c>
      <c r="BC441">
        <f>1/(1.6/F441+1.37/N441)</f>
        <v>5.4908941975162565E-3</v>
      </c>
      <c r="BD441">
        <f>G441*AA441*0.001</f>
        <v>100.65077994910858</v>
      </c>
      <c r="BE441">
        <f>G441/S441</f>
        <v>2.4140968923271879</v>
      </c>
      <c r="BF441">
        <f>(1-AP441*AA441/AU441/F441)*100</f>
        <v>42.770988730687279</v>
      </c>
      <c r="BG441">
        <f>(S441-E441/(N441/1.35))</f>
        <v>412.49982087497818</v>
      </c>
      <c r="BH441">
        <f>E441*BF441/100/BG441</f>
        <v>-3.5109364784984857E-3</v>
      </c>
    </row>
    <row r="442" spans="1:60" x14ac:dyDescent="0.25">
      <c r="A442" s="1">
        <v>137</v>
      </c>
      <c r="B442" s="1" t="s">
        <v>504</v>
      </c>
      <c r="C442" s="1">
        <v>19273.999999709427</v>
      </c>
      <c r="D442" s="1">
        <v>0</v>
      </c>
      <c r="E442">
        <f>(R442-S442*(1000-T442)/(1000-U442))*AO442</f>
        <v>-3.4341937706415657</v>
      </c>
      <c r="F442">
        <f>IF(AZ442&lt;&gt;0,1/(1/AZ442-1/N442),0)</f>
        <v>8.8738887820868691E-3</v>
      </c>
      <c r="G442">
        <f>((BC442-AP442/2)*S442-E442)/(BC442+AP442/2)</f>
        <v>996.85597381132345</v>
      </c>
      <c r="H442">
        <f>AP442*1000</f>
        <v>0.27430072541858125</v>
      </c>
      <c r="I442">
        <f>(AU442-BA442)</f>
        <v>3.0154668418164206</v>
      </c>
      <c r="J442">
        <f>(P442+AT442*D442)</f>
        <v>34.431587219238281</v>
      </c>
      <c r="K442" s="1">
        <v>2.2899999618530273</v>
      </c>
      <c r="L442">
        <f>(K442*AI442+AJ442)</f>
        <v>2.234587074847326</v>
      </c>
      <c r="M442" s="1">
        <v>1</v>
      </c>
      <c r="N442">
        <f>L442*(M442+1)*(M442+1)/(M442*M442+1)</f>
        <v>4.469174149694652</v>
      </c>
      <c r="O442" s="1">
        <v>35.024433135986328</v>
      </c>
      <c r="P442" s="1">
        <v>34.431587219238281</v>
      </c>
      <c r="Q442" s="1">
        <v>35.086647033691406</v>
      </c>
      <c r="R442" s="1">
        <v>409.96893310546875</v>
      </c>
      <c r="S442" s="1">
        <v>411.48934936523437</v>
      </c>
      <c r="T442" s="1">
        <v>24.131328582763672</v>
      </c>
      <c r="U442" s="1">
        <v>24.253850936889648</v>
      </c>
      <c r="V442" s="1">
        <v>43.230339050292969</v>
      </c>
      <c r="W442" s="1">
        <v>43.449554443359375</v>
      </c>
      <c r="X442" s="1">
        <v>500.24636840820313</v>
      </c>
      <c r="Y442" s="1">
        <v>-2.1263448521494865E-2</v>
      </c>
      <c r="Z442" s="1">
        <v>9.9110119044780731E-2</v>
      </c>
      <c r="AA442" s="1">
        <v>101.32515716552734</v>
      </c>
      <c r="AB442" s="1">
        <v>1.6994466781616211</v>
      </c>
      <c r="AC442" s="1">
        <v>-0.36531499028205872</v>
      </c>
      <c r="AD442" s="1">
        <v>1.9973481073975563E-2</v>
      </c>
      <c r="AE442" s="1">
        <v>1.7526353476569057E-3</v>
      </c>
      <c r="AF442" s="1">
        <v>2.1210798993706703E-2</v>
      </c>
      <c r="AG442" s="1">
        <v>2.0069105084985495E-3</v>
      </c>
      <c r="AH442" s="1">
        <v>1</v>
      </c>
      <c r="AI442" s="1">
        <v>-0.21956524252891541</v>
      </c>
      <c r="AJ442" s="1">
        <v>2.737391471862793</v>
      </c>
      <c r="AK442" s="1">
        <v>1</v>
      </c>
      <c r="AL442" s="1">
        <v>0</v>
      </c>
      <c r="AM442" s="1">
        <v>0.15999999642372131</v>
      </c>
      <c r="AN442" s="1">
        <v>111115</v>
      </c>
      <c r="AO442">
        <f>X442*0.000001/(K442*0.0001)</f>
        <v>2.1844819945036704</v>
      </c>
      <c r="AP442">
        <f>(U442-T442)/(1000-U442)*AO442</f>
        <v>2.7430072541858127E-4</v>
      </c>
      <c r="AQ442">
        <f>(P442+273.15)</f>
        <v>307.58158721923826</v>
      </c>
      <c r="AR442">
        <f>(O442+273.15)</f>
        <v>308.17443313598631</v>
      </c>
      <c r="AS442">
        <f>(Y442*AK442+Z442*AL442)*AM442</f>
        <v>-3.4021516873951607E-3</v>
      </c>
      <c r="AT442">
        <f>((AS442+0.00000010773*(AR442^4-AQ442^4))-AP442*44100)/(L442*0.92*2*29.3+0.00000043092*AQ442^3)</f>
        <v>-3.4919024250481212E-2</v>
      </c>
      <c r="AU442">
        <f>0.61365*EXP(17.502*J442/(240.97+J442))</f>
        <v>5.4729920998660369</v>
      </c>
      <c r="AV442">
        <f>AU442*1000/AA442</f>
        <v>54.01414863759075</v>
      </c>
      <c r="AW442">
        <f>(AV442-U442)</f>
        <v>29.760297700701102</v>
      </c>
      <c r="AX442">
        <f>IF(D442,P442,(O442+P442)/2)</f>
        <v>34.728010177612305</v>
      </c>
      <c r="AY442">
        <f>0.61365*EXP(17.502*AX442/(240.97+AX442))</f>
        <v>5.5638510022106864</v>
      </c>
      <c r="AZ442">
        <f>IF(AW442&lt;&gt;0,(1000-(AV442+U442)/2)/AW442*AP442,0)</f>
        <v>8.8563039099639612E-3</v>
      </c>
      <c r="BA442">
        <f>U442*AA442/1000</f>
        <v>2.4575252580496163</v>
      </c>
      <c r="BB442">
        <f>(AY442-BA442)</f>
        <v>3.1063257441610701</v>
      </c>
      <c r="BC442">
        <f>1/(1.6/F442+1.37/N442)</f>
        <v>5.5367671530894749E-3</v>
      </c>
      <c r="BD442">
        <f>G442*AA442*0.001</f>
        <v>101.00658821782716</v>
      </c>
      <c r="BE442">
        <f>G442/S442</f>
        <v>2.422555955212641</v>
      </c>
      <c r="BF442">
        <f>(1-AP442*AA442/AU442/F442)*100</f>
        <v>42.772412296553867</v>
      </c>
      <c r="BG442">
        <f>(S442-E442/(N442/1.35))</f>
        <v>412.52671363771026</v>
      </c>
      <c r="BH442">
        <f>E442*BF442/100/BG442</f>
        <v>-3.5607088464370048E-3</v>
      </c>
    </row>
    <row r="443" spans="1:60" x14ac:dyDescent="0.25">
      <c r="A443" s="1">
        <v>138</v>
      </c>
      <c r="B443" s="1" t="s">
        <v>505</v>
      </c>
      <c r="C443" s="1">
        <v>19279.499999586493</v>
      </c>
      <c r="D443" s="1">
        <v>0</v>
      </c>
      <c r="E443">
        <f>(R443-S443*(1000-T443)/(1000-U443))*AO443</f>
        <v>-3.5340166437655189</v>
      </c>
      <c r="F443">
        <f>IF(AZ443&lt;&gt;0,1/(1/AZ443-1/N443),0)</f>
        <v>8.9088115843558961E-3</v>
      </c>
      <c r="G443">
        <f>((BC443-AP443/2)*S443-E443)/(BC443+AP443/2)</f>
        <v>1011.968151765271</v>
      </c>
      <c r="H443">
        <f>AP443*1000</f>
        <v>0.27577935686215421</v>
      </c>
      <c r="I443">
        <f>(AU443-BA443)</f>
        <v>3.0198008703139827</v>
      </c>
      <c r="J443">
        <f>(P443+AT443*D443)</f>
        <v>34.444644927978516</v>
      </c>
      <c r="K443" s="1">
        <v>2.2899999618530273</v>
      </c>
      <c r="L443">
        <f>(K443*AI443+AJ443)</f>
        <v>2.234587074847326</v>
      </c>
      <c r="M443" s="1">
        <v>1</v>
      </c>
      <c r="N443">
        <f>L443*(M443+1)*(M443+1)/(M443*M443+1)</f>
        <v>4.469174149694652</v>
      </c>
      <c r="O443" s="1">
        <v>35.022830963134766</v>
      </c>
      <c r="P443" s="1">
        <v>34.444644927978516</v>
      </c>
      <c r="Q443" s="1">
        <v>35.079849243164063</v>
      </c>
      <c r="R443" s="1">
        <v>409.93020629882812</v>
      </c>
      <c r="S443" s="1">
        <v>411.49612426757812</v>
      </c>
      <c r="T443" s="1">
        <v>24.12714958190918</v>
      </c>
      <c r="U443" s="1">
        <v>24.250339508056641</v>
      </c>
      <c r="V443" s="1">
        <v>43.226890563964844</v>
      </c>
      <c r="W443" s="1">
        <v>43.447395324707031</v>
      </c>
      <c r="X443" s="1">
        <v>500.21929931640625</v>
      </c>
      <c r="Y443" s="1">
        <v>1.8194021657109261E-2</v>
      </c>
      <c r="Z443" s="1">
        <v>6.4031831920146942E-2</v>
      </c>
      <c r="AA443" s="1">
        <v>101.32502746582031</v>
      </c>
      <c r="AB443" s="1">
        <v>1.6994466781616211</v>
      </c>
      <c r="AC443" s="1">
        <v>-0.36531499028205872</v>
      </c>
      <c r="AD443" s="1">
        <v>1.9973481073975563E-2</v>
      </c>
      <c r="AE443" s="1">
        <v>1.7526353476569057E-3</v>
      </c>
      <c r="AF443" s="1">
        <v>2.1210798993706703E-2</v>
      </c>
      <c r="AG443" s="1">
        <v>2.0069105084985495E-3</v>
      </c>
      <c r="AH443" s="1">
        <v>1</v>
      </c>
      <c r="AI443" s="1">
        <v>-0.21956524252891541</v>
      </c>
      <c r="AJ443" s="1">
        <v>2.737391471862793</v>
      </c>
      <c r="AK443" s="1">
        <v>1</v>
      </c>
      <c r="AL443" s="1">
        <v>0</v>
      </c>
      <c r="AM443" s="1">
        <v>0.15999999642372131</v>
      </c>
      <c r="AN443" s="1">
        <v>111115</v>
      </c>
      <c r="AO443">
        <f>X443*0.000001/(K443*0.0001)</f>
        <v>2.1843637888606668</v>
      </c>
      <c r="AP443">
        <f>(U443-T443)/(1000-U443)*AO443</f>
        <v>2.7577935686215422E-4</v>
      </c>
      <c r="AQ443">
        <f>(P443+273.15)</f>
        <v>307.59464492797849</v>
      </c>
      <c r="AR443">
        <f>(O443+273.15)</f>
        <v>308.17283096313474</v>
      </c>
      <c r="AS443">
        <f>(Y443*AK443+Z443*AL443)*AM443</f>
        <v>2.9110434000705898E-3</v>
      </c>
      <c r="AT443">
        <f>((AS443+0.00000010773*(AR443^4-AQ443^4))-AP443*44100)/(L443*0.92*2*29.3+0.00000043092*AQ443^3)</f>
        <v>-3.6744361029899274E-2</v>
      </c>
      <c r="AU443">
        <f>0.61365*EXP(17.502*J443/(240.97+J443))</f>
        <v>5.4769671870232894</v>
      </c>
      <c r="AV443">
        <f>AU443*1000/AA443</f>
        <v>54.053448827051341</v>
      </c>
      <c r="AW443">
        <f>(AV443-U443)</f>
        <v>29.8031093189947</v>
      </c>
      <c r="AX443">
        <f>IF(D443,P443,(O443+P443)/2)</f>
        <v>34.733737945556641</v>
      </c>
      <c r="AY443">
        <f>0.61365*EXP(17.502*AX443/(240.97+AX443))</f>
        <v>5.5656194990552379</v>
      </c>
      <c r="AZ443">
        <f>IF(AW443&lt;&gt;0,(1000-(AV443+U443)/2)/AW443*AP443,0)</f>
        <v>8.8910881691061511E-3</v>
      </c>
      <c r="BA443">
        <f>U443*AA443/1000</f>
        <v>2.4571663167093067</v>
      </c>
      <c r="BB443">
        <f>(AY443-BA443)</f>
        <v>3.1084531823459312</v>
      </c>
      <c r="BC443">
        <f>1/(1.6/F443+1.37/N443)</f>
        <v>5.5585197305432297E-3</v>
      </c>
      <c r="BD443">
        <f>G443*AA443*0.001</f>
        <v>102.53770077215151</v>
      </c>
      <c r="BE443">
        <f>G443/S443</f>
        <v>2.4592410282514154</v>
      </c>
      <c r="BF443">
        <f>(1-AP443*AA443/AU443/F443)*100</f>
        <v>42.731135584988841</v>
      </c>
      <c r="BG443">
        <f>(S443-E443/(N443/1.35))</f>
        <v>412.56364195860601</v>
      </c>
      <c r="BH443">
        <f>E443*BF443/100/BG443</f>
        <v>-3.6603454353717198E-3</v>
      </c>
    </row>
    <row r="444" spans="1:60" x14ac:dyDescent="0.25">
      <c r="A444" s="1">
        <v>139</v>
      </c>
      <c r="B444" s="1" t="s">
        <v>506</v>
      </c>
      <c r="C444" s="1">
        <v>19284.499999474734</v>
      </c>
      <c r="D444" s="1">
        <v>0</v>
      </c>
      <c r="E444">
        <f>(R444-S444*(1000-T444)/(1000-U444))*AO444</f>
        <v>-3.432159380541751</v>
      </c>
      <c r="F444">
        <f>IF(AZ444&lt;&gt;0,1/(1/AZ444-1/N444),0)</f>
        <v>8.9452165124296774E-3</v>
      </c>
      <c r="G444">
        <f>((BC444-AP444/2)*S444-E444)/(BC444+AP444/2)</f>
        <v>991.56658565470696</v>
      </c>
      <c r="H444">
        <f>AP444*1000</f>
        <v>0.27720517633627467</v>
      </c>
      <c r="I444">
        <f>(AU444-BA444)</f>
        <v>3.0230514689353742</v>
      </c>
      <c r="J444">
        <f>(P444+AT444*D444)</f>
        <v>34.454010009765625</v>
      </c>
      <c r="K444" s="1">
        <v>2.2899999618530273</v>
      </c>
      <c r="L444">
        <f>(K444*AI444+AJ444)</f>
        <v>2.234587074847326</v>
      </c>
      <c r="M444" s="1">
        <v>1</v>
      </c>
      <c r="N444">
        <f>L444*(M444+1)*(M444+1)/(M444*M444+1)</f>
        <v>4.469174149694652</v>
      </c>
      <c r="O444" s="1">
        <v>35.021556854248047</v>
      </c>
      <c r="P444" s="1">
        <v>34.454010009765625</v>
      </c>
      <c r="Q444" s="1">
        <v>35.079860687255859</v>
      </c>
      <c r="R444" s="1">
        <v>409.939453125</v>
      </c>
      <c r="S444" s="1">
        <v>411.45849609375</v>
      </c>
      <c r="T444" s="1">
        <v>24.12254524230957</v>
      </c>
      <c r="U444" s="1">
        <v>24.246374130249023</v>
      </c>
      <c r="V444" s="1">
        <v>43.222293853759766</v>
      </c>
      <c r="W444" s="1">
        <v>43.444206237792969</v>
      </c>
      <c r="X444" s="1">
        <v>500.21304321289062</v>
      </c>
      <c r="Y444" s="1">
        <v>1.7866935580968857E-2</v>
      </c>
      <c r="Z444" s="1">
        <v>4.988136887550354E-2</v>
      </c>
      <c r="AA444" s="1">
        <v>101.32518005371094</v>
      </c>
      <c r="AB444" s="1">
        <v>1.6994466781616211</v>
      </c>
      <c r="AC444" s="1">
        <v>-0.36531499028205872</v>
      </c>
      <c r="AD444" s="1">
        <v>1.9973481073975563E-2</v>
      </c>
      <c r="AE444" s="1">
        <v>1.7526353476569057E-3</v>
      </c>
      <c r="AF444" s="1">
        <v>2.1210798993706703E-2</v>
      </c>
      <c r="AG444" s="1">
        <v>2.0069105084985495E-3</v>
      </c>
      <c r="AH444" s="1">
        <v>1</v>
      </c>
      <c r="AI444" s="1">
        <v>-0.21956524252891541</v>
      </c>
      <c r="AJ444" s="1">
        <v>2.737391471862793</v>
      </c>
      <c r="AK444" s="1">
        <v>1</v>
      </c>
      <c r="AL444" s="1">
        <v>0</v>
      </c>
      <c r="AM444" s="1">
        <v>0.15999999642372131</v>
      </c>
      <c r="AN444" s="1">
        <v>111115</v>
      </c>
      <c r="AO444">
        <f>X444*0.000001/(K444*0.0001)</f>
        <v>2.1843364696308862</v>
      </c>
      <c r="AP444">
        <f>(U444-T444)/(1000-U444)*AO444</f>
        <v>2.7720517633627467E-4</v>
      </c>
      <c r="AQ444">
        <f>(P444+273.15)</f>
        <v>307.6040100097656</v>
      </c>
      <c r="AR444">
        <f>(O444+273.15)</f>
        <v>308.17155685424802</v>
      </c>
      <c r="AS444">
        <f>(Y444*AK444+Z444*AL444)*AM444</f>
        <v>2.8587096290578762E-3</v>
      </c>
      <c r="AT444">
        <f>((AS444+0.00000010773*(AR444^4-AQ444^4))-AP444*44100)/(L444*0.92*2*29.3+0.00000043092*AQ444^3)</f>
        <v>-3.8220986770122659E-2</v>
      </c>
      <c r="AU444">
        <f>0.61365*EXP(17.502*J444/(240.97+J444))</f>
        <v>5.4798196933324954</v>
      </c>
      <c r="AV444">
        <f>AU444*1000/AA444</f>
        <v>54.081519425158938</v>
      </c>
      <c r="AW444">
        <f>(AV444-U444)</f>
        <v>29.835145294909914</v>
      </c>
      <c r="AX444">
        <f>IF(D444,P444,(O444+P444)/2)</f>
        <v>34.737783432006836</v>
      </c>
      <c r="AY444">
        <f>0.61365*EXP(17.502*AX444/(240.97+AX444))</f>
        <v>5.5668688716625354</v>
      </c>
      <c r="AZ444">
        <f>IF(AW444&lt;&gt;0,(1000-(AV444+U444)/2)/AW444*AP444,0)</f>
        <v>8.9273480967152433E-3</v>
      </c>
      <c r="BA444">
        <f>U444*AA444/1000</f>
        <v>2.4567682243971212</v>
      </c>
      <c r="BB444">
        <f>(AY444-BA444)</f>
        <v>3.1101006472654142</v>
      </c>
      <c r="BC444">
        <f>1/(1.6/F444+1.37/N444)</f>
        <v>5.5811951793276792E-3</v>
      </c>
      <c r="BD444">
        <f>G444*AA444*0.001</f>
        <v>100.47066282670657</v>
      </c>
      <c r="BE444">
        <f>G444/S444</f>
        <v>2.4098823941377079</v>
      </c>
      <c r="BF444">
        <f>(1-AP444*AA444/AU444/F444)*100</f>
        <v>42.699080080183137</v>
      </c>
      <c r="BG444">
        <f>(S444-E444/(N444/1.35))</f>
        <v>412.49524583957225</v>
      </c>
      <c r="BH444">
        <f>E444*BF444/100/BG444</f>
        <v>-3.5527693886367906E-3</v>
      </c>
    </row>
    <row r="445" spans="1:60" x14ac:dyDescent="0.25">
      <c r="A445" s="1" t="s">
        <v>9</v>
      </c>
      <c r="B445" s="1" t="s">
        <v>507</v>
      </c>
    </row>
    <row r="446" spans="1:60" x14ac:dyDescent="0.25">
      <c r="A446" s="1" t="s">
        <v>9</v>
      </c>
      <c r="B446" s="1" t="s">
        <v>508</v>
      </c>
    </row>
    <row r="447" spans="1:60" x14ac:dyDescent="0.25">
      <c r="A447" s="1" t="s">
        <v>9</v>
      </c>
      <c r="B447" s="1" t="s">
        <v>509</v>
      </c>
    </row>
    <row r="448" spans="1:60" x14ac:dyDescent="0.25">
      <c r="A448" s="1" t="s">
        <v>9</v>
      </c>
      <c r="B448" s="1" t="s">
        <v>510</v>
      </c>
    </row>
    <row r="449" spans="1:60" x14ac:dyDescent="0.25">
      <c r="A449" s="1" t="s">
        <v>9</v>
      </c>
      <c r="B449" s="1" t="s">
        <v>511</v>
      </c>
    </row>
    <row r="450" spans="1:60" x14ac:dyDescent="0.25">
      <c r="A450" s="1" t="s">
        <v>9</v>
      </c>
      <c r="B450" s="1" t="s">
        <v>512</v>
      </c>
    </row>
    <row r="451" spans="1:60" x14ac:dyDescent="0.25">
      <c r="A451" s="1" t="s">
        <v>9</v>
      </c>
      <c r="B451" s="1" t="s">
        <v>513</v>
      </c>
    </row>
    <row r="452" spans="1:60" x14ac:dyDescent="0.25">
      <c r="A452" s="1" t="s">
        <v>9</v>
      </c>
      <c r="B452" s="1" t="s">
        <v>514</v>
      </c>
    </row>
    <row r="453" spans="1:60" x14ac:dyDescent="0.25">
      <c r="A453" s="1" t="s">
        <v>9</v>
      </c>
      <c r="B453" s="1" t="s">
        <v>515</v>
      </c>
    </row>
    <row r="454" spans="1:60" x14ac:dyDescent="0.25">
      <c r="A454" s="1" t="s">
        <v>9</v>
      </c>
      <c r="B454" s="1" t="s">
        <v>516</v>
      </c>
    </row>
    <row r="455" spans="1:60" x14ac:dyDescent="0.25">
      <c r="A455" s="1" t="s">
        <v>9</v>
      </c>
      <c r="B455" s="1" t="s">
        <v>517</v>
      </c>
    </row>
    <row r="456" spans="1:60" x14ac:dyDescent="0.25">
      <c r="A456" s="1">
        <v>140</v>
      </c>
      <c r="B456" s="1" t="s">
        <v>518</v>
      </c>
      <c r="C456" s="1">
        <v>19722.999999932945</v>
      </c>
      <c r="D456" s="1">
        <v>0</v>
      </c>
      <c r="E456">
        <f>(R456-S456*(1000-T456)/(1000-U456))*AO456</f>
        <v>-3.1217355498413646</v>
      </c>
      <c r="F456">
        <f>IF(AZ456&lt;&gt;0,1/(1/AZ456-1/N456),0)</f>
        <v>5.0301716032715984E-3</v>
      </c>
      <c r="G456">
        <f>((BC456-AP456/2)*S456-E456)/(BC456+AP456/2)</f>
        <v>1373.4394486969227</v>
      </c>
      <c r="H456">
        <f>AP456*1000</f>
        <v>0.15073679353134267</v>
      </c>
      <c r="I456">
        <f>(AU456-BA456)</f>
        <v>2.9403963173367571</v>
      </c>
      <c r="J456">
        <f>(P456+AT456*D456)</f>
        <v>34.243877410888672</v>
      </c>
      <c r="K456" s="1">
        <v>10.960000038146973</v>
      </c>
      <c r="L456">
        <f>(K456*AI456+AJ456)</f>
        <v>0.33095640537013082</v>
      </c>
      <c r="M456" s="1">
        <v>1</v>
      </c>
      <c r="N456">
        <f>L456*(M456+1)*(M456+1)/(M456*M456+1)</f>
        <v>0.66191281074026165</v>
      </c>
      <c r="O456" s="1">
        <v>35.053421020507813</v>
      </c>
      <c r="P456" s="1">
        <v>34.243877410888672</v>
      </c>
      <c r="Q456" s="1">
        <v>35.076816558837891</v>
      </c>
      <c r="R456" s="1">
        <v>410.520263671875</v>
      </c>
      <c r="S456" s="1">
        <v>417.22195434570312</v>
      </c>
      <c r="T456" s="1">
        <v>24.110504150390625</v>
      </c>
      <c r="U456" s="1">
        <v>24.432687759399414</v>
      </c>
      <c r="V456" s="1">
        <v>43.123889923095703</v>
      </c>
      <c r="W456" s="1">
        <v>43.700374603271484</v>
      </c>
      <c r="X456" s="1">
        <v>500.24600219726562</v>
      </c>
      <c r="Y456" s="1">
        <v>-6.1204573139548302E-3</v>
      </c>
      <c r="Z456" s="1">
        <v>0.1454644501209259</v>
      </c>
      <c r="AA456" s="1">
        <v>101.32855224609375</v>
      </c>
      <c r="AB456" s="1">
        <v>1.7637075185775757</v>
      </c>
      <c r="AC456" s="1">
        <v>-0.36585590243339539</v>
      </c>
      <c r="AD456" s="1">
        <v>4.6831510961055756E-2</v>
      </c>
      <c r="AE456" s="1">
        <v>3.6141606979072094E-3</v>
      </c>
      <c r="AF456" s="1">
        <v>2.6842571794986725E-2</v>
      </c>
      <c r="AG456" s="1">
        <v>4.5097265392541885E-3</v>
      </c>
      <c r="AH456" s="1">
        <v>0.3333333432674408</v>
      </c>
      <c r="AI456" s="1">
        <v>-0.21956524252891541</v>
      </c>
      <c r="AJ456" s="1">
        <v>2.737391471862793</v>
      </c>
      <c r="AK456" s="1">
        <v>1</v>
      </c>
      <c r="AL456" s="1">
        <v>0</v>
      </c>
      <c r="AM456" s="1">
        <v>0.15999999642372131</v>
      </c>
      <c r="AN456" s="1">
        <v>111115</v>
      </c>
      <c r="AO456">
        <f>X456*0.000001/(K456*0.0001)</f>
        <v>0.45642883253296329</v>
      </c>
      <c r="AP456">
        <f>(U456-T456)/(1000-U456)*AO456</f>
        <v>1.5073679353134266E-4</v>
      </c>
      <c r="AQ456">
        <f>(P456+273.15)</f>
        <v>307.39387741088865</v>
      </c>
      <c r="AR456">
        <f>(O456+273.15)</f>
        <v>308.20342102050779</v>
      </c>
      <c r="AS456">
        <f>(Y456*AK456+Z456*AL456)*AM456</f>
        <v>-9.7927314834431178E-4</v>
      </c>
      <c r="AT456">
        <f>((AS456+0.00000010773*(AR456^4-AQ456^4))-AP456*44100)/(L456*0.92*2*29.3+0.00000043092*AQ456^3)</f>
        <v>0.11608629403072689</v>
      </c>
      <c r="AU456">
        <f>0.61365*EXP(17.502*J456/(240.97+J456))</f>
        <v>5.416125195477556</v>
      </c>
      <c r="AV456">
        <f>AU456*1000/AA456</f>
        <v>53.451125822103606</v>
      </c>
      <c r="AW456">
        <f>(AV456-U456)</f>
        <v>29.018438062704192</v>
      </c>
      <c r="AX456">
        <f>IF(D456,P456,(O456+P456)/2)</f>
        <v>34.648649215698242</v>
      </c>
      <c r="AY456">
        <f>0.61365*EXP(17.502*AX456/(240.97+AX456))</f>
        <v>5.5393978571175273</v>
      </c>
      <c r="AZ456">
        <f>IF(AW456&lt;&gt;0,(1000-(AV456+U456)/2)/AW456*AP456,0)</f>
        <v>4.9922333881194571E-3</v>
      </c>
      <c r="BA456">
        <f>U456*AA456/1000</f>
        <v>2.4757288781407989</v>
      </c>
      <c r="BB456">
        <f>(AY456-BA456)</f>
        <v>3.0636689789767284</v>
      </c>
      <c r="BC456">
        <f>1/(1.6/F456+1.37/N456)</f>
        <v>3.1235323432043682E-3</v>
      </c>
      <c r="BD456">
        <f>G456*AA456*0.001</f>
        <v>139.16863093413232</v>
      </c>
      <c r="BE456">
        <f>G456/S456</f>
        <v>3.2918676363778157</v>
      </c>
      <c r="BF456">
        <f>(1-AP456*AA456/AU456/F456)*100</f>
        <v>43.936576474074798</v>
      </c>
      <c r="BG456">
        <f>(S456-E456/(N456/1.35))</f>
        <v>423.58886993322994</v>
      </c>
      <c r="BH456">
        <f>E456*BF456/100/BG456</f>
        <v>-3.2380070028531029E-3</v>
      </c>
    </row>
    <row r="457" spans="1:60" x14ac:dyDescent="0.25">
      <c r="A457" s="1">
        <v>141</v>
      </c>
      <c r="B457" s="1" t="s">
        <v>519</v>
      </c>
      <c r="C457" s="1">
        <v>19728.49999981001</v>
      </c>
      <c r="D457" s="1">
        <v>0</v>
      </c>
      <c r="E457">
        <f>(R457-S457*(1000-T457)/(1000-U457))*AO457</f>
        <v>-3.2371672856283937</v>
      </c>
      <c r="F457">
        <f>IF(AZ457&lt;&gt;0,1/(1/AZ457-1/N457),0)</f>
        <v>5.0370960097413462E-3</v>
      </c>
      <c r="G457">
        <f>((BC457-AP457/2)*S457-E457)/(BC457+AP457/2)</f>
        <v>1408.2027130540316</v>
      </c>
      <c r="H457">
        <f>AP457*1000</f>
        <v>0.15084248650808005</v>
      </c>
      <c r="I457">
        <f>(AU457-BA457)</f>
        <v>2.9384756290944036</v>
      </c>
      <c r="J457">
        <f>(P457+AT457*D457)</f>
        <v>34.236667633056641</v>
      </c>
      <c r="K457" s="1">
        <v>10.960000038146973</v>
      </c>
      <c r="L457">
        <f>(K457*AI457+AJ457)</f>
        <v>0.33095640537013082</v>
      </c>
      <c r="M457" s="1">
        <v>1</v>
      </c>
      <c r="N457">
        <f>L457*(M457+1)*(M457+1)/(M457*M457+1)</f>
        <v>0.66191281074026165</v>
      </c>
      <c r="O457" s="1">
        <v>35.047843933105469</v>
      </c>
      <c r="P457" s="1">
        <v>34.236667633056641</v>
      </c>
      <c r="Q457" s="1">
        <v>35.085239410400391</v>
      </c>
      <c r="R457" s="1">
        <v>410.30120849609375</v>
      </c>
      <c r="S457" s="1">
        <v>417.2554931640625</v>
      </c>
      <c r="T457" s="1">
        <v>24.107824325561523</v>
      </c>
      <c r="U457" s="1">
        <v>24.430225372314453</v>
      </c>
      <c r="V457" s="1">
        <v>43.132362365722656</v>
      </c>
      <c r="W457" s="1">
        <v>43.709255218505859</v>
      </c>
      <c r="X457" s="1">
        <v>500.26040649414062</v>
      </c>
      <c r="Y457" s="1">
        <v>-2.9817923903465271E-2</v>
      </c>
      <c r="Z457" s="1">
        <v>0.14376527070999146</v>
      </c>
      <c r="AA457" s="1">
        <v>101.32839965820312</v>
      </c>
      <c r="AB457" s="1">
        <v>1.7637075185775757</v>
      </c>
      <c r="AC457" s="1">
        <v>-0.36585590243339539</v>
      </c>
      <c r="AD457" s="1">
        <v>4.6831510961055756E-2</v>
      </c>
      <c r="AE457" s="1">
        <v>3.6141606979072094E-3</v>
      </c>
      <c r="AF457" s="1">
        <v>2.6842571794986725E-2</v>
      </c>
      <c r="AG457" s="1">
        <v>4.5097265392541885E-3</v>
      </c>
      <c r="AH457" s="1">
        <v>1</v>
      </c>
      <c r="AI457" s="1">
        <v>-0.21956524252891541</v>
      </c>
      <c r="AJ457" s="1">
        <v>2.737391471862793</v>
      </c>
      <c r="AK457" s="1">
        <v>1</v>
      </c>
      <c r="AL457" s="1">
        <v>0</v>
      </c>
      <c r="AM457" s="1">
        <v>0.15999999642372131</v>
      </c>
      <c r="AN457" s="1">
        <v>111115</v>
      </c>
      <c r="AO457">
        <f>X457*0.000001/(K457*0.0001)</f>
        <v>0.45644197513955537</v>
      </c>
      <c r="AP457">
        <f>(U457-T457)/(1000-U457)*AO457</f>
        <v>1.5084248650808004E-4</v>
      </c>
      <c r="AQ457">
        <f>(P457+273.15)</f>
        <v>307.38666763305662</v>
      </c>
      <c r="AR457">
        <f>(O457+273.15)</f>
        <v>308.19784393310545</v>
      </c>
      <c r="AS457">
        <f>(Y457*AK457+Z457*AL457)*AM457</f>
        <v>-4.7708677179172376E-3</v>
      </c>
      <c r="AT457">
        <f>((AS457+0.00000010773*(AR457^4-AQ457^4))-AP457*44100)/(L457*0.92*2*29.3+0.00000043092*AQ457^3)</f>
        <v>0.11646612282017017</v>
      </c>
      <c r="AU457">
        <f>0.61365*EXP(17.502*J457/(240.97+J457))</f>
        <v>5.4139512693602567</v>
      </c>
      <c r="AV457">
        <f>AU457*1000/AA457</f>
        <v>53.429752049991698</v>
      </c>
      <c r="AW457">
        <f>(AV457-U457)</f>
        <v>28.999526677677245</v>
      </c>
      <c r="AX457">
        <f>IF(D457,P457,(O457+P457)/2)</f>
        <v>34.642255783081055</v>
      </c>
      <c r="AY457">
        <f>0.61365*EXP(17.502*AX457/(240.97+AX457))</f>
        <v>5.5374319494949855</v>
      </c>
      <c r="AZ457">
        <f>IF(AW457&lt;&gt;0,(1000-(AV457+U457)/2)/AW457*AP457,0)</f>
        <v>4.9990536680983438E-3</v>
      </c>
      <c r="BA457">
        <f>U457*AA457/1000</f>
        <v>2.4754756402658531</v>
      </c>
      <c r="BB457">
        <f>(AY457-BA457)</f>
        <v>3.0619563092291324</v>
      </c>
      <c r="BC457">
        <f>1/(1.6/F457+1.37/N457)</f>
        <v>3.1278042826047687E-3</v>
      </c>
      <c r="BD457">
        <f>G457*AA457*0.001</f>
        <v>142.69092730810485</v>
      </c>
      <c r="BE457">
        <f>G457/S457</f>
        <v>3.3749171338059156</v>
      </c>
      <c r="BF457">
        <f>(1-AP457*AA457/AU457/F457)*100</f>
        <v>43.951977389773809</v>
      </c>
      <c r="BG457">
        <f>(S457-E457/(N457/1.35))</f>
        <v>423.85783680311499</v>
      </c>
      <c r="BH457">
        <f>E457*BF457/100/BG457</f>
        <v>-3.3567835956031795E-3</v>
      </c>
    </row>
    <row r="458" spans="1:60" x14ac:dyDescent="0.25">
      <c r="A458" s="1">
        <v>142</v>
      </c>
      <c r="B458" s="1" t="s">
        <v>520</v>
      </c>
      <c r="C458" s="1">
        <v>19733.499999698251</v>
      </c>
      <c r="D458" s="1">
        <v>0</v>
      </c>
      <c r="E458">
        <f>(R458-S458*(1000-T458)/(1000-U458))*AO458</f>
        <v>-3.3410917878867195</v>
      </c>
      <c r="F458">
        <f>IF(AZ458&lt;&gt;0,1/(1/AZ458-1/N458),0)</f>
        <v>5.0287824660760891E-3</v>
      </c>
      <c r="G458">
        <f>((BC458-AP458/2)*S458-E458)/(BC458+AP458/2)</f>
        <v>1442.3464661448897</v>
      </c>
      <c r="H458">
        <f>AP458*1000</f>
        <v>0.15061740278082072</v>
      </c>
      <c r="I458">
        <f>(AU458-BA458)</f>
        <v>2.9389098476970728</v>
      </c>
      <c r="J458">
        <f>(P458+AT458*D458)</f>
        <v>34.237449645996094</v>
      </c>
      <c r="K458" s="1">
        <v>10.960000038146973</v>
      </c>
      <c r="L458">
        <f>(K458*AI458+AJ458)</f>
        <v>0.33095640537013082</v>
      </c>
      <c r="M458" s="1">
        <v>1</v>
      </c>
      <c r="N458">
        <f>L458*(M458+1)*(M458+1)/(M458*M458+1)</f>
        <v>0.66191281074026165</v>
      </c>
      <c r="O458" s="1">
        <v>35.043922424316406</v>
      </c>
      <c r="P458" s="1">
        <v>34.237449645996094</v>
      </c>
      <c r="Q458" s="1">
        <v>35.083950042724609</v>
      </c>
      <c r="R458" s="1">
        <v>410.06637573242187</v>
      </c>
      <c r="S458" s="1">
        <v>417.24850463867187</v>
      </c>
      <c r="T458" s="1">
        <v>24.106304168701172</v>
      </c>
      <c r="U458" s="1">
        <v>24.42822265625</v>
      </c>
      <c r="V458" s="1">
        <v>43.139286041259766</v>
      </c>
      <c r="W458" s="1">
        <v>43.715473175048828</v>
      </c>
      <c r="X458" s="1">
        <v>500.26373291015625</v>
      </c>
      <c r="Y458" s="1">
        <v>-3.818308562040329E-2</v>
      </c>
      <c r="Z458" s="1">
        <v>0.10984492301940918</v>
      </c>
      <c r="AA458" s="1">
        <v>101.32858276367187</v>
      </c>
      <c r="AB458" s="1">
        <v>1.7637075185775757</v>
      </c>
      <c r="AC458" s="1">
        <v>-0.36585590243339539</v>
      </c>
      <c r="AD458" s="1">
        <v>4.6831510961055756E-2</v>
      </c>
      <c r="AE458" s="1">
        <v>3.6141606979072094E-3</v>
      </c>
      <c r="AF458" s="1">
        <v>2.6842571794986725E-2</v>
      </c>
      <c r="AG458" s="1">
        <v>4.5097265392541885E-3</v>
      </c>
      <c r="AH458" s="1">
        <v>1</v>
      </c>
      <c r="AI458" s="1">
        <v>-0.21956524252891541</v>
      </c>
      <c r="AJ458" s="1">
        <v>2.737391471862793</v>
      </c>
      <c r="AK458" s="1">
        <v>1</v>
      </c>
      <c r="AL458" s="1">
        <v>0</v>
      </c>
      <c r="AM458" s="1">
        <v>0.15999999642372131</v>
      </c>
      <c r="AN458" s="1">
        <v>111115</v>
      </c>
      <c r="AO458">
        <f>X458*0.000001/(K458*0.0001)</f>
        <v>0.45644501019065392</v>
      </c>
      <c r="AP458">
        <f>(U458-T458)/(1000-U458)*AO458</f>
        <v>1.5061740278082071E-4</v>
      </c>
      <c r="AQ458">
        <f>(P458+273.15)</f>
        <v>307.38744964599607</v>
      </c>
      <c r="AR458">
        <f>(O458+273.15)</f>
        <v>308.19392242431638</v>
      </c>
      <c r="AS458">
        <f>(Y458*AK458+Z458*AL458)*AM458</f>
        <v>-6.1092935627111711E-3</v>
      </c>
      <c r="AT458">
        <f>((AS458+0.00000010773*(AR458^4-AQ458^4))-AP458*44100)/(L458*0.92*2*29.3+0.00000043092*AQ458^3)</f>
        <v>0.11479674159098889</v>
      </c>
      <c r="AU458">
        <f>0.61365*EXP(17.502*J458/(240.97+J458))</f>
        <v>5.4141870288903053</v>
      </c>
      <c r="AV458">
        <f>AU458*1000/AA458</f>
        <v>53.431982183327143</v>
      </c>
      <c r="AW458">
        <f>(AV458-U458)</f>
        <v>29.003759527077143</v>
      </c>
      <c r="AX458">
        <f>IF(D458,P458,(O458+P458)/2)</f>
        <v>34.64068603515625</v>
      </c>
      <c r="AY458">
        <f>0.61365*EXP(17.502*AX458/(240.97+AX458))</f>
        <v>5.5369493626556237</v>
      </c>
      <c r="AZ458">
        <f>IF(AW458&lt;&gt;0,(1000-(AV458+U458)/2)/AW458*AP458,0)</f>
        <v>4.9908651231652373E-3</v>
      </c>
      <c r="BA458">
        <f>U458*AA458/1000</f>
        <v>2.4752771811932326</v>
      </c>
      <c r="BB458">
        <f>(AY458-BA458)</f>
        <v>3.0616721814623911</v>
      </c>
      <c r="BC458">
        <f>1/(1.6/F458+1.37/N458)</f>
        <v>3.1226753205337004E-3</v>
      </c>
      <c r="BD458">
        <f>G458*AA458*0.001</f>
        <v>146.15092326865212</v>
      </c>
      <c r="BE458">
        <f>G458/S458</f>
        <v>3.4568043986015731</v>
      </c>
      <c r="BF458">
        <f>(1-AP458*AA458/AU458/F458)*100</f>
        <v>43.945430777963715</v>
      </c>
      <c r="BG458">
        <f>(S458-E458/(N458/1.35))</f>
        <v>424.06280682539449</v>
      </c>
      <c r="BH458">
        <f>E458*BF458/100/BG458</f>
        <v>-3.4623578282321171E-3</v>
      </c>
    </row>
    <row r="459" spans="1:60" x14ac:dyDescent="0.25">
      <c r="A459" s="1">
        <v>143</v>
      </c>
      <c r="B459" s="1" t="s">
        <v>521</v>
      </c>
      <c r="C459" s="1">
        <v>19738.499999586493</v>
      </c>
      <c r="D459" s="1">
        <v>0</v>
      </c>
      <c r="E459">
        <f>(R459-S459*(1000-T459)/(1000-U459))*AO459</f>
        <v>-3.3930463106511923</v>
      </c>
      <c r="F459">
        <f>IF(AZ459&lt;&gt;0,1/(1/AZ459-1/N459),0)</f>
        <v>5.0367986183574688E-3</v>
      </c>
      <c r="G459">
        <f>((BC459-AP459/2)*S459-E459)/(BC459+AP459/2)</f>
        <v>1456.8787615085041</v>
      </c>
      <c r="H459">
        <f>AP459*1000</f>
        <v>0.15082220694320672</v>
      </c>
      <c r="I459">
        <f>(AU459-BA459)</f>
        <v>2.9382717042448752</v>
      </c>
      <c r="J459">
        <f>(P459+AT459*D459)</f>
        <v>34.234573364257812</v>
      </c>
      <c r="K459" s="1">
        <v>10.960000038146973</v>
      </c>
      <c r="L459">
        <f>(K459*AI459+AJ459)</f>
        <v>0.33095640537013082</v>
      </c>
      <c r="M459" s="1">
        <v>1</v>
      </c>
      <c r="N459">
        <f>L459*(M459+1)*(M459+1)/(M459*M459+1)</f>
        <v>0.66191281074026165</v>
      </c>
      <c r="O459" s="1">
        <v>35.039493560791016</v>
      </c>
      <c r="P459" s="1">
        <v>34.234573364257812</v>
      </c>
      <c r="Q459" s="1">
        <v>35.073528289794922</v>
      </c>
      <c r="R459" s="1">
        <v>409.90435791015625</v>
      </c>
      <c r="S459" s="1">
        <v>417.2003173828125</v>
      </c>
      <c r="T459" s="1">
        <v>24.103618621826172</v>
      </c>
      <c r="U459" s="1">
        <v>24.425983428955078</v>
      </c>
      <c r="V459" s="1">
        <v>43.144371032714844</v>
      </c>
      <c r="W459" s="1">
        <v>43.721626281738281</v>
      </c>
      <c r="X459" s="1">
        <v>500.25155639648437</v>
      </c>
      <c r="Y459" s="1">
        <v>-2.1753838285803795E-2</v>
      </c>
      <c r="Z459" s="1">
        <v>0.11289523541927338</v>
      </c>
      <c r="AA459" s="1">
        <v>101.32849884033203</v>
      </c>
      <c r="AB459" s="1">
        <v>1.7637075185775757</v>
      </c>
      <c r="AC459" s="1">
        <v>-0.36585590243339539</v>
      </c>
      <c r="AD459" s="1">
        <v>4.6831510961055756E-2</v>
      </c>
      <c r="AE459" s="1">
        <v>3.6141606979072094E-3</v>
      </c>
      <c r="AF459" s="1">
        <v>2.6842571794986725E-2</v>
      </c>
      <c r="AG459" s="1">
        <v>4.5097265392541885E-3</v>
      </c>
      <c r="AH459" s="1">
        <v>1</v>
      </c>
      <c r="AI459" s="1">
        <v>-0.21956524252891541</v>
      </c>
      <c r="AJ459" s="1">
        <v>2.737391471862793</v>
      </c>
      <c r="AK459" s="1">
        <v>1</v>
      </c>
      <c r="AL459" s="1">
        <v>0</v>
      </c>
      <c r="AM459" s="1">
        <v>0.15999999642372131</v>
      </c>
      <c r="AN459" s="1">
        <v>111115</v>
      </c>
      <c r="AO459">
        <f>X459*0.000001/(K459*0.0001)</f>
        <v>0.45643390023296282</v>
      </c>
      <c r="AP459">
        <f>(U459-T459)/(1000-U459)*AO459</f>
        <v>1.5082220694320671E-4</v>
      </c>
      <c r="AQ459">
        <f>(P459+273.15)</f>
        <v>307.38457336425779</v>
      </c>
      <c r="AR459">
        <f>(O459+273.15)</f>
        <v>308.18949356079099</v>
      </c>
      <c r="AS459">
        <f>(Y459*AK459+Z459*AL459)*AM459</f>
        <v>-3.480614047930819E-3</v>
      </c>
      <c r="AT459">
        <f>((AS459+0.00000010773*(AR459^4-AQ459^4))-AP459*44100)/(L459*0.92*2*29.3+0.00000043092*AQ459^3)</f>
        <v>0.11393267466349537</v>
      </c>
      <c r="AU459">
        <f>0.61365*EXP(17.502*J459/(240.97+J459))</f>
        <v>5.4133199377997192</v>
      </c>
      <c r="AV459">
        <f>AU459*1000/AA459</f>
        <v>53.423469209089298</v>
      </c>
      <c r="AW459">
        <f>(AV459-U459)</f>
        <v>28.99748578013422</v>
      </c>
      <c r="AX459">
        <f>IF(D459,P459,(O459+P459)/2)</f>
        <v>34.637033462524414</v>
      </c>
      <c r="AY459">
        <f>0.61365*EXP(17.502*AX459/(240.97+AX459))</f>
        <v>5.535826595538718</v>
      </c>
      <c r="AZ459">
        <f>IF(AW459&lt;&gt;0,(1000-(AV459+U459)/2)/AW459*AP459,0)</f>
        <v>4.9987607516792281E-3</v>
      </c>
      <c r="BA459">
        <f>U459*AA459/1000</f>
        <v>2.475048233554844</v>
      </c>
      <c r="BB459">
        <f>(AY459-BA459)</f>
        <v>3.060778361983874</v>
      </c>
      <c r="BC459">
        <f>1/(1.6/F459+1.37/N459)</f>
        <v>3.1276208116957334E-3</v>
      </c>
      <c r="BD459">
        <f>G459*AA459*0.001</f>
        <v>147.62333789601882</v>
      </c>
      <c r="BE459">
        <f>G459/S459</f>
        <v>3.4920365608727688</v>
      </c>
      <c r="BF459">
        <f>(1-AP459*AA459/AU459/F459)*100</f>
        <v>43.949612755115872</v>
      </c>
      <c r="BG459">
        <f>(S459-E459/(N459/1.35))</f>
        <v>424.12058308103383</v>
      </c>
      <c r="BH459">
        <f>E459*BF459/100/BG459</f>
        <v>-3.5160536263056721E-3</v>
      </c>
    </row>
    <row r="460" spans="1:60" x14ac:dyDescent="0.25">
      <c r="A460" s="1">
        <v>144</v>
      </c>
      <c r="B460" s="1" t="s">
        <v>522</v>
      </c>
      <c r="C460" s="1">
        <v>19743.999999463558</v>
      </c>
      <c r="D460" s="1">
        <v>0</v>
      </c>
      <c r="E460">
        <f>(R460-S460*(1000-T460)/(1000-U460))*AO460</f>
        <v>-3.3761006008927361</v>
      </c>
      <c r="F460">
        <f>IF(AZ460&lt;&gt;0,1/(1/AZ460-1/N460),0)</f>
        <v>5.0329733905229079E-3</v>
      </c>
      <c r="G460">
        <f>((BC460-AP460/2)*S460-E460)/(BC460+AP460/2)</f>
        <v>1452.3792655085883</v>
      </c>
      <c r="H460">
        <f>AP460*1000</f>
        <v>0.15054372393617305</v>
      </c>
      <c r="I460">
        <f>(AU460-BA460)</f>
        <v>2.9351157895322992</v>
      </c>
      <c r="J460">
        <f>(P460+AT460*D460)</f>
        <v>34.223117828369141</v>
      </c>
      <c r="K460" s="1">
        <v>10.960000038146973</v>
      </c>
      <c r="L460">
        <f>(K460*AI460+AJ460)</f>
        <v>0.33095640537013082</v>
      </c>
      <c r="M460" s="1">
        <v>1</v>
      </c>
      <c r="N460">
        <f>L460*(M460+1)*(M460+1)/(M460*M460+1)</f>
        <v>0.66191281074026165</v>
      </c>
      <c r="O460" s="1">
        <v>35.032730102539063</v>
      </c>
      <c r="P460" s="1">
        <v>34.223117828369141</v>
      </c>
      <c r="Q460" s="1">
        <v>35.06866455078125</v>
      </c>
      <c r="R460" s="1">
        <v>409.885498046875</v>
      </c>
      <c r="S460" s="1">
        <v>417.14471435546875</v>
      </c>
      <c r="T460" s="1">
        <v>24.101278305053711</v>
      </c>
      <c r="U460" s="1">
        <v>24.423053741455078</v>
      </c>
      <c r="V460" s="1">
        <v>43.155971527099609</v>
      </c>
      <c r="W460" s="1">
        <v>43.73193359375</v>
      </c>
      <c r="X460" s="1">
        <v>500.24395751953125</v>
      </c>
      <c r="Y460" s="1">
        <v>2.800058014690876E-2</v>
      </c>
      <c r="Z460" s="1">
        <v>0.12821453809738159</v>
      </c>
      <c r="AA460" s="1">
        <v>101.32852172851562</v>
      </c>
      <c r="AB460" s="1">
        <v>1.7637075185775757</v>
      </c>
      <c r="AC460" s="1">
        <v>-0.36585590243339539</v>
      </c>
      <c r="AD460" s="1">
        <v>4.6831510961055756E-2</v>
      </c>
      <c r="AE460" s="1">
        <v>3.6141606979072094E-3</v>
      </c>
      <c r="AF460" s="1">
        <v>2.6842571794986725E-2</v>
      </c>
      <c r="AG460" s="1">
        <v>4.5097265392541885E-3</v>
      </c>
      <c r="AH460" s="1">
        <v>1</v>
      </c>
      <c r="AI460" s="1">
        <v>-0.21956524252891541</v>
      </c>
      <c r="AJ460" s="1">
        <v>2.737391471862793</v>
      </c>
      <c r="AK460" s="1">
        <v>1</v>
      </c>
      <c r="AL460" s="1">
        <v>0</v>
      </c>
      <c r="AM460" s="1">
        <v>0.15999999642372131</v>
      </c>
      <c r="AN460" s="1">
        <v>111115</v>
      </c>
      <c r="AO460">
        <f>X460*0.000001/(K460*0.0001)</f>
        <v>0.45642696695109541</v>
      </c>
      <c r="AP460">
        <f>(U460-T460)/(1000-U460)*AO460</f>
        <v>1.5054372393617305E-4</v>
      </c>
      <c r="AQ460">
        <f>(P460+273.15)</f>
        <v>307.37311782836912</v>
      </c>
      <c r="AR460">
        <f>(O460+273.15)</f>
        <v>308.18273010253904</v>
      </c>
      <c r="AS460">
        <f>(Y460*AK460+Z460*AL460)*AM460</f>
        <v>4.4800927233675236E-3</v>
      </c>
      <c r="AT460">
        <f>((AS460+0.00000010773*(AR460^4-AQ460^4))-AP460*44100)/(L460*0.92*2*29.3+0.00000043092*AQ460^3)</f>
        <v>0.11651704233559419</v>
      </c>
      <c r="AU460">
        <f>0.61365*EXP(17.502*J460/(240.97+J460))</f>
        <v>5.409867721250035</v>
      </c>
      <c r="AV460">
        <f>AU460*1000/AA460</f>
        <v>53.389387597545536</v>
      </c>
      <c r="AW460">
        <f>(AV460-U460)</f>
        <v>28.966333856090458</v>
      </c>
      <c r="AX460">
        <f>IF(D460,P460,(O460+P460)/2)</f>
        <v>34.627923965454102</v>
      </c>
      <c r="AY460">
        <f>0.61365*EXP(17.502*AX460/(240.97+AX460))</f>
        <v>5.5330272824890372</v>
      </c>
      <c r="AZ460">
        <f>IF(AW460&lt;&gt;0,(1000-(AV460+U460)/2)/AW460*AP460,0)</f>
        <v>4.9949930602585443E-3</v>
      </c>
      <c r="BA460">
        <f>U460*AA460/1000</f>
        <v>2.4747519317177358</v>
      </c>
      <c r="BB460">
        <f>(AY460-BA460)</f>
        <v>3.0582753507713014</v>
      </c>
      <c r="BC460">
        <f>1/(1.6/F460+1.37/N460)</f>
        <v>3.1252608854008797E-3</v>
      </c>
      <c r="BD460">
        <f>G460*AA460*0.001</f>
        <v>147.16744396313257</v>
      </c>
      <c r="BE460">
        <f>G460/S460</f>
        <v>3.4817156145743398</v>
      </c>
      <c r="BF460">
        <f>(1-AP460*AA460/AU460/F460)*100</f>
        <v>43.974843134137686</v>
      </c>
      <c r="BG460">
        <f>(S460-E460/(N460/1.35))</f>
        <v>424.03041854074957</v>
      </c>
      <c r="BH460">
        <f>E460*BF460/100/BG460</f>
        <v>-3.5012463219088281E-3</v>
      </c>
    </row>
    <row r="461" spans="1:60" x14ac:dyDescent="0.25">
      <c r="A461" s="1" t="s">
        <v>9</v>
      </c>
      <c r="B461" s="1" t="s">
        <v>523</v>
      </c>
    </row>
    <row r="462" spans="1:60" x14ac:dyDescent="0.25">
      <c r="A462" s="1" t="s">
        <v>9</v>
      </c>
      <c r="B462" s="1" t="s">
        <v>524</v>
      </c>
    </row>
    <row r="463" spans="1:60" x14ac:dyDescent="0.25">
      <c r="A463" s="1" t="s">
        <v>9</v>
      </c>
      <c r="B463" s="1" t="s">
        <v>525</v>
      </c>
    </row>
    <row r="464" spans="1:60" x14ac:dyDescent="0.25">
      <c r="A464" s="1" t="s">
        <v>9</v>
      </c>
      <c r="B464" s="1" t="s">
        <v>526</v>
      </c>
    </row>
    <row r="465" spans="1:60" x14ac:dyDescent="0.25">
      <c r="A465" s="1" t="s">
        <v>9</v>
      </c>
      <c r="B465" s="1" t="s">
        <v>527</v>
      </c>
    </row>
    <row r="466" spans="1:60" x14ac:dyDescent="0.25">
      <c r="A466" s="1" t="s">
        <v>9</v>
      </c>
      <c r="B466" s="1" t="s">
        <v>528</v>
      </c>
    </row>
    <row r="467" spans="1:60" x14ac:dyDescent="0.25">
      <c r="A467" s="1" t="s">
        <v>9</v>
      </c>
      <c r="B467" s="1" t="s">
        <v>529</v>
      </c>
    </row>
    <row r="468" spans="1:60" x14ac:dyDescent="0.25">
      <c r="A468" s="1" t="s">
        <v>9</v>
      </c>
      <c r="B468" s="1" t="s">
        <v>530</v>
      </c>
    </row>
    <row r="469" spans="1:60" x14ac:dyDescent="0.25">
      <c r="A469" s="1" t="s">
        <v>9</v>
      </c>
      <c r="B469" s="1" t="s">
        <v>531</v>
      </c>
    </row>
    <row r="470" spans="1:60" x14ac:dyDescent="0.25">
      <c r="A470" s="1" t="s">
        <v>9</v>
      </c>
      <c r="B470" s="1" t="s">
        <v>532</v>
      </c>
    </row>
    <row r="471" spans="1:60" x14ac:dyDescent="0.25">
      <c r="A471" s="1" t="s">
        <v>9</v>
      </c>
      <c r="B471" s="1" t="s">
        <v>533</v>
      </c>
    </row>
    <row r="472" spans="1:60" x14ac:dyDescent="0.25">
      <c r="A472" s="1">
        <v>145</v>
      </c>
      <c r="B472" s="1" t="s">
        <v>534</v>
      </c>
      <c r="C472" s="1">
        <v>20282.999999932945</v>
      </c>
      <c r="D472" s="1">
        <v>0</v>
      </c>
      <c r="E472">
        <f t="shared" ref="E472:E477" si="252">(R472-S472*(1000-T472)/(1000-U472))*AO472</f>
        <v>-2.8954281963489636</v>
      </c>
      <c r="F472">
        <f t="shared" ref="F472:F477" si="253">IF(AZ472&lt;&gt;0,1/(1/AZ472-1/N472),0)</f>
        <v>9.6910834123186199E-3</v>
      </c>
      <c r="G472">
        <f t="shared" ref="G472:G477" si="254">((BC472-AP472/2)*S472-E472)/(BC472+AP472/2)</f>
        <v>862.36944933039649</v>
      </c>
      <c r="H472">
        <f t="shared" ref="H472:H477" si="255">AP472*1000</f>
        <v>0.29431652201199421</v>
      </c>
      <c r="I472">
        <f t="shared" ref="I472:I477" si="256">(AU472-BA472)</f>
        <v>2.9682918960404114</v>
      </c>
      <c r="J472">
        <f t="shared" ref="J472:J477" si="257">(P472+AT472*D472)</f>
        <v>34.343177795410156</v>
      </c>
      <c r="K472" s="1">
        <v>6.75</v>
      </c>
      <c r="L472">
        <f t="shared" ref="L472:L477" si="258">(K472*AI472+AJ472)</f>
        <v>1.255326084792614</v>
      </c>
      <c r="M472" s="1">
        <v>1</v>
      </c>
      <c r="N472">
        <f t="shared" ref="N472:N477" si="259">L472*(M472+1)*(M472+1)/(M472*M472+1)</f>
        <v>2.510652169585228</v>
      </c>
      <c r="O472" s="1">
        <v>35.039737701416016</v>
      </c>
      <c r="P472" s="1">
        <v>34.343177795410156</v>
      </c>
      <c r="Q472" s="1">
        <v>35.076595306396484</v>
      </c>
      <c r="R472" s="1">
        <v>410.1204833984375</v>
      </c>
      <c r="S472" s="1">
        <v>413.86331176757812</v>
      </c>
      <c r="T472" s="1">
        <v>24.067201614379883</v>
      </c>
      <c r="U472" s="1">
        <v>24.45465087890625</v>
      </c>
      <c r="V472" s="1">
        <v>43.078140258789063</v>
      </c>
      <c r="W472" s="1">
        <v>43.771995544433594</v>
      </c>
      <c r="X472" s="1">
        <v>500.20846557617187</v>
      </c>
      <c r="Y472" s="1">
        <v>4.6368904411792755E-2</v>
      </c>
      <c r="Z472" s="1">
        <v>0.1297110915184021</v>
      </c>
      <c r="AA472" s="1">
        <v>101.32437133789062</v>
      </c>
      <c r="AB472" s="1">
        <v>1.7116124629974365</v>
      </c>
      <c r="AC472" s="1">
        <v>-0.36707127094268799</v>
      </c>
      <c r="AD472" s="1">
        <v>1.7019150778651237E-2</v>
      </c>
      <c r="AE472" s="1">
        <v>1.3606594875454903E-3</v>
      </c>
      <c r="AF472" s="1">
        <v>3.1464587897062302E-2</v>
      </c>
      <c r="AG472" s="1">
        <v>1.3138003414496779E-3</v>
      </c>
      <c r="AH472" s="1">
        <v>0.66666668653488159</v>
      </c>
      <c r="AI472" s="1">
        <v>-0.21956524252891541</v>
      </c>
      <c r="AJ472" s="1">
        <v>2.737391471862793</v>
      </c>
      <c r="AK472" s="1">
        <v>1</v>
      </c>
      <c r="AL472" s="1">
        <v>0</v>
      </c>
      <c r="AM472" s="1">
        <v>0.15999999642372131</v>
      </c>
      <c r="AN472" s="1">
        <v>111115</v>
      </c>
      <c r="AO472">
        <f t="shared" ref="AO472:AO477" si="260">X472*0.000001/(K472*0.0001)</f>
        <v>0.74104957863136567</v>
      </c>
      <c r="AP472">
        <f t="shared" ref="AP472:AP477" si="261">(U472-T472)/(1000-U472)*AO472</f>
        <v>2.9431652201199421E-4</v>
      </c>
      <c r="AQ472">
        <f t="shared" ref="AQ472:AQ477" si="262">(P472+273.15)</f>
        <v>307.49317779541013</v>
      </c>
      <c r="AR472">
        <f t="shared" ref="AR472:AR477" si="263">(O472+273.15)</f>
        <v>308.18973770141599</v>
      </c>
      <c r="AS472">
        <f t="shared" ref="AS472:AS477" si="264">(Y472*AK472+Z472*AL472)*AM472</f>
        <v>7.4190245400587163E-3</v>
      </c>
      <c r="AT472">
        <f t="shared" ref="AT472:AT477" si="265">((AS472+0.00000010773*(AR472^4-AQ472^4))-AP472*44100)/(L472*0.92*2*29.3+0.00000043092*AQ472^3)</f>
        <v>-5.2556197705117595E-2</v>
      </c>
      <c r="AU472">
        <f t="shared" ref="AU472:AU477" si="266">0.61365*EXP(17.502*J472/(240.97+J472))</f>
        <v>5.4461440226331819</v>
      </c>
      <c r="AV472">
        <f t="shared" ref="AV472:AV477" si="267">AU472*1000/AA472</f>
        <v>53.74959598290225</v>
      </c>
      <c r="AW472">
        <f t="shared" ref="AW472:AW477" si="268">(AV472-U472)</f>
        <v>29.294945103996</v>
      </c>
      <c r="AX472">
        <f t="shared" ref="AX472:AX477" si="269">IF(D472,P472,(O472+P472)/2)</f>
        <v>34.691457748413086</v>
      </c>
      <c r="AY472">
        <f t="shared" ref="AY472:AY477" si="270">0.61365*EXP(17.502*AX472/(240.97+AX472))</f>
        <v>5.552576631201128</v>
      </c>
      <c r="AZ472">
        <f t="shared" ref="AZ472:AZ477" si="271">IF(AW472&lt;&gt;0,(1000-(AV472+U472)/2)/AW472*AP472,0)</f>
        <v>9.6538197984863301E-3</v>
      </c>
      <c r="BA472">
        <f t="shared" ref="BA472:BA477" si="272">U472*AA472/1000</f>
        <v>2.4778521265927704</v>
      </c>
      <c r="BB472">
        <f t="shared" ref="BB472:BB477" si="273">(AY472-BA472)</f>
        <v>3.0747245046083576</v>
      </c>
      <c r="BC472">
        <f t="shared" ref="BC472:BC477" si="274">1/(1.6/F472+1.37/N472)</f>
        <v>6.0369742481119803E-3</v>
      </c>
      <c r="BD472">
        <f t="shared" ref="BD472:BD477" si="275">G472*AA472*0.001</f>
        <v>87.379042314405353</v>
      </c>
      <c r="BE472">
        <f t="shared" ref="BE472:BE477" si="276">G472/S472</f>
        <v>2.0837059599394867</v>
      </c>
      <c r="BF472">
        <f t="shared" ref="BF472:BF477" si="277">(1-AP472*AA472/AU472/F472)*100</f>
        <v>43.497572468212638</v>
      </c>
      <c r="BG472">
        <f t="shared" ref="BG472:BG477" si="278">(S472-E472/(N472/1.35))</f>
        <v>415.4202092591637</v>
      </c>
      <c r="BH472">
        <f t="shared" ref="BH472:BH477" si="279">E472*BF472/100/BG472</f>
        <v>-3.0317277539722168E-3</v>
      </c>
    </row>
    <row r="473" spans="1:60" x14ac:dyDescent="0.25">
      <c r="A473" s="1">
        <v>146</v>
      </c>
      <c r="B473" s="1" t="s">
        <v>535</v>
      </c>
      <c r="C473" s="1">
        <v>20287.999999821186</v>
      </c>
      <c r="D473" s="1">
        <v>0</v>
      </c>
      <c r="E473">
        <f t="shared" si="252"/>
        <v>-2.9667572092789585</v>
      </c>
      <c r="F473">
        <f t="shared" si="253"/>
        <v>9.6422625439069633E-3</v>
      </c>
      <c r="G473">
        <f t="shared" si="254"/>
        <v>876.37558631350305</v>
      </c>
      <c r="H473">
        <f t="shared" si="255"/>
        <v>0.29244111914415344</v>
      </c>
      <c r="I473">
        <f t="shared" si="256"/>
        <v>2.9643307705264053</v>
      </c>
      <c r="J473">
        <f t="shared" si="257"/>
        <v>34.327499389648438</v>
      </c>
      <c r="K473" s="1">
        <v>6.75</v>
      </c>
      <c r="L473">
        <f t="shared" si="258"/>
        <v>1.255326084792614</v>
      </c>
      <c r="M473" s="1">
        <v>1</v>
      </c>
      <c r="N473">
        <f t="shared" si="259"/>
        <v>2.510652169585228</v>
      </c>
      <c r="O473" s="1">
        <v>35.035659790039062</v>
      </c>
      <c r="P473" s="1">
        <v>34.327499389648438</v>
      </c>
      <c r="Q473" s="1">
        <v>35.084114074707031</v>
      </c>
      <c r="R473" s="1">
        <v>410.03298950195313</v>
      </c>
      <c r="S473" s="1">
        <v>413.87301635742187</v>
      </c>
      <c r="T473" s="1">
        <v>24.061956405639648</v>
      </c>
      <c r="U473" s="1">
        <v>24.446929931640625</v>
      </c>
      <c r="V473" s="1">
        <v>43.078845977783203</v>
      </c>
      <c r="W473" s="1">
        <v>43.768379211425781</v>
      </c>
      <c r="X473" s="1">
        <v>500.22137451171875</v>
      </c>
      <c r="Y473" s="1">
        <v>2.9376484453678131E-2</v>
      </c>
      <c r="Z473" s="1">
        <v>9.6582300961017609E-2</v>
      </c>
      <c r="AA473" s="1">
        <v>101.32413482666016</v>
      </c>
      <c r="AB473" s="1">
        <v>1.7116124629974365</v>
      </c>
      <c r="AC473" s="1">
        <v>-0.36707127094268799</v>
      </c>
      <c r="AD473" s="1">
        <v>1.7019150778651237E-2</v>
      </c>
      <c r="AE473" s="1">
        <v>1.3606594875454903E-3</v>
      </c>
      <c r="AF473" s="1">
        <v>3.1464587897062302E-2</v>
      </c>
      <c r="AG473" s="1">
        <v>1.3138003414496779E-3</v>
      </c>
      <c r="AH473" s="1">
        <v>1</v>
      </c>
      <c r="AI473" s="1">
        <v>-0.21956524252891541</v>
      </c>
      <c r="AJ473" s="1">
        <v>2.737391471862793</v>
      </c>
      <c r="AK473" s="1">
        <v>1</v>
      </c>
      <c r="AL473" s="1">
        <v>0</v>
      </c>
      <c r="AM473" s="1">
        <v>0.15999999642372131</v>
      </c>
      <c r="AN473" s="1">
        <v>111115</v>
      </c>
      <c r="AO473">
        <f t="shared" si="260"/>
        <v>0.74106870298032401</v>
      </c>
      <c r="AP473">
        <f t="shared" si="261"/>
        <v>2.9244111914415342E-4</v>
      </c>
      <c r="AQ473">
        <f t="shared" si="262"/>
        <v>307.47749938964841</v>
      </c>
      <c r="AR473">
        <f t="shared" si="263"/>
        <v>308.18565979003904</v>
      </c>
      <c r="AS473">
        <f t="shared" si="264"/>
        <v>4.7002374075300057E-3</v>
      </c>
      <c r="AT473">
        <f t="shared" si="265"/>
        <v>-4.9752567429284161E-2</v>
      </c>
      <c r="AU473">
        <f t="shared" si="266"/>
        <v>5.4413947950178736</v>
      </c>
      <c r="AV473">
        <f t="shared" si="267"/>
        <v>53.702849812897163</v>
      </c>
      <c r="AW473">
        <f t="shared" si="268"/>
        <v>29.255919881256538</v>
      </c>
      <c r="AX473">
        <f t="shared" si="269"/>
        <v>34.68157958984375</v>
      </c>
      <c r="AY473">
        <f t="shared" si="270"/>
        <v>5.5495331850017555</v>
      </c>
      <c r="AZ473">
        <f t="shared" si="271"/>
        <v>9.6053727163612629E-3</v>
      </c>
      <c r="BA473">
        <f t="shared" si="272"/>
        <v>2.4770640244914683</v>
      </c>
      <c r="BB473">
        <f t="shared" si="273"/>
        <v>3.0724691605102872</v>
      </c>
      <c r="BC473">
        <f t="shared" si="274"/>
        <v>6.0066614048720438E-3</v>
      </c>
      <c r="BD473">
        <f t="shared" si="275"/>
        <v>88.797998066422736</v>
      </c>
      <c r="BE473">
        <f t="shared" si="276"/>
        <v>2.1174987295056287</v>
      </c>
      <c r="BF473">
        <f t="shared" si="277"/>
        <v>43.524231148980384</v>
      </c>
      <c r="BG473">
        <f t="shared" si="278"/>
        <v>415.46826809362244</v>
      </c>
      <c r="BH473">
        <f t="shared" si="279"/>
        <v>-3.1079588131256242E-3</v>
      </c>
    </row>
    <row r="474" spans="1:60" x14ac:dyDescent="0.25">
      <c r="A474" s="1">
        <v>147</v>
      </c>
      <c r="B474" s="1" t="s">
        <v>536</v>
      </c>
      <c r="C474" s="1">
        <v>20292.999999709427</v>
      </c>
      <c r="D474" s="1">
        <v>0</v>
      </c>
      <c r="E474">
        <f t="shared" si="252"/>
        <v>-2.9796089939894435</v>
      </c>
      <c r="F474">
        <f t="shared" si="253"/>
        <v>9.6377678762978886E-3</v>
      </c>
      <c r="G474">
        <f t="shared" si="254"/>
        <v>878.67195052140255</v>
      </c>
      <c r="H474">
        <f t="shared" si="255"/>
        <v>0.29234184469967628</v>
      </c>
      <c r="I474">
        <f t="shared" si="256"/>
        <v>2.9647083263238554</v>
      </c>
      <c r="J474">
        <f t="shared" si="257"/>
        <v>34.326564788818359</v>
      </c>
      <c r="K474" s="1">
        <v>6.75</v>
      </c>
      <c r="L474">
        <f t="shared" si="258"/>
        <v>1.255326084792614</v>
      </c>
      <c r="M474" s="1">
        <v>1</v>
      </c>
      <c r="N474">
        <f t="shared" si="259"/>
        <v>2.510652169585228</v>
      </c>
      <c r="O474" s="1">
        <v>35.031635284423828</v>
      </c>
      <c r="P474" s="1">
        <v>34.326564788818359</v>
      </c>
      <c r="Q474" s="1">
        <v>35.083774566650391</v>
      </c>
      <c r="R474" s="1">
        <v>410.00140380859375</v>
      </c>
      <c r="S474" s="1">
        <v>413.85870361328125</v>
      </c>
      <c r="T474" s="1">
        <v>24.055635452270508</v>
      </c>
      <c r="U474" s="1">
        <v>24.440467834472656</v>
      </c>
      <c r="V474" s="1">
        <v>43.077312469482422</v>
      </c>
      <c r="W474" s="1">
        <v>43.766639709472656</v>
      </c>
      <c r="X474" s="1">
        <v>500.23828125</v>
      </c>
      <c r="Y474" s="1">
        <v>3.0774291604757309E-2</v>
      </c>
      <c r="Z474" s="1">
        <v>0.11680606007575989</v>
      </c>
      <c r="AA474" s="1">
        <v>101.32389831542969</v>
      </c>
      <c r="AB474" s="1">
        <v>1.7116124629974365</v>
      </c>
      <c r="AC474" s="1">
        <v>-0.36707127094268799</v>
      </c>
      <c r="AD474" s="1">
        <v>1.7019150778651237E-2</v>
      </c>
      <c r="AE474" s="1">
        <v>1.3606594875454903E-3</v>
      </c>
      <c r="AF474" s="1">
        <v>3.1464587897062302E-2</v>
      </c>
      <c r="AG474" s="1">
        <v>1.3138003414496779E-3</v>
      </c>
      <c r="AH474" s="1">
        <v>1</v>
      </c>
      <c r="AI474" s="1">
        <v>-0.21956524252891541</v>
      </c>
      <c r="AJ474" s="1">
        <v>2.737391471862793</v>
      </c>
      <c r="AK474" s="1">
        <v>1</v>
      </c>
      <c r="AL474" s="1">
        <v>0</v>
      </c>
      <c r="AM474" s="1">
        <v>0.15999999642372131</v>
      </c>
      <c r="AN474" s="1">
        <v>111115</v>
      </c>
      <c r="AO474">
        <f t="shared" si="260"/>
        <v>0.74109374999999988</v>
      </c>
      <c r="AP474">
        <f t="shared" si="261"/>
        <v>2.9234184469967625E-4</v>
      </c>
      <c r="AQ474">
        <f t="shared" si="262"/>
        <v>307.47656478881834</v>
      </c>
      <c r="AR474">
        <f t="shared" si="263"/>
        <v>308.18163528442381</v>
      </c>
      <c r="AS474">
        <f t="shared" si="264"/>
        <v>4.9238865467037263E-3</v>
      </c>
      <c r="AT474">
        <f t="shared" si="265"/>
        <v>-5.0182204965765552E-2</v>
      </c>
      <c r="AU474">
        <f t="shared" si="266"/>
        <v>5.4411118039654927</v>
      </c>
      <c r="AV474">
        <f t="shared" si="267"/>
        <v>53.700182231706691</v>
      </c>
      <c r="AW474">
        <f t="shared" si="268"/>
        <v>29.259714397234035</v>
      </c>
      <c r="AX474">
        <f t="shared" si="269"/>
        <v>34.679100036621094</v>
      </c>
      <c r="AY474">
        <f t="shared" si="270"/>
        <v>5.5487694660022076</v>
      </c>
      <c r="AZ474">
        <f t="shared" si="271"/>
        <v>9.6009123668357697E-3</v>
      </c>
      <c r="BA474">
        <f t="shared" si="272"/>
        <v>2.4764034776416373</v>
      </c>
      <c r="BB474">
        <f t="shared" si="273"/>
        <v>3.0723659883605703</v>
      </c>
      <c r="BC474">
        <f t="shared" si="274"/>
        <v>6.0038706183018166E-3</v>
      </c>
      <c r="BD474">
        <f t="shared" si="275"/>
        <v>89.03046736725085</v>
      </c>
      <c r="BE474">
        <f t="shared" si="276"/>
        <v>2.1231206275232841</v>
      </c>
      <c r="BF474">
        <f t="shared" si="277"/>
        <v>43.514267970253385</v>
      </c>
      <c r="BG474">
        <f t="shared" si="278"/>
        <v>415.46086586841767</v>
      </c>
      <c r="BH474">
        <f t="shared" si="279"/>
        <v>-3.1207633465072855E-3</v>
      </c>
    </row>
    <row r="475" spans="1:60" x14ac:dyDescent="0.25">
      <c r="A475" s="1">
        <v>148</v>
      </c>
      <c r="B475" s="1" t="s">
        <v>537</v>
      </c>
      <c r="C475" s="1">
        <v>20298.499999586493</v>
      </c>
      <c r="D475" s="1">
        <v>0</v>
      </c>
      <c r="E475">
        <f t="shared" si="252"/>
        <v>-2.8826276924356424</v>
      </c>
      <c r="F475">
        <f t="shared" si="253"/>
        <v>9.6098273297390187E-3</v>
      </c>
      <c r="G475">
        <f t="shared" si="254"/>
        <v>864.193921019958</v>
      </c>
      <c r="H475">
        <f t="shared" si="255"/>
        <v>0.29208622637810194</v>
      </c>
      <c r="I475">
        <f t="shared" si="256"/>
        <v>2.9706151506893104</v>
      </c>
      <c r="J475">
        <f t="shared" si="257"/>
        <v>34.344020843505859</v>
      </c>
      <c r="K475" s="1">
        <v>6.75</v>
      </c>
      <c r="L475">
        <f t="shared" si="258"/>
        <v>1.255326084792614</v>
      </c>
      <c r="M475" s="1">
        <v>1</v>
      </c>
      <c r="N475">
        <f t="shared" si="259"/>
        <v>2.510652169585228</v>
      </c>
      <c r="O475" s="1">
        <v>35.028125762939453</v>
      </c>
      <c r="P475" s="1">
        <v>34.344020843505859</v>
      </c>
      <c r="Q475" s="1">
        <v>35.075889587402344</v>
      </c>
      <c r="R475" s="1">
        <v>410.12594604492187</v>
      </c>
      <c r="S475" s="1">
        <v>413.8526611328125</v>
      </c>
      <c r="T475" s="1">
        <v>24.049917221069336</v>
      </c>
      <c r="U475" s="1">
        <v>24.434429168701172</v>
      </c>
      <c r="V475" s="1">
        <v>43.075641632080078</v>
      </c>
      <c r="W475" s="1">
        <v>43.76416015625</v>
      </c>
      <c r="X475" s="1">
        <v>500.22048950195312</v>
      </c>
      <c r="Y475" s="1">
        <v>1.11403688788414E-3</v>
      </c>
      <c r="Z475" s="1">
        <v>9.6027925610542297E-2</v>
      </c>
      <c r="AA475" s="1">
        <v>101.32360076904297</v>
      </c>
      <c r="AB475" s="1">
        <v>1.7116124629974365</v>
      </c>
      <c r="AC475" s="1">
        <v>-0.36707127094268799</v>
      </c>
      <c r="AD475" s="1">
        <v>1.7019150778651237E-2</v>
      </c>
      <c r="AE475" s="1">
        <v>1.3606594875454903E-3</v>
      </c>
      <c r="AF475" s="1">
        <v>3.1464587897062302E-2</v>
      </c>
      <c r="AG475" s="1">
        <v>1.3138003414496779E-3</v>
      </c>
      <c r="AH475" s="1">
        <v>1</v>
      </c>
      <c r="AI475" s="1">
        <v>-0.21956524252891541</v>
      </c>
      <c r="AJ475" s="1">
        <v>2.737391471862793</v>
      </c>
      <c r="AK475" s="1">
        <v>1</v>
      </c>
      <c r="AL475" s="1">
        <v>0</v>
      </c>
      <c r="AM475" s="1">
        <v>0.15999999642372131</v>
      </c>
      <c r="AN475" s="1">
        <v>111115</v>
      </c>
      <c r="AO475">
        <f t="shared" si="260"/>
        <v>0.74106739185474524</v>
      </c>
      <c r="AP475">
        <f t="shared" si="261"/>
        <v>2.9208622637810197E-4</v>
      </c>
      <c r="AQ475">
        <f t="shared" si="262"/>
        <v>307.49402084350584</v>
      </c>
      <c r="AR475">
        <f t="shared" si="263"/>
        <v>308.17812576293943</v>
      </c>
      <c r="AS475">
        <f t="shared" si="264"/>
        <v>1.7824589807735602E-4</v>
      </c>
      <c r="AT475">
        <f t="shared" si="265"/>
        <v>-5.3377905134589274E-2</v>
      </c>
      <c r="AU475">
        <f t="shared" si="266"/>
        <v>5.4463994967982465</v>
      </c>
      <c r="AV475">
        <f t="shared" si="267"/>
        <v>53.752526118892774</v>
      </c>
      <c r="AW475">
        <f t="shared" si="268"/>
        <v>29.318096950191602</v>
      </c>
      <c r="AX475">
        <f t="shared" si="269"/>
        <v>34.686073303222656</v>
      </c>
      <c r="AY475">
        <f t="shared" si="270"/>
        <v>5.5509175116817548</v>
      </c>
      <c r="AZ475">
        <f t="shared" si="271"/>
        <v>9.5731847975656006E-3</v>
      </c>
      <c r="BA475">
        <f t="shared" si="272"/>
        <v>2.4757843461089362</v>
      </c>
      <c r="BB475">
        <f t="shared" si="273"/>
        <v>3.0751331655728187</v>
      </c>
      <c r="BC475">
        <f t="shared" si="274"/>
        <v>5.9865218466836258E-3</v>
      </c>
      <c r="BD475">
        <f t="shared" si="275"/>
        <v>87.563239840460071</v>
      </c>
      <c r="BE475">
        <f t="shared" si="276"/>
        <v>2.0881680901953246</v>
      </c>
      <c r="BF475">
        <f t="shared" si="277"/>
        <v>43.454686703565862</v>
      </c>
      <c r="BG475">
        <f t="shared" si="278"/>
        <v>415.40267567960296</v>
      </c>
      <c r="BH475">
        <f t="shared" si="279"/>
        <v>-3.015476081199554E-3</v>
      </c>
    </row>
    <row r="476" spans="1:60" x14ac:dyDescent="0.25">
      <c r="A476" s="1">
        <v>149</v>
      </c>
      <c r="B476" s="1" t="s">
        <v>538</v>
      </c>
      <c r="C476" s="1">
        <v>20303.499999474734</v>
      </c>
      <c r="D476" s="1">
        <v>0</v>
      </c>
      <c r="E476">
        <f t="shared" si="252"/>
        <v>-2.8656700189128004</v>
      </c>
      <c r="F476">
        <f t="shared" si="253"/>
        <v>9.614507589930368E-3</v>
      </c>
      <c r="G476">
        <f t="shared" si="254"/>
        <v>861.1346675329836</v>
      </c>
      <c r="H476">
        <f t="shared" si="255"/>
        <v>0.29278606596949114</v>
      </c>
      <c r="I476">
        <f t="shared" si="256"/>
        <v>2.9762146118466428</v>
      </c>
      <c r="J476">
        <f t="shared" si="257"/>
        <v>34.360626220703125</v>
      </c>
      <c r="K476" s="1">
        <v>6.75</v>
      </c>
      <c r="L476">
        <f t="shared" si="258"/>
        <v>1.255326084792614</v>
      </c>
      <c r="M476" s="1">
        <v>1</v>
      </c>
      <c r="N476">
        <f t="shared" si="259"/>
        <v>2.510652169585228</v>
      </c>
      <c r="O476" s="1">
        <v>35.025150299072266</v>
      </c>
      <c r="P476" s="1">
        <v>34.360626220703125</v>
      </c>
      <c r="Q476" s="1">
        <v>35.073795318603516</v>
      </c>
      <c r="R476" s="1">
        <v>410.1392822265625</v>
      </c>
      <c r="S476" s="1">
        <v>413.84283447265625</v>
      </c>
      <c r="T476" s="1">
        <v>24.043449401855469</v>
      </c>
      <c r="U476" s="1">
        <v>24.428895950317383</v>
      </c>
      <c r="V476" s="1">
        <v>43.071220397949219</v>
      </c>
      <c r="W476" s="1">
        <v>43.761432647705078</v>
      </c>
      <c r="X476" s="1">
        <v>500.2060546875</v>
      </c>
      <c r="Y476" s="1">
        <v>2.9769599437713623E-2</v>
      </c>
      <c r="Z476" s="1">
        <v>9.0971782803535461E-2</v>
      </c>
      <c r="AA476" s="1">
        <v>101.32341003417969</v>
      </c>
      <c r="AB476" s="1">
        <v>1.7116124629974365</v>
      </c>
      <c r="AC476" s="1">
        <v>-0.36707127094268799</v>
      </c>
      <c r="AD476" s="1">
        <v>1.7019150778651237E-2</v>
      </c>
      <c r="AE476" s="1">
        <v>1.3606594875454903E-3</v>
      </c>
      <c r="AF476" s="1">
        <v>3.1464587897062302E-2</v>
      </c>
      <c r="AG476" s="1">
        <v>1.3138003414496779E-3</v>
      </c>
      <c r="AH476" s="1">
        <v>1</v>
      </c>
      <c r="AI476" s="1">
        <v>-0.21956524252891541</v>
      </c>
      <c r="AJ476" s="1">
        <v>2.737391471862793</v>
      </c>
      <c r="AK476" s="1">
        <v>1</v>
      </c>
      <c r="AL476" s="1">
        <v>0</v>
      </c>
      <c r="AM476" s="1">
        <v>0.15999999642372131</v>
      </c>
      <c r="AN476" s="1">
        <v>111115</v>
      </c>
      <c r="AO476">
        <f t="shared" si="260"/>
        <v>0.74104600694444434</v>
      </c>
      <c r="AP476">
        <f t="shared" si="261"/>
        <v>2.9278606596949111E-4</v>
      </c>
      <c r="AQ476">
        <f t="shared" si="262"/>
        <v>307.5106262207031</v>
      </c>
      <c r="AR476">
        <f t="shared" si="263"/>
        <v>308.17515029907224</v>
      </c>
      <c r="AS476">
        <f t="shared" si="264"/>
        <v>4.7631358035697957E-3</v>
      </c>
      <c r="AT476">
        <f t="shared" si="265"/>
        <v>-5.6766078351802925E-2</v>
      </c>
      <c r="AU476">
        <f t="shared" si="266"/>
        <v>5.4514336529029626</v>
      </c>
      <c r="AV476">
        <f t="shared" si="267"/>
        <v>53.802311342107579</v>
      </c>
      <c r="AW476">
        <f t="shared" si="268"/>
        <v>29.373415391790196</v>
      </c>
      <c r="AX476">
        <f t="shared" si="269"/>
        <v>34.692888259887695</v>
      </c>
      <c r="AY476">
        <f t="shared" si="270"/>
        <v>5.5530174899396183</v>
      </c>
      <c r="AZ476">
        <f t="shared" si="271"/>
        <v>9.5778294252607324E-3</v>
      </c>
      <c r="BA476">
        <f t="shared" si="272"/>
        <v>2.4752190410563197</v>
      </c>
      <c r="BB476">
        <f t="shared" si="273"/>
        <v>3.0777984488832986</v>
      </c>
      <c r="BC476">
        <f t="shared" si="274"/>
        <v>5.9894279246667003E-3</v>
      </c>
      <c r="BD476">
        <f t="shared" si="275"/>
        <v>87.253101013091495</v>
      </c>
      <c r="BE476">
        <f t="shared" si="276"/>
        <v>2.0808253660602674</v>
      </c>
      <c r="BF476">
        <f t="shared" si="277"/>
        <v>43.399218925703579</v>
      </c>
      <c r="BG476">
        <f t="shared" si="278"/>
        <v>415.38373072758088</v>
      </c>
      <c r="BH476">
        <f t="shared" si="279"/>
        <v>-2.9940469816133772E-3</v>
      </c>
    </row>
    <row r="477" spans="1:60" x14ac:dyDescent="0.25">
      <c r="A477" s="1">
        <v>150</v>
      </c>
      <c r="B477" s="1" t="s">
        <v>539</v>
      </c>
      <c r="C477" s="1">
        <v>20308.499999362975</v>
      </c>
      <c r="D477" s="1">
        <v>0</v>
      </c>
      <c r="E477">
        <f t="shared" si="252"/>
        <v>-2.9343162221659385</v>
      </c>
      <c r="F477">
        <f t="shared" si="253"/>
        <v>9.6265973961924354E-3</v>
      </c>
      <c r="G477">
        <f t="shared" si="254"/>
        <v>871.71757107570113</v>
      </c>
      <c r="H477">
        <f t="shared" si="255"/>
        <v>0.29328047518864653</v>
      </c>
      <c r="I477">
        <f t="shared" si="256"/>
        <v>2.9775022503367925</v>
      </c>
      <c r="J477">
        <f t="shared" si="257"/>
        <v>34.363067626953125</v>
      </c>
      <c r="K477" s="1">
        <v>6.75</v>
      </c>
      <c r="L477">
        <f t="shared" si="258"/>
        <v>1.255326084792614</v>
      </c>
      <c r="M477" s="1">
        <v>1</v>
      </c>
      <c r="N477">
        <f t="shared" si="259"/>
        <v>2.510652169585228</v>
      </c>
      <c r="O477" s="1">
        <v>35.02410888671875</v>
      </c>
      <c r="P477" s="1">
        <v>34.363067626953125</v>
      </c>
      <c r="Q477" s="1">
        <v>35.076934814453125</v>
      </c>
      <c r="R477" s="1">
        <v>410.05447387695312</v>
      </c>
      <c r="S477" s="1">
        <v>413.85028076171875</v>
      </c>
      <c r="T477" s="1">
        <v>24.037448883056641</v>
      </c>
      <c r="U477" s="1">
        <v>24.423538208007813</v>
      </c>
      <c r="V477" s="1">
        <v>43.063976287841797</v>
      </c>
      <c r="W477" s="1">
        <v>43.75518798828125</v>
      </c>
      <c r="X477" s="1">
        <v>500.21929931640625</v>
      </c>
      <c r="Y477" s="1">
        <v>3.0075285583734512E-2</v>
      </c>
      <c r="Z477" s="1">
        <v>5.9276949614286423E-2</v>
      </c>
      <c r="AA477" s="1">
        <v>101.32323455810547</v>
      </c>
      <c r="AB477" s="1">
        <v>1.7116124629974365</v>
      </c>
      <c r="AC477" s="1">
        <v>-0.36707127094268799</v>
      </c>
      <c r="AD477" s="1">
        <v>1.7019150778651237E-2</v>
      </c>
      <c r="AE477" s="1">
        <v>1.3606594875454903E-3</v>
      </c>
      <c r="AF477" s="1">
        <v>3.1464587897062302E-2</v>
      </c>
      <c r="AG477" s="1">
        <v>1.3138003414496779E-3</v>
      </c>
      <c r="AH477" s="1">
        <v>1</v>
      </c>
      <c r="AI477" s="1">
        <v>-0.21956524252891541</v>
      </c>
      <c r="AJ477" s="1">
        <v>2.737391471862793</v>
      </c>
      <c r="AK477" s="1">
        <v>1</v>
      </c>
      <c r="AL477" s="1">
        <v>0</v>
      </c>
      <c r="AM477" s="1">
        <v>0.15999999642372131</v>
      </c>
      <c r="AN477" s="1">
        <v>111115</v>
      </c>
      <c r="AO477">
        <f t="shared" si="260"/>
        <v>0.74106562861689795</v>
      </c>
      <c r="AP477">
        <f t="shared" si="261"/>
        <v>2.9328047518864655E-4</v>
      </c>
      <c r="AQ477">
        <f t="shared" si="262"/>
        <v>307.5130676269531</v>
      </c>
      <c r="AR477">
        <f t="shared" si="263"/>
        <v>308.17410888671873</v>
      </c>
      <c r="AS477">
        <f t="shared" si="264"/>
        <v>4.8120455858399191E-3</v>
      </c>
      <c r="AT477">
        <f t="shared" si="265"/>
        <v>-5.7582266868973241E-2</v>
      </c>
      <c r="AU477">
        <f t="shared" si="266"/>
        <v>5.452174140925619</v>
      </c>
      <c r="AV477">
        <f t="shared" si="267"/>
        <v>53.809712695255307</v>
      </c>
      <c r="AW477">
        <f t="shared" si="268"/>
        <v>29.386174487247494</v>
      </c>
      <c r="AX477">
        <f t="shared" si="269"/>
        <v>34.693588256835938</v>
      </c>
      <c r="AY477">
        <f t="shared" si="270"/>
        <v>5.5532332279027932</v>
      </c>
      <c r="AZ477">
        <f t="shared" si="271"/>
        <v>9.5898271076662288E-3</v>
      </c>
      <c r="BA477">
        <f t="shared" si="272"/>
        <v>2.4746718905888265</v>
      </c>
      <c r="BB477">
        <f t="shared" si="273"/>
        <v>3.0785613373139666</v>
      </c>
      <c r="BC477">
        <f t="shared" si="274"/>
        <v>5.9969347123397781E-3</v>
      </c>
      <c r="BD477">
        <f t="shared" si="275"/>
        <v>88.325243922525246</v>
      </c>
      <c r="BE477">
        <f t="shared" si="276"/>
        <v>2.1063597431207426</v>
      </c>
      <c r="BF477">
        <f t="shared" si="277"/>
        <v>43.382632952032431</v>
      </c>
      <c r="BG477">
        <f t="shared" si="278"/>
        <v>415.42808869063566</v>
      </c>
      <c r="BH477">
        <f t="shared" si="279"/>
        <v>-3.0642695353759993E-3</v>
      </c>
    </row>
    <row r="478" spans="1:60" x14ac:dyDescent="0.25">
      <c r="A478" s="1" t="s">
        <v>9</v>
      </c>
      <c r="B478" s="1" t="s">
        <v>540</v>
      </c>
    </row>
    <row r="479" spans="1:60" x14ac:dyDescent="0.25">
      <c r="A479" s="1" t="s">
        <v>9</v>
      </c>
      <c r="B479" s="1" t="s">
        <v>541</v>
      </c>
    </row>
    <row r="480" spans="1:60" x14ac:dyDescent="0.25">
      <c r="A480" s="1" t="s">
        <v>9</v>
      </c>
      <c r="B480" s="1" t="s">
        <v>542</v>
      </c>
    </row>
    <row r="481" spans="1:60" x14ac:dyDescent="0.25">
      <c r="A481" s="1" t="s">
        <v>9</v>
      </c>
      <c r="B481" s="1" t="s">
        <v>543</v>
      </c>
    </row>
    <row r="482" spans="1:60" x14ac:dyDescent="0.25">
      <c r="A482" s="1" t="s">
        <v>9</v>
      </c>
      <c r="B482" s="1" t="s">
        <v>544</v>
      </c>
    </row>
    <row r="483" spans="1:60" x14ac:dyDescent="0.25">
      <c r="A483" s="1" t="s">
        <v>9</v>
      </c>
      <c r="B483" s="1" t="s">
        <v>545</v>
      </c>
    </row>
    <row r="484" spans="1:60" x14ac:dyDescent="0.25">
      <c r="A484" s="1" t="s">
        <v>9</v>
      </c>
      <c r="B484" s="1" t="s">
        <v>546</v>
      </c>
    </row>
    <row r="485" spans="1:60" x14ac:dyDescent="0.25">
      <c r="A485" s="1" t="s">
        <v>9</v>
      </c>
      <c r="B485" s="1" t="s">
        <v>547</v>
      </c>
    </row>
    <row r="486" spans="1:60" x14ac:dyDescent="0.25">
      <c r="A486" s="1" t="s">
        <v>9</v>
      </c>
      <c r="B486" s="1" t="s">
        <v>548</v>
      </c>
    </row>
    <row r="487" spans="1:60" x14ac:dyDescent="0.25">
      <c r="A487" s="1" t="s">
        <v>9</v>
      </c>
      <c r="B487" s="1" t="s">
        <v>549</v>
      </c>
    </row>
    <row r="488" spans="1:60" x14ac:dyDescent="0.25">
      <c r="A488" s="1" t="s">
        <v>9</v>
      </c>
      <c r="B488" s="1" t="s">
        <v>550</v>
      </c>
    </row>
    <row r="489" spans="1:60" x14ac:dyDescent="0.25">
      <c r="A489" s="1">
        <v>151</v>
      </c>
      <c r="B489" s="1" t="s">
        <v>551</v>
      </c>
      <c r="C489" s="1">
        <v>20755.999999932945</v>
      </c>
      <c r="D489" s="1">
        <v>0</v>
      </c>
      <c r="E489">
        <f>(R489-S489*(1000-T489)/(1000-U489))*AO489</f>
        <v>-2.7658464625357593</v>
      </c>
      <c r="F489">
        <f>IF(AZ489&lt;&gt;0,1/(1/AZ489-1/N489),0)</f>
        <v>7.3416802798245339E-3</v>
      </c>
      <c r="G489">
        <f>((BC489-AP489/2)*S489-E489)/(BC489+AP489/2)</f>
        <v>983.51972930261923</v>
      </c>
      <c r="H489">
        <f>AP489*1000</f>
        <v>0.22585565173932914</v>
      </c>
      <c r="I489">
        <f>(AU489-BA489)</f>
        <v>3.0042279619479491</v>
      </c>
      <c r="J489">
        <f>(P489+AT489*D489)</f>
        <v>34.375659942626953</v>
      </c>
      <c r="K489" s="1">
        <v>6.7300000190734863</v>
      </c>
      <c r="L489">
        <f>(K489*AI489+AJ489)</f>
        <v>1.2597173854553176</v>
      </c>
      <c r="M489" s="1">
        <v>1</v>
      </c>
      <c r="N489">
        <f>L489*(M489+1)*(M489+1)/(M489*M489+1)</f>
        <v>2.5194347709106353</v>
      </c>
      <c r="O489" s="1">
        <v>35.036029815673828</v>
      </c>
      <c r="P489" s="1">
        <v>34.375659942626953</v>
      </c>
      <c r="Q489" s="1">
        <v>35.073707580566406</v>
      </c>
      <c r="R489" s="1">
        <v>410.121826171875</v>
      </c>
      <c r="S489" s="1">
        <v>413.71731567382812</v>
      </c>
      <c r="T489" s="1">
        <v>23.900352478027344</v>
      </c>
      <c r="U489" s="1">
        <v>24.196868896484375</v>
      </c>
      <c r="V489" s="1">
        <v>42.789192199707031</v>
      </c>
      <c r="W489" s="1">
        <v>43.320224761962891</v>
      </c>
      <c r="X489" s="1">
        <v>500.21820068359375</v>
      </c>
      <c r="Y489" s="1">
        <v>1.9793696701526642E-2</v>
      </c>
      <c r="Z489" s="1">
        <v>0.10489363223314285</v>
      </c>
      <c r="AA489" s="1">
        <v>101.32579040527344</v>
      </c>
      <c r="AB489" s="1">
        <v>1.8042149543762207</v>
      </c>
      <c r="AC489" s="1">
        <v>-0.35971471667289734</v>
      </c>
      <c r="AD489" s="1">
        <v>2.2622300311923027E-2</v>
      </c>
      <c r="AE489" s="1">
        <v>1.5380039112642407E-3</v>
      </c>
      <c r="AF489" s="1">
        <v>1.0831681080162525E-2</v>
      </c>
      <c r="AG489" s="1">
        <v>7.983176619745791E-4</v>
      </c>
      <c r="AH489" s="1">
        <v>0.66666668653488159</v>
      </c>
      <c r="AI489" s="1">
        <v>-0.21956524252891541</v>
      </c>
      <c r="AJ489" s="1">
        <v>2.737391471862793</v>
      </c>
      <c r="AK489" s="1">
        <v>1</v>
      </c>
      <c r="AL489" s="1">
        <v>0</v>
      </c>
      <c r="AM489" s="1">
        <v>0.15999999642372131</v>
      </c>
      <c r="AN489" s="1">
        <v>111115</v>
      </c>
      <c r="AO489">
        <f>X489*0.000001/(K489*0.0001)</f>
        <v>0.74326626934015727</v>
      </c>
      <c r="AP489">
        <f>(U489-T489)/(1000-U489)*AO489</f>
        <v>2.2585565173932916E-4</v>
      </c>
      <c r="AQ489">
        <f>(P489+273.15)</f>
        <v>307.52565994262693</v>
      </c>
      <c r="AR489">
        <f>(O489+273.15)</f>
        <v>308.18602981567381</v>
      </c>
      <c r="AS489">
        <f>(Y489*AK489+Z489*AL489)*AM489</f>
        <v>3.1669914014564871E-3</v>
      </c>
      <c r="AT489">
        <f>((AS489+0.00000010773*(AR489^4-AQ489^4))-AP489*44100)/(L489*0.92*2*29.3+0.00000043092*AQ489^3)</f>
        <v>-2.0563093767351024E-2</v>
      </c>
      <c r="AU489">
        <f>0.61365*EXP(17.502*J489/(240.97+J489))</f>
        <v>5.4559948282170048</v>
      </c>
      <c r="AV489">
        <f>AU489*1000/AA489</f>
        <v>53.846062353864951</v>
      </c>
      <c r="AW489">
        <f>(AV489-U489)</f>
        <v>29.649193457380576</v>
      </c>
      <c r="AX489">
        <f>IF(D489,P489,(O489+P489)/2)</f>
        <v>34.705844879150391</v>
      </c>
      <c r="AY489">
        <f>0.61365*EXP(17.502*AX489/(240.97+AX489))</f>
        <v>5.5570118805337447</v>
      </c>
      <c r="AZ489">
        <f>IF(AW489&lt;&gt;0,(1000-(AV489+U489)/2)/AW489*AP489,0)</f>
        <v>7.320348646269942E-3</v>
      </c>
      <c r="BA489">
        <f>U489*AA489/1000</f>
        <v>2.4517668662690557</v>
      </c>
      <c r="BB489">
        <f>(AY489-BA489)</f>
        <v>3.105245014264689</v>
      </c>
      <c r="BC489">
        <f>1/(1.6/F489+1.37/N489)</f>
        <v>4.5771296478240003E-3</v>
      </c>
      <c r="BD489">
        <f>G489*AA489*0.001</f>
        <v>99.655913950768465</v>
      </c>
      <c r="BE489">
        <f>G489/S489</f>
        <v>2.3772747526913265</v>
      </c>
      <c r="BF489">
        <f>(1-AP489*AA489/AU489/F489)*100</f>
        <v>42.867721408979484</v>
      </c>
      <c r="BG489">
        <f>(S489-E489/(N489/1.35))</f>
        <v>415.19935155248425</v>
      </c>
      <c r="BH489">
        <f>E489*BF489/100/BG489</f>
        <v>-2.8556291134044991E-3</v>
      </c>
    </row>
    <row r="490" spans="1:60" x14ac:dyDescent="0.25">
      <c r="A490" s="1">
        <v>152</v>
      </c>
      <c r="B490" s="1" t="s">
        <v>552</v>
      </c>
      <c r="C490" s="1">
        <v>20760.999999821186</v>
      </c>
      <c r="D490" s="1">
        <v>0</v>
      </c>
      <c r="E490">
        <f>(R490-S490*(1000-T490)/(1000-U490))*AO490</f>
        <v>-2.7522901074702539</v>
      </c>
      <c r="F490">
        <f>IF(AZ490&lt;&gt;0,1/(1/AZ490-1/N490),0)</f>
        <v>7.3073401808563532E-3</v>
      </c>
      <c r="G490">
        <f>((BC490-AP490/2)*S490-E490)/(BC490+AP490/2)</f>
        <v>983.43919458634866</v>
      </c>
      <c r="H490">
        <f>AP490*1000</f>
        <v>0.22442037723070377</v>
      </c>
      <c r="I490">
        <f>(AU490-BA490)</f>
        <v>2.9992170265555727</v>
      </c>
      <c r="J490">
        <f>(P490+AT490*D490)</f>
        <v>34.356433868408203</v>
      </c>
      <c r="K490" s="1">
        <v>6.7300000190734863</v>
      </c>
      <c r="L490">
        <f>(K490*AI490+AJ490)</f>
        <v>1.2597173854553176</v>
      </c>
      <c r="M490" s="1">
        <v>1</v>
      </c>
      <c r="N490">
        <f>L490*(M490+1)*(M490+1)/(M490*M490+1)</f>
        <v>2.5194347709106353</v>
      </c>
      <c r="O490" s="1">
        <v>35.031963348388672</v>
      </c>
      <c r="P490" s="1">
        <v>34.356433868408203</v>
      </c>
      <c r="Q490" s="1">
        <v>35.080310821533203</v>
      </c>
      <c r="R490" s="1">
        <v>410.14126586914062</v>
      </c>
      <c r="S490" s="1">
        <v>413.71932983398437</v>
      </c>
      <c r="T490" s="1">
        <v>23.894199371337891</v>
      </c>
      <c r="U490" s="1">
        <v>24.188835144042969</v>
      </c>
      <c r="V490" s="1">
        <v>42.787891387939453</v>
      </c>
      <c r="W490" s="1">
        <v>43.316082000732422</v>
      </c>
      <c r="X490" s="1">
        <v>500.21609497070312</v>
      </c>
      <c r="Y490" s="1">
        <v>4.3513230979442596E-2</v>
      </c>
      <c r="Z490" s="1">
        <v>0.10044137388467789</v>
      </c>
      <c r="AA490" s="1">
        <v>101.32547760009766</v>
      </c>
      <c r="AB490" s="1">
        <v>1.8042149543762207</v>
      </c>
      <c r="AC490" s="1">
        <v>-0.35971471667289734</v>
      </c>
      <c r="AD490" s="1">
        <v>2.2622300311923027E-2</v>
      </c>
      <c r="AE490" s="1">
        <v>1.5380039112642407E-3</v>
      </c>
      <c r="AF490" s="1">
        <v>1.0831681080162525E-2</v>
      </c>
      <c r="AG490" s="1">
        <v>7.983176619745791E-4</v>
      </c>
      <c r="AH490" s="1">
        <v>1</v>
      </c>
      <c r="AI490" s="1">
        <v>-0.21956524252891541</v>
      </c>
      <c r="AJ490" s="1">
        <v>2.737391471862793</v>
      </c>
      <c r="AK490" s="1">
        <v>1</v>
      </c>
      <c r="AL490" s="1">
        <v>0</v>
      </c>
      <c r="AM490" s="1">
        <v>0.15999999642372131</v>
      </c>
      <c r="AN490" s="1">
        <v>111115</v>
      </c>
      <c r="AO490">
        <f>X490*0.000001/(K490*0.0001)</f>
        <v>0.74326314049486064</v>
      </c>
      <c r="AP490">
        <f>(U490-T490)/(1000-U490)*AO490</f>
        <v>2.2442037723070376E-4</v>
      </c>
      <c r="AQ490">
        <f>(P490+273.15)</f>
        <v>307.50643386840818</v>
      </c>
      <c r="AR490">
        <f>(O490+273.15)</f>
        <v>308.18196334838865</v>
      </c>
      <c r="AS490">
        <f>(Y490*AK490+Z490*AL490)*AM490</f>
        <v>6.9621168010953749E-3</v>
      </c>
      <c r="AT490">
        <f>((AS490+0.00000010773*(AR490^4-AQ490^4))-AP490*44100)/(L490*0.92*2*29.3+0.00000043092*AQ490^3)</f>
        <v>-1.7372296287314563E-2</v>
      </c>
      <c r="AU490">
        <f>0.61365*EXP(17.502*J490/(240.97+J490))</f>
        <v>5.4501623001157533</v>
      </c>
      <c r="AV490">
        <f>AU490*1000/AA490</f>
        <v>53.788666278248073</v>
      </c>
      <c r="AW490">
        <f>(AV490-U490)</f>
        <v>29.599831134205104</v>
      </c>
      <c r="AX490">
        <f>IF(D490,P490,(O490+P490)/2)</f>
        <v>34.694198608398437</v>
      </c>
      <c r="AY490">
        <f>0.61365*EXP(17.502*AX490/(240.97+AX490))</f>
        <v>5.5534213432444579</v>
      </c>
      <c r="AZ490">
        <f>IF(AW490&lt;&gt;0,(1000-(AV490+U490)/2)/AW490*AP490,0)</f>
        <v>7.2862073472820975E-3</v>
      </c>
      <c r="BA490">
        <f>U490*AA490/1000</f>
        <v>2.4509452735601807</v>
      </c>
      <c r="BB490">
        <f>(AY490-BA490)</f>
        <v>3.1024760696842772</v>
      </c>
      <c r="BC490">
        <f>1/(1.6/F490+1.37/N490)</f>
        <v>4.5557735415240851E-3</v>
      </c>
      <c r="BD490">
        <f>G490*AA490*0.001</f>
        <v>99.647446082117156</v>
      </c>
      <c r="BE490">
        <f>G490/S490</f>
        <v>2.3770685188458058</v>
      </c>
      <c r="BF490">
        <f>(1-AP490*AA490/AU490/F490)*100</f>
        <v>42.903145079992747</v>
      </c>
      <c r="BG490">
        <f>(S490-E490/(N490/1.35))</f>
        <v>415.19410175028281</v>
      </c>
      <c r="BH490">
        <f>E490*BF490/100/BG490</f>
        <v>-2.8440168414060256E-3</v>
      </c>
    </row>
    <row r="491" spans="1:60" x14ac:dyDescent="0.25">
      <c r="A491" s="1">
        <v>153</v>
      </c>
      <c r="B491" s="1" t="s">
        <v>553</v>
      </c>
      <c r="C491" s="1">
        <v>20766.499999698251</v>
      </c>
      <c r="D491" s="1">
        <v>0</v>
      </c>
      <c r="E491">
        <f>(R491-S491*(1000-T491)/(1000-U491))*AO491</f>
        <v>-2.7669168957269199</v>
      </c>
      <c r="F491">
        <f>IF(AZ491&lt;&gt;0,1/(1/AZ491-1/N491),0)</f>
        <v>7.2560725201302962E-3</v>
      </c>
      <c r="G491">
        <f>((BC491-AP491/2)*S491-E491)/(BC491+AP491/2)</f>
        <v>990.80952308142548</v>
      </c>
      <c r="H491">
        <f>AP491*1000</f>
        <v>0.22251249375450202</v>
      </c>
      <c r="I491">
        <f>(AU491-BA491)</f>
        <v>2.9947551253199802</v>
      </c>
      <c r="J491">
        <f>(P491+AT491*D491)</f>
        <v>34.338985443115234</v>
      </c>
      <c r="K491" s="1">
        <v>6.7300000190734863</v>
      </c>
      <c r="L491">
        <f>(K491*AI491+AJ491)</f>
        <v>1.2597173854553176</v>
      </c>
      <c r="M491" s="1">
        <v>1</v>
      </c>
      <c r="N491">
        <f>L491*(M491+1)*(M491+1)/(M491*M491+1)</f>
        <v>2.5194347709106353</v>
      </c>
      <c r="O491" s="1">
        <v>35.027690887451172</v>
      </c>
      <c r="P491" s="1">
        <v>34.338985443115234</v>
      </c>
      <c r="Q491" s="1">
        <v>35.079048156738281</v>
      </c>
      <c r="R491" s="1">
        <v>410.129150390625</v>
      </c>
      <c r="S491" s="1">
        <v>413.7279052734375</v>
      </c>
      <c r="T491" s="1">
        <v>23.888612747192383</v>
      </c>
      <c r="U491" s="1">
        <v>24.180742263793945</v>
      </c>
      <c r="V491" s="1">
        <v>42.787361145019531</v>
      </c>
      <c r="W491" s="1">
        <v>43.311901092529297</v>
      </c>
      <c r="X491" s="1">
        <v>500.22271728515625</v>
      </c>
      <c r="Y491" s="1">
        <v>3.6895345896482468E-2</v>
      </c>
      <c r="Z491" s="1">
        <v>6.4030535519123077E-2</v>
      </c>
      <c r="AA491" s="1">
        <v>101.32520294189453</v>
      </c>
      <c r="AB491" s="1">
        <v>1.8042149543762207</v>
      </c>
      <c r="AC491" s="1">
        <v>-0.35971471667289734</v>
      </c>
      <c r="AD491" s="1">
        <v>2.2622300311923027E-2</v>
      </c>
      <c r="AE491" s="1">
        <v>1.5380039112642407E-3</v>
      </c>
      <c r="AF491" s="1">
        <v>1.0831681080162525E-2</v>
      </c>
      <c r="AG491" s="1">
        <v>7.983176619745791E-4</v>
      </c>
      <c r="AH491" s="1">
        <v>1</v>
      </c>
      <c r="AI491" s="1">
        <v>-0.21956524252891541</v>
      </c>
      <c r="AJ491" s="1">
        <v>2.737391471862793</v>
      </c>
      <c r="AK491" s="1">
        <v>1</v>
      </c>
      <c r="AL491" s="1">
        <v>0</v>
      </c>
      <c r="AM491" s="1">
        <v>0.15999999642372131</v>
      </c>
      <c r="AN491" s="1">
        <v>111115</v>
      </c>
      <c r="AO491">
        <f>X491*0.000001/(K491*0.0001)</f>
        <v>0.74327298048659074</v>
      </c>
      <c r="AP491">
        <f>(U491-T491)/(1000-U491)*AO491</f>
        <v>2.2251249375450203E-4</v>
      </c>
      <c r="AQ491">
        <f>(P491+273.15)</f>
        <v>307.48898544311521</v>
      </c>
      <c r="AR491">
        <f>(O491+273.15)</f>
        <v>308.17769088745115</v>
      </c>
      <c r="AS491">
        <f>(Y491*AK491+Z491*AL491)*AM491</f>
        <v>5.9032552114891557E-3</v>
      </c>
      <c r="AT491">
        <f>((AS491+0.00000010773*(AR491^4-AQ491^4))-AP491*44100)/(L491*0.92*2*29.3+0.00000043092*AQ491^3)</f>
        <v>-1.4292205565643612E-2</v>
      </c>
      <c r="AU491">
        <f>0.61365*EXP(17.502*J491/(240.97+J491))</f>
        <v>5.4448737424845479</v>
      </c>
      <c r="AV491">
        <f>AU491*1000/AA491</f>
        <v>53.736618179851455</v>
      </c>
      <c r="AW491">
        <f>(AV491-U491)</f>
        <v>29.555875916057509</v>
      </c>
      <c r="AX491">
        <f>IF(D491,P491,(O491+P491)/2)</f>
        <v>34.683338165283203</v>
      </c>
      <c r="AY491">
        <f>0.61365*EXP(17.502*AX491/(240.97+AX491))</f>
        <v>5.5500748933983228</v>
      </c>
      <c r="AZ491">
        <f>IF(AW491&lt;&gt;0,(1000-(AV491+U491)/2)/AW491*AP491,0)</f>
        <v>7.2352347557657799E-3</v>
      </c>
      <c r="BA491">
        <f>U491*AA491/1000</f>
        <v>2.4501186171645677</v>
      </c>
      <c r="BB491">
        <f>(AY491-BA491)</f>
        <v>3.0999562762337551</v>
      </c>
      <c r="BC491">
        <f>1/(1.6/F491+1.37/N491)</f>
        <v>4.5238892598345988E-3</v>
      </c>
      <c r="BD491">
        <f>G491*AA491*0.001</f>
        <v>100.39397600298717</v>
      </c>
      <c r="BE491">
        <f>G491/S491</f>
        <v>2.3948336828442551</v>
      </c>
      <c r="BF491">
        <f>(1-AP491*AA491/AU491/F491)*100</f>
        <v>42.933339981566242</v>
      </c>
      <c r="BG491">
        <f>(S491-E491/(N491/1.35))</f>
        <v>415.21051472709729</v>
      </c>
      <c r="BH491">
        <f>E491*BF491/100/BG491</f>
        <v>-2.8610302381928358E-3</v>
      </c>
    </row>
    <row r="492" spans="1:60" x14ac:dyDescent="0.25">
      <c r="A492" s="1">
        <v>154</v>
      </c>
      <c r="B492" s="1" t="s">
        <v>554</v>
      </c>
      <c r="C492" s="1">
        <v>20771.499999586493</v>
      </c>
      <c r="D492" s="1">
        <v>0</v>
      </c>
      <c r="E492">
        <f>(R492-S492*(1000-T492)/(1000-U492))*AO492</f>
        <v>-2.80532983293224</v>
      </c>
      <c r="F492">
        <f>IF(AZ492&lt;&gt;0,1/(1/AZ492-1/N492),0)</f>
        <v>7.2355154302421003E-3</v>
      </c>
      <c r="G492">
        <f>((BC492-AP492/2)*S492-E492)/(BC492+AP492/2)</f>
        <v>1000.8717531026663</v>
      </c>
      <c r="H492">
        <f>AP492*1000</f>
        <v>0.22151696872535728</v>
      </c>
      <c r="I492">
        <f>(AU492-BA492)</f>
        <v>2.9899019355597427</v>
      </c>
      <c r="J492">
        <f>(P492+AT492*D492)</f>
        <v>34.320823669433594</v>
      </c>
      <c r="K492" s="1">
        <v>6.7300000190734863</v>
      </c>
      <c r="L492">
        <f>(K492*AI492+AJ492)</f>
        <v>1.2597173854553176</v>
      </c>
      <c r="M492" s="1">
        <v>1</v>
      </c>
      <c r="N492">
        <f>L492*(M492+1)*(M492+1)/(M492*M492+1)</f>
        <v>2.5194347709106353</v>
      </c>
      <c r="O492" s="1">
        <v>35.023002624511719</v>
      </c>
      <c r="P492" s="1">
        <v>34.320823669433594</v>
      </c>
      <c r="Q492" s="1">
        <v>35.071388244628906</v>
      </c>
      <c r="R492" s="1">
        <v>410.08059692382812</v>
      </c>
      <c r="S492" s="1">
        <v>413.7315673828125</v>
      </c>
      <c r="T492" s="1">
        <v>23.88349723815918</v>
      </c>
      <c r="U492" s="1">
        <v>24.174320220947266</v>
      </c>
      <c r="V492" s="1">
        <v>42.789207458496094</v>
      </c>
      <c r="W492" s="1">
        <v>43.310863494873047</v>
      </c>
      <c r="X492" s="1">
        <v>500.2252197265625</v>
      </c>
      <c r="Y492" s="1">
        <v>1.8477430567145348E-2</v>
      </c>
      <c r="Z492" s="1">
        <v>5.8710899204015732E-2</v>
      </c>
      <c r="AA492" s="1">
        <v>101.32536315917969</v>
      </c>
      <c r="AB492" s="1">
        <v>1.8042149543762207</v>
      </c>
      <c r="AC492" s="1">
        <v>-0.35971471667289734</v>
      </c>
      <c r="AD492" s="1">
        <v>2.2622300311923027E-2</v>
      </c>
      <c r="AE492" s="1">
        <v>1.5380039112642407E-3</v>
      </c>
      <c r="AF492" s="1">
        <v>1.0831681080162525E-2</v>
      </c>
      <c r="AG492" s="1">
        <v>7.983176619745791E-4</v>
      </c>
      <c r="AH492" s="1">
        <v>1</v>
      </c>
      <c r="AI492" s="1">
        <v>-0.21956524252891541</v>
      </c>
      <c r="AJ492" s="1">
        <v>2.737391471862793</v>
      </c>
      <c r="AK492" s="1">
        <v>1</v>
      </c>
      <c r="AL492" s="1">
        <v>0</v>
      </c>
      <c r="AM492" s="1">
        <v>0.15999999642372131</v>
      </c>
      <c r="AN492" s="1">
        <v>111115</v>
      </c>
      <c r="AO492">
        <f>X492*0.000001/(K492*0.0001)</f>
        <v>0.74327669882447944</v>
      </c>
      <c r="AP492">
        <f>(U492-T492)/(1000-U492)*AO492</f>
        <v>2.2151696872535728E-4</v>
      </c>
      <c r="AQ492">
        <f>(P492+273.15)</f>
        <v>307.47082366943357</v>
      </c>
      <c r="AR492">
        <f>(O492+273.15)</f>
        <v>308.1730026245117</v>
      </c>
      <c r="AS492">
        <f>(Y492*AK492+Z492*AL492)*AM492</f>
        <v>2.9563888246628145E-3</v>
      </c>
      <c r="AT492">
        <f>((AS492+0.00000010773*(AR492^4-AQ492^4))-AP492*44100)/(L492*0.92*2*29.3+0.00000043092*AQ492^3)</f>
        <v>-1.1690168589837667E-2</v>
      </c>
      <c r="AU492">
        <f>0.61365*EXP(17.502*J492/(240.97+J492))</f>
        <v>5.4393737110735252</v>
      </c>
      <c r="AV492">
        <f>AU492*1000/AA492</f>
        <v>53.682252315527371</v>
      </c>
      <c r="AW492">
        <f>(AV492-U492)</f>
        <v>29.507932094580106</v>
      </c>
      <c r="AX492">
        <f>IF(D492,P492,(O492+P492)/2)</f>
        <v>34.671913146972656</v>
      </c>
      <c r="AY492">
        <f>0.61365*EXP(17.502*AX492/(240.97+AX492))</f>
        <v>5.546556372013498</v>
      </c>
      <c r="AZ492">
        <f>IF(AW492&lt;&gt;0,(1000-(AV492+U492)/2)/AW492*AP492,0)</f>
        <v>7.2147954004763296E-3</v>
      </c>
      <c r="BA492">
        <f>U492*AA492/1000</f>
        <v>2.4494717755137825</v>
      </c>
      <c r="BB492">
        <f>(AY492-BA492)</f>
        <v>3.0970845964997156</v>
      </c>
      <c r="BC492">
        <f>1/(1.6/F492+1.37/N492)</f>
        <v>4.51110412402367E-3</v>
      </c>
      <c r="BD492">
        <f>G492*AA492*0.001</f>
        <v>101.41369385889249</v>
      </c>
      <c r="BE492">
        <f>G492/S492</f>
        <v>2.4191331578443274</v>
      </c>
      <c r="BF492">
        <f>(1-AP492*AA492/AU492/F492)*100</f>
        <v>42.969550209899012</v>
      </c>
      <c r="BG492">
        <f>(S492-E492/(N492/1.35))</f>
        <v>415.23475981239449</v>
      </c>
      <c r="BH492">
        <f>E492*BF492/100/BG492</f>
        <v>-2.9030267400053859E-3</v>
      </c>
    </row>
    <row r="493" spans="1:60" x14ac:dyDescent="0.25">
      <c r="A493" s="1">
        <v>155</v>
      </c>
      <c r="B493" s="1" t="s">
        <v>555</v>
      </c>
      <c r="C493" s="1">
        <v>20776.499999474734</v>
      </c>
      <c r="D493" s="1">
        <v>0</v>
      </c>
      <c r="E493">
        <f>(R493-S493*(1000-T493)/(1000-U493))*AO493</f>
        <v>-2.8191067562801053</v>
      </c>
      <c r="F493">
        <f>IF(AZ493&lt;&gt;0,1/(1/AZ493-1/N493),0)</f>
        <v>7.2074644194214579E-3</v>
      </c>
      <c r="G493">
        <f>((BC493-AP493/2)*S493-E493)/(BC493+AP493/2)</f>
        <v>1006.2696732313068</v>
      </c>
      <c r="H493">
        <f>AP493*1000</f>
        <v>0.22040296455514763</v>
      </c>
      <c r="I493">
        <f>(AU493-BA493)</f>
        <v>2.9864842580039737</v>
      </c>
      <c r="J493">
        <f>(P493+AT493*D493)</f>
        <v>34.307342529296875</v>
      </c>
      <c r="K493" s="1">
        <v>6.7300000190734863</v>
      </c>
      <c r="L493">
        <f>(K493*AI493+AJ493)</f>
        <v>1.2597173854553176</v>
      </c>
      <c r="M493" s="1">
        <v>1</v>
      </c>
      <c r="N493">
        <f>L493*(M493+1)*(M493+1)/(M493*M493+1)</f>
        <v>2.5194347709106353</v>
      </c>
      <c r="O493" s="1">
        <v>35.016529083251953</v>
      </c>
      <c r="P493" s="1">
        <v>34.307342529296875</v>
      </c>
      <c r="Q493" s="1">
        <v>35.067127227783203</v>
      </c>
      <c r="R493" s="1">
        <v>410.07122802734375</v>
      </c>
      <c r="S493" s="1">
        <v>413.74139404296875</v>
      </c>
      <c r="T493" s="1">
        <v>23.878416061401367</v>
      </c>
      <c r="U493" s="1">
        <v>24.167781829833984</v>
      </c>
      <c r="V493" s="1">
        <v>42.795040130615234</v>
      </c>
      <c r="W493" s="1">
        <v>43.313770294189453</v>
      </c>
      <c r="X493" s="1">
        <v>500.2193603515625</v>
      </c>
      <c r="Y493" s="1">
        <v>3.9903726428747177E-2</v>
      </c>
      <c r="Z493" s="1">
        <v>5.520186573266983E-2</v>
      </c>
      <c r="AA493" s="1">
        <v>101.32539367675781</v>
      </c>
      <c r="AB493" s="1">
        <v>1.8042149543762207</v>
      </c>
      <c r="AC493" s="1">
        <v>-0.35971471667289734</v>
      </c>
      <c r="AD493" s="1">
        <v>2.2622300311923027E-2</v>
      </c>
      <c r="AE493" s="1">
        <v>1.5380039112642407E-3</v>
      </c>
      <c r="AF493" s="1">
        <v>1.0831681080162525E-2</v>
      </c>
      <c r="AG493" s="1">
        <v>7.983176619745791E-4</v>
      </c>
      <c r="AH493" s="1">
        <v>1</v>
      </c>
      <c r="AI493" s="1">
        <v>-0.21956524252891541</v>
      </c>
      <c r="AJ493" s="1">
        <v>2.737391471862793</v>
      </c>
      <c r="AK493" s="1">
        <v>1</v>
      </c>
      <c r="AL493" s="1">
        <v>0</v>
      </c>
      <c r="AM493" s="1">
        <v>0.15999999642372131</v>
      </c>
      <c r="AN493" s="1">
        <v>111115</v>
      </c>
      <c r="AO493">
        <f>X493*0.000001/(K493*0.0001)</f>
        <v>0.74326799247234965</v>
      </c>
      <c r="AP493">
        <f>(U493-T493)/(1000-U493)*AO493</f>
        <v>2.2040296455514764E-4</v>
      </c>
      <c r="AQ493">
        <f>(P493+273.15)</f>
        <v>307.45734252929685</v>
      </c>
      <c r="AR493">
        <f>(O493+273.15)</f>
        <v>308.16652908325193</v>
      </c>
      <c r="AS493">
        <f>(Y493*AK493+Z493*AL493)*AM493</f>
        <v>6.384596085892702E-3</v>
      </c>
      <c r="AT493">
        <f>((AS493+0.00000010773*(AR493^4-AQ493^4))-AP493*44100)/(L493*0.92*2*29.3+0.00000043092*AQ493^3)</f>
        <v>-9.9528385926730932E-3</v>
      </c>
      <c r="AU493">
        <f>0.61365*EXP(17.502*J493/(240.97+J493))</f>
        <v>5.4352942662058963</v>
      </c>
      <c r="AV493">
        <f>AU493*1000/AA493</f>
        <v>53.641975313170214</v>
      </c>
      <c r="AW493">
        <f>(AV493-U493)</f>
        <v>29.474193483336229</v>
      </c>
      <c r="AX493">
        <f>IF(D493,P493,(O493+P493)/2)</f>
        <v>34.661935806274414</v>
      </c>
      <c r="AY493">
        <f>0.61365*EXP(17.502*AX493/(240.97+AX493))</f>
        <v>5.5434852728549213</v>
      </c>
      <c r="AZ493">
        <f>IF(AW493&lt;&gt;0,(1000-(AV493+U493)/2)/AW493*AP493,0)</f>
        <v>7.1869045068897811E-3</v>
      </c>
      <c r="BA493">
        <f>U493*AA493/1000</f>
        <v>2.4488100082019226</v>
      </c>
      <c r="BB493">
        <f>(AY493-BA493)</f>
        <v>3.0946752646529987</v>
      </c>
      <c r="BC493">
        <f>1/(1.6/F493+1.37/N493)</f>
        <v>4.4936579828109679E-3</v>
      </c>
      <c r="BD493">
        <f>G493*AA493*0.001</f>
        <v>101.9606707851446</v>
      </c>
      <c r="BE493">
        <f>G493/S493</f>
        <v>2.4321223056709709</v>
      </c>
      <c r="BF493">
        <f>(1-AP493*AA493/AU493/F493)*100</f>
        <v>42.992740638415484</v>
      </c>
      <c r="BG493">
        <f>(S493-E493/(N493/1.35))</f>
        <v>415.25196862299748</v>
      </c>
      <c r="BH493">
        <f>E493*BF493/100/BG493</f>
        <v>-2.9187369299335567E-3</v>
      </c>
    </row>
    <row r="494" spans="1:60" x14ac:dyDescent="0.25">
      <c r="A494" s="1" t="s">
        <v>9</v>
      </c>
      <c r="B494" s="1" t="s">
        <v>556</v>
      </c>
    </row>
    <row r="495" spans="1:60" x14ac:dyDescent="0.25">
      <c r="A495" s="1" t="s">
        <v>9</v>
      </c>
      <c r="B495" s="1" t="s">
        <v>557</v>
      </c>
    </row>
    <row r="496" spans="1:60" x14ac:dyDescent="0.25">
      <c r="A496" s="1" t="s">
        <v>9</v>
      </c>
      <c r="B496" s="1" t="s">
        <v>558</v>
      </c>
    </row>
    <row r="497" spans="1:60" x14ac:dyDescent="0.25">
      <c r="A497" s="1" t="s">
        <v>9</v>
      </c>
      <c r="B497" s="1" t="s">
        <v>559</v>
      </c>
    </row>
    <row r="498" spans="1:60" x14ac:dyDescent="0.25">
      <c r="A498" s="1" t="s">
        <v>9</v>
      </c>
      <c r="B498" s="1" t="s">
        <v>560</v>
      </c>
    </row>
    <row r="499" spans="1:60" x14ac:dyDescent="0.25">
      <c r="A499" s="1" t="s">
        <v>9</v>
      </c>
      <c r="B499" s="1" t="s">
        <v>561</v>
      </c>
    </row>
    <row r="500" spans="1:60" x14ac:dyDescent="0.25">
      <c r="A500" s="1" t="s">
        <v>9</v>
      </c>
      <c r="B500" s="1" t="s">
        <v>562</v>
      </c>
    </row>
    <row r="501" spans="1:60" x14ac:dyDescent="0.25">
      <c r="A501" s="1" t="s">
        <v>9</v>
      </c>
      <c r="B501" s="1" t="s">
        <v>563</v>
      </c>
    </row>
    <row r="502" spans="1:60" x14ac:dyDescent="0.25">
      <c r="A502" s="1" t="s">
        <v>9</v>
      </c>
      <c r="B502" s="1" t="s">
        <v>564</v>
      </c>
    </row>
    <row r="503" spans="1:60" x14ac:dyDescent="0.25">
      <c r="A503" s="1" t="s">
        <v>9</v>
      </c>
      <c r="B503" s="1" t="s">
        <v>565</v>
      </c>
    </row>
    <row r="504" spans="1:60" x14ac:dyDescent="0.25">
      <c r="A504" s="1" t="s">
        <v>9</v>
      </c>
      <c r="B504" s="1" t="s">
        <v>566</v>
      </c>
    </row>
    <row r="505" spans="1:60" x14ac:dyDescent="0.25">
      <c r="A505" s="1">
        <v>156</v>
      </c>
      <c r="B505" s="1" t="s">
        <v>567</v>
      </c>
      <c r="C505" s="1">
        <v>21175.999999932945</v>
      </c>
      <c r="D505" s="1">
        <v>0</v>
      </c>
      <c r="E505">
        <f>(R505-S505*(1000-T505)/(1000-U505))*AO505</f>
        <v>-2.0011947149452105</v>
      </c>
      <c r="F505">
        <f>IF(AZ505&lt;&gt;0,1/(1/AZ505-1/N505),0)</f>
        <v>5.5209036571679821E-3</v>
      </c>
      <c r="G505">
        <f>((BC505-AP505/2)*S505-E505)/(BC505+AP505/2)</f>
        <v>960.03232620132667</v>
      </c>
      <c r="H505">
        <f>AP505*1000</f>
        <v>0.17038652627729228</v>
      </c>
      <c r="I505">
        <f>(AU505-BA505)</f>
        <v>3.0127001078553719</v>
      </c>
      <c r="J505">
        <f>(P505+AT505*D505)</f>
        <v>34.292949676513672</v>
      </c>
      <c r="K505" s="1">
        <v>6.820000171661377</v>
      </c>
      <c r="L505">
        <f>(K505*AI505+AJ505)</f>
        <v>1.239956480124718</v>
      </c>
      <c r="M505" s="1">
        <v>1</v>
      </c>
      <c r="N505">
        <f>L505*(M505+1)*(M505+1)/(M505*M505+1)</f>
        <v>2.4799129602494361</v>
      </c>
      <c r="O505" s="1">
        <v>35.033378601074219</v>
      </c>
      <c r="P505" s="1">
        <v>34.292949676513672</v>
      </c>
      <c r="Q505" s="1">
        <v>35.077262878417969</v>
      </c>
      <c r="R505" s="1">
        <v>410.29541015625</v>
      </c>
      <c r="S505" s="1">
        <v>412.92782592773437</v>
      </c>
      <c r="T505" s="1">
        <v>23.639211654663086</v>
      </c>
      <c r="U505" s="1">
        <v>23.865964889526367</v>
      </c>
      <c r="V505" s="1">
        <v>42.327877044677734</v>
      </c>
      <c r="W505" s="1">
        <v>42.734039306640625</v>
      </c>
      <c r="X505" s="1">
        <v>500.23675537109375</v>
      </c>
      <c r="Y505" s="1">
        <v>5.542378406971693E-3</v>
      </c>
      <c r="Z505" s="1">
        <v>7.0633292198181152E-2</v>
      </c>
      <c r="AA505" s="1">
        <v>101.32595825195312</v>
      </c>
      <c r="AB505" s="1">
        <v>1.7537922859191895</v>
      </c>
      <c r="AC505" s="1">
        <v>-0.35835897922515869</v>
      </c>
      <c r="AD505" s="1">
        <v>1.5401133336126804E-2</v>
      </c>
      <c r="AE505" s="1">
        <v>1.8537037540227175E-3</v>
      </c>
      <c r="AF505" s="1">
        <v>3.2941713929176331E-2</v>
      </c>
      <c r="AG505" s="1">
        <v>1.3975950423628092E-3</v>
      </c>
      <c r="AH505" s="1">
        <v>1</v>
      </c>
      <c r="AI505" s="1">
        <v>-0.21956524252891541</v>
      </c>
      <c r="AJ505" s="1">
        <v>2.737391471862793</v>
      </c>
      <c r="AK505" s="1">
        <v>1</v>
      </c>
      <c r="AL505" s="1">
        <v>0</v>
      </c>
      <c r="AM505" s="1">
        <v>0.15999999642372131</v>
      </c>
      <c r="AN505" s="1">
        <v>111115</v>
      </c>
      <c r="AO505">
        <f>X505*0.000001/(K505*0.0001)</f>
        <v>0.73348496008796171</v>
      </c>
      <c r="AP505">
        <f>(U505-T505)/(1000-U505)*AO505</f>
        <v>1.7038652627729227E-4</v>
      </c>
      <c r="AQ505">
        <f>(P505+273.15)</f>
        <v>307.44294967651365</v>
      </c>
      <c r="AR505">
        <f>(O505+273.15)</f>
        <v>308.1833786010742</v>
      </c>
      <c r="AS505">
        <f>(Y505*AK505+Z505*AL505)*AM505</f>
        <v>8.8678052529438112E-4</v>
      </c>
      <c r="AT505">
        <f>((AS505+0.00000010773*(AR505^4-AQ505^4))-AP505*44100)/(L505*0.92*2*29.3+0.00000043092*AQ505^3)</f>
        <v>2.2582485857894727E-2</v>
      </c>
      <c r="AU505">
        <f>0.61365*EXP(17.502*J505/(240.97+J505))</f>
        <v>5.4309418698940997</v>
      </c>
      <c r="AV505">
        <f>AU505*1000/AA505</f>
        <v>53.598722021357396</v>
      </c>
      <c r="AW505">
        <f>(AV505-U505)</f>
        <v>29.732757131831029</v>
      </c>
      <c r="AX505">
        <f>IF(D505,P505,(O505+P505)/2)</f>
        <v>34.663164138793945</v>
      </c>
      <c r="AY505">
        <f>0.61365*EXP(17.502*AX505/(240.97+AX505))</f>
        <v>5.5438632828697454</v>
      </c>
      <c r="AZ505">
        <f>IF(AW505&lt;&gt;0,(1000-(AV505+U505)/2)/AW505*AP505,0)</f>
        <v>5.508640052960135E-3</v>
      </c>
      <c r="BA505">
        <f>U505*AA505/1000</f>
        <v>2.4182417620387278</v>
      </c>
      <c r="BB505">
        <f>(AY505-BA505)</f>
        <v>3.1256215208310176</v>
      </c>
      <c r="BC505">
        <f>1/(1.6/F505+1.37/N505)</f>
        <v>3.4439997449915902E-3</v>
      </c>
      <c r="BD505">
        <f>G505*AA505*0.001</f>
        <v>97.276195405201065</v>
      </c>
      <c r="BE505">
        <f>G505/S505</f>
        <v>2.3249397737834694</v>
      </c>
      <c r="BF505">
        <f>(1-AP505*AA505/AU505/F505)*100</f>
        <v>42.420134557184653</v>
      </c>
      <c r="BG505">
        <f>(S505-E505/(N505/1.35))</f>
        <v>414.01722418827023</v>
      </c>
      <c r="BH505">
        <f>E505*BF505/100/BG505</f>
        <v>-2.0504207101417426E-3</v>
      </c>
    </row>
    <row r="506" spans="1:60" x14ac:dyDescent="0.25">
      <c r="A506" s="1">
        <v>157</v>
      </c>
      <c r="B506" s="1" t="s">
        <v>568</v>
      </c>
      <c r="C506" s="1">
        <v>21180.999999821186</v>
      </c>
      <c r="D506" s="1">
        <v>0</v>
      </c>
      <c r="E506">
        <f>(R506-S506*(1000-T506)/(1000-U506))*AO506</f>
        <v>-2.1043563055024532</v>
      </c>
      <c r="F506">
        <f>IF(AZ506&lt;&gt;0,1/(1/AZ506-1/N506),0)</f>
        <v>5.5166327655173384E-3</v>
      </c>
      <c r="G506">
        <f>((BC506-AP506/2)*S506-E506)/(BC506+AP506/2)</f>
        <v>989.79684171271913</v>
      </c>
      <c r="H506">
        <f>AP506*1000</f>
        <v>0.17000555552331714</v>
      </c>
      <c r="I506">
        <f>(AU506-BA506)</f>
        <v>3.0083689715565058</v>
      </c>
      <c r="J506">
        <f>(P506+AT506*D506)</f>
        <v>34.276382446289063</v>
      </c>
      <c r="K506" s="1">
        <v>6.820000171661377</v>
      </c>
      <c r="L506">
        <f>(K506*AI506+AJ506)</f>
        <v>1.239956480124718</v>
      </c>
      <c r="M506" s="1">
        <v>1</v>
      </c>
      <c r="N506">
        <f>L506*(M506+1)*(M506+1)/(M506*M506+1)</f>
        <v>2.4799129602494361</v>
      </c>
      <c r="O506" s="1">
        <v>35.029064178466797</v>
      </c>
      <c r="P506" s="1">
        <v>34.276382446289063</v>
      </c>
      <c r="Q506" s="1">
        <v>35.084896087646484</v>
      </c>
      <c r="R506" s="1">
        <v>410.17901611328125</v>
      </c>
      <c r="S506" s="1">
        <v>412.95223999023437</v>
      </c>
      <c r="T506" s="1">
        <v>23.633094787597656</v>
      </c>
      <c r="U506" s="1">
        <v>23.859338760375977</v>
      </c>
      <c r="V506" s="1">
        <v>42.327232360839844</v>
      </c>
      <c r="W506" s="1">
        <v>42.732688903808594</v>
      </c>
      <c r="X506" s="1">
        <v>500.24514770507812</v>
      </c>
      <c r="Y506" s="1">
        <v>8.4909098222851753E-3</v>
      </c>
      <c r="Z506" s="1">
        <v>9.1272540390491486E-2</v>
      </c>
      <c r="AA506" s="1">
        <v>101.3258056640625</v>
      </c>
      <c r="AB506" s="1">
        <v>1.7537922859191895</v>
      </c>
      <c r="AC506" s="1">
        <v>-0.35835897922515869</v>
      </c>
      <c r="AD506" s="1">
        <v>1.5401133336126804E-2</v>
      </c>
      <c r="AE506" s="1">
        <v>1.8537037540227175E-3</v>
      </c>
      <c r="AF506" s="1">
        <v>3.2941713929176331E-2</v>
      </c>
      <c r="AG506" s="1">
        <v>1.3975950423628092E-3</v>
      </c>
      <c r="AH506" s="1">
        <v>1</v>
      </c>
      <c r="AI506" s="1">
        <v>-0.21956524252891541</v>
      </c>
      <c r="AJ506" s="1">
        <v>2.737391471862793</v>
      </c>
      <c r="AK506" s="1">
        <v>1</v>
      </c>
      <c r="AL506" s="1">
        <v>0</v>
      </c>
      <c r="AM506" s="1">
        <v>0.15999999642372131</v>
      </c>
      <c r="AN506" s="1">
        <v>111115</v>
      </c>
      <c r="AO506">
        <f>X506*0.000001/(K506*0.0001)</f>
        <v>0.73349726556270234</v>
      </c>
      <c r="AP506">
        <f>(U506-T506)/(1000-U506)*AO506</f>
        <v>1.7000555552331714E-4</v>
      </c>
      <c r="AQ506">
        <f>(P506+273.15)</f>
        <v>307.42638244628904</v>
      </c>
      <c r="AR506">
        <f>(O506+273.15)</f>
        <v>308.17906417846677</v>
      </c>
      <c r="AS506">
        <f>(Y506*AK506+Z506*AL506)*AM506</f>
        <v>1.3585455411997682E-3</v>
      </c>
      <c r="AT506">
        <f>((AS506+0.00000010773*(AR506^4-AQ506^4))-AP506*44100)/(L506*0.92*2*29.3+0.00000043092*AQ506^3)</f>
        <v>2.4728750902693795E-2</v>
      </c>
      <c r="AU506">
        <f>0.61365*EXP(17.502*J506/(240.97+J506))</f>
        <v>5.425935694063396</v>
      </c>
      <c r="AV506">
        <f>AU506*1000/AA506</f>
        <v>53.549396015193267</v>
      </c>
      <c r="AW506">
        <f>(AV506-U506)</f>
        <v>29.69005725481729</v>
      </c>
      <c r="AX506">
        <f>IF(D506,P506,(O506+P506)/2)</f>
        <v>34.65272331237793</v>
      </c>
      <c r="AY506">
        <f>0.61365*EXP(17.502*AX506/(240.97+AX506))</f>
        <v>5.540650911855324</v>
      </c>
      <c r="AZ506">
        <f>IF(AW506&lt;&gt;0,(1000-(AV506+U506)/2)/AW506*AP506,0)</f>
        <v>5.5043881068252915E-3</v>
      </c>
      <c r="BA506">
        <f>U506*AA506/1000</f>
        <v>2.4175667225068902</v>
      </c>
      <c r="BB506">
        <f>(AY506-BA506)</f>
        <v>3.1230841893484338</v>
      </c>
      <c r="BC506">
        <f>1/(1.6/F506+1.37/N506)</f>
        <v>3.4413405813756939E-3</v>
      </c>
      <c r="BD506">
        <f>G506*AA506*0.001</f>
        <v>100.29196243028582</v>
      </c>
      <c r="BE506">
        <f>G506/S506</f>
        <v>2.3968797014786167</v>
      </c>
      <c r="BF506">
        <f>(1-AP506*AA506/AU506/F506)*100</f>
        <v>42.451439823294734</v>
      </c>
      <c r="BG506">
        <f>(S506-E506/(N506/1.35))</f>
        <v>414.09779673273493</v>
      </c>
      <c r="BH506">
        <f>E506*BF506/100/BG506</f>
        <v>-2.1572912431472094E-3</v>
      </c>
    </row>
    <row r="507" spans="1:60" x14ac:dyDescent="0.25">
      <c r="A507" s="1">
        <v>158</v>
      </c>
      <c r="B507" s="1" t="s">
        <v>569</v>
      </c>
      <c r="C507" s="1">
        <v>21185.999999709427</v>
      </c>
      <c r="D507" s="1">
        <v>0</v>
      </c>
      <c r="E507">
        <f>(R507-S507*(1000-T507)/(1000-U507))*AO507</f>
        <v>-2.2260271694343663</v>
      </c>
      <c r="F507">
        <f>IF(AZ507&lt;&gt;0,1/(1/AZ507-1/N507),0)</f>
        <v>5.4915565569968712E-3</v>
      </c>
      <c r="G507">
        <f>((BC507-AP507/2)*S507-E507)/(BC507+AP507/2)</f>
        <v>1027.2377787638188</v>
      </c>
      <c r="H507">
        <f>AP507*1000</f>
        <v>0.16897590426566214</v>
      </c>
      <c r="I507">
        <f>(AU507-BA507)</f>
        <v>3.0038506311639148</v>
      </c>
      <c r="J507">
        <f>(P507+AT507*D507)</f>
        <v>34.258811950683594</v>
      </c>
      <c r="K507" s="1">
        <v>6.820000171661377</v>
      </c>
      <c r="L507">
        <f>(K507*AI507+AJ507)</f>
        <v>1.239956480124718</v>
      </c>
      <c r="M507" s="1">
        <v>1</v>
      </c>
      <c r="N507">
        <f>L507*(M507+1)*(M507+1)/(M507*M507+1)</f>
        <v>2.4799129602494361</v>
      </c>
      <c r="O507" s="1">
        <v>35.023937225341797</v>
      </c>
      <c r="P507" s="1">
        <v>34.258811950683594</v>
      </c>
      <c r="Q507" s="1">
        <v>35.083011627197266</v>
      </c>
      <c r="R507" s="1">
        <v>410.02044677734375</v>
      </c>
      <c r="S507" s="1">
        <v>412.96011352539062</v>
      </c>
      <c r="T507" s="1">
        <v>23.626819610595703</v>
      </c>
      <c r="U507" s="1">
        <v>23.851694107055664</v>
      </c>
      <c r="V507" s="1">
        <v>42.327499389648438</v>
      </c>
      <c r="W507" s="1">
        <v>42.731094360351563</v>
      </c>
      <c r="X507" s="1">
        <v>500.247314453125</v>
      </c>
      <c r="Y507" s="1">
        <v>6.3941353000700474E-3</v>
      </c>
      <c r="Z507" s="1">
        <v>9.1046258807182312E-2</v>
      </c>
      <c r="AA507" s="1">
        <v>101.32530212402344</v>
      </c>
      <c r="AB507" s="1">
        <v>1.7537922859191895</v>
      </c>
      <c r="AC507" s="1">
        <v>-0.35835897922515869</v>
      </c>
      <c r="AD507" s="1">
        <v>1.5401133336126804E-2</v>
      </c>
      <c r="AE507" s="1">
        <v>1.8537037540227175E-3</v>
      </c>
      <c r="AF507" s="1">
        <v>3.2941713929176331E-2</v>
      </c>
      <c r="AG507" s="1">
        <v>1.3975950423628092E-3</v>
      </c>
      <c r="AH507" s="1">
        <v>1</v>
      </c>
      <c r="AI507" s="1">
        <v>-0.21956524252891541</v>
      </c>
      <c r="AJ507" s="1">
        <v>2.737391471862793</v>
      </c>
      <c r="AK507" s="1">
        <v>1</v>
      </c>
      <c r="AL507" s="1">
        <v>0</v>
      </c>
      <c r="AM507" s="1">
        <v>0.15999999642372131</v>
      </c>
      <c r="AN507" s="1">
        <v>111115</v>
      </c>
      <c r="AO507">
        <f>X507*0.000001/(K507*0.0001)</f>
        <v>0.73350044261254455</v>
      </c>
      <c r="AP507">
        <f>(U507-T507)/(1000-U507)*AO507</f>
        <v>1.6897590426566213E-4</v>
      </c>
      <c r="AQ507">
        <f>(P507+273.15)</f>
        <v>307.40881195068357</v>
      </c>
      <c r="AR507">
        <f>(O507+273.15)</f>
        <v>308.17393722534177</v>
      </c>
      <c r="AS507">
        <f>(Y507*AK507+Z507*AL507)*AM507</f>
        <v>1.0230616251439978E-3</v>
      </c>
      <c r="AT507">
        <f>((AS507+0.00000010773*(AR507^4-AQ507^4))-AP507*44100)/(L507*0.92*2*29.3+0.00000043092*AQ507^3)</f>
        <v>2.7254164833760471E-2</v>
      </c>
      <c r="AU507">
        <f>0.61365*EXP(17.502*J507/(240.97+J507))</f>
        <v>5.4206307427311193</v>
      </c>
      <c r="AV507">
        <f>AU507*1000/AA507</f>
        <v>53.497306488128693</v>
      </c>
      <c r="AW507">
        <f>(AV507-U507)</f>
        <v>29.645612381073029</v>
      </c>
      <c r="AX507">
        <f>IF(D507,P507,(O507+P507)/2)</f>
        <v>34.641374588012695</v>
      </c>
      <c r="AY507">
        <f>0.61365*EXP(17.502*AX507/(240.97+AX507))</f>
        <v>5.5371610396232267</v>
      </c>
      <c r="AZ507">
        <f>IF(AW507&lt;&gt;0,(1000-(AV507+U507)/2)/AW507*AP507,0)</f>
        <v>5.4794228406481755E-3</v>
      </c>
      <c r="BA507">
        <f>U507*AA507/1000</f>
        <v>2.4167801115672045</v>
      </c>
      <c r="BB507">
        <f>(AY507-BA507)</f>
        <v>3.1203809280560222</v>
      </c>
      <c r="BC507">
        <f>1/(1.6/F507+1.37/N507)</f>
        <v>3.4257273508911334E-3</v>
      </c>
      <c r="BD507">
        <f>G507*AA507*0.001</f>
        <v>104.08517828645469</v>
      </c>
      <c r="BE507">
        <f>G507/S507</f>
        <v>2.4874987804376891</v>
      </c>
      <c r="BF507">
        <f>(1-AP507*AA507/AU507/F507)*100</f>
        <v>42.482844224369508</v>
      </c>
      <c r="BG507">
        <f>(S507-E507/(N507/1.35))</f>
        <v>414.17190471601134</v>
      </c>
      <c r="BH507">
        <f>E507*BF507/100/BG507</f>
        <v>-2.2833022810452961E-3</v>
      </c>
    </row>
    <row r="508" spans="1:60" x14ac:dyDescent="0.25">
      <c r="A508" s="1">
        <v>159</v>
      </c>
      <c r="B508" s="1" t="s">
        <v>570</v>
      </c>
      <c r="C508" s="1">
        <v>21191.499999586493</v>
      </c>
      <c r="D508" s="1">
        <v>0</v>
      </c>
      <c r="E508">
        <f>(R508-S508*(1000-T508)/(1000-U508))*AO508</f>
        <v>-2.3399373474127323</v>
      </c>
      <c r="F508">
        <f>IF(AZ508&lt;&gt;0,1/(1/AZ508-1/N508),0)</f>
        <v>5.4445903359536521E-3</v>
      </c>
      <c r="G508">
        <f>((BC508-AP508/2)*S508-E508)/(BC508+AP508/2)</f>
        <v>1065.4503558186575</v>
      </c>
      <c r="H508">
        <f>AP508*1000</f>
        <v>0.16739629930164154</v>
      </c>
      <c r="I508">
        <f>(AU508-BA508)</f>
        <v>3.0014251543092696</v>
      </c>
      <c r="J508">
        <f>(P508+AT508*D508)</f>
        <v>34.248538970947266</v>
      </c>
      <c r="K508" s="1">
        <v>6.820000171661377</v>
      </c>
      <c r="L508">
        <f>(K508*AI508+AJ508)</f>
        <v>1.239956480124718</v>
      </c>
      <c r="M508" s="1">
        <v>1</v>
      </c>
      <c r="N508">
        <f>L508*(M508+1)*(M508+1)/(M508*M508+1)</f>
        <v>2.4799129602494361</v>
      </c>
      <c r="O508" s="1">
        <v>35.017913818359375</v>
      </c>
      <c r="P508" s="1">
        <v>34.248538970947266</v>
      </c>
      <c r="Q508" s="1">
        <v>35.070388793945313</v>
      </c>
      <c r="R508" s="1">
        <v>409.8568115234375</v>
      </c>
      <c r="S508" s="1">
        <v>412.95272827148437</v>
      </c>
      <c r="T508" s="1">
        <v>23.622386932373047</v>
      </c>
      <c r="U508" s="1">
        <v>23.845165252685547</v>
      </c>
      <c r="V508" s="1">
        <v>42.332561492919922</v>
      </c>
      <c r="W508" s="1">
        <v>42.732582092285156</v>
      </c>
      <c r="X508" s="1">
        <v>500.23724365234375</v>
      </c>
      <c r="Y508" s="1">
        <v>1.4043881557881832E-2</v>
      </c>
      <c r="Z508" s="1">
        <v>9.9650807678699493E-2</v>
      </c>
      <c r="AA508" s="1">
        <v>101.32477569580078</v>
      </c>
      <c r="AB508" s="1">
        <v>1.7537922859191895</v>
      </c>
      <c r="AC508" s="1">
        <v>-0.35835897922515869</v>
      </c>
      <c r="AD508" s="1">
        <v>1.5401133336126804E-2</v>
      </c>
      <c r="AE508" s="1">
        <v>1.8537037540227175E-3</v>
      </c>
      <c r="AF508" s="1">
        <v>3.2941713929176331E-2</v>
      </c>
      <c r="AG508" s="1">
        <v>1.3975950423628092E-3</v>
      </c>
      <c r="AH508" s="1">
        <v>1</v>
      </c>
      <c r="AI508" s="1">
        <v>-0.21956524252891541</v>
      </c>
      <c r="AJ508" s="1">
        <v>2.737391471862793</v>
      </c>
      <c r="AK508" s="1">
        <v>1</v>
      </c>
      <c r="AL508" s="1">
        <v>0</v>
      </c>
      <c r="AM508" s="1">
        <v>0.15999999642372131</v>
      </c>
      <c r="AN508" s="1">
        <v>111115</v>
      </c>
      <c r="AO508">
        <f>X508*0.000001/(K508*0.0001)</f>
        <v>0.73348567604285564</v>
      </c>
      <c r="AP508">
        <f>(U508-T508)/(1000-U508)*AO508</f>
        <v>1.6739629930164154E-4</v>
      </c>
      <c r="AQ508">
        <f>(P508+273.15)</f>
        <v>307.39853897094724</v>
      </c>
      <c r="AR508">
        <f>(O508+273.15)</f>
        <v>308.16791381835935</v>
      </c>
      <c r="AS508">
        <f>(Y508*AK508+Z508*AL508)*AM508</f>
        <v>2.2470209990362588E-3</v>
      </c>
      <c r="AT508">
        <f>((AS508+0.00000010773*(AR508^4-AQ508^4))-AP508*44100)/(L508*0.92*2*29.3+0.00000043092*AQ508^3)</f>
        <v>2.8810854076031851E-2</v>
      </c>
      <c r="AU508">
        <f>0.61365*EXP(17.502*J508/(240.97+J508))</f>
        <v>5.4175311749669355</v>
      </c>
      <c r="AV508">
        <f>AU508*1000/AA508</f>
        <v>53.466994007779036</v>
      </c>
      <c r="AW508">
        <f>(AV508-U508)</f>
        <v>29.621828755093489</v>
      </c>
      <c r="AX508">
        <f>IF(D508,P508,(O508+P508)/2)</f>
        <v>34.63322639465332</v>
      </c>
      <c r="AY508">
        <f>0.61365*EXP(17.502*AX508/(240.97+AX508))</f>
        <v>5.5346565486656534</v>
      </c>
      <c r="AZ508">
        <f>IF(AW508&lt;&gt;0,(1000-(AV508+U508)/2)/AW508*AP508,0)</f>
        <v>5.4326630525254075E-3</v>
      </c>
      <c r="BA508">
        <f>U508*AA508/1000</f>
        <v>2.4161060206576659</v>
      </c>
      <c r="BB508">
        <f>(AY508-BA508)</f>
        <v>3.1185505280079875</v>
      </c>
      <c r="BC508">
        <f>1/(1.6/F508+1.37/N508)</f>
        <v>3.3964839890181786E-3</v>
      </c>
      <c r="BD508">
        <f>G508*AA508*0.001</f>
        <v>107.95651831833661</v>
      </c>
      <c r="BE508">
        <f>G508/S508</f>
        <v>2.5800782580571946</v>
      </c>
      <c r="BF508">
        <f>(1-AP508*AA508/AU508/F508)*100</f>
        <v>42.496420906023644</v>
      </c>
      <c r="BG508">
        <f>(S508-E508/(N508/1.35))</f>
        <v>414.22652919500126</v>
      </c>
      <c r="BH508">
        <f>E508*BF508/100/BG508</f>
        <v>-2.4005937669570182E-3</v>
      </c>
    </row>
    <row r="509" spans="1:60" x14ac:dyDescent="0.25">
      <c r="A509" s="1">
        <v>160</v>
      </c>
      <c r="B509" s="1" t="s">
        <v>571</v>
      </c>
      <c r="C509" s="1">
        <v>21196.499999474734</v>
      </c>
      <c r="D509" s="1">
        <v>0</v>
      </c>
      <c r="E509">
        <f>(R509-S509*(1000-T509)/(1000-U509))*AO509</f>
        <v>-2.341316067215045</v>
      </c>
      <c r="F509">
        <f>IF(AZ509&lt;&gt;0,1/(1/AZ509-1/N509),0)</f>
        <v>5.4006503522153861E-3</v>
      </c>
      <c r="G509">
        <f>((BC509-AP509/2)*S509-E509)/(BC509+AP509/2)</f>
        <v>1071.3047892437769</v>
      </c>
      <c r="H509">
        <f>AP509*1000</f>
        <v>0.16590362661400773</v>
      </c>
      <c r="I509">
        <f>(AU509-BA509)</f>
        <v>2.9988599546683092</v>
      </c>
      <c r="J509">
        <f>(P509+AT509*D509)</f>
        <v>34.237636566162109</v>
      </c>
      <c r="K509" s="1">
        <v>6.820000171661377</v>
      </c>
      <c r="L509">
        <f>(K509*AI509+AJ509)</f>
        <v>1.239956480124718</v>
      </c>
      <c r="M509" s="1">
        <v>1</v>
      </c>
      <c r="N509">
        <f>L509*(M509+1)*(M509+1)/(M509*M509+1)</f>
        <v>2.4799129602494361</v>
      </c>
      <c r="O509" s="1">
        <v>35.010032653808594</v>
      </c>
      <c r="P509" s="1">
        <v>34.237636566162109</v>
      </c>
      <c r="Q509" s="1">
        <v>35.065727233886719</v>
      </c>
      <c r="R509" s="1">
        <v>409.81619262695312</v>
      </c>
      <c r="S509" s="1">
        <v>412.91485595703125</v>
      </c>
      <c r="T509" s="1">
        <v>23.617332458496094</v>
      </c>
      <c r="U509" s="1">
        <v>23.838127136230469</v>
      </c>
      <c r="V509" s="1">
        <v>42.341209411621094</v>
      </c>
      <c r="W509" s="1">
        <v>42.737842559814453</v>
      </c>
      <c r="X509" s="1">
        <v>500.23434448242187</v>
      </c>
      <c r="Y509" s="1">
        <v>3.9316881448030472E-3</v>
      </c>
      <c r="Z509" s="1">
        <v>8.9425131678581238E-2</v>
      </c>
      <c r="AA509" s="1">
        <v>101.32437896728516</v>
      </c>
      <c r="AB509" s="1">
        <v>1.7537922859191895</v>
      </c>
      <c r="AC509" s="1">
        <v>-0.35835897922515869</v>
      </c>
      <c r="AD509" s="1">
        <v>1.5401133336126804E-2</v>
      </c>
      <c r="AE509" s="1">
        <v>1.8537037540227175E-3</v>
      </c>
      <c r="AF509" s="1">
        <v>3.2941713929176331E-2</v>
      </c>
      <c r="AG509" s="1">
        <v>1.3975950423628092E-3</v>
      </c>
      <c r="AH509" s="1">
        <v>1</v>
      </c>
      <c r="AI509" s="1">
        <v>-0.21956524252891541</v>
      </c>
      <c r="AJ509" s="1">
        <v>2.737391471862793</v>
      </c>
      <c r="AK509" s="1">
        <v>1</v>
      </c>
      <c r="AL509" s="1">
        <v>0</v>
      </c>
      <c r="AM509" s="1">
        <v>0.15999999642372131</v>
      </c>
      <c r="AN509" s="1">
        <v>111115</v>
      </c>
      <c r="AO509">
        <f>X509*0.000001/(K509*0.0001)</f>
        <v>0.7334814250606726</v>
      </c>
      <c r="AP509">
        <f>(U509-T509)/(1000-U509)*AO509</f>
        <v>1.6590362661400774E-4</v>
      </c>
      <c r="AQ509">
        <f>(P509+273.15)</f>
        <v>307.38763656616209</v>
      </c>
      <c r="AR509">
        <f>(O509+273.15)</f>
        <v>308.16003265380857</v>
      </c>
      <c r="AS509">
        <f>(Y509*AK509+Z509*AL509)*AM509</f>
        <v>6.2907008910767503E-4</v>
      </c>
      <c r="AT509">
        <f>((AS509+0.00000010773*(AR509^4-AQ509^4))-AP509*44100)/(L509*0.92*2*29.3+0.00000043092*AQ509^3)</f>
        <v>3.0087477797591616E-2</v>
      </c>
      <c r="AU509">
        <f>0.61365*EXP(17.502*J509/(240.97+J509))</f>
        <v>5.4142433824900493</v>
      </c>
      <c r="AV509">
        <f>AU509*1000/AA509</f>
        <v>53.434755166258249</v>
      </c>
      <c r="AW509">
        <f>(AV509-U509)</f>
        <v>29.59662803002778</v>
      </c>
      <c r="AX509">
        <f>IF(D509,P509,(O509+P509)/2)</f>
        <v>34.623834609985352</v>
      </c>
      <c r="AY509">
        <f>0.61365*EXP(17.502*AX509/(240.97+AX509))</f>
        <v>5.5317710396877757</v>
      </c>
      <c r="AZ509">
        <f>IF(AW509&lt;&gt;0,(1000-(AV509+U509)/2)/AW509*AP509,0)</f>
        <v>5.3889146001950116E-3</v>
      </c>
      <c r="BA509">
        <f>U509*AA509/1000</f>
        <v>2.4153834278217401</v>
      </c>
      <c r="BB509">
        <f>(AY509-BA509)</f>
        <v>3.1163876118660356</v>
      </c>
      <c r="BC509">
        <f>1/(1.6/F509+1.37/N509)</f>
        <v>3.3691240466364766E-3</v>
      </c>
      <c r="BD509">
        <f>G509*AA509*0.001</f>
        <v>108.549292454804</v>
      </c>
      <c r="BE509">
        <f>G509/S509</f>
        <v>2.5944932079538914</v>
      </c>
      <c r="BF509">
        <f>(1-AP509*AA509/AU509/F509)*100</f>
        <v>42.510835808283467</v>
      </c>
      <c r="BG509">
        <f>(S509-E509/(N509/1.35))</f>
        <v>414.18940741968515</v>
      </c>
      <c r="BH509">
        <f>E509*BF509/100/BG509</f>
        <v>-2.4030383473284435E-3</v>
      </c>
    </row>
    <row r="510" spans="1:60" x14ac:dyDescent="0.25">
      <c r="A510" s="1" t="s">
        <v>9</v>
      </c>
      <c r="B510" s="1" t="s">
        <v>572</v>
      </c>
    </row>
    <row r="511" spans="1:60" x14ac:dyDescent="0.25">
      <c r="A511" s="1" t="s">
        <v>9</v>
      </c>
      <c r="B511" s="1" t="s">
        <v>573</v>
      </c>
    </row>
    <row r="512" spans="1:60" x14ac:dyDescent="0.25">
      <c r="A512" s="1" t="s">
        <v>9</v>
      </c>
      <c r="B512" s="1" t="s">
        <v>574</v>
      </c>
    </row>
    <row r="513" spans="1:60" x14ac:dyDescent="0.25">
      <c r="A513" s="1" t="s">
        <v>9</v>
      </c>
      <c r="B513" s="1" t="s">
        <v>575</v>
      </c>
    </row>
    <row r="514" spans="1:60" x14ac:dyDescent="0.25">
      <c r="A514" s="1" t="s">
        <v>9</v>
      </c>
      <c r="B514" s="1" t="s">
        <v>576</v>
      </c>
    </row>
    <row r="515" spans="1:60" x14ac:dyDescent="0.25">
      <c r="A515" s="1" t="s">
        <v>9</v>
      </c>
      <c r="B515" s="1" t="s">
        <v>577</v>
      </c>
    </row>
    <row r="516" spans="1:60" x14ac:dyDescent="0.25">
      <c r="A516" s="1" t="s">
        <v>9</v>
      </c>
      <c r="B516" s="1" t="s">
        <v>578</v>
      </c>
    </row>
    <row r="517" spans="1:60" x14ac:dyDescent="0.25">
      <c r="A517" s="1" t="s">
        <v>9</v>
      </c>
      <c r="B517" s="1" t="s">
        <v>579</v>
      </c>
    </row>
    <row r="518" spans="1:60" x14ac:dyDescent="0.25">
      <c r="A518" s="1" t="s">
        <v>9</v>
      </c>
      <c r="B518" s="1" t="s">
        <v>580</v>
      </c>
    </row>
    <row r="519" spans="1:60" x14ac:dyDescent="0.25">
      <c r="A519" s="1" t="s">
        <v>9</v>
      </c>
      <c r="B519" s="1" t="s">
        <v>581</v>
      </c>
    </row>
    <row r="520" spans="1:60" x14ac:dyDescent="0.25">
      <c r="A520" s="1" t="s">
        <v>9</v>
      </c>
      <c r="B520" s="1" t="s">
        <v>582</v>
      </c>
    </row>
    <row r="521" spans="1:60" x14ac:dyDescent="0.25">
      <c r="A521" s="1">
        <v>161</v>
      </c>
      <c r="B521" s="1" t="s">
        <v>583</v>
      </c>
      <c r="C521" s="1">
        <v>21610.999999932945</v>
      </c>
      <c r="D521" s="1">
        <v>0</v>
      </c>
      <c r="E521">
        <f>(R521-S521*(1000-T521)/(1000-U521))*AO521</f>
        <v>-1.6917476048662252</v>
      </c>
      <c r="F521">
        <f>IF(AZ521&lt;&gt;0,1/(1/AZ521-1/N521),0)</f>
        <v>4.7147635315561163E-3</v>
      </c>
      <c r="G521">
        <f>((BC521-AP521/2)*S521-E521)/(BC521+AP521/2)</f>
        <v>954.26222038785716</v>
      </c>
      <c r="H521">
        <f>AP521*1000</f>
        <v>0.14721843516318572</v>
      </c>
      <c r="I521">
        <f>(AU521-BA521)</f>
        <v>3.0497515066249319</v>
      </c>
      <c r="J521">
        <f>(P521+AT521*D521)</f>
        <v>34.325790405273438</v>
      </c>
      <c r="K521" s="1">
        <v>8.6000003814697266</v>
      </c>
      <c r="L521">
        <f>(K521*AI521+AJ521)</f>
        <v>0.84913030235662745</v>
      </c>
      <c r="M521" s="1">
        <v>1</v>
      </c>
      <c r="N521">
        <f>L521*(M521+1)*(M521+1)/(M521*M521+1)</f>
        <v>1.6982606047132549</v>
      </c>
      <c r="O521" s="1">
        <v>35.011611938476563</v>
      </c>
      <c r="P521" s="1">
        <v>34.325790405273438</v>
      </c>
      <c r="Q521" s="1">
        <v>35.079555511474609</v>
      </c>
      <c r="R521" s="1">
        <v>410.2188720703125</v>
      </c>
      <c r="S521" s="1">
        <v>413.02273559570312</v>
      </c>
      <c r="T521" s="1">
        <v>23.353595733642578</v>
      </c>
      <c r="U521" s="1">
        <v>23.600715637207031</v>
      </c>
      <c r="V521" s="1">
        <v>41.862991333007813</v>
      </c>
      <c r="W521" s="1">
        <v>42.30609130859375</v>
      </c>
      <c r="X521" s="1">
        <v>500.24227905273438</v>
      </c>
      <c r="Y521" s="1">
        <v>9.0196020901203156E-3</v>
      </c>
      <c r="Z521" s="1">
        <v>9.9920995533466339E-2</v>
      </c>
      <c r="AA521" s="1">
        <v>101.31581878662109</v>
      </c>
      <c r="AB521" s="1">
        <v>1.7761051654815674</v>
      </c>
      <c r="AC521" s="1">
        <v>-0.34888765215873718</v>
      </c>
      <c r="AD521" s="1">
        <v>1.5944348648190498E-2</v>
      </c>
      <c r="AE521" s="1">
        <v>1.0827903170138597E-3</v>
      </c>
      <c r="AF521" s="1">
        <v>2.2112175822257996E-2</v>
      </c>
      <c r="AG521" s="1">
        <v>1.2130435789003968E-3</v>
      </c>
      <c r="AH521" s="1">
        <v>1</v>
      </c>
      <c r="AI521" s="1">
        <v>-0.21956524252891541</v>
      </c>
      <c r="AJ521" s="1">
        <v>2.737391471862793</v>
      </c>
      <c r="AK521" s="1">
        <v>1</v>
      </c>
      <c r="AL521" s="1">
        <v>0</v>
      </c>
      <c r="AM521" s="1">
        <v>0.15999999642372131</v>
      </c>
      <c r="AN521" s="1">
        <v>111115</v>
      </c>
      <c r="AO521">
        <f>X521*0.000001/(K521*0.0001)</f>
        <v>0.58167704286455368</v>
      </c>
      <c r="AP521">
        <f>(U521-T521)/(1000-U521)*AO521</f>
        <v>1.4721843516318572E-4</v>
      </c>
      <c r="AQ521">
        <f>(P521+273.15)</f>
        <v>307.47579040527341</v>
      </c>
      <c r="AR521">
        <f>(O521+273.15)</f>
        <v>308.16161193847654</v>
      </c>
      <c r="AS521">
        <f>(Y521*AK521+Z521*AL521)*AM521</f>
        <v>1.4431363021626398E-3</v>
      </c>
      <c r="AT521">
        <f>((AS521+0.00000010773*(AR521^4-AQ521^4))-AP521*44100)/(L521*0.92*2*29.3+0.00000043092*AQ521^3)</f>
        <v>3.6512140173560713E-2</v>
      </c>
      <c r="AU521">
        <f>0.61365*EXP(17.502*J521/(240.97+J521))</f>
        <v>5.440877335358774</v>
      </c>
      <c r="AV521">
        <f>AU521*1000/AA521</f>
        <v>53.702150370197174</v>
      </c>
      <c r="AW521">
        <f>(AV521-U521)</f>
        <v>30.101434732990143</v>
      </c>
      <c r="AX521">
        <f>IF(D521,P521,(O521+P521)/2)</f>
        <v>34.668701171875</v>
      </c>
      <c r="AY521">
        <f>0.61365*EXP(17.502*AX521/(240.97+AX521))</f>
        <v>5.5455675409704508</v>
      </c>
      <c r="AZ521">
        <f>IF(AW521&lt;&gt;0,(1000-(AV521+U521)/2)/AW521*AP521,0)</f>
        <v>4.7017104976878688E-3</v>
      </c>
      <c r="BA521">
        <f>U521*AA521/1000</f>
        <v>2.3911258287338422</v>
      </c>
      <c r="BB521">
        <f>(AY521-BA521)</f>
        <v>3.1544417122366086</v>
      </c>
      <c r="BC521">
        <f>1/(1.6/F521+1.37/N521)</f>
        <v>2.9397390134169631E-3</v>
      </c>
      <c r="BD521">
        <f>G521*AA521*0.001</f>
        <v>96.681858195734819</v>
      </c>
      <c r="BE521">
        <f>G521/S521</f>
        <v>2.3104350878203443</v>
      </c>
      <c r="BF521">
        <f>(1-AP521*AA521/AU521/F521)*100</f>
        <v>41.855236924577291</v>
      </c>
      <c r="BG521">
        <f>(S521-E521/(N521/1.35))</f>
        <v>414.36755821022467</v>
      </c>
      <c r="BH521">
        <f>E521*BF521/100/BG521</f>
        <v>-1.7088330255414961E-3</v>
      </c>
    </row>
    <row r="522" spans="1:60" x14ac:dyDescent="0.25">
      <c r="A522" s="1">
        <v>162</v>
      </c>
      <c r="B522" s="1" t="s">
        <v>584</v>
      </c>
      <c r="C522" s="1">
        <v>21615.999999821186</v>
      </c>
      <c r="D522" s="1">
        <v>0</v>
      </c>
      <c r="E522">
        <f>(R522-S522*(1000-T522)/(1000-U522))*AO522</f>
        <v>-1.6911079196107079</v>
      </c>
      <c r="F522">
        <f>IF(AZ522&lt;&gt;0,1/(1/AZ522-1/N522),0)</f>
        <v>4.7039453294318405E-3</v>
      </c>
      <c r="G522">
        <f>((BC522-AP522/2)*S522-E522)/(BC522+AP522/2)</f>
        <v>955.36614389802571</v>
      </c>
      <c r="H522">
        <f>AP522*1000</f>
        <v>0.14685321290465406</v>
      </c>
      <c r="I522">
        <f>(AU522-BA522)</f>
        <v>3.0491807536385998</v>
      </c>
      <c r="J522">
        <f>(P522+AT522*D522)</f>
        <v>34.321861267089844</v>
      </c>
      <c r="K522" s="1">
        <v>8.6000003814697266</v>
      </c>
      <c r="L522">
        <f>(K522*AI522+AJ522)</f>
        <v>0.84913030235662745</v>
      </c>
      <c r="M522" s="1">
        <v>1</v>
      </c>
      <c r="N522">
        <f>L522*(M522+1)*(M522+1)/(M522*M522+1)</f>
        <v>1.6982606047132549</v>
      </c>
      <c r="O522" s="1">
        <v>35.009475708007813</v>
      </c>
      <c r="P522" s="1">
        <v>34.321861267089844</v>
      </c>
      <c r="Q522" s="1">
        <v>35.08782958984375</v>
      </c>
      <c r="R522" s="1">
        <v>410.2430419921875</v>
      </c>
      <c r="S522" s="1">
        <v>413.04605102539062</v>
      </c>
      <c r="T522" s="1">
        <v>23.348176956176758</v>
      </c>
      <c r="U522" s="1">
        <v>23.594684600830078</v>
      </c>
      <c r="V522" s="1">
        <v>41.859016418457031</v>
      </c>
      <c r="W522" s="1">
        <v>42.30096435546875</v>
      </c>
      <c r="X522" s="1">
        <v>500.24374389648438</v>
      </c>
      <c r="Y522" s="1">
        <v>2.2888956591486931E-2</v>
      </c>
      <c r="Z522" s="1">
        <v>7.7469781041145325E-2</v>
      </c>
      <c r="AA522" s="1">
        <v>101.31549072265625</v>
      </c>
      <c r="AB522" s="1">
        <v>1.7761051654815674</v>
      </c>
      <c r="AC522" s="1">
        <v>-0.34888765215873718</v>
      </c>
      <c r="AD522" s="1">
        <v>1.5944348648190498E-2</v>
      </c>
      <c r="AE522" s="1">
        <v>1.0827903170138597E-3</v>
      </c>
      <c r="AF522" s="1">
        <v>2.2112175822257996E-2</v>
      </c>
      <c r="AG522" s="1">
        <v>1.2130435789003968E-3</v>
      </c>
      <c r="AH522" s="1">
        <v>1</v>
      </c>
      <c r="AI522" s="1">
        <v>-0.21956524252891541</v>
      </c>
      <c r="AJ522" s="1">
        <v>2.737391471862793</v>
      </c>
      <c r="AK522" s="1">
        <v>1</v>
      </c>
      <c r="AL522" s="1">
        <v>0</v>
      </c>
      <c r="AM522" s="1">
        <v>0.15999999642372131</v>
      </c>
      <c r="AN522" s="1">
        <v>111115</v>
      </c>
      <c r="AO522">
        <f>X522*0.000001/(K522*0.0001)</f>
        <v>0.58167874617116411</v>
      </c>
      <c r="AP522">
        <f>(U522-T522)/(1000-U522)*AO522</f>
        <v>1.4685321290465407E-4</v>
      </c>
      <c r="AQ522">
        <f>(P522+273.15)</f>
        <v>307.47186126708982</v>
      </c>
      <c r="AR522">
        <f>(O522+273.15)</f>
        <v>308.15947570800779</v>
      </c>
      <c r="AS522">
        <f>(Y522*AK522+Z522*AL522)*AM522</f>
        <v>3.6622329727806213E-3</v>
      </c>
      <c r="AT522">
        <f>((AS522+0.00000010773*(AR522^4-AQ522^4))-AP522*44100)/(L522*0.92*2*29.3+0.00000043092*AQ522^3)</f>
        <v>3.7208857817290213E-2</v>
      </c>
      <c r="AU522">
        <f>0.61365*EXP(17.502*J522/(240.97+J522))</f>
        <v>5.4396878024179998</v>
      </c>
      <c r="AV522">
        <f>AU522*1000/AA522</f>
        <v>53.690583380864702</v>
      </c>
      <c r="AW522">
        <f>(AV522-U522)</f>
        <v>30.095898780034624</v>
      </c>
      <c r="AX522">
        <f>IF(D522,P522,(O522+P522)/2)</f>
        <v>34.665668487548828</v>
      </c>
      <c r="AY522">
        <f>0.61365*EXP(17.502*AX522/(240.97+AX522))</f>
        <v>5.5446340466149664</v>
      </c>
      <c r="AZ522">
        <f>IF(AW522&lt;&gt;0,(1000-(AV522+U522)/2)/AW522*AP522,0)</f>
        <v>4.6909520456540135E-3</v>
      </c>
      <c r="BA522">
        <f>U522*AA522/1000</f>
        <v>2.3905070487794</v>
      </c>
      <c r="BB522">
        <f>(AY522-BA522)</f>
        <v>3.1541269978355664</v>
      </c>
      <c r="BC522">
        <f>1/(1.6/F522+1.37/N522)</f>
        <v>2.9330096317915044E-3</v>
      </c>
      <c r="BD522">
        <f>G522*AA522*0.001</f>
        <v>96.793389688840293</v>
      </c>
      <c r="BE522">
        <f>G522/S522</f>
        <v>2.3129773097365791</v>
      </c>
      <c r="BF522">
        <f>(1-AP522*AA522/AU522/F522)*100</f>
        <v>41.853568860570412</v>
      </c>
      <c r="BG522">
        <f>(S522-E522/(N522/1.35))</f>
        <v>414.3903651342726</v>
      </c>
      <c r="BH522">
        <f>E522*BF522/100/BG522</f>
        <v>-1.708024793026948E-3</v>
      </c>
    </row>
    <row r="523" spans="1:60" x14ac:dyDescent="0.25">
      <c r="A523" s="1">
        <v>163</v>
      </c>
      <c r="B523" s="1" t="s">
        <v>585</v>
      </c>
      <c r="C523" s="1">
        <v>21621.499999698251</v>
      </c>
      <c r="D523" s="1">
        <v>0</v>
      </c>
      <c r="E523">
        <f>(R523-S523*(1000-T523)/(1000-U523))*AO523</f>
        <v>-1.7507607180327494</v>
      </c>
      <c r="F523">
        <f>IF(AZ523&lt;&gt;0,1/(1/AZ523-1/N523),0)</f>
        <v>4.6965372464990163E-3</v>
      </c>
      <c r="G523">
        <f>((BC523-AP523/2)*S523-E523)/(BC523+AP523/2)</f>
        <v>976.15808012346554</v>
      </c>
      <c r="H523">
        <f>AP523*1000</f>
        <v>0.14656822456837007</v>
      </c>
      <c r="I523">
        <f>(AU523-BA523)</f>
        <v>3.0480946904212054</v>
      </c>
      <c r="J523">
        <f>(P523+AT523*D523)</f>
        <v>34.315849304199219</v>
      </c>
      <c r="K523" s="1">
        <v>8.6000003814697266</v>
      </c>
      <c r="L523">
        <f>(K523*AI523+AJ523)</f>
        <v>0.84913030235662745</v>
      </c>
      <c r="M523" s="1">
        <v>1</v>
      </c>
      <c r="N523">
        <f>L523*(M523+1)*(M523+1)/(M523*M523+1)</f>
        <v>1.6982606047132549</v>
      </c>
      <c r="O523" s="1">
        <v>35.007053375244141</v>
      </c>
      <c r="P523" s="1">
        <v>34.315849304199219</v>
      </c>
      <c r="Q523" s="1">
        <v>35.0850830078125</v>
      </c>
      <c r="R523" s="1">
        <v>410.16262817382812</v>
      </c>
      <c r="S523" s="1">
        <v>413.06845092773437</v>
      </c>
      <c r="T523" s="1">
        <v>23.341375350952148</v>
      </c>
      <c r="U523" s="1">
        <v>23.587411880493164</v>
      </c>
      <c r="V523" s="1">
        <v>41.852630615234375</v>
      </c>
      <c r="W523" s="1">
        <v>42.293598175048828</v>
      </c>
      <c r="X523" s="1">
        <v>500.23269653320313</v>
      </c>
      <c r="Y523" s="1">
        <v>-2.4910173378884792E-3</v>
      </c>
      <c r="Z523" s="1">
        <v>6.6979676485061646E-2</v>
      </c>
      <c r="AA523" s="1">
        <v>101.31562805175781</v>
      </c>
      <c r="AB523" s="1">
        <v>1.7761051654815674</v>
      </c>
      <c r="AC523" s="1">
        <v>-0.34888765215873718</v>
      </c>
      <c r="AD523" s="1">
        <v>1.5944348648190498E-2</v>
      </c>
      <c r="AE523" s="1">
        <v>1.0827903170138597E-3</v>
      </c>
      <c r="AF523" s="1">
        <v>2.2112175822257996E-2</v>
      </c>
      <c r="AG523" s="1">
        <v>1.2130435789003968E-3</v>
      </c>
      <c r="AH523" s="1">
        <v>1</v>
      </c>
      <c r="AI523" s="1">
        <v>-0.21956524252891541</v>
      </c>
      <c r="AJ523" s="1">
        <v>2.737391471862793</v>
      </c>
      <c r="AK523" s="1">
        <v>1</v>
      </c>
      <c r="AL523" s="1">
        <v>0</v>
      </c>
      <c r="AM523" s="1">
        <v>0.15999999642372131</v>
      </c>
      <c r="AN523" s="1">
        <v>111115</v>
      </c>
      <c r="AO523">
        <f>X523*0.000001/(K523*0.0001)</f>
        <v>0.58166590040047661</v>
      </c>
      <c r="AP523">
        <f>(U523-T523)/(1000-U523)*AO523</f>
        <v>1.4656822456837008E-4</v>
      </c>
      <c r="AQ523">
        <f>(P523+273.15)</f>
        <v>307.4658493041992</v>
      </c>
      <c r="AR523">
        <f>(O523+273.15)</f>
        <v>308.15705337524412</v>
      </c>
      <c r="AS523">
        <f>(Y523*AK523+Z523*AL523)*AM523</f>
        <v>-3.9856276515358446E-4</v>
      </c>
      <c r="AT523">
        <f>((AS523+0.00000010773*(AR523^4-AQ523^4))-AP523*44100)/(L523*0.92*2*29.3+0.00000043092*AQ523^3)</f>
        <v>3.812290795597191E-2</v>
      </c>
      <c r="AU523">
        <f>0.61365*EXP(17.502*J523/(240.97+J523))</f>
        <v>5.4378681392088639</v>
      </c>
      <c r="AV523">
        <f>AU523*1000/AA523</f>
        <v>53.672550264712271</v>
      </c>
      <c r="AW523">
        <f>(AV523-U523)</f>
        <v>30.085138384219107</v>
      </c>
      <c r="AX523">
        <f>IF(D523,P523,(O523+P523)/2)</f>
        <v>34.66145133972168</v>
      </c>
      <c r="AY523">
        <f>0.61365*EXP(17.502*AX523/(240.97+AX523))</f>
        <v>5.5433361881097971</v>
      </c>
      <c r="AZ523">
        <f>IF(AW523&lt;&gt;0,(1000-(AV523+U523)/2)/AW523*AP523,0)</f>
        <v>4.6835847995088534E-3</v>
      </c>
      <c r="BA523">
        <f>U523*AA523/1000</f>
        <v>2.3897734487876585</v>
      </c>
      <c r="BB523">
        <f>(AY523-BA523)</f>
        <v>3.1535627393221386</v>
      </c>
      <c r="BC523">
        <f>1/(1.6/F523+1.37/N523)</f>
        <v>2.9284014470276187E-3</v>
      </c>
      <c r="BD523">
        <f>G523*AA523*0.001</f>
        <v>98.900068965507032</v>
      </c>
      <c r="BE523">
        <f>G523/S523</f>
        <v>2.3631872100884381</v>
      </c>
      <c r="BF523">
        <f>(1-AP523*AA523/AU523/F523)*100</f>
        <v>41.855341407434153</v>
      </c>
      <c r="BG523">
        <f>(S523-E523/(N523/1.35))</f>
        <v>414.46018489529189</v>
      </c>
      <c r="BH523">
        <f>E523*BF523/100/BG523</f>
        <v>-1.7680513170281536E-3</v>
      </c>
    </row>
    <row r="524" spans="1:60" x14ac:dyDescent="0.25">
      <c r="A524" s="1">
        <v>164</v>
      </c>
      <c r="B524" s="1" t="s">
        <v>586</v>
      </c>
      <c r="C524" s="1">
        <v>21626.499999586493</v>
      </c>
      <c r="D524" s="1">
        <v>0</v>
      </c>
      <c r="E524">
        <f>(R524-S524*(1000-T524)/(1000-U524))*AO524</f>
        <v>-1.8215245120193739</v>
      </c>
      <c r="F524">
        <f>IF(AZ524&lt;&gt;0,1/(1/AZ524-1/N524),0)</f>
        <v>4.6683590542100535E-3</v>
      </c>
      <c r="G524">
        <f>((BC524-AP524/2)*S524-E524)/(BC524+AP524/2)</f>
        <v>1003.429780208913</v>
      </c>
      <c r="H524">
        <f>AP524*1000</f>
        <v>0.14554512425683372</v>
      </c>
      <c r="I524">
        <f>(AU524-BA524)</f>
        <v>3.0451003760957676</v>
      </c>
      <c r="J524">
        <f>(P524+AT524*D524)</f>
        <v>34.303882598876953</v>
      </c>
      <c r="K524" s="1">
        <v>8.6000003814697266</v>
      </c>
      <c r="L524">
        <f>(K524*AI524+AJ524)</f>
        <v>0.84913030235662745</v>
      </c>
      <c r="M524" s="1">
        <v>1</v>
      </c>
      <c r="N524">
        <f>L524*(M524+1)*(M524+1)/(M524*M524+1)</f>
        <v>1.6982606047132549</v>
      </c>
      <c r="O524" s="1">
        <v>35.002887725830078</v>
      </c>
      <c r="P524" s="1">
        <v>34.303882598876953</v>
      </c>
      <c r="Q524" s="1">
        <v>35.071693420410156</v>
      </c>
      <c r="R524" s="1">
        <v>410.04879760742187</v>
      </c>
      <c r="S524" s="1">
        <v>413.07708740234375</v>
      </c>
      <c r="T524" s="1">
        <v>23.336929321289063</v>
      </c>
      <c r="U524" s="1">
        <v>23.581256866455078</v>
      </c>
      <c r="V524" s="1">
        <v>41.853195190429687</v>
      </c>
      <c r="W524" s="1">
        <v>42.291675567626953</v>
      </c>
      <c r="X524" s="1">
        <v>500.21856689453125</v>
      </c>
      <c r="Y524" s="1">
        <v>2.1862966939806938E-2</v>
      </c>
      <c r="Z524" s="1">
        <v>0.10010286420583725</v>
      </c>
      <c r="AA524" s="1">
        <v>101.31552124023437</v>
      </c>
      <c r="AB524" s="1">
        <v>1.7761051654815674</v>
      </c>
      <c r="AC524" s="1">
        <v>-0.34888765215873718</v>
      </c>
      <c r="AD524" s="1">
        <v>1.5944348648190498E-2</v>
      </c>
      <c r="AE524" s="1">
        <v>1.0827903170138597E-3</v>
      </c>
      <c r="AF524" s="1">
        <v>2.2112175822257996E-2</v>
      </c>
      <c r="AG524" s="1">
        <v>1.2130435789003968E-3</v>
      </c>
      <c r="AH524" s="1">
        <v>1</v>
      </c>
      <c r="AI524" s="1">
        <v>-0.21956524252891541</v>
      </c>
      <c r="AJ524" s="1">
        <v>2.737391471862793</v>
      </c>
      <c r="AK524" s="1">
        <v>1</v>
      </c>
      <c r="AL524" s="1">
        <v>0</v>
      </c>
      <c r="AM524" s="1">
        <v>0.15999999642372131</v>
      </c>
      <c r="AN524" s="1">
        <v>111115</v>
      </c>
      <c r="AO524">
        <f>X524*0.000001/(K524*0.0001)</f>
        <v>0.58164947058879624</v>
      </c>
      <c r="AP524">
        <f>(U524-T524)/(1000-U524)*AO524</f>
        <v>1.4554512425683371E-4</v>
      </c>
      <c r="AQ524">
        <f>(P524+273.15)</f>
        <v>307.45388259887693</v>
      </c>
      <c r="AR524">
        <f>(O524+273.15)</f>
        <v>308.15288772583006</v>
      </c>
      <c r="AS524">
        <f>(Y524*AK524+Z524*AL524)*AM524</f>
        <v>3.4980746321810474E-3</v>
      </c>
      <c r="AT524">
        <f>((AS524+0.00000010773*(AR524^4-AQ524^4))-AP524*44100)/(L524*0.92*2*29.3+0.00000043092*AQ524^3)</f>
        <v>4.0634328007004554E-2</v>
      </c>
      <c r="AU524">
        <f>0.61365*EXP(17.502*J524/(240.97+J524))</f>
        <v>5.4342477070205195</v>
      </c>
      <c r="AV524">
        <f>AU524*1000/AA524</f>
        <v>53.636872618313824</v>
      </c>
      <c r="AW524">
        <f>(AV524-U524)</f>
        <v>30.055615751858745</v>
      </c>
      <c r="AX524">
        <f>IF(D524,P524,(O524+P524)/2)</f>
        <v>34.653385162353516</v>
      </c>
      <c r="AY524">
        <f>0.61365*EXP(17.502*AX524/(240.97+AX524))</f>
        <v>5.5408544978506518</v>
      </c>
      <c r="AZ524">
        <f>IF(AW524&lt;&gt;0,(1000-(AV524+U524)/2)/AW524*AP524,0)</f>
        <v>4.6555613528832702E-3</v>
      </c>
      <c r="BA524">
        <f>U524*AA524/1000</f>
        <v>2.389147330924752</v>
      </c>
      <c r="BB524">
        <f>(AY524-BA524)</f>
        <v>3.1517071669258998</v>
      </c>
      <c r="BC524">
        <f>1/(1.6/F524+1.37/N524)</f>
        <v>2.9108729390582406E-3</v>
      </c>
      <c r="BD524">
        <f>G524*AA524*0.001</f>
        <v>101.66301120983984</v>
      </c>
      <c r="BE524">
        <f>G524/S524</f>
        <v>2.4291586505536586</v>
      </c>
      <c r="BF524">
        <f>(1-AP524*AA524/AU524/F524)*100</f>
        <v>41.87406361425333</v>
      </c>
      <c r="BG524">
        <f>(S524-E524/(N524/1.35))</f>
        <v>414.52507370338697</v>
      </c>
      <c r="BH524">
        <f>E524*BF524/100/BG524</f>
        <v>-1.8400487239476197E-3</v>
      </c>
    </row>
    <row r="525" spans="1:60" x14ac:dyDescent="0.25">
      <c r="A525" s="1">
        <v>165</v>
      </c>
      <c r="B525" s="1" t="s">
        <v>587</v>
      </c>
      <c r="C525" s="1">
        <v>21631.499999474734</v>
      </c>
      <c r="D525" s="1">
        <v>0</v>
      </c>
      <c r="E525">
        <f>(R525-S525*(1000-T525)/(1000-U525))*AO525</f>
        <v>-1.8372906958929762</v>
      </c>
      <c r="F525">
        <f>IF(AZ525&lt;&gt;0,1/(1/AZ525-1/N525),0)</f>
        <v>4.6247562593141533E-3</v>
      </c>
      <c r="G525">
        <f>((BC525-AP525/2)*S525-E525)/(BC525+AP525/2)</f>
        <v>1014.5256165506686</v>
      </c>
      <c r="H525">
        <f>AP525*1000</f>
        <v>0.14409074955505935</v>
      </c>
      <c r="I525">
        <f>(AU525-BA525)</f>
        <v>3.0430609108612368</v>
      </c>
      <c r="J525">
        <f>(P525+AT525*D525)</f>
        <v>34.294845581054687</v>
      </c>
      <c r="K525" s="1">
        <v>8.6000003814697266</v>
      </c>
      <c r="L525">
        <f>(K525*AI525+AJ525)</f>
        <v>0.84913030235662745</v>
      </c>
      <c r="M525" s="1">
        <v>1</v>
      </c>
      <c r="N525">
        <f>L525*(M525+1)*(M525+1)/(M525*M525+1)</f>
        <v>1.6982606047132549</v>
      </c>
      <c r="O525" s="1">
        <v>34.996444702148438</v>
      </c>
      <c r="P525" s="1">
        <v>34.294845581054687</v>
      </c>
      <c r="Q525" s="1">
        <v>35.067073822021484</v>
      </c>
      <c r="R525" s="1">
        <v>410.01626586914062</v>
      </c>
      <c r="S525" s="1">
        <v>413.07272338867187</v>
      </c>
      <c r="T525" s="1">
        <v>23.33259391784668</v>
      </c>
      <c r="U525" s="1">
        <v>23.574483871459961</v>
      </c>
      <c r="V525" s="1">
        <v>41.858619689941406</v>
      </c>
      <c r="W525" s="1">
        <v>42.293437957763672</v>
      </c>
      <c r="X525" s="1">
        <v>500.21401977539062</v>
      </c>
      <c r="Y525" s="1">
        <v>2.6034766808152199E-2</v>
      </c>
      <c r="Z525" s="1">
        <v>0.10934726148843765</v>
      </c>
      <c r="AA525" s="1">
        <v>101.31522369384766</v>
      </c>
      <c r="AB525" s="1">
        <v>1.7761051654815674</v>
      </c>
      <c r="AC525" s="1">
        <v>-0.34888765215873718</v>
      </c>
      <c r="AD525" s="1">
        <v>1.5944348648190498E-2</v>
      </c>
      <c r="AE525" s="1">
        <v>1.0827903170138597E-3</v>
      </c>
      <c r="AF525" s="1">
        <v>2.2112175822257996E-2</v>
      </c>
      <c r="AG525" s="1">
        <v>1.2130435789003968E-3</v>
      </c>
      <c r="AH525" s="1">
        <v>1</v>
      </c>
      <c r="AI525" s="1">
        <v>-0.21956524252891541</v>
      </c>
      <c r="AJ525" s="1">
        <v>2.737391471862793</v>
      </c>
      <c r="AK525" s="1">
        <v>1</v>
      </c>
      <c r="AL525" s="1">
        <v>0</v>
      </c>
      <c r="AM525" s="1">
        <v>0.15999999642372131</v>
      </c>
      <c r="AN525" s="1">
        <v>111115</v>
      </c>
      <c r="AO525">
        <f>X525*0.000001/(K525*0.0001)</f>
        <v>0.58164418324119294</v>
      </c>
      <c r="AP525">
        <f>(U525-T525)/(1000-U525)*AO525</f>
        <v>1.4409074955505936E-4</v>
      </c>
      <c r="AQ525">
        <f>(P525+273.15)</f>
        <v>307.44484558105466</v>
      </c>
      <c r="AR525">
        <f>(O525+273.15)</f>
        <v>308.14644470214841</v>
      </c>
      <c r="AS525">
        <f>(Y525*AK525+Z525*AL525)*AM525</f>
        <v>4.1655625961967702E-3</v>
      </c>
      <c r="AT525">
        <f>((AS525+0.00000010773*(AR525^4-AQ525^4))-AP525*44100)/(L525*0.92*2*29.3+0.00000043092*AQ525^3)</f>
        <v>4.2294383443128795E-2</v>
      </c>
      <c r="AU525">
        <f>0.61365*EXP(17.502*J525/(240.97+J525))</f>
        <v>5.4315150177652063</v>
      </c>
      <c r="AV525">
        <f>AU525*1000/AA525</f>
        <v>53.610057992647299</v>
      </c>
      <c r="AW525">
        <f>(AV525-U525)</f>
        <v>30.035574121187338</v>
      </c>
      <c r="AX525">
        <f>IF(D525,P525,(O525+P525)/2)</f>
        <v>34.645645141601563</v>
      </c>
      <c r="AY525">
        <f>0.61365*EXP(17.502*AX525/(240.97+AX525))</f>
        <v>5.5384740630385991</v>
      </c>
      <c r="AZ525">
        <f>IF(AW525&lt;&gt;0,(1000-(AV525+U525)/2)/AW525*AP525,0)</f>
        <v>4.6121961827827246E-3</v>
      </c>
      <c r="BA525">
        <f>U525*AA525/1000</f>
        <v>2.3884541069039695</v>
      </c>
      <c r="BB525">
        <f>(AY525-BA525)</f>
        <v>3.1500199561346296</v>
      </c>
      <c r="BC525">
        <f>1/(1.6/F525+1.37/N525)</f>
        <v>2.8837484334672731E-3</v>
      </c>
      <c r="BD525">
        <f>G525*AA525*0.001</f>
        <v>102.7868897839697</v>
      </c>
      <c r="BE525">
        <f>G525/S525</f>
        <v>2.4560460158877948</v>
      </c>
      <c r="BF525">
        <f>(1-AP525*AA525/AU525/F525)*100</f>
        <v>41.883296174580643</v>
      </c>
      <c r="BG525">
        <f>(S525-E525/(N525/1.35))</f>
        <v>414.5332427180208</v>
      </c>
      <c r="BH525">
        <f>E525*BF525/100/BG525</f>
        <v>-1.8563478738237659E-3</v>
      </c>
    </row>
    <row r="526" spans="1:60" x14ac:dyDescent="0.25">
      <c r="A526" s="1" t="s">
        <v>9</v>
      </c>
      <c r="B526" s="1" t="s">
        <v>588</v>
      </c>
    </row>
    <row r="527" spans="1:60" x14ac:dyDescent="0.25">
      <c r="A527" s="1" t="s">
        <v>9</v>
      </c>
      <c r="B527" s="1" t="s">
        <v>589</v>
      </c>
    </row>
    <row r="528" spans="1:60" x14ac:dyDescent="0.25">
      <c r="A528" s="1" t="s">
        <v>9</v>
      </c>
      <c r="B528" s="1" t="s">
        <v>590</v>
      </c>
    </row>
    <row r="529" spans="1:60" x14ac:dyDescent="0.25">
      <c r="A529" s="1" t="s">
        <v>9</v>
      </c>
      <c r="B529" s="1" t="s">
        <v>591</v>
      </c>
    </row>
    <row r="530" spans="1:60" x14ac:dyDescent="0.25">
      <c r="A530" s="1" t="s">
        <v>9</v>
      </c>
      <c r="B530" s="1" t="s">
        <v>592</v>
      </c>
    </row>
    <row r="531" spans="1:60" x14ac:dyDescent="0.25">
      <c r="A531" s="1" t="s">
        <v>9</v>
      </c>
      <c r="B531" s="1" t="s">
        <v>593</v>
      </c>
    </row>
    <row r="532" spans="1:60" x14ac:dyDescent="0.25">
      <c r="A532" s="1" t="s">
        <v>9</v>
      </c>
      <c r="B532" s="1" t="s">
        <v>594</v>
      </c>
    </row>
    <row r="533" spans="1:60" x14ac:dyDescent="0.25">
      <c r="A533" s="1" t="s">
        <v>9</v>
      </c>
      <c r="B533" s="1" t="s">
        <v>595</v>
      </c>
    </row>
    <row r="534" spans="1:60" x14ac:dyDescent="0.25">
      <c r="A534" s="1" t="s">
        <v>9</v>
      </c>
      <c r="B534" s="1" t="s">
        <v>596</v>
      </c>
    </row>
    <row r="535" spans="1:60" x14ac:dyDescent="0.25">
      <c r="A535" s="1" t="s">
        <v>9</v>
      </c>
      <c r="B535" s="1" t="s">
        <v>597</v>
      </c>
    </row>
    <row r="536" spans="1:60" x14ac:dyDescent="0.25">
      <c r="A536" s="1" t="s">
        <v>9</v>
      </c>
      <c r="B536" s="1" t="s">
        <v>598</v>
      </c>
    </row>
    <row r="537" spans="1:60" x14ac:dyDescent="0.25">
      <c r="A537" s="1">
        <v>166</v>
      </c>
      <c r="B537" s="1" t="s">
        <v>599</v>
      </c>
      <c r="C537" s="1">
        <v>22096.999999932945</v>
      </c>
      <c r="D537" s="1">
        <v>0</v>
      </c>
      <c r="E537">
        <f>(R537-S537*(1000-T537)/(1000-U537))*AO537</f>
        <v>-2.5663669687136443</v>
      </c>
      <c r="F537">
        <f>IF(AZ537&lt;&gt;0,1/(1/AZ537-1/N537),0)</f>
        <v>7.5972605992497642E-3</v>
      </c>
      <c r="G537">
        <f>((BC537-AP537/2)*S537-E537)/(BC537+AP537/2)</f>
        <v>919.91946532090594</v>
      </c>
      <c r="H537">
        <f>AP537*1000</f>
        <v>0.2384384691186342</v>
      </c>
      <c r="I537">
        <f>(AU537-BA537)</f>
        <v>3.0261884730660786</v>
      </c>
      <c r="J537">
        <f>(P537+AT537*D537)</f>
        <v>34.298797607421875</v>
      </c>
      <c r="K537" s="1">
        <v>14.199999809265137</v>
      </c>
      <c r="L537">
        <f>(K537*AI537+AJ537)</f>
        <v>-0.38043493016905927</v>
      </c>
      <c r="M537" s="1">
        <v>1</v>
      </c>
      <c r="N537">
        <f>L537*(M537+1)*(M537+1)/(M537*M537+1)</f>
        <v>-0.76086986033811854</v>
      </c>
      <c r="O537" s="1">
        <v>34.989933013916016</v>
      </c>
      <c r="P537" s="1">
        <v>34.298797607421875</v>
      </c>
      <c r="Q537" s="1">
        <v>35.081851959228516</v>
      </c>
      <c r="R537" s="1">
        <v>410.34408569335938</v>
      </c>
      <c r="S537" s="1">
        <v>417.34658813476562</v>
      </c>
      <c r="T537" s="1">
        <v>23.09228515625</v>
      </c>
      <c r="U537" s="1">
        <v>23.753047943115234</v>
      </c>
      <c r="V537" s="1">
        <v>41.444023132324219</v>
      </c>
      <c r="W537" s="1">
        <v>42.63031005859375</v>
      </c>
      <c r="X537" s="1">
        <v>500.24041748046875</v>
      </c>
      <c r="Y537" s="1">
        <v>-2.6962600648403168E-2</v>
      </c>
      <c r="Z537" s="1">
        <v>0.13816647231578827</v>
      </c>
      <c r="AA537" s="1">
        <v>101.31421661376953</v>
      </c>
      <c r="AB537" s="1">
        <v>2.037463903427124</v>
      </c>
      <c r="AC537" s="1">
        <v>-0.32583162188529968</v>
      </c>
      <c r="AD537" s="1">
        <v>1.1373375542461872E-2</v>
      </c>
      <c r="AE537" s="1">
        <v>4.2524496093392372E-3</v>
      </c>
      <c r="AF537" s="1">
        <v>1.3830896466970444E-2</v>
      </c>
      <c r="AG537" s="1">
        <v>2.6260113809257746E-3</v>
      </c>
      <c r="AH537" s="1">
        <v>0.66666668653488159</v>
      </c>
      <c r="AI537" s="1">
        <v>-0.21956524252891541</v>
      </c>
      <c r="AJ537" s="1">
        <v>2.737391471862793</v>
      </c>
      <c r="AK537" s="1">
        <v>1</v>
      </c>
      <c r="AL537" s="1">
        <v>0</v>
      </c>
      <c r="AM537" s="1">
        <v>0.15999999642372131</v>
      </c>
      <c r="AN537" s="1">
        <v>111115</v>
      </c>
      <c r="AO537">
        <f>X537*0.000001/(K537*0.0001)</f>
        <v>0.3522819888730383</v>
      </c>
      <c r="AP537">
        <f>(U537-T537)/(1000-U537)*AO537</f>
        <v>2.3843846911863421E-4</v>
      </c>
      <c r="AQ537">
        <f>(P537+273.15)</f>
        <v>307.44879760742185</v>
      </c>
      <c r="AR537">
        <f>(O537+273.15)</f>
        <v>308.13993301391599</v>
      </c>
      <c r="AS537">
        <f>(Y537*AK537+Z537*AL537)*AM537</f>
        <v>-4.3140160073187328E-3</v>
      </c>
      <c r="AT537">
        <f>((AS537+0.00000010773*(AR537^4-AQ537^4))-AP537*44100)/(L537*0.92*2*29.3+0.00000043092*AQ537^3)</f>
        <v>0.22975366327130789</v>
      </c>
      <c r="AU537">
        <f>0.61365*EXP(17.502*J537/(240.97+J537))</f>
        <v>5.4327099176121081</v>
      </c>
      <c r="AV537">
        <f>AU537*1000/AA537</f>
        <v>53.622384885259557</v>
      </c>
      <c r="AW537">
        <f>(AV537-U537)</f>
        <v>29.869336942144322</v>
      </c>
      <c r="AX537">
        <f>IF(D537,P537,(O537+P537)/2)</f>
        <v>34.644365310668945</v>
      </c>
      <c r="AY537">
        <f>0.61365*EXP(17.502*AX537/(240.97+AX537))</f>
        <v>5.5380805381175637</v>
      </c>
      <c r="AZ537">
        <f>IF(AW537&lt;&gt;0,(1000-(AV537+U537)/2)/AW537*AP537,0)</f>
        <v>7.6738840800891321E-3</v>
      </c>
      <c r="BA537">
        <f>U537*AA537/1000</f>
        <v>2.4065214445460295</v>
      </c>
      <c r="BB537">
        <f>(AY537-BA537)</f>
        <v>3.1315590935715343</v>
      </c>
      <c r="BC537">
        <f>1/(1.6/F537+1.37/N537)</f>
        <v>4.7892340448110401E-3</v>
      </c>
      <c r="BD537">
        <f>G537*AA537*0.001</f>
        <v>93.200919976745311</v>
      </c>
      <c r="BE537">
        <f>G537/S537</f>
        <v>2.2042098617177488</v>
      </c>
      <c r="BF537">
        <f>(1-AP537*AA537/AU537/F537)*100</f>
        <v>41.470720826918715</v>
      </c>
      <c r="BG537">
        <f>(S537-E537/(N537/1.35))</f>
        <v>412.79312165072878</v>
      </c>
      <c r="BH537">
        <f>E537*BF537/100/BG537</f>
        <v>-2.5782669942112221E-3</v>
      </c>
    </row>
    <row r="538" spans="1:60" x14ac:dyDescent="0.25">
      <c r="A538" s="1">
        <v>167</v>
      </c>
      <c r="B538" s="1" t="s">
        <v>600</v>
      </c>
      <c r="C538" s="1">
        <v>22102.49999981001</v>
      </c>
      <c r="D538" s="1">
        <v>0</v>
      </c>
      <c r="E538">
        <f>(R538-S538*(1000-T538)/(1000-U538))*AO538</f>
        <v>-2.6453818352028158</v>
      </c>
      <c r="F538">
        <f>IF(AZ538&lt;&gt;0,1/(1/AZ538-1/N538),0)</f>
        <v>7.586209420786587E-3</v>
      </c>
      <c r="G538">
        <f>((BC538-AP538/2)*S538-E538)/(BC538+AP538/2)</f>
        <v>936.78159390165547</v>
      </c>
      <c r="H538">
        <f>AP538*1000</f>
        <v>0.23814637850132239</v>
      </c>
      <c r="I538">
        <f>(AU538-BA538)</f>
        <v>3.0269401641588503</v>
      </c>
      <c r="J538">
        <f>(P538+AT538*D538)</f>
        <v>34.298446655273438</v>
      </c>
      <c r="K538" s="1">
        <v>14.199999809265137</v>
      </c>
      <c r="L538">
        <f>(K538*AI538+AJ538)</f>
        <v>-0.38043493016905927</v>
      </c>
      <c r="M538" s="1">
        <v>1</v>
      </c>
      <c r="N538">
        <f>L538*(M538+1)*(M538+1)/(M538*M538+1)</f>
        <v>-0.76086986033811854</v>
      </c>
      <c r="O538" s="1">
        <v>34.988292694091797</v>
      </c>
      <c r="P538" s="1">
        <v>34.298446655273438</v>
      </c>
      <c r="Q538" s="1">
        <v>35.089778900146484</v>
      </c>
      <c r="R538" s="1">
        <v>410.09902954101562</v>
      </c>
      <c r="S538" s="1">
        <v>417.32611083984375</v>
      </c>
      <c r="T538" s="1">
        <v>23.08465576171875</v>
      </c>
      <c r="U538" s="1">
        <v>23.744607925415039</v>
      </c>
      <c r="V538" s="1">
        <v>41.435077667236328</v>
      </c>
      <c r="W538" s="1">
        <v>42.6195068359375</v>
      </c>
      <c r="X538" s="1">
        <v>500.24563598632812</v>
      </c>
      <c r="Y538" s="1">
        <v>-1.3049818575382233E-2</v>
      </c>
      <c r="Z538" s="1">
        <v>0.15405179560184479</v>
      </c>
      <c r="AA538" s="1">
        <v>101.31410217285156</v>
      </c>
      <c r="AB538" s="1">
        <v>2.037463903427124</v>
      </c>
      <c r="AC538" s="1">
        <v>-0.32583162188529968</v>
      </c>
      <c r="AD538" s="1">
        <v>1.1373375542461872E-2</v>
      </c>
      <c r="AE538" s="1">
        <v>4.2524496093392372E-3</v>
      </c>
      <c r="AF538" s="1">
        <v>1.3830896466970444E-2</v>
      </c>
      <c r="AG538" s="1">
        <v>2.6260113809257746E-3</v>
      </c>
      <c r="AH538" s="1">
        <v>1</v>
      </c>
      <c r="AI538" s="1">
        <v>-0.21956524252891541</v>
      </c>
      <c r="AJ538" s="1">
        <v>2.737391471862793</v>
      </c>
      <c r="AK538" s="1">
        <v>1</v>
      </c>
      <c r="AL538" s="1">
        <v>0</v>
      </c>
      <c r="AM538" s="1">
        <v>0.15999999642372131</v>
      </c>
      <c r="AN538" s="1">
        <v>111115</v>
      </c>
      <c r="AO538">
        <f>X538*0.000001/(K538*0.0001)</f>
        <v>0.35228566387721399</v>
      </c>
      <c r="AP538">
        <f>(U538-T538)/(1000-U538)*AO538</f>
        <v>2.3814637850132239E-4</v>
      </c>
      <c r="AQ538">
        <f>(P538+273.15)</f>
        <v>307.44844665527341</v>
      </c>
      <c r="AR538">
        <f>(O538+273.15)</f>
        <v>308.13829269409177</v>
      </c>
      <c r="AS538">
        <f>(Y538*AK538+Z538*AL538)*AM538</f>
        <v>-2.0879709253913692E-3</v>
      </c>
      <c r="AT538">
        <f>((AS538+0.00000010773*(AR538^4-AQ538^4))-AP538*44100)/(L538*0.92*2*29.3+0.00000043092*AQ538^3)</f>
        <v>0.22989997768588072</v>
      </c>
      <c r="AU538">
        <f>0.61365*EXP(17.502*J538/(240.97+J538))</f>
        <v>5.4326037975686505</v>
      </c>
      <c r="AV538">
        <f>AU538*1000/AA538</f>
        <v>53.621398019202779</v>
      </c>
      <c r="AW538">
        <f>(AV538-U538)</f>
        <v>29.87679009378774</v>
      </c>
      <c r="AX538">
        <f>IF(D538,P538,(O538+P538)/2)</f>
        <v>34.643369674682617</v>
      </c>
      <c r="AY538">
        <f>0.61365*EXP(17.502*AX538/(240.97+AX538))</f>
        <v>5.537774414824943</v>
      </c>
      <c r="AZ538">
        <f>IF(AW538&lt;&gt;0,(1000-(AV538+U538)/2)/AW538*AP538,0)</f>
        <v>7.6626090257772787E-3</v>
      </c>
      <c r="BA538">
        <f>U538*AA538/1000</f>
        <v>2.4056636334098003</v>
      </c>
      <c r="BB538">
        <f>(AY538-BA538)</f>
        <v>3.1321107814151428</v>
      </c>
      <c r="BC538">
        <f>1/(1.6/F538+1.37/N538)</f>
        <v>4.7822075100028474E-3</v>
      </c>
      <c r="BD538">
        <f>G538*AA538*0.001</f>
        <v>94.909186118199074</v>
      </c>
      <c r="BE538">
        <f>G538/S538</f>
        <v>2.244723178275231</v>
      </c>
      <c r="BF538">
        <f>(1-AP538*AA538/AU538/F538)*100</f>
        <v>41.456184779055704</v>
      </c>
      <c r="BG538">
        <f>(S538-E538/(N538/1.35))</f>
        <v>412.63244946135677</v>
      </c>
      <c r="BH538">
        <f>E538*BF538/100/BG538</f>
        <v>-2.6577511854553215E-3</v>
      </c>
    </row>
    <row r="539" spans="1:60" x14ac:dyDescent="0.25">
      <c r="A539" s="1">
        <v>168</v>
      </c>
      <c r="B539" s="1" t="s">
        <v>601</v>
      </c>
      <c r="C539" s="1">
        <v>22107.499999698251</v>
      </c>
      <c r="D539" s="1">
        <v>0</v>
      </c>
      <c r="E539">
        <f>(R539-S539*(1000-T539)/(1000-U539))*AO539</f>
        <v>-2.6840602248479817</v>
      </c>
      <c r="F539">
        <f>IF(AZ539&lt;&gt;0,1/(1/AZ539-1/N539),0)</f>
        <v>7.580034084539165E-3</v>
      </c>
      <c r="G539">
        <f>((BC539-AP539/2)*S539-E539)/(BC539+AP539/2)</f>
        <v>945.10495393639292</v>
      </c>
      <c r="H539">
        <f>AP539*1000</f>
        <v>0.23787940350179243</v>
      </c>
      <c r="I539">
        <f>(AU539-BA539)</f>
        <v>3.0260592247502753</v>
      </c>
      <c r="J539">
        <f>(P539+AT539*D539)</f>
        <v>34.292930603027344</v>
      </c>
      <c r="K539" s="1">
        <v>14.199999809265137</v>
      </c>
      <c r="L539">
        <f>(K539*AI539+AJ539)</f>
        <v>-0.38043493016905927</v>
      </c>
      <c r="M539" s="1">
        <v>1</v>
      </c>
      <c r="N539">
        <f>L539*(M539+1)*(M539+1)/(M539*M539+1)</f>
        <v>-0.76086986033811854</v>
      </c>
      <c r="O539" s="1">
        <v>34.986778259277344</v>
      </c>
      <c r="P539" s="1">
        <v>34.292930603027344</v>
      </c>
      <c r="Q539" s="1">
        <v>35.086772918701172</v>
      </c>
      <c r="R539" s="1">
        <v>409.95928955078125</v>
      </c>
      <c r="S539" s="1">
        <v>417.296630859375</v>
      </c>
      <c r="T539" s="1">
        <v>23.077716827392578</v>
      </c>
      <c r="U539" s="1">
        <v>23.736946105957031</v>
      </c>
      <c r="V539" s="1">
        <v>41.425682067871094</v>
      </c>
      <c r="W539" s="1">
        <v>42.609169006347656</v>
      </c>
      <c r="X539" s="1">
        <v>500.2366943359375</v>
      </c>
      <c r="Y539" s="1">
        <v>6.8881036713719368E-4</v>
      </c>
      <c r="Z539" s="1">
        <v>0.10405556857585907</v>
      </c>
      <c r="AA539" s="1">
        <v>101.31365966796875</v>
      </c>
      <c r="AB539" s="1">
        <v>2.037463903427124</v>
      </c>
      <c r="AC539" s="1">
        <v>-0.32583162188529968</v>
      </c>
      <c r="AD539" s="1">
        <v>1.1373375542461872E-2</v>
      </c>
      <c r="AE539" s="1">
        <v>4.2524496093392372E-3</v>
      </c>
      <c r="AF539" s="1">
        <v>1.3830896466970444E-2</v>
      </c>
      <c r="AG539" s="1">
        <v>2.6260113809257746E-3</v>
      </c>
      <c r="AH539" s="1">
        <v>1</v>
      </c>
      <c r="AI539" s="1">
        <v>-0.21956524252891541</v>
      </c>
      <c r="AJ539" s="1">
        <v>2.737391471862793</v>
      </c>
      <c r="AK539" s="1">
        <v>1</v>
      </c>
      <c r="AL539" s="1">
        <v>0</v>
      </c>
      <c r="AM539" s="1">
        <v>0.15999999642372131</v>
      </c>
      <c r="AN539" s="1">
        <v>111115</v>
      </c>
      <c r="AO539">
        <f>X539*0.000001/(K539*0.0001)</f>
        <v>0.35227936694023465</v>
      </c>
      <c r="AP539">
        <f>(U539-T539)/(1000-U539)*AO539</f>
        <v>2.3787940350179242E-4</v>
      </c>
      <c r="AQ539">
        <f>(P539+273.15)</f>
        <v>307.44293060302732</v>
      </c>
      <c r="AR539">
        <f>(O539+273.15)</f>
        <v>308.13677825927732</v>
      </c>
      <c r="AS539">
        <f>(Y539*AK539+Z539*AL539)*AM539</f>
        <v>1.1020965627857315E-4</v>
      </c>
      <c r="AT539">
        <f>((AS539+0.00000010773*(AR539^4-AQ539^4))-AP539*44100)/(L539*0.92*2*29.3+0.00000043092*AQ539^3)</f>
        <v>0.22187372893099719</v>
      </c>
      <c r="AU539">
        <f>0.61365*EXP(17.502*J539/(240.97+J539))</f>
        <v>5.4309361040861219</v>
      </c>
      <c r="AV539">
        <f>AU539*1000/AA539</f>
        <v>53.605171522623053</v>
      </c>
      <c r="AW539">
        <f>(AV539-U539)</f>
        <v>29.868225416666021</v>
      </c>
      <c r="AX539">
        <f>IF(D539,P539,(O539+P539)/2)</f>
        <v>34.639854431152344</v>
      </c>
      <c r="AY539">
        <f>0.61365*EXP(17.502*AX539/(240.97+AX539))</f>
        <v>5.536693717857144</v>
      </c>
      <c r="AZ539">
        <f>IF(AW539&lt;&gt;0,(1000-(AV539+U539)/2)/AW539*AP539,0)</f>
        <v>7.6563087330480022E-3</v>
      </c>
      <c r="BA539">
        <f>U539*AA539/1000</f>
        <v>2.4048768793358466</v>
      </c>
      <c r="BB539">
        <f>(AY539-BA539)</f>
        <v>3.1318168385212974</v>
      </c>
      <c r="BC539">
        <f>1/(1.6/F539+1.37/N539)</f>
        <v>4.7782811987210957E-3</v>
      </c>
      <c r="BD539">
        <f>G539*AA539*0.001</f>
        <v>95.752041653622996</v>
      </c>
      <c r="BE539">
        <f>G539/S539</f>
        <v>2.2648276646520165</v>
      </c>
      <c r="BF539">
        <f>(1-AP539*AA539/AU539/F539)*100</f>
        <v>41.456458301220714</v>
      </c>
      <c r="BG539">
        <f>(S539-E539/(N539/1.35))</f>
        <v>412.5343429933074</v>
      </c>
      <c r="BH539">
        <f>E539*BF539/100/BG539</f>
        <v>-2.6972695165692093E-3</v>
      </c>
    </row>
    <row r="540" spans="1:60" x14ac:dyDescent="0.25">
      <c r="A540" s="1">
        <v>169</v>
      </c>
      <c r="B540" s="1" t="s">
        <v>602</v>
      </c>
      <c r="C540" s="1">
        <v>22112.499999586493</v>
      </c>
      <c r="D540" s="1">
        <v>0</v>
      </c>
      <c r="E540">
        <f>(R540-S540*(1000-T540)/(1000-U540))*AO540</f>
        <v>-2.6438784860147995</v>
      </c>
      <c r="F540">
        <f>IF(AZ540&lt;&gt;0,1/(1/AZ540-1/N540),0)</f>
        <v>7.5858650005203639E-3</v>
      </c>
      <c r="G540">
        <f>((BC540-AP540/2)*S540-E540)/(BC540+AP540/2)</f>
        <v>936.49052723604495</v>
      </c>
      <c r="H540">
        <f>AP540*1000</f>
        <v>0.23790684201482634</v>
      </c>
      <c r="I540">
        <f>(AU540-BA540)</f>
        <v>3.0241041632060903</v>
      </c>
      <c r="J540">
        <f>(P540+AT540*D540)</f>
        <v>34.2847900390625</v>
      </c>
      <c r="K540" s="1">
        <v>14.199999809265137</v>
      </c>
      <c r="L540">
        <f>(K540*AI540+AJ540)</f>
        <v>-0.38043493016905927</v>
      </c>
      <c r="M540" s="1">
        <v>1</v>
      </c>
      <c r="N540">
        <f>L540*(M540+1)*(M540+1)/(M540*M540+1)</f>
        <v>-0.76086986033811854</v>
      </c>
      <c r="O540" s="1">
        <v>34.984127044677734</v>
      </c>
      <c r="P540" s="1">
        <v>34.2847900390625</v>
      </c>
      <c r="Q540" s="1">
        <v>35.074390411376953</v>
      </c>
      <c r="R540" s="1">
        <v>410.06002807617187</v>
      </c>
      <c r="S540" s="1">
        <v>417.28341674804688</v>
      </c>
      <c r="T540" s="1">
        <v>23.072641372680664</v>
      </c>
      <c r="U540" s="1">
        <v>23.731962203979492</v>
      </c>
      <c r="V540" s="1">
        <v>41.422080993652344</v>
      </c>
      <c r="W540" s="1">
        <v>42.605876922607422</v>
      </c>
      <c r="X540" s="1">
        <v>500.22747802734375</v>
      </c>
      <c r="Y540" s="1">
        <v>1.3366682454943657E-2</v>
      </c>
      <c r="Z540" s="1">
        <v>7.3049776256084442E-2</v>
      </c>
      <c r="AA540" s="1">
        <v>101.31364440917969</v>
      </c>
      <c r="AB540" s="1">
        <v>2.037463903427124</v>
      </c>
      <c r="AC540" s="1">
        <v>-0.32583162188529968</v>
      </c>
      <c r="AD540" s="1">
        <v>1.1373375542461872E-2</v>
      </c>
      <c r="AE540" s="1">
        <v>4.2524496093392372E-3</v>
      </c>
      <c r="AF540" s="1">
        <v>1.3830896466970444E-2</v>
      </c>
      <c r="AG540" s="1">
        <v>2.6260113809257746E-3</v>
      </c>
      <c r="AH540" s="1">
        <v>1</v>
      </c>
      <c r="AI540" s="1">
        <v>-0.21956524252891541</v>
      </c>
      <c r="AJ540" s="1">
        <v>2.737391471862793</v>
      </c>
      <c r="AK540" s="1">
        <v>1</v>
      </c>
      <c r="AL540" s="1">
        <v>0</v>
      </c>
      <c r="AM540" s="1">
        <v>0.15999999642372131</v>
      </c>
      <c r="AN540" s="1">
        <v>111115</v>
      </c>
      <c r="AO540">
        <f>X540*0.000001/(K540*0.0001)</f>
        <v>0.35227287658198281</v>
      </c>
      <c r="AP540">
        <f>(U540-T540)/(1000-U540)*AO540</f>
        <v>2.3790684201482635E-4</v>
      </c>
      <c r="AQ540">
        <f>(P540+273.15)</f>
        <v>307.43479003906248</v>
      </c>
      <c r="AR540">
        <f>(O540+273.15)</f>
        <v>308.13412704467771</v>
      </c>
      <c r="AS540">
        <f>(Y540*AK540+Z540*AL540)*AM540</f>
        <v>2.1386691449880035E-3</v>
      </c>
      <c r="AT540">
        <f>((AS540+0.00000010773*(AR540^4-AQ540^4))-AP540*44100)/(L540*0.92*2*29.3+0.00000043092*AQ540^3)</f>
        <v>0.21316743640599162</v>
      </c>
      <c r="AU540">
        <f>0.61365*EXP(17.502*J540/(240.97+J540))</f>
        <v>5.4284757430721609</v>
      </c>
      <c r="AV540">
        <f>AU540*1000/AA540</f>
        <v>53.580894999176493</v>
      </c>
      <c r="AW540">
        <f>(AV540-U540)</f>
        <v>29.848932795197001</v>
      </c>
      <c r="AX540">
        <f>IF(D540,P540,(O540+P540)/2)</f>
        <v>34.634458541870117</v>
      </c>
      <c r="AY540">
        <f>0.61365*EXP(17.502*AX540/(240.97+AX540))</f>
        <v>5.5350352076390203</v>
      </c>
      <c r="AZ540">
        <f>IF(AW540&lt;&gt;0,(1000-(AV540+U540)/2)/AW540*AP540,0)</f>
        <v>7.6622576335276934E-3</v>
      </c>
      <c r="BA540">
        <f>U540*AA540/1000</f>
        <v>2.4043715798660705</v>
      </c>
      <c r="BB540">
        <f>(AY540-BA540)</f>
        <v>3.1306636277729498</v>
      </c>
      <c r="BC540">
        <f>1/(1.6/F540+1.37/N540)</f>
        <v>4.7819885243358699E-3</v>
      </c>
      <c r="BD540">
        <f>G540*AA540*0.001</f>
        <v>94.879268268957873</v>
      </c>
      <c r="BE540">
        <f>G540/S540</f>
        <v>2.244255318206168</v>
      </c>
      <c r="BF540">
        <f>(1-AP540*AA540/AU540/F540)*100</f>
        <v>41.468202841937853</v>
      </c>
      <c r="BG540">
        <f>(S540-E540/(N540/1.35))</f>
        <v>412.59242273951321</v>
      </c>
      <c r="BH540">
        <f>E540*BF540/100/BG540</f>
        <v>-2.6572686095283822E-3</v>
      </c>
    </row>
    <row r="541" spans="1:60" x14ac:dyDescent="0.25">
      <c r="A541" s="1">
        <v>170</v>
      </c>
      <c r="B541" s="1" t="s">
        <v>603</v>
      </c>
      <c r="C541" s="1">
        <v>22117.999999463558</v>
      </c>
      <c r="D541" s="1">
        <v>0</v>
      </c>
      <c r="E541">
        <f>(R541-S541*(1000-T541)/(1000-U541))*AO541</f>
        <v>-2.6143022738937236</v>
      </c>
      <c r="F541">
        <f>IF(AZ541&lt;&gt;0,1/(1/AZ541-1/N541),0)</f>
        <v>7.5830473599833512E-3</v>
      </c>
      <c r="G541">
        <f>((BC541-AP541/2)*S541-E541)/(BC541+AP541/2)</f>
        <v>930.64586942279664</v>
      </c>
      <c r="H541">
        <f>AP541*1000</f>
        <v>0.23763776722788454</v>
      </c>
      <c r="I541">
        <f>(AU541-BA541)</f>
        <v>3.0218687146593477</v>
      </c>
      <c r="J541">
        <f>(P541+AT541*D541)</f>
        <v>34.274826049804687</v>
      </c>
      <c r="K541" s="1">
        <v>14.199999809265137</v>
      </c>
      <c r="L541">
        <f>(K541*AI541+AJ541)</f>
        <v>-0.38043493016905927</v>
      </c>
      <c r="M541" s="1">
        <v>1</v>
      </c>
      <c r="N541">
        <f>L541*(M541+1)*(M541+1)/(M541*M541+1)</f>
        <v>-0.76086986033811854</v>
      </c>
      <c r="O541" s="1">
        <v>34.978687286376953</v>
      </c>
      <c r="P541" s="1">
        <v>34.274826049804687</v>
      </c>
      <c r="Q541" s="1">
        <v>35.069290161132812</v>
      </c>
      <c r="R541" s="1">
        <v>410.10726928710937</v>
      </c>
      <c r="S541" s="1">
        <v>417.24713134765625</v>
      </c>
      <c r="T541" s="1">
        <v>23.065784454345703</v>
      </c>
      <c r="U541" s="1">
        <v>23.724372863769531</v>
      </c>
      <c r="V541" s="1">
        <v>41.421394348144531</v>
      </c>
      <c r="W541" s="1">
        <v>42.604522705078125</v>
      </c>
      <c r="X541" s="1">
        <v>500.22128295898437</v>
      </c>
      <c r="Y541" s="1">
        <v>1.3454279862344265E-2</v>
      </c>
      <c r="Z541" s="1">
        <v>7.9993307590484619E-2</v>
      </c>
      <c r="AA541" s="1">
        <v>101.31340026855469</v>
      </c>
      <c r="AB541" s="1">
        <v>2.037463903427124</v>
      </c>
      <c r="AC541" s="1">
        <v>-0.32583162188529968</v>
      </c>
      <c r="AD541" s="1">
        <v>1.1373375542461872E-2</v>
      </c>
      <c r="AE541" s="1">
        <v>4.2524496093392372E-3</v>
      </c>
      <c r="AF541" s="1">
        <v>1.3830896466970444E-2</v>
      </c>
      <c r="AG541" s="1">
        <v>2.6260113809257746E-3</v>
      </c>
      <c r="AH541" s="1">
        <v>1</v>
      </c>
      <c r="AI541" s="1">
        <v>-0.21956524252891541</v>
      </c>
      <c r="AJ541" s="1">
        <v>2.737391471862793</v>
      </c>
      <c r="AK541" s="1">
        <v>1</v>
      </c>
      <c r="AL541" s="1">
        <v>0</v>
      </c>
      <c r="AM541" s="1">
        <v>0.15999999642372131</v>
      </c>
      <c r="AN541" s="1">
        <v>111115</v>
      </c>
      <c r="AO541">
        <f>X541*0.000001/(K541*0.0001)</f>
        <v>0.35226851385772751</v>
      </c>
      <c r="AP541">
        <f>(U541-T541)/(1000-U541)*AO541</f>
        <v>2.3763776722788454E-4</v>
      </c>
      <c r="AQ541">
        <f>(P541+273.15)</f>
        <v>307.42482604980466</v>
      </c>
      <c r="AR541">
        <f>(O541+273.15)</f>
        <v>308.12868728637693</v>
      </c>
      <c r="AS541">
        <f>(Y541*AK541+Z541*AL541)*AM541</f>
        <v>2.1526847298588281E-3</v>
      </c>
      <c r="AT541">
        <f>((AS541+0.00000010773*(AR541^4-AQ541^4))-AP541*44100)/(L541*0.92*2*29.3+0.00000043092*AQ541^3)</f>
        <v>0.20461651655925053</v>
      </c>
      <c r="AU541">
        <f>0.61365*EXP(17.502*J541/(240.97+J541))</f>
        <v>5.4254655987268672</v>
      </c>
      <c r="AV541">
        <f>AU541*1000/AA541</f>
        <v>53.551312899827771</v>
      </c>
      <c r="AW541">
        <f>(AV541-U541)</f>
        <v>29.82694003605824</v>
      </c>
      <c r="AX541">
        <f>IF(D541,P541,(O541+P541)/2)</f>
        <v>34.62675666809082</v>
      </c>
      <c r="AY541">
        <f>0.61365*EXP(17.502*AX541/(240.97+AX541))</f>
        <v>5.532668665504259</v>
      </c>
      <c r="AZ541">
        <f>IF(AW541&lt;&gt;0,(1000-(AV541+U541)/2)/AW541*AP541,0)</f>
        <v>7.6593829685099521E-3</v>
      </c>
      <c r="BA541">
        <f>U541*AA541/1000</f>
        <v>2.4035968840675195</v>
      </c>
      <c r="BB541">
        <f>(AY541-BA541)</f>
        <v>3.1290717814367395</v>
      </c>
      <c r="BC541">
        <f>1/(1.6/F541+1.37/N541)</f>
        <v>4.7801970482287117E-3</v>
      </c>
      <c r="BD541">
        <f>G541*AA541*0.001</f>
        <v>94.286897477108866</v>
      </c>
      <c r="BE541">
        <f>G541/S541</f>
        <v>2.2304428227389521</v>
      </c>
      <c r="BF541">
        <f>(1-AP541*AA541/AU541/F541)*100</f>
        <v>41.480369929361757</v>
      </c>
      <c r="BG541">
        <f>(S541-E541/(N541/1.35))</f>
        <v>412.60861396941738</v>
      </c>
      <c r="BH541">
        <f>E541*BF541/100/BG541</f>
        <v>-2.6282104094976803E-3</v>
      </c>
    </row>
    <row r="542" spans="1:60" x14ac:dyDescent="0.25">
      <c r="A542" s="1" t="s">
        <v>9</v>
      </c>
      <c r="B542" s="1" t="s">
        <v>604</v>
      </c>
    </row>
    <row r="543" spans="1:60" x14ac:dyDescent="0.25">
      <c r="A543" s="1" t="s">
        <v>9</v>
      </c>
      <c r="B543" s="1" t="s">
        <v>605</v>
      </c>
    </row>
    <row r="544" spans="1:60" x14ac:dyDescent="0.25">
      <c r="A544" s="1" t="s">
        <v>9</v>
      </c>
      <c r="B544" s="1" t="s">
        <v>606</v>
      </c>
    </row>
    <row r="545" spans="1:60" x14ac:dyDescent="0.25">
      <c r="A545" s="1" t="s">
        <v>9</v>
      </c>
      <c r="B545" s="1" t="s">
        <v>607</v>
      </c>
    </row>
    <row r="546" spans="1:60" x14ac:dyDescent="0.25">
      <c r="A546" s="1" t="s">
        <v>9</v>
      </c>
      <c r="B546" s="1" t="s">
        <v>608</v>
      </c>
    </row>
    <row r="547" spans="1:60" x14ac:dyDescent="0.25">
      <c r="A547" s="1" t="s">
        <v>9</v>
      </c>
      <c r="B547" s="1" t="s">
        <v>609</v>
      </c>
    </row>
    <row r="548" spans="1:60" x14ac:dyDescent="0.25">
      <c r="A548" s="1" t="s">
        <v>9</v>
      </c>
      <c r="B548" s="1" t="s">
        <v>610</v>
      </c>
    </row>
    <row r="549" spans="1:60" x14ac:dyDescent="0.25">
      <c r="A549" s="1" t="s">
        <v>9</v>
      </c>
      <c r="B549" s="1" t="s">
        <v>611</v>
      </c>
    </row>
    <row r="550" spans="1:60" x14ac:dyDescent="0.25">
      <c r="A550" s="1" t="s">
        <v>9</v>
      </c>
      <c r="B550" s="1" t="s">
        <v>612</v>
      </c>
    </row>
    <row r="551" spans="1:60" x14ac:dyDescent="0.25">
      <c r="A551" s="1" t="s">
        <v>9</v>
      </c>
      <c r="B551" s="1" t="s">
        <v>613</v>
      </c>
    </row>
    <row r="552" spans="1:60" x14ac:dyDescent="0.25">
      <c r="A552" s="1" t="s">
        <v>9</v>
      </c>
      <c r="B552" s="1" t="s">
        <v>614</v>
      </c>
    </row>
    <row r="553" spans="1:60" x14ac:dyDescent="0.25">
      <c r="A553" s="1" t="s">
        <v>9</v>
      </c>
      <c r="B553" s="1" t="s">
        <v>615</v>
      </c>
    </row>
    <row r="554" spans="1:60" x14ac:dyDescent="0.25">
      <c r="A554" s="1" t="s">
        <v>9</v>
      </c>
      <c r="B554" s="1" t="s">
        <v>616</v>
      </c>
    </row>
    <row r="555" spans="1:60" x14ac:dyDescent="0.25">
      <c r="A555" s="1">
        <v>171</v>
      </c>
      <c r="B555" s="1" t="s">
        <v>617</v>
      </c>
      <c r="C555" s="1">
        <v>23918.999999932945</v>
      </c>
      <c r="D555" s="1">
        <v>0</v>
      </c>
      <c r="E555">
        <f t="shared" ref="E555:E560" si="280">(R555-S555*(1000-T555)/(1000-U555))*AO555</f>
        <v>-2.5841996785342864</v>
      </c>
      <c r="F555">
        <f t="shared" ref="F555:F560" si="281">IF(AZ555&lt;&gt;0,1/(1/AZ555-1/N555),0)</f>
        <v>8.6312596988138562E-3</v>
      </c>
      <c r="G555">
        <f t="shared" ref="G555:G560" si="282">((BC555-AP555/2)*S555-E555)/(BC555+AP555/2)</f>
        <v>847.89578545130792</v>
      </c>
      <c r="H555">
        <f t="shared" ref="H555:H560" si="283">AP555*1000</f>
        <v>0.41004989628086025</v>
      </c>
      <c r="I555">
        <f t="shared" ref="I555:I560" si="284">(AU555-BA555)</f>
        <v>4.6142671722391446</v>
      </c>
      <c r="J555">
        <f t="shared" ref="J555:J560" si="285">(P555+AT555*D555)</f>
        <v>39.193351745605469</v>
      </c>
      <c r="K555" s="1">
        <v>9.3400001525878906</v>
      </c>
      <c r="L555">
        <f t="shared" ref="L555:L560" si="286">(K555*AI555+AJ555)</f>
        <v>0.68665207313972587</v>
      </c>
      <c r="M555" s="1">
        <v>1</v>
      </c>
      <c r="N555">
        <f t="shared" ref="N555:N560" si="287">L555*(M555+1)*(M555+1)/(M555*M555+1)</f>
        <v>1.3733041462794517</v>
      </c>
      <c r="O555" s="1">
        <v>40.650630950927734</v>
      </c>
      <c r="P555" s="1">
        <v>39.193351745605469</v>
      </c>
      <c r="Q555" s="1">
        <v>41.101886749267578</v>
      </c>
      <c r="R555" s="1">
        <v>410.00762939453125</v>
      </c>
      <c r="S555" s="1">
        <v>414.51513671875</v>
      </c>
      <c r="T555" s="1">
        <v>23.789039611816406</v>
      </c>
      <c r="U555" s="1">
        <v>24.535842895507813</v>
      </c>
      <c r="V555" s="1">
        <v>31.402774810791016</v>
      </c>
      <c r="W555" s="1">
        <v>32.387813568115234</v>
      </c>
      <c r="X555" s="1">
        <v>500.2518310546875</v>
      </c>
      <c r="Y555" s="1">
        <v>-6.1881733126938343E-3</v>
      </c>
      <c r="Z555" s="1">
        <v>0.1386922299861908</v>
      </c>
      <c r="AA555" s="1">
        <v>101.31336212158203</v>
      </c>
      <c r="AB555" s="1">
        <v>2.4240772724151611</v>
      </c>
      <c r="AC555" s="1">
        <v>-0.35926991701126099</v>
      </c>
      <c r="AD555" s="1">
        <v>1.7794260755181313E-2</v>
      </c>
      <c r="AE555" s="1">
        <v>1.5519964508712292E-3</v>
      </c>
      <c r="AF555" s="1">
        <v>1.8823955208063126E-2</v>
      </c>
      <c r="AG555" s="1">
        <v>1.6830868553370237E-3</v>
      </c>
      <c r="AH555" s="1">
        <v>0.66666668653488159</v>
      </c>
      <c r="AI555" s="1">
        <v>-0.21956524252891541</v>
      </c>
      <c r="AJ555" s="1">
        <v>2.737391471862793</v>
      </c>
      <c r="AK555" s="1">
        <v>1</v>
      </c>
      <c r="AL555" s="1">
        <v>0</v>
      </c>
      <c r="AM555" s="1">
        <v>0.15999999642372131</v>
      </c>
      <c r="AN555" s="1">
        <v>111115</v>
      </c>
      <c r="AO555">
        <f t="shared" ref="AO555:AO560" si="288">X555*0.000001/(K555*0.0001)</f>
        <v>0.53560152342832634</v>
      </c>
      <c r="AP555">
        <f t="shared" ref="AP555:AP560" si="289">(U555-T555)/(1000-U555)*AO555</f>
        <v>4.1004989628086024E-4</v>
      </c>
      <c r="AQ555">
        <f t="shared" ref="AQ555:AQ560" si="290">(P555+273.15)</f>
        <v>312.34335174560545</v>
      </c>
      <c r="AR555">
        <f t="shared" ref="AR555:AR560" si="291">(O555+273.15)</f>
        <v>313.80063095092771</v>
      </c>
      <c r="AS555">
        <f t="shared" ref="AS555:AS560" si="292">(Y555*AK555+Z555*AL555)*AM555</f>
        <v>-9.9010770790038116E-4</v>
      </c>
      <c r="AT555">
        <f t="shared" ref="AT555:AT560" si="293">((AS555+0.00000010773*(AR555^4-AQ555^4))-AP555*44100)/(L555*0.92*2*29.3+0.00000043092*AQ555^3)</f>
        <v>2.3638960767534245E-2</v>
      </c>
      <c r="AU555">
        <f t="shared" ref="AU555:AU560" si="294">0.61365*EXP(17.502*J555/(240.97+J555))</f>
        <v>7.1000759084699734</v>
      </c>
      <c r="AV555">
        <f t="shared" ref="AV555:AV560" si="295">AU555*1000/AA555</f>
        <v>70.080350309068436</v>
      </c>
      <c r="AW555">
        <f t="shared" ref="AW555:AW560" si="296">(AV555-U555)</f>
        <v>45.544507413560623</v>
      </c>
      <c r="AX555">
        <f t="shared" ref="AX555:AX560" si="297">IF(D555,P555,(O555+P555)/2)</f>
        <v>39.921991348266602</v>
      </c>
      <c r="AY555">
        <f t="shared" ref="AY555:AY560" si="298">0.61365*EXP(17.502*AX555/(240.97+AX555))</f>
        <v>7.382812989607376</v>
      </c>
      <c r="AZ555">
        <f t="shared" ref="AZ555:AZ560" si="299">IF(AW555&lt;&gt;0,(1000-(AV555+U555)/2)/AW555*AP555,0)</f>
        <v>8.5773507797239426E-3</v>
      </c>
      <c r="BA555">
        <f t="shared" ref="BA555:BA560" si="300">U555*AA555/1000</f>
        <v>2.4858087362308288</v>
      </c>
      <c r="BB555">
        <f t="shared" ref="BB555:BB560" si="301">(AY555-BA555)</f>
        <v>4.8970042533765472</v>
      </c>
      <c r="BC555">
        <f t="shared" ref="BC555:BC560" si="302">1/(1.6/F555+1.37/N555)</f>
        <v>5.3656616913679081E-3</v>
      </c>
      <c r="BD555">
        <f t="shared" ref="BD555:BD560" si="303">G555*AA555*0.001</f>
        <v>85.903172752791576</v>
      </c>
      <c r="BE555">
        <f t="shared" ref="BE555:BE560" si="304">G555/S555</f>
        <v>2.045512239102159</v>
      </c>
      <c r="BF555">
        <f t="shared" ref="BF555:BF560" si="305">(1-AP555*AA555/AU555/F555)*100</f>
        <v>32.209902524274625</v>
      </c>
      <c r="BG555">
        <f t="shared" ref="BG555:BG560" si="306">(S555-E555/(N555/1.35))</f>
        <v>417.05548408133006</v>
      </c>
      <c r="BH555">
        <f t="shared" ref="BH555:BH560" si="307">E555*BF555/100/BG555</f>
        <v>-1.9958212498320527E-3</v>
      </c>
    </row>
    <row r="556" spans="1:60" x14ac:dyDescent="0.25">
      <c r="A556" s="1">
        <v>172</v>
      </c>
      <c r="B556" s="1" t="s">
        <v>618</v>
      </c>
      <c r="C556" s="1">
        <v>23923.999999821186</v>
      </c>
      <c r="D556" s="1">
        <v>0</v>
      </c>
      <c r="E556">
        <f t="shared" si="280"/>
        <v>-2.6028488910884233</v>
      </c>
      <c r="F556">
        <f t="shared" si="281"/>
        <v>8.7145835550576384E-3</v>
      </c>
      <c r="G556">
        <f t="shared" si="282"/>
        <v>846.84541289204492</v>
      </c>
      <c r="H556">
        <f t="shared" si="283"/>
        <v>0.4135130673271592</v>
      </c>
      <c r="I556">
        <f t="shared" si="284"/>
        <v>4.6091815137756296</v>
      </c>
      <c r="J556">
        <f t="shared" si="285"/>
        <v>39.178031921386719</v>
      </c>
      <c r="K556" s="1">
        <v>9.3400001525878906</v>
      </c>
      <c r="L556">
        <f t="shared" si="286"/>
        <v>0.68665207313972587</v>
      </c>
      <c r="M556" s="1">
        <v>1</v>
      </c>
      <c r="N556">
        <f t="shared" si="287"/>
        <v>1.3733041462794517</v>
      </c>
      <c r="O556" s="1">
        <v>40.649791717529297</v>
      </c>
      <c r="P556" s="1">
        <v>39.178031921386719</v>
      </c>
      <c r="Q556" s="1">
        <v>41.114452362060547</v>
      </c>
      <c r="R556" s="1">
        <v>409.96728515625</v>
      </c>
      <c r="S556" s="1">
        <v>414.5068359375</v>
      </c>
      <c r="T556" s="1">
        <v>23.775276184082031</v>
      </c>
      <c r="U556" s="1">
        <v>24.528375625610352</v>
      </c>
      <c r="V556" s="1">
        <v>31.387424468994141</v>
      </c>
      <c r="W556" s="1">
        <v>32.380390167236328</v>
      </c>
      <c r="X556" s="1">
        <v>500.2630615234375</v>
      </c>
      <c r="Y556" s="1">
        <v>-1.5732865780591965E-2</v>
      </c>
      <c r="Z556" s="1">
        <v>0.16053919494152069</v>
      </c>
      <c r="AA556" s="1">
        <v>101.3133544921875</v>
      </c>
      <c r="AB556" s="1">
        <v>2.4240772724151611</v>
      </c>
      <c r="AC556" s="1">
        <v>-0.35926991701126099</v>
      </c>
      <c r="AD556" s="1">
        <v>1.7794260755181313E-2</v>
      </c>
      <c r="AE556" s="1">
        <v>1.5519964508712292E-3</v>
      </c>
      <c r="AF556" s="1">
        <v>1.8823955208063126E-2</v>
      </c>
      <c r="AG556" s="1">
        <v>1.6830868553370237E-3</v>
      </c>
      <c r="AH556" s="1">
        <v>1</v>
      </c>
      <c r="AI556" s="1">
        <v>-0.21956524252891541</v>
      </c>
      <c r="AJ556" s="1">
        <v>2.737391471862793</v>
      </c>
      <c r="AK556" s="1">
        <v>1</v>
      </c>
      <c r="AL556" s="1">
        <v>0</v>
      </c>
      <c r="AM556" s="1">
        <v>0.15999999642372131</v>
      </c>
      <c r="AN556" s="1">
        <v>111115</v>
      </c>
      <c r="AO556">
        <f t="shared" si="288"/>
        <v>0.53561354748460743</v>
      </c>
      <c r="AP556">
        <f t="shared" si="289"/>
        <v>4.1351306732715921E-4</v>
      </c>
      <c r="AQ556">
        <f t="shared" si="290"/>
        <v>312.3280319213867</v>
      </c>
      <c r="AR556">
        <f t="shared" si="291"/>
        <v>313.79979171752927</v>
      </c>
      <c r="AS556">
        <f t="shared" si="292"/>
        <v>-2.5172584686296018E-3</v>
      </c>
      <c r="AT556">
        <f t="shared" si="293"/>
        <v>2.4352167451315243E-2</v>
      </c>
      <c r="AU556">
        <f t="shared" si="294"/>
        <v>7.094233528650622</v>
      </c>
      <c r="AV556">
        <f t="shared" si="295"/>
        <v>70.02268915296527</v>
      </c>
      <c r="AW556">
        <f t="shared" si="296"/>
        <v>45.494313527354919</v>
      </c>
      <c r="AX556">
        <f t="shared" si="297"/>
        <v>39.913911819458008</v>
      </c>
      <c r="AY556">
        <f t="shared" si="298"/>
        <v>7.3796251346234341</v>
      </c>
      <c r="AZ556">
        <f t="shared" si="299"/>
        <v>8.6596320808853787E-3</v>
      </c>
      <c r="BA556">
        <f t="shared" si="300"/>
        <v>2.4850520148749928</v>
      </c>
      <c r="BB556">
        <f t="shared" si="301"/>
        <v>4.8945731197484417</v>
      </c>
      <c r="BC556">
        <f t="shared" si="302"/>
        <v>5.4171804165370719E-3</v>
      </c>
      <c r="BD556">
        <f t="shared" si="303"/>
        <v>85.796749516414636</v>
      </c>
      <c r="BE556">
        <f t="shared" si="304"/>
        <v>2.0430191723538513</v>
      </c>
      <c r="BF556">
        <f t="shared" si="305"/>
        <v>32.235254052342853</v>
      </c>
      <c r="BG556">
        <f t="shared" si="306"/>
        <v>417.06551604670165</v>
      </c>
      <c r="BH556">
        <f t="shared" si="307"/>
        <v>-2.011758153956295E-3</v>
      </c>
    </row>
    <row r="557" spans="1:60" x14ac:dyDescent="0.25">
      <c r="A557" s="1">
        <v>173</v>
      </c>
      <c r="B557" s="1" t="s">
        <v>619</v>
      </c>
      <c r="C557" s="1">
        <v>23928.999999709427</v>
      </c>
      <c r="D557" s="1">
        <v>0</v>
      </c>
      <c r="E557">
        <f t="shared" si="280"/>
        <v>-2.6162455642952867</v>
      </c>
      <c r="F557">
        <f t="shared" si="281"/>
        <v>8.7690602286819384E-3</v>
      </c>
      <c r="G557">
        <f t="shared" si="282"/>
        <v>846.43546942813794</v>
      </c>
      <c r="H557">
        <f t="shared" si="283"/>
        <v>0.41536290565686562</v>
      </c>
      <c r="I557">
        <f t="shared" si="284"/>
        <v>4.601472841181371</v>
      </c>
      <c r="J557">
        <f t="shared" si="285"/>
        <v>39.155189514160156</v>
      </c>
      <c r="K557" s="1">
        <v>9.3400001525878906</v>
      </c>
      <c r="L557">
        <f t="shared" si="286"/>
        <v>0.68665207313972587</v>
      </c>
      <c r="M557" s="1">
        <v>1</v>
      </c>
      <c r="N557">
        <f t="shared" si="287"/>
        <v>1.3733041462794517</v>
      </c>
      <c r="O557" s="1">
        <v>40.647426605224609</v>
      </c>
      <c r="P557" s="1">
        <v>39.155189514160156</v>
      </c>
      <c r="Q557" s="1">
        <v>41.108852386474609</v>
      </c>
      <c r="R557" s="1">
        <v>409.94583129882812</v>
      </c>
      <c r="S557" s="1">
        <v>414.50900268554687</v>
      </c>
      <c r="T557" s="1">
        <v>23.761962890625</v>
      </c>
      <c r="U557" s="1">
        <v>24.51844596862793</v>
      </c>
      <c r="V557" s="1">
        <v>31.374170303344727</v>
      </c>
      <c r="W557" s="1">
        <v>32.371829986572266</v>
      </c>
      <c r="X557" s="1">
        <v>500.25845336914063</v>
      </c>
      <c r="Y557" s="1">
        <v>-2.0822230726480484E-2</v>
      </c>
      <c r="Z557" s="1">
        <v>0.17204785346984863</v>
      </c>
      <c r="AA557" s="1">
        <v>101.31381225585937</v>
      </c>
      <c r="AB557" s="1">
        <v>2.4240772724151611</v>
      </c>
      <c r="AC557" s="1">
        <v>-0.35926991701126099</v>
      </c>
      <c r="AD557" s="1">
        <v>1.7794260755181313E-2</v>
      </c>
      <c r="AE557" s="1">
        <v>1.5519964508712292E-3</v>
      </c>
      <c r="AF557" s="1">
        <v>1.8823955208063126E-2</v>
      </c>
      <c r="AG557" s="1">
        <v>1.6830868553370237E-3</v>
      </c>
      <c r="AH557" s="1">
        <v>1</v>
      </c>
      <c r="AI557" s="1">
        <v>-0.21956524252891541</v>
      </c>
      <c r="AJ557" s="1">
        <v>2.737391471862793</v>
      </c>
      <c r="AK557" s="1">
        <v>1</v>
      </c>
      <c r="AL557" s="1">
        <v>0</v>
      </c>
      <c r="AM557" s="1">
        <v>0.15999999642372131</v>
      </c>
      <c r="AN557" s="1">
        <v>111115</v>
      </c>
      <c r="AO557">
        <f t="shared" si="288"/>
        <v>0.53560861370064428</v>
      </c>
      <c r="AP557">
        <f t="shared" si="289"/>
        <v>4.1536290565686565E-4</v>
      </c>
      <c r="AQ557">
        <f t="shared" si="290"/>
        <v>312.30518951416013</v>
      </c>
      <c r="AR557">
        <f t="shared" si="291"/>
        <v>313.79742660522459</v>
      </c>
      <c r="AS557">
        <f t="shared" si="292"/>
        <v>-3.3315568417707775E-3</v>
      </c>
      <c r="AT557">
        <f t="shared" si="293"/>
        <v>2.8062409433076193E-2</v>
      </c>
      <c r="AU557">
        <f t="shared" si="294"/>
        <v>7.0855300728523734</v>
      </c>
      <c r="AV557">
        <f t="shared" si="295"/>
        <v>69.936466855659063</v>
      </c>
      <c r="AW557">
        <f t="shared" si="296"/>
        <v>45.418020887031133</v>
      </c>
      <c r="AX557">
        <f t="shared" si="297"/>
        <v>39.901308059692383</v>
      </c>
      <c r="AY557">
        <f t="shared" si="298"/>
        <v>7.3746545836391082</v>
      </c>
      <c r="AZ557">
        <f t="shared" si="299"/>
        <v>8.7134217741252993E-3</v>
      </c>
      <c r="BA557">
        <f t="shared" si="300"/>
        <v>2.4840572316710023</v>
      </c>
      <c r="BB557">
        <f t="shared" si="301"/>
        <v>4.8905973519681059</v>
      </c>
      <c r="BC557">
        <f t="shared" si="302"/>
        <v>5.4508601942048528E-3</v>
      </c>
      <c r="BD557">
        <f t="shared" si="303"/>
        <v>85.755604236342563</v>
      </c>
      <c r="BE557">
        <f t="shared" si="304"/>
        <v>2.0420195072825895</v>
      </c>
      <c r="BF557">
        <f t="shared" si="305"/>
        <v>32.271576355347733</v>
      </c>
      <c r="BG557">
        <f t="shared" si="306"/>
        <v>417.0808521344598</v>
      </c>
      <c r="BH557">
        <f t="shared" si="307"/>
        <v>-2.0243165817949429E-3</v>
      </c>
    </row>
    <row r="558" spans="1:60" x14ac:dyDescent="0.25">
      <c r="A558" s="1">
        <v>174</v>
      </c>
      <c r="B558" s="1" t="s">
        <v>620</v>
      </c>
      <c r="C558" s="1">
        <v>23934.499999586493</v>
      </c>
      <c r="D558" s="1">
        <v>0</v>
      </c>
      <c r="E558">
        <f t="shared" si="280"/>
        <v>-2.6056334472057854</v>
      </c>
      <c r="F558">
        <f t="shared" si="281"/>
        <v>8.8080490395205172E-3</v>
      </c>
      <c r="G558">
        <f t="shared" si="282"/>
        <v>842.64256040533769</v>
      </c>
      <c r="H558">
        <f t="shared" si="283"/>
        <v>0.41630486972974762</v>
      </c>
      <c r="I558">
        <f t="shared" si="284"/>
        <v>4.5919037303801966</v>
      </c>
      <c r="J558">
        <f t="shared" si="285"/>
        <v>39.127613067626953</v>
      </c>
      <c r="K558" s="1">
        <v>9.3400001525878906</v>
      </c>
      <c r="L558">
        <f t="shared" si="286"/>
        <v>0.68665207313972587</v>
      </c>
      <c r="M558" s="1">
        <v>1</v>
      </c>
      <c r="N558">
        <f t="shared" si="287"/>
        <v>1.3733041462794517</v>
      </c>
      <c r="O558" s="1">
        <v>40.639423370361328</v>
      </c>
      <c r="P558" s="1">
        <v>39.127613067626953</v>
      </c>
      <c r="Q558" s="1">
        <v>41.084682464599609</v>
      </c>
      <c r="R558" s="1">
        <v>409.97787475585938</v>
      </c>
      <c r="S558" s="1">
        <v>414.5206298828125</v>
      </c>
      <c r="T558" s="1">
        <v>23.751033782958984</v>
      </c>
      <c r="U558" s="1">
        <v>24.509262084960938</v>
      </c>
      <c r="V558" s="1">
        <v>31.371063232421875</v>
      </c>
      <c r="W558" s="1">
        <v>32.371829986572266</v>
      </c>
      <c r="X558" s="1">
        <v>500.24359130859375</v>
      </c>
      <c r="Y558" s="1">
        <v>-5.6984234601259232E-2</v>
      </c>
      <c r="Z558" s="1">
        <v>0.11587584018707275</v>
      </c>
      <c r="AA558" s="1">
        <v>101.31400299072266</v>
      </c>
      <c r="AB558" s="1">
        <v>2.4240772724151611</v>
      </c>
      <c r="AC558" s="1">
        <v>-0.35926991701126099</v>
      </c>
      <c r="AD558" s="1">
        <v>1.7794260755181313E-2</v>
      </c>
      <c r="AE558" s="1">
        <v>1.5519964508712292E-3</v>
      </c>
      <c r="AF558" s="1">
        <v>1.8823955208063126E-2</v>
      </c>
      <c r="AG558" s="1">
        <v>1.6830868553370237E-3</v>
      </c>
      <c r="AH558" s="1">
        <v>1</v>
      </c>
      <c r="AI558" s="1">
        <v>-0.21956524252891541</v>
      </c>
      <c r="AJ558" s="1">
        <v>2.737391471862793</v>
      </c>
      <c r="AK558" s="1">
        <v>1</v>
      </c>
      <c r="AL558" s="1">
        <v>0</v>
      </c>
      <c r="AM558" s="1">
        <v>0.15999999642372131</v>
      </c>
      <c r="AN558" s="1">
        <v>111115</v>
      </c>
      <c r="AO558">
        <f t="shared" si="288"/>
        <v>0.53559270143051141</v>
      </c>
      <c r="AP558">
        <f t="shared" si="289"/>
        <v>4.1630486972974763E-4</v>
      </c>
      <c r="AQ558">
        <f t="shared" si="290"/>
        <v>312.27761306762693</v>
      </c>
      <c r="AR558">
        <f t="shared" si="291"/>
        <v>313.78942337036131</v>
      </c>
      <c r="AS558">
        <f t="shared" si="292"/>
        <v>-9.1174773324099734E-3</v>
      </c>
      <c r="AT558">
        <f t="shared" si="293"/>
        <v>3.2213337261947417E-2</v>
      </c>
      <c r="AU558">
        <f t="shared" si="294"/>
        <v>7.0750351825563342</v>
      </c>
      <c r="AV558">
        <f t="shared" si="295"/>
        <v>69.832747435753731</v>
      </c>
      <c r="AW558">
        <f t="shared" si="296"/>
        <v>45.323485350792794</v>
      </c>
      <c r="AX558">
        <f t="shared" si="297"/>
        <v>39.883518218994141</v>
      </c>
      <c r="AY558">
        <f t="shared" si="298"/>
        <v>7.3676437342479808</v>
      </c>
      <c r="AZ558">
        <f t="shared" si="299"/>
        <v>8.751916311551429E-3</v>
      </c>
      <c r="BA558">
        <f t="shared" si="300"/>
        <v>2.4831314521761376</v>
      </c>
      <c r="BB558">
        <f t="shared" si="301"/>
        <v>4.8845122820718432</v>
      </c>
      <c r="BC558">
        <f t="shared" si="302"/>
        <v>5.474963324733231E-3</v>
      </c>
      <c r="BD558">
        <f t="shared" si="303"/>
        <v>85.371490885016584</v>
      </c>
      <c r="BE558">
        <f t="shared" si="304"/>
        <v>2.0328121199747233</v>
      </c>
      <c r="BF558">
        <f t="shared" si="305"/>
        <v>32.318084985287264</v>
      </c>
      <c r="BG558">
        <f t="shared" si="306"/>
        <v>417.08204729588715</v>
      </c>
      <c r="BH558">
        <f t="shared" si="307"/>
        <v>-2.0190052229115442E-3</v>
      </c>
    </row>
    <row r="559" spans="1:60" x14ac:dyDescent="0.25">
      <c r="A559" s="1">
        <v>175</v>
      </c>
      <c r="B559" s="1" t="s">
        <v>621</v>
      </c>
      <c r="C559" s="1">
        <v>23939.499999474734</v>
      </c>
      <c r="D559" s="1">
        <v>0</v>
      </c>
      <c r="E559">
        <f t="shared" si="280"/>
        <v>-2.5982276098868584</v>
      </c>
      <c r="F559">
        <f t="shared" si="281"/>
        <v>8.8221847858839641E-3</v>
      </c>
      <c r="G559">
        <f t="shared" si="282"/>
        <v>840.66545329081907</v>
      </c>
      <c r="H559">
        <f t="shared" si="283"/>
        <v>0.41638336418641969</v>
      </c>
      <c r="I559">
        <f t="shared" si="284"/>
        <v>4.5856647209741883</v>
      </c>
      <c r="J559">
        <f t="shared" si="285"/>
        <v>39.108230590820312</v>
      </c>
      <c r="K559" s="1">
        <v>9.3400001525878906</v>
      </c>
      <c r="L559">
        <f t="shared" si="286"/>
        <v>0.68665207313972587</v>
      </c>
      <c r="M559" s="1">
        <v>1</v>
      </c>
      <c r="N559">
        <f t="shared" si="287"/>
        <v>1.3733041462794517</v>
      </c>
      <c r="O559" s="1">
        <v>40.628341674804687</v>
      </c>
      <c r="P559" s="1">
        <v>39.108230590820312</v>
      </c>
      <c r="Q559" s="1">
        <v>41.078144073486328</v>
      </c>
      <c r="R559" s="1">
        <v>409.98092651367187</v>
      </c>
      <c r="S559" s="1">
        <v>414.50979614257812</v>
      </c>
      <c r="T559" s="1">
        <v>23.739707946777344</v>
      </c>
      <c r="U559" s="1">
        <v>24.498086929321289</v>
      </c>
      <c r="V559" s="1">
        <v>31.373165130615234</v>
      </c>
      <c r="W559" s="1">
        <v>32.375240325927734</v>
      </c>
      <c r="X559" s="1">
        <v>500.24423217773437</v>
      </c>
      <c r="Y559" s="1">
        <v>-4.3333489447832108E-2</v>
      </c>
      <c r="Z559" s="1">
        <v>0.14519259333610535</v>
      </c>
      <c r="AA559" s="1">
        <v>101.31411743164062</v>
      </c>
      <c r="AB559" s="1">
        <v>2.4240772724151611</v>
      </c>
      <c r="AC559" s="1">
        <v>-0.35926991701126099</v>
      </c>
      <c r="AD559" s="1">
        <v>1.7794260755181313E-2</v>
      </c>
      <c r="AE559" s="1">
        <v>1.5519964508712292E-3</v>
      </c>
      <c r="AF559" s="1">
        <v>1.8823955208063126E-2</v>
      </c>
      <c r="AG559" s="1">
        <v>1.6830868553370237E-3</v>
      </c>
      <c r="AH559" s="1">
        <v>1</v>
      </c>
      <c r="AI559" s="1">
        <v>-0.21956524252891541</v>
      </c>
      <c r="AJ559" s="1">
        <v>2.737391471862793</v>
      </c>
      <c r="AK559" s="1">
        <v>1</v>
      </c>
      <c r="AL559" s="1">
        <v>0</v>
      </c>
      <c r="AM559" s="1">
        <v>0.15999999642372131</v>
      </c>
      <c r="AN559" s="1">
        <v>111115</v>
      </c>
      <c r="AO559">
        <f t="shared" si="288"/>
        <v>0.53559338758589703</v>
      </c>
      <c r="AP559">
        <f t="shared" si="289"/>
        <v>4.1638336418641967E-4</v>
      </c>
      <c r="AQ559">
        <f t="shared" si="290"/>
        <v>312.25823059082029</v>
      </c>
      <c r="AR559">
        <f t="shared" si="291"/>
        <v>313.77834167480466</v>
      </c>
      <c r="AS559">
        <f t="shared" si="292"/>
        <v>-6.9333581566805025E-3</v>
      </c>
      <c r="AT559">
        <f t="shared" si="293"/>
        <v>3.4319300575972225E-2</v>
      </c>
      <c r="AU559">
        <f t="shared" si="294"/>
        <v>7.0676667769819863</v>
      </c>
      <c r="AV559">
        <f t="shared" si="295"/>
        <v>69.759940234891076</v>
      </c>
      <c r="AW559">
        <f t="shared" si="296"/>
        <v>45.261853305569787</v>
      </c>
      <c r="AX559">
        <f t="shared" si="297"/>
        <v>39.8682861328125</v>
      </c>
      <c r="AY559">
        <f t="shared" si="298"/>
        <v>7.3616454694711901</v>
      </c>
      <c r="AZ559">
        <f t="shared" si="299"/>
        <v>8.7658723181688811E-3</v>
      </c>
      <c r="BA559">
        <f t="shared" si="300"/>
        <v>2.4820020560077976</v>
      </c>
      <c r="BB559">
        <f t="shared" si="301"/>
        <v>4.879643413463393</v>
      </c>
      <c r="BC559">
        <f t="shared" si="302"/>
        <v>5.4837018450576277E-3</v>
      </c>
      <c r="BD559">
        <f t="shared" si="303"/>
        <v>85.17127845542943</v>
      </c>
      <c r="BE559">
        <f t="shared" si="304"/>
        <v>2.0280955024803733</v>
      </c>
      <c r="BF559">
        <f t="shared" si="305"/>
        <v>32.343251885626579</v>
      </c>
      <c r="BG559">
        <f t="shared" si="306"/>
        <v>417.0639333909437</v>
      </c>
      <c r="BH559">
        <f t="shared" si="307"/>
        <v>-2.0149220135030968E-3</v>
      </c>
    </row>
    <row r="560" spans="1:60" x14ac:dyDescent="0.25">
      <c r="A560" s="1">
        <v>176</v>
      </c>
      <c r="B560" s="1" t="s">
        <v>622</v>
      </c>
      <c r="C560" s="1">
        <v>23944.499999362975</v>
      </c>
      <c r="D560" s="1">
        <v>0</v>
      </c>
      <c r="E560">
        <f t="shared" si="280"/>
        <v>-2.5899867121305138</v>
      </c>
      <c r="F560">
        <f t="shared" si="281"/>
        <v>8.8359102722483148E-3</v>
      </c>
      <c r="G560">
        <f t="shared" si="282"/>
        <v>838.53818899272596</v>
      </c>
      <c r="H560">
        <f t="shared" si="283"/>
        <v>0.41669999237632876</v>
      </c>
      <c r="I560">
        <f t="shared" si="284"/>
        <v>4.5821971927703284</v>
      </c>
      <c r="J560">
        <f t="shared" si="285"/>
        <v>39.096233367919922</v>
      </c>
      <c r="K560" s="1">
        <v>9.3400001525878906</v>
      </c>
      <c r="L560">
        <f t="shared" si="286"/>
        <v>0.68665207313972587</v>
      </c>
      <c r="M560" s="1">
        <v>1</v>
      </c>
      <c r="N560">
        <f t="shared" si="287"/>
        <v>1.3733041462794517</v>
      </c>
      <c r="O560" s="1">
        <v>40.619182586669922</v>
      </c>
      <c r="P560" s="1">
        <v>39.096233367919922</v>
      </c>
      <c r="Q560" s="1">
        <v>41.085842132568359</v>
      </c>
      <c r="R560" s="1">
        <v>409.983154296875</v>
      </c>
      <c r="S560" s="1">
        <v>414.496337890625</v>
      </c>
      <c r="T560" s="1">
        <v>23.728403091430664</v>
      </c>
      <c r="U560" s="1">
        <v>24.487356185913086</v>
      </c>
      <c r="V560" s="1">
        <v>31.373926162719727</v>
      </c>
      <c r="W560" s="1">
        <v>32.377265930175781</v>
      </c>
      <c r="X560" s="1">
        <v>500.25143432617187</v>
      </c>
      <c r="Y560" s="1">
        <v>-3.0009785667061806E-2</v>
      </c>
      <c r="Z560" s="1">
        <v>0.14805874228477478</v>
      </c>
      <c r="AA560" s="1">
        <v>101.31400299072266</v>
      </c>
      <c r="AB560" s="1">
        <v>2.4240772724151611</v>
      </c>
      <c r="AC560" s="1">
        <v>-0.35926991701126099</v>
      </c>
      <c r="AD560" s="1">
        <v>1.7794260755181313E-2</v>
      </c>
      <c r="AE560" s="1">
        <v>1.5519964508712292E-3</v>
      </c>
      <c r="AF560" s="1">
        <v>1.8823955208063126E-2</v>
      </c>
      <c r="AG560" s="1">
        <v>1.6830868553370237E-3</v>
      </c>
      <c r="AH560" s="1">
        <v>1</v>
      </c>
      <c r="AI560" s="1">
        <v>-0.21956524252891541</v>
      </c>
      <c r="AJ560" s="1">
        <v>2.737391471862793</v>
      </c>
      <c r="AK560" s="1">
        <v>1</v>
      </c>
      <c r="AL560" s="1">
        <v>0</v>
      </c>
      <c r="AM560" s="1">
        <v>0.15999999642372131</v>
      </c>
      <c r="AN560" s="1">
        <v>111115</v>
      </c>
      <c r="AO560">
        <f t="shared" si="288"/>
        <v>0.53560109866546857</v>
      </c>
      <c r="AP560">
        <f t="shared" si="289"/>
        <v>4.1669999237632877E-4</v>
      </c>
      <c r="AQ560">
        <f t="shared" si="290"/>
        <v>312.2462333679199</v>
      </c>
      <c r="AR560">
        <f t="shared" si="291"/>
        <v>313.7691825866699</v>
      </c>
      <c r="AS560">
        <f t="shared" si="292"/>
        <v>-4.801565599406532E-3</v>
      </c>
      <c r="AT560">
        <f t="shared" si="293"/>
        <v>3.479179858757208E-2</v>
      </c>
      <c r="AU560">
        <f t="shared" si="294"/>
        <v>7.0631092706248175</v>
      </c>
      <c r="AV560">
        <f t="shared" si="295"/>
        <v>69.715035060568951</v>
      </c>
      <c r="AW560">
        <f t="shared" si="296"/>
        <v>45.227678874655865</v>
      </c>
      <c r="AX560">
        <f t="shared" si="297"/>
        <v>39.857707977294922</v>
      </c>
      <c r="AY560">
        <f t="shared" si="298"/>
        <v>7.3574823736650243</v>
      </c>
      <c r="AZ560">
        <f t="shared" si="299"/>
        <v>8.7794230081905695E-3</v>
      </c>
      <c r="BA560">
        <f t="shared" si="300"/>
        <v>2.4809120778544895</v>
      </c>
      <c r="BB560">
        <f t="shared" si="301"/>
        <v>4.8765702958105344</v>
      </c>
      <c r="BC560">
        <f t="shared" si="302"/>
        <v>5.4921866018124979E-3</v>
      </c>
      <c r="BD560">
        <f t="shared" si="303"/>
        <v>84.9556605874442</v>
      </c>
      <c r="BE560">
        <f t="shared" si="304"/>
        <v>2.0230291858790674</v>
      </c>
      <c r="BF560">
        <f t="shared" si="305"/>
        <v>32.353435502357755</v>
      </c>
      <c r="BG560">
        <f t="shared" si="306"/>
        <v>417.04237408431806</v>
      </c>
      <c r="BH560">
        <f t="shared" si="307"/>
        <v>-2.0092674809571373E-3</v>
      </c>
    </row>
    <row r="561" spans="1:60" x14ac:dyDescent="0.25">
      <c r="A561" s="1" t="s">
        <v>9</v>
      </c>
      <c r="B561" s="1" t="s">
        <v>623</v>
      </c>
    </row>
    <row r="562" spans="1:60" x14ac:dyDescent="0.25">
      <c r="A562" s="1" t="s">
        <v>9</v>
      </c>
      <c r="B562" s="1" t="s">
        <v>624</v>
      </c>
    </row>
    <row r="563" spans="1:60" x14ac:dyDescent="0.25">
      <c r="A563" s="1" t="s">
        <v>9</v>
      </c>
      <c r="B563" s="1" t="s">
        <v>625</v>
      </c>
    </row>
    <row r="564" spans="1:60" x14ac:dyDescent="0.25">
      <c r="A564" s="1" t="s">
        <v>9</v>
      </c>
      <c r="B564" s="1" t="s">
        <v>626</v>
      </c>
    </row>
    <row r="565" spans="1:60" x14ac:dyDescent="0.25">
      <c r="A565" s="1" t="s">
        <v>9</v>
      </c>
      <c r="B565" s="1" t="s">
        <v>627</v>
      </c>
    </row>
    <row r="566" spans="1:60" x14ac:dyDescent="0.25">
      <c r="A566" s="1" t="s">
        <v>9</v>
      </c>
      <c r="B566" s="1" t="s">
        <v>628</v>
      </c>
    </row>
    <row r="567" spans="1:60" x14ac:dyDescent="0.25">
      <c r="A567" s="1" t="s">
        <v>9</v>
      </c>
      <c r="B567" s="1" t="s">
        <v>629</v>
      </c>
    </row>
    <row r="568" spans="1:60" x14ac:dyDescent="0.25">
      <c r="A568" s="1" t="s">
        <v>9</v>
      </c>
      <c r="B568" s="1" t="s">
        <v>630</v>
      </c>
    </row>
    <row r="569" spans="1:60" x14ac:dyDescent="0.25">
      <c r="A569" s="1" t="s">
        <v>9</v>
      </c>
      <c r="B569" s="1" t="s">
        <v>631</v>
      </c>
    </row>
    <row r="570" spans="1:60" x14ac:dyDescent="0.25">
      <c r="A570" s="1" t="s">
        <v>9</v>
      </c>
      <c r="B570" s="1" t="s">
        <v>632</v>
      </c>
    </row>
    <row r="571" spans="1:60" x14ac:dyDescent="0.25">
      <c r="A571" s="1" t="s">
        <v>9</v>
      </c>
      <c r="B571" s="1" t="s">
        <v>633</v>
      </c>
    </row>
    <row r="572" spans="1:60" x14ac:dyDescent="0.25">
      <c r="A572" s="1">
        <v>177</v>
      </c>
      <c r="B572" s="1" t="s">
        <v>634</v>
      </c>
      <c r="C572" s="1">
        <v>24352.999999932945</v>
      </c>
      <c r="D572" s="1">
        <v>0</v>
      </c>
      <c r="E572">
        <f>(R572-S572*(1000-T572)/(1000-U572))*AO572</f>
        <v>-3.6789482663575335</v>
      </c>
      <c r="F572">
        <f>IF(AZ572&lt;&gt;0,1/(1/AZ572-1/N572),0)</f>
        <v>1.0093648826050449E-2</v>
      </c>
      <c r="G572">
        <f>((BC572-AP572/2)*S572-E572)/(BC572+AP572/2)</f>
        <v>952.27742363298148</v>
      </c>
      <c r="H572">
        <f>AP572*1000</f>
        <v>0.46121955529220943</v>
      </c>
      <c r="I572">
        <f>(AU572-BA572)</f>
        <v>4.4424388986160768</v>
      </c>
      <c r="J572">
        <f>(P572+AT572*D572)</f>
        <v>38.591594696044922</v>
      </c>
      <c r="K572" s="1">
        <v>8.5500001907348633</v>
      </c>
      <c r="L572">
        <f>(K572*AI572+AJ572)</f>
        <v>0.86010860636181974</v>
      </c>
      <c r="M572" s="1">
        <v>1</v>
      </c>
      <c r="N572">
        <f>L572*(M572+1)*(M572+1)/(M572*M572+1)</f>
        <v>1.7202172127236395</v>
      </c>
      <c r="O572" s="1">
        <v>40.578231811523438</v>
      </c>
      <c r="P572" s="1">
        <v>38.591594696044922</v>
      </c>
      <c r="Q572" s="1">
        <v>41.109149932861328</v>
      </c>
      <c r="R572" s="1">
        <v>410.50357055664062</v>
      </c>
      <c r="S572" s="1">
        <v>416.46307373046875</v>
      </c>
      <c r="T572" s="1">
        <v>23.229642868041992</v>
      </c>
      <c r="U572" s="1">
        <v>23.999008178710937</v>
      </c>
      <c r="V572" s="1">
        <v>30.779876708984375</v>
      </c>
      <c r="W572" s="1">
        <v>31.799381256103516</v>
      </c>
      <c r="X572" s="1">
        <v>500.25506591796875</v>
      </c>
      <c r="Y572" s="1">
        <v>9.7011839970946312E-3</v>
      </c>
      <c r="Z572" s="1">
        <v>7.7193714678287506E-2</v>
      </c>
      <c r="AA572" s="1">
        <v>101.3067626953125</v>
      </c>
      <c r="AB572" s="1">
        <v>2.2297611236572266</v>
      </c>
      <c r="AC572" s="1">
        <v>-0.3687986433506012</v>
      </c>
      <c r="AD572" s="1">
        <v>1.6452101990580559E-2</v>
      </c>
      <c r="AE572" s="1">
        <v>2.0021703094244003E-3</v>
      </c>
      <c r="AF572" s="1">
        <v>1.6482429578900337E-2</v>
      </c>
      <c r="AG572" s="1">
        <v>1.6706613823771477E-3</v>
      </c>
      <c r="AH572" s="1">
        <v>0.66666668653488159</v>
      </c>
      <c r="AI572" s="1">
        <v>-0.21956524252891541</v>
      </c>
      <c r="AJ572" s="1">
        <v>2.737391471862793</v>
      </c>
      <c r="AK572" s="1">
        <v>1</v>
      </c>
      <c r="AL572" s="1">
        <v>0</v>
      </c>
      <c r="AM572" s="1">
        <v>0.15999999642372131</v>
      </c>
      <c r="AN572" s="1">
        <v>111115</v>
      </c>
      <c r="AO572">
        <f>X572*0.000001/(K572*0.0001)</f>
        <v>0.58509363129613245</v>
      </c>
      <c r="AP572">
        <f>(U572-T572)/(1000-U572)*AO572</f>
        <v>4.6121955529220942E-4</v>
      </c>
      <c r="AQ572">
        <f>(P572+273.15)</f>
        <v>311.7415946960449</v>
      </c>
      <c r="AR572">
        <f>(O572+273.15)</f>
        <v>313.72823181152341</v>
      </c>
      <c r="AS572">
        <f>(Y572*AK572+Z572*AL572)*AM572</f>
        <v>1.5521894048410034E-3</v>
      </c>
      <c r="AT572">
        <f>((AS572+0.00000010773*(AR572^4-AQ572^4))-AP572*44100)/(L572*0.92*2*29.3+0.00000043092*AQ572^3)</f>
        <v>9.83846138271256E-2</v>
      </c>
      <c r="AU572">
        <f>0.61365*EXP(17.502*J572/(240.97+J572))</f>
        <v>6.8737007250996092</v>
      </c>
      <c r="AV572">
        <f>AU572*1000/AA572</f>
        <v>67.850364005537983</v>
      </c>
      <c r="AW572">
        <f>(AV572-U572)</f>
        <v>43.851355826827046</v>
      </c>
      <c r="AX572">
        <f>IF(D572,P572,(O572+P572)/2)</f>
        <v>39.58491325378418</v>
      </c>
      <c r="AY572">
        <f>0.61365*EXP(17.502*AX572/(240.97+AX572))</f>
        <v>7.2508249783240108</v>
      </c>
      <c r="AZ572">
        <f>IF(AW572&lt;&gt;0,(1000-(AV572+U572)/2)/AW572*AP572,0)</f>
        <v>1.0034768223213347E-2</v>
      </c>
      <c r="BA572">
        <f>U572*AA572/1000</f>
        <v>2.4312618264835328</v>
      </c>
      <c r="BB572">
        <f>(AY572-BA572)</f>
        <v>4.8195631518404785</v>
      </c>
      <c r="BC572">
        <f>1/(1.6/F572+1.37/N572)</f>
        <v>6.2769937483332745E-3</v>
      </c>
      <c r="BD572">
        <f>G572*AA572*0.001</f>
        <v>96.472142976090026</v>
      </c>
      <c r="BE572">
        <f>G572/S572</f>
        <v>2.2865830939174385</v>
      </c>
      <c r="BF572">
        <f>(1-AP572*AA572/AU572/F572)*100</f>
        <v>32.654692552105949</v>
      </c>
      <c r="BG572">
        <f>(S572-E572/(N572/1.35))</f>
        <v>419.35025572286321</v>
      </c>
      <c r="BH572">
        <f>E572*BF572/100/BG572</f>
        <v>-2.864787201474899E-3</v>
      </c>
    </row>
    <row r="573" spans="1:60" x14ac:dyDescent="0.25">
      <c r="A573" s="1">
        <v>178</v>
      </c>
      <c r="B573" s="1" t="s">
        <v>635</v>
      </c>
      <c r="C573" s="1">
        <v>24357.999999821186</v>
      </c>
      <c r="D573" s="1">
        <v>0</v>
      </c>
      <c r="E573">
        <f>(R573-S573*(1000-T573)/(1000-U573))*AO573</f>
        <v>-3.7257864274833605</v>
      </c>
      <c r="F573">
        <f>IF(AZ573&lt;&gt;0,1/(1/AZ573-1/N573),0)</f>
        <v>1.0107119400157164E-2</v>
      </c>
      <c r="G573">
        <f>((BC573-AP573/2)*S573-E573)/(BC573+AP573/2)</f>
        <v>958.79177028809136</v>
      </c>
      <c r="H573">
        <f>AP573*1000</f>
        <v>0.46134455904585681</v>
      </c>
      <c r="I573">
        <f>(AU573-BA573)</f>
        <v>4.4379030692537622</v>
      </c>
      <c r="J573">
        <f>(P573+AT573*D573)</f>
        <v>38.576847076416016</v>
      </c>
      <c r="K573" s="1">
        <v>8.5500001907348633</v>
      </c>
      <c r="L573">
        <f>(K573*AI573+AJ573)</f>
        <v>0.86010860636181974</v>
      </c>
      <c r="M573" s="1">
        <v>1</v>
      </c>
      <c r="N573">
        <f>L573*(M573+1)*(M573+1)/(M573*M573+1)</f>
        <v>1.7202172127236395</v>
      </c>
      <c r="O573" s="1">
        <v>40.576274871826172</v>
      </c>
      <c r="P573" s="1">
        <v>38.576847076416016</v>
      </c>
      <c r="Q573" s="1">
        <v>41.122299194335937</v>
      </c>
      <c r="R573" s="1">
        <v>410.45022583007812</v>
      </c>
      <c r="S573" s="1">
        <v>416.48965454101562</v>
      </c>
      <c r="T573" s="1">
        <v>23.220218658447266</v>
      </c>
      <c r="U573" s="1">
        <v>23.989797592163086</v>
      </c>
      <c r="V573" s="1">
        <v>30.771774291992188</v>
      </c>
      <c r="W573" s="1">
        <v>31.791585922241211</v>
      </c>
      <c r="X573" s="1">
        <v>500.2564697265625</v>
      </c>
      <c r="Y573" s="1">
        <v>8.9802201837301254E-3</v>
      </c>
      <c r="Z573" s="1">
        <v>0.10794477909803391</v>
      </c>
      <c r="AA573" s="1">
        <v>101.30678558349609</v>
      </c>
      <c r="AB573" s="1">
        <v>2.2297611236572266</v>
      </c>
      <c r="AC573" s="1">
        <v>-0.3687986433506012</v>
      </c>
      <c r="AD573" s="1">
        <v>1.6452101990580559E-2</v>
      </c>
      <c r="AE573" s="1">
        <v>2.0021703094244003E-3</v>
      </c>
      <c r="AF573" s="1">
        <v>1.6482429578900337E-2</v>
      </c>
      <c r="AG573" s="1">
        <v>1.6706613823771477E-3</v>
      </c>
      <c r="AH573" s="1">
        <v>1</v>
      </c>
      <c r="AI573" s="1">
        <v>-0.21956524252891541</v>
      </c>
      <c r="AJ573" s="1">
        <v>2.737391471862793</v>
      </c>
      <c r="AK573" s="1">
        <v>1</v>
      </c>
      <c r="AL573" s="1">
        <v>0</v>
      </c>
      <c r="AM573" s="1">
        <v>0.15999999642372131</v>
      </c>
      <c r="AN573" s="1">
        <v>111115</v>
      </c>
      <c r="AO573">
        <f>X573*0.000001/(K573*0.0001)</f>
        <v>0.5850952731774921</v>
      </c>
      <c r="AP573">
        <f>(U573-T573)/(1000-U573)*AO573</f>
        <v>4.6134455904585679E-4</v>
      </c>
      <c r="AQ573">
        <f>(P573+273.15)</f>
        <v>311.72684707641599</v>
      </c>
      <c r="AR573">
        <f>(O573+273.15)</f>
        <v>313.72627487182615</v>
      </c>
      <c r="AS573">
        <f>(Y573*AK573+Z573*AL573)*AM573</f>
        <v>1.43683519728105E-3</v>
      </c>
      <c r="AT573">
        <f>((AS573+0.00000010773*(AR573^4-AQ573^4))-AP573*44100)/(L573*0.92*2*29.3+0.00000043092*AQ573^3)</f>
        <v>0.1010945403735999</v>
      </c>
      <c r="AU573">
        <f>0.61365*EXP(17.502*J573/(240.97+J573))</f>
        <v>6.8682323501144991</v>
      </c>
      <c r="AV573">
        <f>AU573*1000/AA573</f>
        <v>67.796370307828667</v>
      </c>
      <c r="AW573">
        <f>(AV573-U573)</f>
        <v>43.806572715665581</v>
      </c>
      <c r="AX573">
        <f>IF(D573,P573,(O573+P573)/2)</f>
        <v>39.576560974121094</v>
      </c>
      <c r="AY573">
        <f>0.61365*EXP(17.502*AX573/(240.97+AX573))</f>
        <v>7.2475806626842809</v>
      </c>
      <c r="AZ573">
        <f>IF(AW573&lt;&gt;0,(1000-(AV573+U573)/2)/AW573*AP573,0)</f>
        <v>1.0048081992734447E-2</v>
      </c>
      <c r="BA573">
        <f>U573*AA573/1000</f>
        <v>2.4303292808607364</v>
      </c>
      <c r="BB573">
        <f>(AY573-BA573)</f>
        <v>4.8172513818235441</v>
      </c>
      <c r="BC573">
        <f>1/(1.6/F573+1.37/N573)</f>
        <v>6.2853288365598073E-3</v>
      </c>
      <c r="BD573">
        <f>G573*AA573*0.001</f>
        <v>97.132112291796304</v>
      </c>
      <c r="BE573">
        <f>G573/S573</f>
        <v>2.3020782385212168</v>
      </c>
      <c r="BF573">
        <f>(1-AP573*AA573/AU573/F573)*100</f>
        <v>32.672643393063836</v>
      </c>
      <c r="BG573">
        <f>(S573-E573/(N573/1.35))</f>
        <v>419.41359440157476</v>
      </c>
      <c r="BH573">
        <f>E573*BF573/100/BG573</f>
        <v>-2.9024164435482607E-3</v>
      </c>
    </row>
    <row r="574" spans="1:60" x14ac:dyDescent="0.25">
      <c r="A574" s="1">
        <v>179</v>
      </c>
      <c r="B574" s="1" t="s">
        <v>636</v>
      </c>
      <c r="C574" s="1">
        <v>24363.499999698251</v>
      </c>
      <c r="D574" s="1">
        <v>0</v>
      </c>
      <c r="E574">
        <f>(R574-S574*(1000-T574)/(1000-U574))*AO574</f>
        <v>-3.8437010213938554</v>
      </c>
      <c r="F574">
        <f>IF(AZ574&lt;&gt;0,1/(1/AZ574-1/N574),0)</f>
        <v>1.0111887976484631E-2</v>
      </c>
      <c r="G574">
        <f>((BC574-AP574/2)*S574-E574)/(BC574+AP574/2)</f>
        <v>976.64802088545628</v>
      </c>
      <c r="H574">
        <f>AP574*1000</f>
        <v>0.46127809833514472</v>
      </c>
      <c r="I574">
        <f>(AU574-BA574)</f>
        <v>4.4353009413584807</v>
      </c>
      <c r="J574">
        <f>(P574+AT574*D574)</f>
        <v>38.566879272460937</v>
      </c>
      <c r="K574" s="1">
        <v>8.5500001907348633</v>
      </c>
      <c r="L574">
        <f>(K574*AI574+AJ574)</f>
        <v>0.86010860636181974</v>
      </c>
      <c r="M574" s="1">
        <v>1</v>
      </c>
      <c r="N574">
        <f>L574*(M574+1)*(M574+1)/(M574*M574+1)</f>
        <v>1.7202172127236395</v>
      </c>
      <c r="O574" s="1">
        <v>40.572982788085937</v>
      </c>
      <c r="P574" s="1">
        <v>38.566879272460937</v>
      </c>
      <c r="Q574" s="1">
        <v>41.113864898681641</v>
      </c>
      <c r="R574" s="1">
        <v>410.25567626953125</v>
      </c>
      <c r="S574" s="1">
        <v>416.49679565429687</v>
      </c>
      <c r="T574" s="1">
        <v>23.209489822387695</v>
      </c>
      <c r="U574" s="1">
        <v>23.978981018066406</v>
      </c>
      <c r="V574" s="1">
        <v>30.762712478637695</v>
      </c>
      <c r="W574" s="1">
        <v>31.782676696777344</v>
      </c>
      <c r="X574" s="1">
        <v>500.24697875976562</v>
      </c>
      <c r="Y574" s="1">
        <v>2.5426598265767097E-2</v>
      </c>
      <c r="Z574" s="1">
        <v>0.14330007135868073</v>
      </c>
      <c r="AA574" s="1">
        <v>101.30695343017578</v>
      </c>
      <c r="AB574" s="1">
        <v>2.2297611236572266</v>
      </c>
      <c r="AC574" s="1">
        <v>-0.3687986433506012</v>
      </c>
      <c r="AD574" s="1">
        <v>1.6452101990580559E-2</v>
      </c>
      <c r="AE574" s="1">
        <v>2.0021703094244003E-3</v>
      </c>
      <c r="AF574" s="1">
        <v>1.6482429578900337E-2</v>
      </c>
      <c r="AG574" s="1">
        <v>1.6706613823771477E-3</v>
      </c>
      <c r="AH574" s="1">
        <v>1</v>
      </c>
      <c r="AI574" s="1">
        <v>-0.21956524252891541</v>
      </c>
      <c r="AJ574" s="1">
        <v>2.737391471862793</v>
      </c>
      <c r="AK574" s="1">
        <v>1</v>
      </c>
      <c r="AL574" s="1">
        <v>0</v>
      </c>
      <c r="AM574" s="1">
        <v>0.15999999642372131</v>
      </c>
      <c r="AN574" s="1">
        <v>111115</v>
      </c>
      <c r="AO574">
        <f>X574*0.000001/(K574*0.0001)</f>
        <v>0.58508417263177848</v>
      </c>
      <c r="AP574">
        <f>(U574-T574)/(1000-U574)*AO574</f>
        <v>4.6127809833514474E-4</v>
      </c>
      <c r="AQ574">
        <f>(P574+273.15)</f>
        <v>311.71687927246091</v>
      </c>
      <c r="AR574">
        <f>(O574+273.15)</f>
        <v>313.72298278808591</v>
      </c>
      <c r="AS574">
        <f>(Y574*AK574+Z574*AL574)*AM574</f>
        <v>4.0682556315901341E-3</v>
      </c>
      <c r="AT574">
        <f>((AS574+0.00000010773*(AR574^4-AQ574^4))-AP574*44100)/(L574*0.92*2*29.3+0.00000043092*AQ574^3)</f>
        <v>0.10264263446439369</v>
      </c>
      <c r="AU574">
        <f>0.61365*EXP(17.502*J574/(240.97+J574))</f>
        <v>6.8645384546588035</v>
      </c>
      <c r="AV574">
        <f>AU574*1000/AA574</f>
        <v>67.759795574052859</v>
      </c>
      <c r="AW574">
        <f>(AV574-U574)</f>
        <v>43.780814555986453</v>
      </c>
      <c r="AX574">
        <f>IF(D574,P574,(O574+P574)/2)</f>
        <v>39.569931030273438</v>
      </c>
      <c r="AY574">
        <f>0.61365*EXP(17.502*AX574/(240.97+AX574))</f>
        <v>7.245006258185847</v>
      </c>
      <c r="AZ574">
        <f>IF(AW574&lt;&gt;0,(1000-(AV574+U574)/2)/AW574*AP574,0)</f>
        <v>1.0052795010639231E-2</v>
      </c>
      <c r="BA574">
        <f>U574*AA574/1000</f>
        <v>2.4292375133003223</v>
      </c>
      <c r="BB574">
        <f>(AY574-BA574)</f>
        <v>4.8157687448855242</v>
      </c>
      <c r="BC574">
        <f>1/(1.6/F574+1.37/N574)</f>
        <v>6.28827942686513E-3</v>
      </c>
      <c r="BD574">
        <f>G574*AA574*0.001</f>
        <v>98.941235569516266</v>
      </c>
      <c r="BE574">
        <f>G574/S574</f>
        <v>2.344911247999371</v>
      </c>
      <c r="BF574">
        <f>(1-AP574*AA574/AU574/F574)*100</f>
        <v>32.67776928327546</v>
      </c>
      <c r="BG574">
        <f>(S574-E574/(N574/1.35))</f>
        <v>419.51327307383502</v>
      </c>
      <c r="BH574">
        <f>E574*BF574/100/BG574</f>
        <v>-2.9940310171995966E-3</v>
      </c>
    </row>
    <row r="575" spans="1:60" x14ac:dyDescent="0.25">
      <c r="A575" s="1">
        <v>180</v>
      </c>
      <c r="B575" s="1" t="s">
        <v>637</v>
      </c>
      <c r="C575" s="1">
        <v>24368.499999586493</v>
      </c>
      <c r="D575" s="1">
        <v>0</v>
      </c>
      <c r="E575">
        <f>(R575-S575*(1000-T575)/(1000-U575))*AO575</f>
        <v>-3.9682678177789859</v>
      </c>
      <c r="F575">
        <f>IF(AZ575&lt;&gt;0,1/(1/AZ575-1/N575),0)</f>
        <v>1.0127014939960675E-2</v>
      </c>
      <c r="G575">
        <f>((BC575-AP575/2)*S575-E575)/(BC575+AP575/2)</f>
        <v>994.85402198744362</v>
      </c>
      <c r="H575">
        <f>AP575*1000</f>
        <v>0.4617216965816493</v>
      </c>
      <c r="I575">
        <f>(AU575-BA575)</f>
        <v>4.4330615724036981</v>
      </c>
      <c r="J575">
        <f>(P575+AT575*D575)</f>
        <v>38.558837890625</v>
      </c>
      <c r="K575" s="1">
        <v>8.5500001907348633</v>
      </c>
      <c r="L575">
        <f>(K575*AI575+AJ575)</f>
        <v>0.86010860636181974</v>
      </c>
      <c r="M575" s="1">
        <v>1</v>
      </c>
      <c r="N575">
        <f>L575*(M575+1)*(M575+1)/(M575*M575+1)</f>
        <v>1.7202172127236395</v>
      </c>
      <c r="O575" s="1">
        <v>40.565353393554687</v>
      </c>
      <c r="P575" s="1">
        <v>38.558837890625</v>
      </c>
      <c r="Q575" s="1">
        <v>41.086307525634766</v>
      </c>
      <c r="R575" s="1">
        <v>410.01702880859375</v>
      </c>
      <c r="S575" s="1">
        <v>416.47091674804687</v>
      </c>
      <c r="T575" s="1">
        <v>23.201412200927734</v>
      </c>
      <c r="U575" s="1">
        <v>23.971668243408203</v>
      </c>
      <c r="V575" s="1">
        <v>30.762990951538086</v>
      </c>
      <c r="W575" s="1">
        <v>31.784149169921875</v>
      </c>
      <c r="X575" s="1">
        <v>500.23458862304687</v>
      </c>
      <c r="Y575" s="1">
        <v>4.735172912478447E-2</v>
      </c>
      <c r="Z575" s="1">
        <v>0.14896591007709503</v>
      </c>
      <c r="AA575" s="1">
        <v>101.30701446533203</v>
      </c>
      <c r="AB575" s="1">
        <v>2.2297611236572266</v>
      </c>
      <c r="AC575" s="1">
        <v>-0.3687986433506012</v>
      </c>
      <c r="AD575" s="1">
        <v>1.6452101990580559E-2</v>
      </c>
      <c r="AE575" s="1">
        <v>2.0021703094244003E-3</v>
      </c>
      <c r="AF575" s="1">
        <v>1.6482429578900337E-2</v>
      </c>
      <c r="AG575" s="1">
        <v>1.6706613823771477E-3</v>
      </c>
      <c r="AH575" s="1">
        <v>1</v>
      </c>
      <c r="AI575" s="1">
        <v>-0.21956524252891541</v>
      </c>
      <c r="AJ575" s="1">
        <v>2.737391471862793</v>
      </c>
      <c r="AK575" s="1">
        <v>1</v>
      </c>
      <c r="AL575" s="1">
        <v>0</v>
      </c>
      <c r="AM575" s="1">
        <v>0.15999999642372131</v>
      </c>
      <c r="AN575" s="1">
        <v>111115</v>
      </c>
      <c r="AO575">
        <f>X575*0.000001/(K575*0.0001)</f>
        <v>0.58506968124412673</v>
      </c>
      <c r="AP575">
        <f>(U575-T575)/(1000-U575)*AO575</f>
        <v>4.617216965816493E-4</v>
      </c>
      <c r="AQ575">
        <f>(P575+273.15)</f>
        <v>311.70883789062498</v>
      </c>
      <c r="AR575">
        <f>(O575+273.15)</f>
        <v>313.71535339355466</v>
      </c>
      <c r="AS575">
        <f>(Y575*AK575+Z575*AL575)*AM575</f>
        <v>7.5762764906225355E-3</v>
      </c>
      <c r="AT575">
        <f>((AS575+0.00000010773*(AR575^4-AQ575^4))-AP575*44100)/(L575*0.92*2*29.3+0.00000043092*AQ575^3)</f>
        <v>0.10243211953424668</v>
      </c>
      <c r="AU575">
        <f>0.61365*EXP(17.502*J575/(240.97+J575))</f>
        <v>6.861559713896793</v>
      </c>
      <c r="AV575">
        <f>AU575*1000/AA575</f>
        <v>67.730351645540466</v>
      </c>
      <c r="AW575">
        <f>(AV575-U575)</f>
        <v>43.758683402132263</v>
      </c>
      <c r="AX575">
        <f>IF(D575,P575,(O575+P575)/2)</f>
        <v>39.562095642089844</v>
      </c>
      <c r="AY575">
        <f>0.61365*EXP(17.502*AX575/(240.97+AX575))</f>
        <v>7.2419648022903225</v>
      </c>
      <c r="AZ575">
        <f>IF(AW575&lt;&gt;0,(1000-(AV575+U575)/2)/AW575*AP575,0)</f>
        <v>1.0067745558785195E-2</v>
      </c>
      <c r="BA575">
        <f>U575*AA575/1000</f>
        <v>2.4284981414930953</v>
      </c>
      <c r="BB575">
        <f>(AY575-BA575)</f>
        <v>4.8134666607972267</v>
      </c>
      <c r="BC575">
        <f>1/(1.6/F575+1.37/N575)</f>
        <v>6.2976392502005745E-3</v>
      </c>
      <c r="BD575">
        <f>G575*AA575*0.001</f>
        <v>100.7856907963757</v>
      </c>
      <c r="BE575">
        <f>G575/S575</f>
        <v>2.3887718973406784</v>
      </c>
      <c r="BF575">
        <f>(1-AP575*AA575/AU575/F575)*100</f>
        <v>32.684434007508614</v>
      </c>
      <c r="BG575">
        <f>(S575-E575/(N575/1.35))</f>
        <v>419.58515227271039</v>
      </c>
      <c r="BH575">
        <f>E575*BF575/100/BG575</f>
        <v>-3.0911624711166675E-3</v>
      </c>
    </row>
    <row r="576" spans="1:60" x14ac:dyDescent="0.25">
      <c r="A576" s="1">
        <v>181</v>
      </c>
      <c r="B576" s="1" t="s">
        <v>638</v>
      </c>
      <c r="C576" s="1">
        <v>24373.499999474734</v>
      </c>
      <c r="D576" s="1">
        <v>0</v>
      </c>
      <c r="E576">
        <f>(R576-S576*(1000-T576)/(1000-U576))*AO576</f>
        <v>-3.9652133939599614</v>
      </c>
      <c r="F576">
        <f>IF(AZ576&lt;&gt;0,1/(1/AZ576-1/N576),0)</f>
        <v>1.0124492842812726E-2</v>
      </c>
      <c r="G576">
        <f>((BC576-AP576/2)*S576-E576)/(BC576+AP576/2)</f>
        <v>994.51475796052125</v>
      </c>
      <c r="H576">
        <f>AP576*1000</f>
        <v>0.4613388359327058</v>
      </c>
      <c r="I576">
        <f>(AU576-BA576)</f>
        <v>4.430601674781526</v>
      </c>
      <c r="J576">
        <f>(P576+AT576*D576)</f>
        <v>38.549674987792969</v>
      </c>
      <c r="K576" s="1">
        <v>8.5500001907348633</v>
      </c>
      <c r="L576">
        <f>(K576*AI576+AJ576)</f>
        <v>0.86010860636181974</v>
      </c>
      <c r="M576" s="1">
        <v>1</v>
      </c>
      <c r="N576">
        <f>L576*(M576+1)*(M576+1)/(M576*M576+1)</f>
        <v>1.7202172127236395</v>
      </c>
      <c r="O576" s="1">
        <v>40.554355621337891</v>
      </c>
      <c r="P576" s="1">
        <v>38.549674987792969</v>
      </c>
      <c r="Q576" s="1">
        <v>41.079746246337891</v>
      </c>
      <c r="R576" s="1">
        <v>409.96728515625</v>
      </c>
      <c r="S576" s="1">
        <v>416.41607666015625</v>
      </c>
      <c r="T576" s="1">
        <v>23.192754745483398</v>
      </c>
      <c r="U576" s="1">
        <v>23.962356567382812</v>
      </c>
      <c r="V576" s="1">
        <v>30.768625259399414</v>
      </c>
      <c r="W576" s="1">
        <v>31.789743423461914</v>
      </c>
      <c r="X576" s="1">
        <v>500.24945068359375</v>
      </c>
      <c r="Y576" s="1">
        <v>3.5601567476987839E-2</v>
      </c>
      <c r="Z576" s="1">
        <v>0.11810236424207687</v>
      </c>
      <c r="AA576" s="1">
        <v>101.30744934082031</v>
      </c>
      <c r="AB576" s="1">
        <v>2.2297611236572266</v>
      </c>
      <c r="AC576" s="1">
        <v>-0.3687986433506012</v>
      </c>
      <c r="AD576" s="1">
        <v>1.6452101990580559E-2</v>
      </c>
      <c r="AE576" s="1">
        <v>2.0021703094244003E-3</v>
      </c>
      <c r="AF576" s="1">
        <v>1.6482429578900337E-2</v>
      </c>
      <c r="AG576" s="1">
        <v>1.6706613823771477E-3</v>
      </c>
      <c r="AH576" s="1">
        <v>1</v>
      </c>
      <c r="AI576" s="1">
        <v>-0.21956524252891541</v>
      </c>
      <c r="AJ576" s="1">
        <v>2.737391471862793</v>
      </c>
      <c r="AK576" s="1">
        <v>1</v>
      </c>
      <c r="AL576" s="1">
        <v>0</v>
      </c>
      <c r="AM576" s="1">
        <v>0.15999999642372131</v>
      </c>
      <c r="AN576" s="1">
        <v>111115</v>
      </c>
      <c r="AO576">
        <f>X576*0.000001/(K576*0.0001)</f>
        <v>0.5850870637706943</v>
      </c>
      <c r="AP576">
        <f>(U576-T576)/(1000-U576)*AO576</f>
        <v>4.6133883593270581E-4</v>
      </c>
      <c r="AQ576">
        <f>(P576+273.15)</f>
        <v>311.69967498779295</v>
      </c>
      <c r="AR576">
        <f>(O576+273.15)</f>
        <v>313.70435562133787</v>
      </c>
      <c r="AS576">
        <f>(Y576*AK576+Z576*AL576)*AM576</f>
        <v>5.6962506689969272E-3</v>
      </c>
      <c r="AT576">
        <f>((AS576+0.00000010773*(AR576^4-AQ576^4))-AP576*44100)/(L576*0.92*2*29.3+0.00000043092*AQ576^3)</f>
        <v>0.10223669480620437</v>
      </c>
      <c r="AU576">
        <f>0.61365*EXP(17.502*J576/(240.97+J576))</f>
        <v>6.8581668988183333</v>
      </c>
      <c r="AV576">
        <f>AU576*1000/AA576</f>
        <v>67.696570621830261</v>
      </c>
      <c r="AW576">
        <f>(AV576-U576)</f>
        <v>43.734214054447449</v>
      </c>
      <c r="AX576">
        <f>IF(D576,P576,(O576+P576)/2)</f>
        <v>39.55201530456543</v>
      </c>
      <c r="AY576">
        <f>0.61365*EXP(17.502*AX576/(240.97+AX576))</f>
        <v>7.2380535544971121</v>
      </c>
      <c r="AZ576">
        <f>IF(AW576&lt;&gt;0,(1000-(AV576+U576)/2)/AW576*AP576,0)</f>
        <v>1.0065252893273043E-2</v>
      </c>
      <c r="BA576">
        <f>U576*AA576/1000</f>
        <v>2.4275652240368073</v>
      </c>
      <c r="BB576">
        <f>(AY576-BA576)</f>
        <v>4.8104883304603048</v>
      </c>
      <c r="BC576">
        <f>1/(1.6/F576+1.37/N576)</f>
        <v>6.2960787098839755E-3</v>
      </c>
      <c r="BD576">
        <f>G576*AA576*0.001</f>
        <v>100.75175346078369</v>
      </c>
      <c r="BE576">
        <f>G576/S576</f>
        <v>2.388271763993782</v>
      </c>
      <c r="BF576">
        <f>(1-AP576*AA576/AU576/F576)*100</f>
        <v>32.689925841757869</v>
      </c>
      <c r="BG576">
        <f>(S576-E576/(N576/1.35))</f>
        <v>419.52791512000425</v>
      </c>
      <c r="BH576">
        <f>E576*BF576/100/BG576</f>
        <v>-3.0897236423044262E-3</v>
      </c>
    </row>
    <row r="577" spans="1:60" x14ac:dyDescent="0.25">
      <c r="A577" s="1" t="s">
        <v>9</v>
      </c>
      <c r="B577" s="1" t="s">
        <v>639</v>
      </c>
    </row>
    <row r="578" spans="1:60" x14ac:dyDescent="0.25">
      <c r="A578" s="1" t="s">
        <v>9</v>
      </c>
      <c r="B578" s="1" t="s">
        <v>640</v>
      </c>
    </row>
    <row r="579" spans="1:60" x14ac:dyDescent="0.25">
      <c r="A579" s="1" t="s">
        <v>9</v>
      </c>
      <c r="B579" s="1" t="s">
        <v>641</v>
      </c>
    </row>
    <row r="580" spans="1:60" x14ac:dyDescent="0.25">
      <c r="A580" s="1" t="s">
        <v>9</v>
      </c>
      <c r="B580" s="1" t="s">
        <v>642</v>
      </c>
    </row>
    <row r="581" spans="1:60" x14ac:dyDescent="0.25">
      <c r="A581" s="1" t="s">
        <v>9</v>
      </c>
      <c r="B581" s="1" t="s">
        <v>643</v>
      </c>
    </row>
    <row r="582" spans="1:60" x14ac:dyDescent="0.25">
      <c r="A582" s="1" t="s">
        <v>9</v>
      </c>
      <c r="B582" s="1" t="s">
        <v>644</v>
      </c>
    </row>
    <row r="583" spans="1:60" x14ac:dyDescent="0.25">
      <c r="A583" s="1" t="s">
        <v>9</v>
      </c>
      <c r="B583" s="1" t="s">
        <v>645</v>
      </c>
    </row>
    <row r="584" spans="1:60" x14ac:dyDescent="0.25">
      <c r="A584" s="1" t="s">
        <v>9</v>
      </c>
      <c r="B584" s="1" t="s">
        <v>646</v>
      </c>
    </row>
    <row r="585" spans="1:60" x14ac:dyDescent="0.25">
      <c r="A585" s="1" t="s">
        <v>9</v>
      </c>
      <c r="B585" s="1" t="s">
        <v>647</v>
      </c>
    </row>
    <row r="586" spans="1:60" x14ac:dyDescent="0.25">
      <c r="A586" s="1" t="s">
        <v>9</v>
      </c>
      <c r="B586" s="1" t="s">
        <v>648</v>
      </c>
    </row>
    <row r="587" spans="1:60" x14ac:dyDescent="0.25">
      <c r="A587" s="1" t="s">
        <v>9</v>
      </c>
      <c r="B587" s="1" t="s">
        <v>649</v>
      </c>
    </row>
    <row r="588" spans="1:60" x14ac:dyDescent="0.25">
      <c r="A588" s="1">
        <v>182</v>
      </c>
      <c r="B588" s="1" t="s">
        <v>650</v>
      </c>
      <c r="C588" s="1">
        <v>24781.999999932945</v>
      </c>
      <c r="D588" s="1">
        <v>0</v>
      </c>
      <c r="E588">
        <f>(R588-S588*(1000-T588)/(1000-U588))*AO588</f>
        <v>-3.4723713488049035</v>
      </c>
      <c r="F588">
        <f>IF(AZ588&lt;&gt;0,1/(1/AZ588-1/N588),0)</f>
        <v>1.0739023615577339E-2</v>
      </c>
      <c r="G588">
        <f>((BC588-AP588/2)*S588-E588)/(BC588+AP588/2)</f>
        <v>885.41927508055824</v>
      </c>
      <c r="H588">
        <f>AP588*1000</f>
        <v>0.49763652799080654</v>
      </c>
      <c r="I588">
        <f>(AU588-BA588)</f>
        <v>4.4994071041973775</v>
      </c>
      <c r="J588">
        <f>(P588+AT588*D588)</f>
        <v>38.556198120117187</v>
      </c>
      <c r="K588" s="1">
        <v>6.75</v>
      </c>
      <c r="L588">
        <f>(K588*AI588+AJ588)</f>
        <v>1.255326084792614</v>
      </c>
      <c r="M588" s="1">
        <v>1</v>
      </c>
      <c r="N588">
        <f>L588*(M588+1)*(M588+1)/(M588*M588+1)</f>
        <v>2.510652169585228</v>
      </c>
      <c r="O588" s="1">
        <v>40.540767669677734</v>
      </c>
      <c r="P588" s="1">
        <v>38.556198120117187</v>
      </c>
      <c r="Q588" s="1">
        <v>41.063995361328125</v>
      </c>
      <c r="R588" s="1">
        <v>410.13897705078125</v>
      </c>
      <c r="S588" s="1">
        <v>414.54605102539062</v>
      </c>
      <c r="T588" s="1">
        <v>22.654106140136719</v>
      </c>
      <c r="U588" s="1">
        <v>23.309938430786133</v>
      </c>
      <c r="V588" s="1">
        <v>30.072942733764648</v>
      </c>
      <c r="W588" s="1">
        <v>30.943218231201172</v>
      </c>
      <c r="X588" s="1">
        <v>500.2418212890625</v>
      </c>
      <c r="Y588" s="1">
        <v>-1.2779672630131245E-2</v>
      </c>
      <c r="Z588" s="1">
        <v>0.12378259748220444</v>
      </c>
      <c r="AA588" s="1">
        <v>101.29477691650391</v>
      </c>
      <c r="AB588" s="1">
        <v>2.0982043743133545</v>
      </c>
      <c r="AC588" s="1">
        <v>-0.35889759659767151</v>
      </c>
      <c r="AD588" s="1">
        <v>3.2783724367618561E-2</v>
      </c>
      <c r="AE588" s="1">
        <v>1.4074837090447545E-3</v>
      </c>
      <c r="AF588" s="1">
        <v>1.9174270331859589E-2</v>
      </c>
      <c r="AG588" s="1">
        <v>1.3281194260343909E-3</v>
      </c>
      <c r="AH588" s="1">
        <v>0.3333333432674408</v>
      </c>
      <c r="AI588" s="1">
        <v>-0.21956524252891541</v>
      </c>
      <c r="AJ588" s="1">
        <v>2.737391471862793</v>
      </c>
      <c r="AK588" s="1">
        <v>1</v>
      </c>
      <c r="AL588" s="1">
        <v>0</v>
      </c>
      <c r="AM588" s="1">
        <v>0.15999999642372131</v>
      </c>
      <c r="AN588" s="1">
        <v>111115</v>
      </c>
      <c r="AO588">
        <f>X588*0.000001/(K588*0.0001)</f>
        <v>0.74109899450231476</v>
      </c>
      <c r="AP588">
        <f>(U588-T588)/(1000-U588)*AO588</f>
        <v>4.9763652799080654E-4</v>
      </c>
      <c r="AQ588">
        <f>(P588+273.15)</f>
        <v>311.70619812011716</v>
      </c>
      <c r="AR588">
        <f>(O588+273.15)</f>
        <v>313.69076766967771</v>
      </c>
      <c r="AS588">
        <f>(Y588*AK588+Z588*AL588)*AM588</f>
        <v>-2.0447475751173283E-3</v>
      </c>
      <c r="AT588">
        <f>((AS588+0.00000010773*(AR588^4-AQ588^4))-AP588*44100)/(L588*0.92*2*29.3+0.00000043092*AQ588^3)</f>
        <v>5.2033581344810273E-2</v>
      </c>
      <c r="AU588">
        <f>0.61365*EXP(17.502*J588/(240.97+J588))</f>
        <v>6.8605821174813002</v>
      </c>
      <c r="AV588">
        <f>AU588*1000/AA588</f>
        <v>67.728883228958566</v>
      </c>
      <c r="AW588">
        <f>(AV588-U588)</f>
        <v>44.418944798172433</v>
      </c>
      <c r="AX588">
        <f>IF(D588,P588,(O588+P588)/2)</f>
        <v>39.548482894897461</v>
      </c>
      <c r="AY588">
        <f>0.61365*EXP(17.502*AX588/(240.97+AX588))</f>
        <v>7.2366833860160238</v>
      </c>
      <c r="AZ588">
        <f>IF(AW588&lt;&gt;0,(1000-(AV588+U588)/2)/AW588*AP588,0)</f>
        <v>1.0693284331436539E-2</v>
      </c>
      <c r="BA588">
        <f>U588*AA588/1000</f>
        <v>2.3611750132839227</v>
      </c>
      <c r="BB588">
        <f>(AY588-BA588)</f>
        <v>4.8755083727321011</v>
      </c>
      <c r="BC588">
        <f>1/(1.6/F588+1.37/N588)</f>
        <v>6.6873971002013796E-3</v>
      </c>
      <c r="BD588">
        <f>G588*AA588*0.001</f>
        <v>89.68834794685776</v>
      </c>
      <c r="BE588">
        <f>G588/S588</f>
        <v>2.1358767569741652</v>
      </c>
      <c r="BF588">
        <f>(1-AP588*AA588/AU588/F588)*100</f>
        <v>31.5815014555495</v>
      </c>
      <c r="BG588">
        <f>(S588-E588/(N588/1.35))</f>
        <v>416.41317598107935</v>
      </c>
      <c r="BH588">
        <f>E588*BF588/100/BG588</f>
        <v>-2.6335069861351647E-3</v>
      </c>
    </row>
    <row r="589" spans="1:60" x14ac:dyDescent="0.25">
      <c r="A589" s="1">
        <v>183</v>
      </c>
      <c r="B589" s="1" t="s">
        <v>651</v>
      </c>
      <c r="C589" s="1">
        <v>24786.999999821186</v>
      </c>
      <c r="D589" s="1">
        <v>0</v>
      </c>
      <c r="E589">
        <f>(R589-S589*(1000-T589)/(1000-U589))*AO589</f>
        <v>-3.5973865013246007</v>
      </c>
      <c r="F589">
        <f>IF(AZ589&lt;&gt;0,1/(1/AZ589-1/N589),0)</f>
        <v>1.0761969304610909E-2</v>
      </c>
      <c r="G589">
        <f>((BC589-AP589/2)*S589-E589)/(BC589+AP589/2)</f>
        <v>902.42211667135848</v>
      </c>
      <c r="H589">
        <f>AP589*1000</f>
        <v>0.49821495251727077</v>
      </c>
      <c r="I589">
        <f>(AU589-BA589)</f>
        <v>4.4952071332745565</v>
      </c>
      <c r="J589">
        <f>(P589+AT589*D589)</f>
        <v>38.542533874511719</v>
      </c>
      <c r="K589" s="1">
        <v>6.75</v>
      </c>
      <c r="L589">
        <f>(K589*AI589+AJ589)</f>
        <v>1.255326084792614</v>
      </c>
      <c r="M589" s="1">
        <v>1</v>
      </c>
      <c r="N589">
        <f>L589*(M589+1)*(M589+1)/(M589*M589+1)</f>
        <v>2.510652169585228</v>
      </c>
      <c r="O589" s="1">
        <v>40.530258178710937</v>
      </c>
      <c r="P589" s="1">
        <v>38.542533874511719</v>
      </c>
      <c r="Q589" s="1">
        <v>41.052196502685547</v>
      </c>
      <c r="R589" s="1">
        <v>410.0089111328125</v>
      </c>
      <c r="S589" s="1">
        <v>414.58428955078125</v>
      </c>
      <c r="T589" s="1">
        <v>22.644887924194336</v>
      </c>
      <c r="U589" s="1">
        <v>23.301483154296875</v>
      </c>
      <c r="V589" s="1">
        <v>30.076993942260742</v>
      </c>
      <c r="W589" s="1">
        <v>30.948726654052734</v>
      </c>
      <c r="X589" s="1">
        <v>500.24566650390625</v>
      </c>
      <c r="Y589" s="1">
        <v>-2.4355271831154823E-2</v>
      </c>
      <c r="Z589" s="1">
        <v>0.1098225861787796</v>
      </c>
      <c r="AA589" s="1">
        <v>101.29469299316406</v>
      </c>
      <c r="AB589" s="1">
        <v>2.0982043743133545</v>
      </c>
      <c r="AC589" s="1">
        <v>-0.35889759659767151</v>
      </c>
      <c r="AD589" s="1">
        <v>3.2783724367618561E-2</v>
      </c>
      <c r="AE589" s="1">
        <v>1.4074837090447545E-3</v>
      </c>
      <c r="AF589" s="1">
        <v>1.9174270331859589E-2</v>
      </c>
      <c r="AG589" s="1">
        <v>1.3281194260343909E-3</v>
      </c>
      <c r="AH589" s="1">
        <v>0.66666668653488159</v>
      </c>
      <c r="AI589" s="1">
        <v>-0.21956524252891541</v>
      </c>
      <c r="AJ589" s="1">
        <v>2.737391471862793</v>
      </c>
      <c r="AK589" s="1">
        <v>1</v>
      </c>
      <c r="AL589" s="1">
        <v>0</v>
      </c>
      <c r="AM589" s="1">
        <v>0.15999999642372131</v>
      </c>
      <c r="AN589" s="1">
        <v>111115</v>
      </c>
      <c r="AO589">
        <f>X589*0.000001/(K589*0.0001)</f>
        <v>0.74110469111689803</v>
      </c>
      <c r="AP589">
        <f>(U589-T589)/(1000-U589)*AO589</f>
        <v>4.9821495251727076E-4</v>
      </c>
      <c r="AQ589">
        <f>(P589+273.15)</f>
        <v>311.6925338745117</v>
      </c>
      <c r="AR589">
        <f>(O589+273.15)</f>
        <v>313.68025817871091</v>
      </c>
      <c r="AS589">
        <f>(Y589*AK589+Z589*AL589)*AM589</f>
        <v>-3.8968434058835322E-3</v>
      </c>
      <c r="AT589">
        <f>((AS589+0.00000010773*(AR589^4-AQ589^4))-AP589*44100)/(L589*0.92*2*29.3+0.00000043092*AQ589^3)</f>
        <v>5.2173055617389275E-2</v>
      </c>
      <c r="AU589">
        <f>0.61365*EXP(17.502*J589/(240.97+J589))</f>
        <v>6.8555237156744422</v>
      </c>
      <c r="AV589">
        <f>AU589*1000/AA589</f>
        <v>67.679001861796365</v>
      </c>
      <c r="AW589">
        <f>(AV589-U589)</f>
        <v>44.37751870749949</v>
      </c>
      <c r="AX589">
        <f>IF(D589,P589,(O589+P589)/2)</f>
        <v>39.536396026611328</v>
      </c>
      <c r="AY589">
        <f>0.61365*EXP(17.502*AX589/(240.97+AX589))</f>
        <v>7.2319967729139423</v>
      </c>
      <c r="AZ589">
        <f>IF(AW589&lt;&gt;0,(1000-(AV589+U589)/2)/AW589*AP589,0)</f>
        <v>1.0716034770681318E-2</v>
      </c>
      <c r="BA589">
        <f>U589*AA589/1000</f>
        <v>2.3603165823998862</v>
      </c>
      <c r="BB589">
        <f>(AY589-BA589)</f>
        <v>4.8716801905140557</v>
      </c>
      <c r="BC589">
        <f>1/(1.6/F589+1.37/N589)</f>
        <v>6.701633570629373E-3</v>
      </c>
      <c r="BD589">
        <f>G589*AA589*0.001</f>
        <v>91.410571258466547</v>
      </c>
      <c r="BE589">
        <f>G589/S589</f>
        <v>2.1766915423861555</v>
      </c>
      <c r="BF589">
        <f>(1-AP589*AA589/AU589/F589)*100</f>
        <v>31.597643533402032</v>
      </c>
      <c r="BG589">
        <f>(S589-E589/(N589/1.35))</f>
        <v>416.51863626579853</v>
      </c>
      <c r="BH589">
        <f>E589*BF589/100/BG589</f>
        <v>-2.7290240201446828E-3</v>
      </c>
    </row>
    <row r="590" spans="1:60" x14ac:dyDescent="0.25">
      <c r="A590" s="1">
        <v>184</v>
      </c>
      <c r="B590" s="1" t="s">
        <v>652</v>
      </c>
      <c r="C590" s="1">
        <v>24791.999999709427</v>
      </c>
      <c r="D590" s="1">
        <v>0</v>
      </c>
      <c r="E590">
        <f>(R590-S590*(1000-T590)/(1000-U590))*AO590</f>
        <v>-3.669629836133578</v>
      </c>
      <c r="F590">
        <f>IF(AZ590&lt;&gt;0,1/(1/AZ590-1/N590),0)</f>
        <v>1.0773975142487563E-2</v>
      </c>
      <c r="G590">
        <f>((BC590-AP590/2)*S590-E590)/(BC590+AP590/2)</f>
        <v>912.23068302499939</v>
      </c>
      <c r="H590">
        <f>AP590*1000</f>
        <v>0.49875468938779483</v>
      </c>
      <c r="I590">
        <f>(AU590-BA590)</f>
        <v>4.4951162525246069</v>
      </c>
      <c r="J590">
        <f>(P590+AT590*D590)</f>
        <v>38.539657592773437</v>
      </c>
      <c r="K590" s="1">
        <v>6.75</v>
      </c>
      <c r="L590">
        <f>(K590*AI590+AJ590)</f>
        <v>1.255326084792614</v>
      </c>
      <c r="M590" s="1">
        <v>1</v>
      </c>
      <c r="N590">
        <f>L590*(M590+1)*(M590+1)/(M590*M590+1)</f>
        <v>2.510652169585228</v>
      </c>
      <c r="O590" s="1">
        <v>40.521228790283203</v>
      </c>
      <c r="P590" s="1">
        <v>38.539657592773437</v>
      </c>
      <c r="Q590" s="1">
        <v>41.058700561523438</v>
      </c>
      <c r="R590" s="1">
        <v>409.91143798828125</v>
      </c>
      <c r="S590" s="1">
        <v>414.58404541015625</v>
      </c>
      <c r="T590" s="1">
        <v>22.634626388549805</v>
      </c>
      <c r="U590" s="1">
        <v>23.291946411132812</v>
      </c>
      <c r="V590" s="1">
        <v>30.078166961669922</v>
      </c>
      <c r="W590" s="1">
        <v>30.951007843017578</v>
      </c>
      <c r="X590" s="1">
        <v>500.24029541015625</v>
      </c>
      <c r="Y590" s="1">
        <v>-3.4227550029754639E-2</v>
      </c>
      <c r="Z590" s="1">
        <v>8.2504928112030029E-2</v>
      </c>
      <c r="AA590" s="1">
        <v>101.29437255859375</v>
      </c>
      <c r="AB590" s="1">
        <v>2.0982043743133545</v>
      </c>
      <c r="AC590" s="1">
        <v>-0.35889759659767151</v>
      </c>
      <c r="AD590" s="1">
        <v>3.2783724367618561E-2</v>
      </c>
      <c r="AE590" s="1">
        <v>1.4074837090447545E-3</v>
      </c>
      <c r="AF590" s="1">
        <v>1.9174270331859589E-2</v>
      </c>
      <c r="AG590" s="1">
        <v>1.3281194260343909E-3</v>
      </c>
      <c r="AH590" s="1">
        <v>1</v>
      </c>
      <c r="AI590" s="1">
        <v>-0.21956524252891541</v>
      </c>
      <c r="AJ590" s="1">
        <v>2.737391471862793</v>
      </c>
      <c r="AK590" s="1">
        <v>1</v>
      </c>
      <c r="AL590" s="1">
        <v>0</v>
      </c>
      <c r="AM590" s="1">
        <v>0.15999999642372131</v>
      </c>
      <c r="AN590" s="1">
        <v>111115</v>
      </c>
      <c r="AO590">
        <f>X590*0.000001/(K590*0.0001)</f>
        <v>0.74109673394097209</v>
      </c>
      <c r="AP590">
        <f>(U590-T590)/(1000-U590)*AO590</f>
        <v>4.987546893877948E-4</v>
      </c>
      <c r="AQ590">
        <f>(P590+273.15)</f>
        <v>311.68965759277341</v>
      </c>
      <c r="AR590">
        <f>(O590+273.15)</f>
        <v>313.67122879028318</v>
      </c>
      <c r="AS590">
        <f>(Y590*AK590+Z590*AL590)*AM590</f>
        <v>-5.4764078823534845E-3</v>
      </c>
      <c r="AT590">
        <f>((AS590+0.00000010773*(AR590^4-AQ590^4))-AP590*44100)/(L590*0.92*2*29.3+0.00000043092*AQ590^3)</f>
        <v>5.0836200069308536E-2</v>
      </c>
      <c r="AU590">
        <f>0.61365*EXP(17.502*J590/(240.97+J590))</f>
        <v>6.8544593499086943</v>
      </c>
      <c r="AV590">
        <f>AU590*1000/AA590</f>
        <v>67.668708307993427</v>
      </c>
      <c r="AW590">
        <f>(AV590-U590)</f>
        <v>44.376761896860614</v>
      </c>
      <c r="AX590">
        <f>IF(D590,P590,(O590+P590)/2)</f>
        <v>39.53044319152832</v>
      </c>
      <c r="AY590">
        <f>0.61365*EXP(17.502*AX590/(240.97+AX590))</f>
        <v>7.2296895629081703</v>
      </c>
      <c r="AZ590">
        <f>IF(AW590&lt;&gt;0,(1000-(AV590+U590)/2)/AW590*AP590,0)</f>
        <v>1.0727938283302273E-2</v>
      </c>
      <c r="BA590">
        <f>U590*AA590/1000</f>
        <v>2.3593430973840879</v>
      </c>
      <c r="BB590">
        <f>(AY590-BA590)</f>
        <v>4.8703464655240829</v>
      </c>
      <c r="BC590">
        <f>1/(1.6/F590+1.37/N590)</f>
        <v>6.7090824088712406E-3</v>
      </c>
      <c r="BD590">
        <f>G590*AA590*0.001</f>
        <v>92.40383466571474</v>
      </c>
      <c r="BE590">
        <f>G590/S590</f>
        <v>2.2003516370788252</v>
      </c>
      <c r="BF590">
        <f>(1-AP590*AA590/AU590/F590)*100</f>
        <v>31.58944145615591</v>
      </c>
      <c r="BG590">
        <f>(S590-E590/(N590/1.35))</f>
        <v>416.5572380087944</v>
      </c>
      <c r="BH590">
        <f>E590*BF590/100/BG590</f>
        <v>-2.7828482210134429E-3</v>
      </c>
    </row>
    <row r="591" spans="1:60" x14ac:dyDescent="0.25">
      <c r="A591" s="1">
        <v>185</v>
      </c>
      <c r="B591" s="1" t="s">
        <v>653</v>
      </c>
      <c r="C591" s="1">
        <v>24797.499999586493</v>
      </c>
      <c r="D591" s="1">
        <v>0</v>
      </c>
      <c r="E591">
        <f>(R591-S591*(1000-T591)/(1000-U591))*AO591</f>
        <v>-3.6525560420953167</v>
      </c>
      <c r="F591">
        <f>IF(AZ591&lt;&gt;0,1/(1/AZ591-1/N591),0)</f>
        <v>1.078259533527373E-2</v>
      </c>
      <c r="G591">
        <f>((BC591-AP591/2)*S591-E591)/(BC591+AP591/2)</f>
        <v>909.27144548034107</v>
      </c>
      <c r="H591">
        <f>AP591*1000</f>
        <v>0.49962147319244066</v>
      </c>
      <c r="I591">
        <f>(AU591-BA591)</f>
        <v>4.4992678920352365</v>
      </c>
      <c r="J591">
        <f>(P591+AT591*D591)</f>
        <v>38.548622131347656</v>
      </c>
      <c r="K591" s="1">
        <v>6.75</v>
      </c>
      <c r="L591">
        <f>(K591*AI591+AJ591)</f>
        <v>1.255326084792614</v>
      </c>
      <c r="M591" s="1">
        <v>1</v>
      </c>
      <c r="N591">
        <f>L591*(M591+1)*(M591+1)/(M591*M591+1)</f>
        <v>2.510652169585228</v>
      </c>
      <c r="O591" s="1">
        <v>40.519508361816406</v>
      </c>
      <c r="P591" s="1">
        <v>38.548622131347656</v>
      </c>
      <c r="Q591" s="1">
        <v>41.092750549316406</v>
      </c>
      <c r="R591" s="1">
        <v>409.88845825195312</v>
      </c>
      <c r="S591" s="1">
        <v>414.53787231445312</v>
      </c>
      <c r="T591" s="1">
        <v>22.625293731689453</v>
      </c>
      <c r="U591" s="1">
        <v>23.283803939819336</v>
      </c>
      <c r="V591" s="1">
        <v>30.070281982421875</v>
      </c>
      <c r="W591" s="1">
        <v>30.945333480834961</v>
      </c>
      <c r="X591" s="1">
        <v>500.2081298828125</v>
      </c>
      <c r="Y591" s="1">
        <v>1.0767762549221516E-2</v>
      </c>
      <c r="Z591" s="1">
        <v>7.6860614120960236E-2</v>
      </c>
      <c r="AA591" s="1">
        <v>101.29398345947266</v>
      </c>
      <c r="AB591" s="1">
        <v>2.0982043743133545</v>
      </c>
      <c r="AC591" s="1">
        <v>-0.35889759659767151</v>
      </c>
      <c r="AD591" s="1">
        <v>3.2783724367618561E-2</v>
      </c>
      <c r="AE591" s="1">
        <v>1.4074837090447545E-3</v>
      </c>
      <c r="AF591" s="1">
        <v>1.9174270331859589E-2</v>
      </c>
      <c r="AG591" s="1">
        <v>1.3281194260343909E-3</v>
      </c>
      <c r="AH591" s="1">
        <v>1</v>
      </c>
      <c r="AI591" s="1">
        <v>-0.21956524252891541</v>
      </c>
      <c r="AJ591" s="1">
        <v>2.737391471862793</v>
      </c>
      <c r="AK591" s="1">
        <v>1</v>
      </c>
      <c r="AL591" s="1">
        <v>0</v>
      </c>
      <c r="AM591" s="1">
        <v>0.15999999642372131</v>
      </c>
      <c r="AN591" s="1">
        <v>111115</v>
      </c>
      <c r="AO591">
        <f>X591*0.000001/(K591*0.0001)</f>
        <v>0.74104908130787028</v>
      </c>
      <c r="AP591">
        <f>(U591-T591)/(1000-U591)*AO591</f>
        <v>4.9962147319244064E-4</v>
      </c>
      <c r="AQ591">
        <f>(P591+273.15)</f>
        <v>311.69862213134763</v>
      </c>
      <c r="AR591">
        <f>(O591+273.15)</f>
        <v>313.66950836181638</v>
      </c>
      <c r="AS591">
        <f>(Y591*AK591+Z591*AL591)*AM591</f>
        <v>1.7228419693669228E-3</v>
      </c>
      <c r="AT591">
        <f>((AS591+0.00000010773*(AR591^4-AQ591^4))-AP591*44100)/(L591*0.92*2*29.3+0.00000043092*AQ591^3)</f>
        <v>4.8718655462777954E-2</v>
      </c>
      <c r="AU591">
        <f>0.61365*EXP(17.502*J591/(240.97+J591))</f>
        <v>6.8577771431889003</v>
      </c>
      <c r="AV591">
        <f>AU591*1000/AA591</f>
        <v>67.701722342992582</v>
      </c>
      <c r="AW591">
        <f>(AV591-U591)</f>
        <v>44.417918403173246</v>
      </c>
      <c r="AX591">
        <f>IF(D591,P591,(O591+P591)/2)</f>
        <v>39.534065246582031</v>
      </c>
      <c r="AY591">
        <f>0.61365*EXP(17.502*AX591/(240.97+AX591))</f>
        <v>7.2310933291740902</v>
      </c>
      <c r="AZ591">
        <f>IF(AW591&lt;&gt;0,(1000-(AV591+U591)/2)/AW591*AP591,0)</f>
        <v>1.0736484936630149E-2</v>
      </c>
      <c r="BA591">
        <f>U591*AA591/1000</f>
        <v>2.3585092511536643</v>
      </c>
      <c r="BB591">
        <f>(AY591-BA591)</f>
        <v>4.8725840780204255</v>
      </c>
      <c r="BC591">
        <f>1/(1.6/F591+1.37/N591)</f>
        <v>6.714430637983439E-3</v>
      </c>
      <c r="BD591">
        <f>G591*AA591*0.001</f>
        <v>92.103726758656464</v>
      </c>
      <c r="BE591">
        <f>G591/S591</f>
        <v>2.1934580799666992</v>
      </c>
      <c r="BF591">
        <f>(1-AP591*AA591/AU591/F591)*100</f>
        <v>31.558728134349234</v>
      </c>
      <c r="BG591">
        <f>(S591-E591/(N591/1.35))</f>
        <v>416.50188418219159</v>
      </c>
      <c r="BH591">
        <f>E591*BF591/100/BG591</f>
        <v>-2.7675750700214808E-3</v>
      </c>
    </row>
    <row r="592" spans="1:60" x14ac:dyDescent="0.25">
      <c r="A592" s="1">
        <v>186</v>
      </c>
      <c r="B592" s="1" t="s">
        <v>654</v>
      </c>
      <c r="C592" s="1">
        <v>24802.499999474734</v>
      </c>
      <c r="D592" s="1">
        <v>0</v>
      </c>
      <c r="E592">
        <f>(R592-S592*(1000-T592)/(1000-U592))*AO592</f>
        <v>-3.6092009236127574</v>
      </c>
      <c r="F592">
        <f>IF(AZ592&lt;&gt;0,1/(1/AZ592-1/N592),0)</f>
        <v>1.0784552891718339E-2</v>
      </c>
      <c r="G592">
        <f>((BC592-AP592/2)*S592-E592)/(BC592+AP592/2)</f>
        <v>902.88183843123227</v>
      </c>
      <c r="H592">
        <f>AP592*1000</f>
        <v>0.50028652285454167</v>
      </c>
      <c r="I592">
        <f>(AU592-BA592)</f>
        <v>4.5043363642149927</v>
      </c>
      <c r="J592">
        <f>(P592+AT592*D592)</f>
        <v>38.560451507568359</v>
      </c>
      <c r="K592" s="1">
        <v>6.75</v>
      </c>
      <c r="L592">
        <f>(K592*AI592+AJ592)</f>
        <v>1.255326084792614</v>
      </c>
      <c r="M592" s="1">
        <v>1</v>
      </c>
      <c r="N592">
        <f>L592*(M592+1)*(M592+1)/(M592*M592+1)</f>
        <v>2.510652169585228</v>
      </c>
      <c r="O592" s="1">
        <v>40.524433135986328</v>
      </c>
      <c r="P592" s="1">
        <v>38.560451507568359</v>
      </c>
      <c r="Q592" s="1">
        <v>41.105354309082031</v>
      </c>
      <c r="R592" s="1">
        <v>409.92990112304687</v>
      </c>
      <c r="S592" s="1">
        <v>414.52047729492187</v>
      </c>
      <c r="T592" s="1">
        <v>22.617713928222656</v>
      </c>
      <c r="U592" s="1">
        <v>23.277109146118164</v>
      </c>
      <c r="V592" s="1">
        <v>30.054018020629883</v>
      </c>
      <c r="W592" s="1">
        <v>30.929664611816406</v>
      </c>
      <c r="X592" s="1">
        <v>500.20513916015625</v>
      </c>
      <c r="Y592" s="1">
        <v>-1.1355152819305658E-3</v>
      </c>
      <c r="Z592" s="1">
        <v>0.12602517008781433</v>
      </c>
      <c r="AA592" s="1">
        <v>101.29354858398437</v>
      </c>
      <c r="AB592" s="1">
        <v>2.0982043743133545</v>
      </c>
      <c r="AC592" s="1">
        <v>-0.35889759659767151</v>
      </c>
      <c r="AD592" s="1">
        <v>3.2783724367618561E-2</v>
      </c>
      <c r="AE592" s="1">
        <v>1.4074837090447545E-3</v>
      </c>
      <c r="AF592" s="1">
        <v>1.9174270331859589E-2</v>
      </c>
      <c r="AG592" s="1">
        <v>1.3281194260343909E-3</v>
      </c>
      <c r="AH592" s="1">
        <v>1</v>
      </c>
      <c r="AI592" s="1">
        <v>-0.21956524252891541</v>
      </c>
      <c r="AJ592" s="1">
        <v>2.737391471862793</v>
      </c>
      <c r="AK592" s="1">
        <v>1</v>
      </c>
      <c r="AL592" s="1">
        <v>0</v>
      </c>
      <c r="AM592" s="1">
        <v>0.15999999642372131</v>
      </c>
      <c r="AN592" s="1">
        <v>111115</v>
      </c>
      <c r="AO592">
        <f>X592*0.000001/(K592*0.0001)</f>
        <v>0.74104465060763891</v>
      </c>
      <c r="AP592">
        <f>(U592-T592)/(1000-U592)*AO592</f>
        <v>5.0028652285454163E-4</v>
      </c>
      <c r="AQ592">
        <f>(P592+273.15)</f>
        <v>311.71045150756834</v>
      </c>
      <c r="AR592">
        <f>(O592+273.15)</f>
        <v>313.67443313598631</v>
      </c>
      <c r="AS592">
        <f>(Y592*AK592+Z592*AL592)*AM592</f>
        <v>-1.8168244104797143E-4</v>
      </c>
      <c r="AT592">
        <f>((AS592+0.00000010773*(AR592^4-AQ592^4))-AP592*44100)/(L592*0.92*2*29.3+0.00000043092*AQ592^3)</f>
        <v>4.7229845394963652E-2</v>
      </c>
      <c r="AU592">
        <f>0.61365*EXP(17.502*J592/(240.97+J592))</f>
        <v>6.8621573504020201</v>
      </c>
      <c r="AV592">
        <f>AU592*1000/AA592</f>
        <v>67.745255708091591</v>
      </c>
      <c r="AW592">
        <f>(AV592-U592)</f>
        <v>44.468146561973427</v>
      </c>
      <c r="AX592">
        <f>IF(D592,P592,(O592+P592)/2)</f>
        <v>39.542442321777344</v>
      </c>
      <c r="AY592">
        <f>0.61365*EXP(17.502*AX592/(240.97+AX592))</f>
        <v>7.2343408597796053</v>
      </c>
      <c r="AZ592">
        <f>IF(AW592&lt;&gt;0,(1000-(AV592+U592)/2)/AW592*AP592,0)</f>
        <v>1.0738425784883782E-2</v>
      </c>
      <c r="BA592">
        <f>U592*AA592/1000</f>
        <v>2.3578209861870274</v>
      </c>
      <c r="BB592">
        <f>(AY592-BA592)</f>
        <v>4.8765198735925779</v>
      </c>
      <c r="BC592">
        <f>1/(1.6/F592+1.37/N592)</f>
        <v>6.7156451610219936E-3</v>
      </c>
      <c r="BD592">
        <f>G592*AA592*0.001</f>
        <v>91.456105366731151</v>
      </c>
      <c r="BE592">
        <f>G592/S592</f>
        <v>2.1781356721464267</v>
      </c>
      <c r="BF592">
        <f>(1-AP592*AA592/AU592/F592)*100</f>
        <v>31.524096295575067</v>
      </c>
      <c r="BG592">
        <f>(S592-E592/(N592/1.35))</f>
        <v>416.46117672987475</v>
      </c>
      <c r="BH592">
        <f>E592*BF592/100/BG592</f>
        <v>-2.7319904909130339E-3</v>
      </c>
    </row>
    <row r="593" spans="1:60" x14ac:dyDescent="0.25">
      <c r="A593" s="1" t="s">
        <v>9</v>
      </c>
      <c r="B593" s="1" t="s">
        <v>655</v>
      </c>
    </row>
    <row r="594" spans="1:60" x14ac:dyDescent="0.25">
      <c r="A594" s="1" t="s">
        <v>9</v>
      </c>
      <c r="B594" s="1" t="s">
        <v>656</v>
      </c>
    </row>
    <row r="595" spans="1:60" x14ac:dyDescent="0.25">
      <c r="A595" s="1" t="s">
        <v>9</v>
      </c>
      <c r="B595" s="1" t="s">
        <v>657</v>
      </c>
    </row>
    <row r="596" spans="1:60" x14ac:dyDescent="0.25">
      <c r="A596" s="1" t="s">
        <v>9</v>
      </c>
      <c r="B596" s="1" t="s">
        <v>658</v>
      </c>
    </row>
    <row r="597" spans="1:60" x14ac:dyDescent="0.25">
      <c r="A597" s="1" t="s">
        <v>9</v>
      </c>
      <c r="B597" s="1" t="s">
        <v>659</v>
      </c>
    </row>
    <row r="598" spans="1:60" x14ac:dyDescent="0.25">
      <c r="A598" s="1" t="s">
        <v>9</v>
      </c>
      <c r="B598" s="1" t="s">
        <v>660</v>
      </c>
    </row>
    <row r="599" spans="1:60" x14ac:dyDescent="0.25">
      <c r="A599" s="1" t="s">
        <v>9</v>
      </c>
      <c r="B599" s="1" t="s">
        <v>661</v>
      </c>
    </row>
    <row r="600" spans="1:60" x14ac:dyDescent="0.25">
      <c r="A600" s="1" t="s">
        <v>9</v>
      </c>
      <c r="B600" s="1" t="s">
        <v>662</v>
      </c>
    </row>
    <row r="601" spans="1:60" x14ac:dyDescent="0.25">
      <c r="A601" s="1" t="s">
        <v>9</v>
      </c>
      <c r="B601" s="1" t="s">
        <v>663</v>
      </c>
    </row>
    <row r="602" spans="1:60" x14ac:dyDescent="0.25">
      <c r="A602" s="1" t="s">
        <v>9</v>
      </c>
      <c r="B602" s="1" t="s">
        <v>664</v>
      </c>
    </row>
    <row r="603" spans="1:60" x14ac:dyDescent="0.25">
      <c r="A603" s="1" t="s">
        <v>9</v>
      </c>
      <c r="B603" s="1" t="s">
        <v>665</v>
      </c>
    </row>
    <row r="604" spans="1:60" x14ac:dyDescent="0.25">
      <c r="A604" s="1">
        <v>187</v>
      </c>
      <c r="B604" s="1" t="s">
        <v>666</v>
      </c>
      <c r="C604" s="1">
        <v>25184.999999932945</v>
      </c>
      <c r="D604" s="1">
        <v>0</v>
      </c>
      <c r="E604">
        <f>(R604-S604*(1000-T604)/(1000-U604))*AO604</f>
        <v>-3.9508604667754974</v>
      </c>
      <c r="F604">
        <f>IF(AZ604&lt;&gt;0,1/(1/AZ604-1/N604),0)</f>
        <v>7.5526402127834456E-3</v>
      </c>
      <c r="G604">
        <f>((BC604-AP604/2)*S604-E604)/(BC604+AP604/2)</f>
        <v>1197.9950124168647</v>
      </c>
      <c r="H604">
        <f>AP604*1000</f>
        <v>0.34770191463993783</v>
      </c>
      <c r="I604">
        <f>(AU604-BA604)</f>
        <v>4.4343557417147093</v>
      </c>
      <c r="J604">
        <f>(P604+AT604*D604)</f>
        <v>38.387744903564453</v>
      </c>
      <c r="K604" s="1">
        <v>16.850000381469727</v>
      </c>
      <c r="L604">
        <f>(K604*AI604+AJ604)</f>
        <v>-0.96228294850692464</v>
      </c>
      <c r="M604" s="1">
        <v>1</v>
      </c>
      <c r="N604">
        <f>L604*(M604+1)*(M604+1)/(M604*M604+1)</f>
        <v>-1.9245658970138493</v>
      </c>
      <c r="O604" s="1">
        <v>40.518657684326172</v>
      </c>
      <c r="P604" s="1">
        <v>38.387744903564453</v>
      </c>
      <c r="Q604" s="1">
        <v>41.103244781494141</v>
      </c>
      <c r="R604" s="1">
        <v>410.53277587890625</v>
      </c>
      <c r="S604" s="1">
        <v>423.344482421875</v>
      </c>
      <c r="T604" s="1">
        <v>22.197856903076172</v>
      </c>
      <c r="U604" s="1">
        <v>23.341669082641602</v>
      </c>
      <c r="V604" s="1">
        <v>29.498991012573242</v>
      </c>
      <c r="W604" s="1">
        <v>31.018951416015625</v>
      </c>
      <c r="X604" s="1">
        <v>500.259033203125</v>
      </c>
      <c r="Y604" s="1">
        <v>4.369359090924263E-2</v>
      </c>
      <c r="Z604" s="1">
        <v>6.5496094524860382E-2</v>
      </c>
      <c r="AA604" s="1">
        <v>101.28203582763672</v>
      </c>
      <c r="AB604" s="1">
        <v>2.0881807804107666</v>
      </c>
      <c r="AC604" s="1">
        <v>-0.35501652956008911</v>
      </c>
      <c r="AD604" s="1">
        <v>1.8160916864871979E-2</v>
      </c>
      <c r="AE604" s="1">
        <v>1.5244721435010433E-3</v>
      </c>
      <c r="AF604" s="1">
        <v>3.2693255692720413E-2</v>
      </c>
      <c r="AG604" s="1">
        <v>2.3653337266296148E-3</v>
      </c>
      <c r="AH604" s="1">
        <v>0.66666668653488159</v>
      </c>
      <c r="AI604" s="1">
        <v>-0.21956524252891541</v>
      </c>
      <c r="AJ604" s="1">
        <v>2.737391471862793</v>
      </c>
      <c r="AK604" s="1">
        <v>1</v>
      </c>
      <c r="AL604" s="1">
        <v>0</v>
      </c>
      <c r="AM604" s="1">
        <v>0.15999999642372131</v>
      </c>
      <c r="AN604" s="1">
        <v>111115</v>
      </c>
      <c r="AO604">
        <f>X604*0.000001/(K604*0.0001)</f>
        <v>0.29688962722711248</v>
      </c>
      <c r="AP604">
        <f>(U604-T604)/(1000-U604)*AO604</f>
        <v>3.477019146399378E-4</v>
      </c>
      <c r="AQ604">
        <f>(P604+273.15)</f>
        <v>311.53774490356443</v>
      </c>
      <c r="AR604">
        <f>(O604+273.15)</f>
        <v>313.66865768432615</v>
      </c>
      <c r="AS604">
        <f>(Y604*AK604+Z604*AL604)*AM604</f>
        <v>6.9909743892183629E-3</v>
      </c>
      <c r="AT604">
        <f>((AS604+0.00000010773*(AR604^4-AQ604^4))-AP604*44100)/(L604*0.92*2*29.3+0.00000043092*AQ604^3)</f>
        <v>-0.32753139640157081</v>
      </c>
      <c r="AU604">
        <f>0.61365*EXP(17.502*J604/(240.97+J604))</f>
        <v>6.7984475060196567</v>
      </c>
      <c r="AV604">
        <f>AU604*1000/AA604</f>
        <v>67.12392232704876</v>
      </c>
      <c r="AW604">
        <f>(AV604-U604)</f>
        <v>43.782253244407158</v>
      </c>
      <c r="AX604">
        <f>IF(D604,P604,(O604+P604)/2)</f>
        <v>39.453201293945313</v>
      </c>
      <c r="AY604">
        <f>0.61365*EXP(17.502*AX604/(240.97+AX604))</f>
        <v>7.1998098276840077</v>
      </c>
      <c r="AZ604">
        <f>IF(AW604&lt;&gt;0,(1000-(AV604+U604)/2)/AW604*AP604,0)</f>
        <v>7.5823960707470687E-3</v>
      </c>
      <c r="BA604">
        <f>U604*AA604/1000</f>
        <v>2.3640917643049471</v>
      </c>
      <c r="BB604">
        <f>(AY604-BA604)</f>
        <v>4.8357180633790602</v>
      </c>
      <c r="BC604">
        <f>1/(1.6/F604+1.37/N604)</f>
        <v>4.7363151529514072E-3</v>
      </c>
      <c r="BD604">
        <f>G604*AA604*0.001</f>
        <v>121.335373768935</v>
      </c>
      <c r="BE604">
        <f>G604/S604</f>
        <v>2.8298349504010498</v>
      </c>
      <c r="BF604">
        <f>(1-AP604*AA604/AU604/F604)*100</f>
        <v>31.414713144579444</v>
      </c>
      <c r="BG604">
        <f>(S604-E604/(N604/1.35))</f>
        <v>420.57312414392641</v>
      </c>
      <c r="BH604">
        <f>E604*BF604/100/BG604</f>
        <v>-2.9510955672844529E-3</v>
      </c>
    </row>
    <row r="605" spans="1:60" x14ac:dyDescent="0.25">
      <c r="A605" s="1">
        <v>188</v>
      </c>
      <c r="B605" s="1" t="s">
        <v>667</v>
      </c>
      <c r="C605" s="1">
        <v>25189.999999821186</v>
      </c>
      <c r="D605" s="1">
        <v>0</v>
      </c>
      <c r="E605">
        <f>(R605-S605*(1000-T605)/(1000-U605))*AO605</f>
        <v>-3.9712566042308031</v>
      </c>
      <c r="F605">
        <f>IF(AZ605&lt;&gt;0,1/(1/AZ605-1/N605),0)</f>
        <v>7.5666762623898005E-3</v>
      </c>
      <c r="G605">
        <f>((BC605-AP605/2)*S605-E605)/(BC605+AP605/2)</f>
        <v>1200.7517050655524</v>
      </c>
      <c r="H605">
        <f>AP605*1000</f>
        <v>0.3479796507031056</v>
      </c>
      <c r="I605">
        <f>(AU605-BA605)</f>
        <v>4.4297559820208887</v>
      </c>
      <c r="J605">
        <f>(P605+AT605*D605)</f>
        <v>38.3734130859375</v>
      </c>
      <c r="K605" s="1">
        <v>16.850000381469727</v>
      </c>
      <c r="L605">
        <f>(K605*AI605+AJ605)</f>
        <v>-0.96228294850692464</v>
      </c>
      <c r="M605" s="1">
        <v>1</v>
      </c>
      <c r="N605">
        <f>L605*(M605+1)*(M605+1)/(M605*M605+1)</f>
        <v>-1.9245658970138493</v>
      </c>
      <c r="O605" s="1">
        <v>40.518062591552734</v>
      </c>
      <c r="P605" s="1">
        <v>38.3734130859375</v>
      </c>
      <c r="Q605" s="1">
        <v>41.115348815917969</v>
      </c>
      <c r="R605" s="1">
        <v>410.51522827148437</v>
      </c>
      <c r="S605" s="1">
        <v>423.39505004882812</v>
      </c>
      <c r="T605" s="1">
        <v>22.190456390380859</v>
      </c>
      <c r="U605" s="1">
        <v>23.335178375244141</v>
      </c>
      <c r="V605" s="1">
        <v>29.490852355957031</v>
      </c>
      <c r="W605" s="1">
        <v>31.011894226074219</v>
      </c>
      <c r="X605" s="1">
        <v>500.2640380859375</v>
      </c>
      <c r="Y605" s="1">
        <v>4.3300546705722809E-2</v>
      </c>
      <c r="Z605" s="1">
        <v>9.3115232884883881E-2</v>
      </c>
      <c r="AA605" s="1">
        <v>101.28175354003906</v>
      </c>
      <c r="AB605" s="1">
        <v>2.0881807804107666</v>
      </c>
      <c r="AC605" s="1">
        <v>-0.35501652956008911</v>
      </c>
      <c r="AD605" s="1">
        <v>1.8160916864871979E-2</v>
      </c>
      <c r="AE605" s="1">
        <v>1.5244721435010433E-3</v>
      </c>
      <c r="AF605" s="1">
        <v>3.2693255692720413E-2</v>
      </c>
      <c r="AG605" s="1">
        <v>2.3653337266296148E-3</v>
      </c>
      <c r="AH605" s="1">
        <v>1</v>
      </c>
      <c r="AI605" s="1">
        <v>-0.21956524252891541</v>
      </c>
      <c r="AJ605" s="1">
        <v>2.737391471862793</v>
      </c>
      <c r="AK605" s="1">
        <v>1</v>
      </c>
      <c r="AL605" s="1">
        <v>0</v>
      </c>
      <c r="AM605" s="1">
        <v>0.15999999642372131</v>
      </c>
      <c r="AN605" s="1">
        <v>111115</v>
      </c>
      <c r="AO605">
        <f>X605*0.000001/(K605*0.0001)</f>
        <v>0.29689259748390723</v>
      </c>
      <c r="AP605">
        <f>(U605-T605)/(1000-U605)*AO605</f>
        <v>3.479796507031056E-4</v>
      </c>
      <c r="AQ605">
        <f>(P605+273.15)</f>
        <v>311.52341308593748</v>
      </c>
      <c r="AR605">
        <f>(O605+273.15)</f>
        <v>313.66806259155271</v>
      </c>
      <c r="AS605">
        <f>(Y605*AK605+Z605*AL605)*AM605</f>
        <v>6.9280873180608271E-3</v>
      </c>
      <c r="AT605">
        <f>((AS605+0.00000010773*(AR605^4-AQ605^4))-AP605*44100)/(L605*0.92*2*29.3+0.00000043092*AQ605^3)</f>
        <v>-0.33180182811167852</v>
      </c>
      <c r="AU605">
        <f>0.61365*EXP(17.502*J605/(240.97+J605))</f>
        <v>6.7931837670352149</v>
      </c>
      <c r="AV605">
        <f>AU605*1000/AA605</f>
        <v>67.072138165041835</v>
      </c>
      <c r="AW605">
        <f>(AV605-U605)</f>
        <v>43.736959789797694</v>
      </c>
      <c r="AX605">
        <f>IF(D605,P605,(O605+P605)/2)</f>
        <v>39.445737838745117</v>
      </c>
      <c r="AY605">
        <f>0.61365*EXP(17.502*AX605/(240.97+AX605))</f>
        <v>7.1969283957365482</v>
      </c>
      <c r="AZ605">
        <f>IF(AW605&lt;&gt;0,(1000-(AV605+U605)/2)/AW605*AP605,0)</f>
        <v>7.5965430401328657E-3</v>
      </c>
      <c r="BA605">
        <f>U605*AA605/1000</f>
        <v>2.3634277850143262</v>
      </c>
      <c r="BB605">
        <f>(AY605-BA605)</f>
        <v>4.833500610722222</v>
      </c>
      <c r="BC605">
        <f>1/(1.6/F605+1.37/N605)</f>
        <v>4.745146992899677E-3</v>
      </c>
      <c r="BD605">
        <f>G605*AA605*0.001</f>
        <v>121.61423825523096</v>
      </c>
      <c r="BE605">
        <f>G605/S605</f>
        <v>2.8360078959994346</v>
      </c>
      <c r="BF605">
        <f>(1-AP605*AA605/AU605/F605)*100</f>
        <v>31.434358542165519</v>
      </c>
      <c r="BG605">
        <f>(S605-E605/(N605/1.35))</f>
        <v>420.60938475982454</v>
      </c>
      <c r="BH605">
        <f>E605*BF605/100/BG605</f>
        <v>-2.9679295917663883E-3</v>
      </c>
    </row>
    <row r="606" spans="1:60" x14ac:dyDescent="0.25">
      <c r="A606" s="1">
        <v>189</v>
      </c>
      <c r="B606" s="1" t="s">
        <v>668</v>
      </c>
      <c r="C606" s="1">
        <v>25195.499999698251</v>
      </c>
      <c r="D606" s="1">
        <v>0</v>
      </c>
      <c r="E606">
        <f>(R606-S606*(1000-T606)/(1000-U606))*AO606</f>
        <v>-4.0411407631281593</v>
      </c>
      <c r="F606">
        <f>IF(AZ606&lt;&gt;0,1/(1/AZ606-1/N606),0)</f>
        <v>7.586906291574675E-3</v>
      </c>
      <c r="G606">
        <f>((BC606-AP606/2)*S606-E606)/(BC606+AP606/2)</f>
        <v>1212.8564881840475</v>
      </c>
      <c r="H606">
        <f>AP606*1000</f>
        <v>0.34847596870862374</v>
      </c>
      <c r="I606">
        <f>(AU606-BA606)</f>
        <v>4.4243492167188512</v>
      </c>
      <c r="J606">
        <f>(P606+AT606*D606)</f>
        <v>38.356739044189453</v>
      </c>
      <c r="K606" s="1">
        <v>16.850000381469727</v>
      </c>
      <c r="L606">
        <f>(K606*AI606+AJ606)</f>
        <v>-0.96228294850692464</v>
      </c>
      <c r="M606" s="1">
        <v>1</v>
      </c>
      <c r="N606">
        <f>L606*(M606+1)*(M606+1)/(M606*M606+1)</f>
        <v>-1.9245658970138493</v>
      </c>
      <c r="O606" s="1">
        <v>40.515247344970703</v>
      </c>
      <c r="P606" s="1">
        <v>38.356739044189453</v>
      </c>
      <c r="Q606" s="1">
        <v>41.108142852783203</v>
      </c>
      <c r="R606" s="1">
        <v>410.30584716796875</v>
      </c>
      <c r="S606" s="1">
        <v>423.42044067382812</v>
      </c>
      <c r="T606" s="1">
        <v>22.181797027587891</v>
      </c>
      <c r="U606" s="1">
        <v>23.328170776367188</v>
      </c>
      <c r="V606" s="1">
        <v>29.483600616455078</v>
      </c>
      <c r="W606" s="1">
        <v>31.006711959838867</v>
      </c>
      <c r="X606" s="1">
        <v>500.25930786132812</v>
      </c>
      <c r="Y606" s="1">
        <v>3.4214980900287628E-2</v>
      </c>
      <c r="Z606" s="1">
        <v>0.11228347569704056</v>
      </c>
      <c r="AA606" s="1">
        <v>101.28162384033203</v>
      </c>
      <c r="AB606" s="1">
        <v>2.0881807804107666</v>
      </c>
      <c r="AC606" s="1">
        <v>-0.35501652956008911</v>
      </c>
      <c r="AD606" s="1">
        <v>1.8160916864871979E-2</v>
      </c>
      <c r="AE606" s="1">
        <v>1.5244721435010433E-3</v>
      </c>
      <c r="AF606" s="1">
        <v>3.2693255692720413E-2</v>
      </c>
      <c r="AG606" s="1">
        <v>2.3653337266296148E-3</v>
      </c>
      <c r="AH606" s="1">
        <v>1</v>
      </c>
      <c r="AI606" s="1">
        <v>-0.21956524252891541</v>
      </c>
      <c r="AJ606" s="1">
        <v>2.737391471862793</v>
      </c>
      <c r="AK606" s="1">
        <v>1</v>
      </c>
      <c r="AL606" s="1">
        <v>0</v>
      </c>
      <c r="AM606" s="1">
        <v>0.15999999642372131</v>
      </c>
      <c r="AN606" s="1">
        <v>111115</v>
      </c>
      <c r="AO606">
        <f>X606*0.000001/(K606*0.0001)</f>
        <v>0.29688979022900974</v>
      </c>
      <c r="AP606">
        <f>(U606-T606)/(1000-U606)*AO606</f>
        <v>3.4847596870862373E-4</v>
      </c>
      <c r="AQ606">
        <f>(P606+273.15)</f>
        <v>311.50673904418943</v>
      </c>
      <c r="AR606">
        <f>(O606+273.15)</f>
        <v>313.66524734497068</v>
      </c>
      <c r="AS606">
        <f>(Y606*AK606+Z606*AL606)*AM606</f>
        <v>5.4743968216837136E-3</v>
      </c>
      <c r="AT606">
        <f>((AS606+0.00000010773*(AR606^4-AQ606^4))-AP606*44100)/(L606*0.92*2*29.3+0.00000043092*AQ606^3)</f>
        <v>-0.33581010994244864</v>
      </c>
      <c r="AU606">
        <f>0.61365*EXP(17.502*J606/(240.97+J606))</f>
        <v>6.7870642341738989</v>
      </c>
      <c r="AV606">
        <f>AU606*1000/AA606</f>
        <v>67.011803097406272</v>
      </c>
      <c r="AW606">
        <f>(AV606-U606)</f>
        <v>43.683632321039084</v>
      </c>
      <c r="AX606">
        <f>IF(D606,P606,(O606+P606)/2)</f>
        <v>39.435993194580078</v>
      </c>
      <c r="AY606">
        <f>0.61365*EXP(17.502*AX606/(240.97+AX606))</f>
        <v>7.1931677652963684</v>
      </c>
      <c r="AZ606">
        <f>IF(AW606&lt;&gt;0,(1000-(AV606+U606)/2)/AW606*AP606,0)</f>
        <v>7.6169333014457895E-3</v>
      </c>
      <c r="BA606">
        <f>U606*AA606/1000</f>
        <v>2.3627150174550478</v>
      </c>
      <c r="BB606">
        <f>(AY606-BA606)</f>
        <v>4.8304527478413206</v>
      </c>
      <c r="BC606">
        <f>1/(1.6/F606+1.37/N606)</f>
        <v>4.7578764372928836E-3</v>
      </c>
      <c r="BD606">
        <f>G606*AA606*0.001</f>
        <v>122.8400746085628</v>
      </c>
      <c r="BE606">
        <f>G606/S606</f>
        <v>2.8644259267547802</v>
      </c>
      <c r="BF606">
        <f>(1-AP606*AA606/AU606/F606)*100</f>
        <v>31.457994051616613</v>
      </c>
      <c r="BG606">
        <f>(S606-E606/(N606/1.35))</f>
        <v>420.5857546603807</v>
      </c>
      <c r="BH606">
        <f>E606*BF606/100/BG606</f>
        <v>-3.0225983804630838E-3</v>
      </c>
    </row>
    <row r="607" spans="1:60" x14ac:dyDescent="0.25">
      <c r="A607" s="1">
        <v>190</v>
      </c>
      <c r="B607" s="1" t="s">
        <v>669</v>
      </c>
      <c r="C607" s="1">
        <v>25200.499999586493</v>
      </c>
      <c r="D607" s="1">
        <v>0</v>
      </c>
      <c r="E607">
        <f>(R607-S607*(1000-T607)/(1000-U607))*AO607</f>
        <v>-4.0913181012221926</v>
      </c>
      <c r="F607">
        <f>IF(AZ607&lt;&gt;0,1/(1/AZ607-1/N607),0)</f>
        <v>7.6099585189939294E-3</v>
      </c>
      <c r="G607">
        <f>((BC607-AP607/2)*S607-E607)/(BC607+AP607/2)</f>
        <v>1220.5513317795617</v>
      </c>
      <c r="H607">
        <f>AP607*1000</f>
        <v>0.34913943967414146</v>
      </c>
      <c r="I607">
        <f>(AU607-BA607)</f>
        <v>4.4194257211796835</v>
      </c>
      <c r="J607">
        <f>(P607+AT607*D607)</f>
        <v>38.341976165771484</v>
      </c>
      <c r="K607" s="1">
        <v>16.850000381469727</v>
      </c>
      <c r="L607">
        <f>(K607*AI607+AJ607)</f>
        <v>-0.96228294850692464</v>
      </c>
      <c r="M607" s="1">
        <v>1</v>
      </c>
      <c r="N607">
        <f>L607*(M607+1)*(M607+1)/(M607*M607+1)</f>
        <v>-1.9245658970138493</v>
      </c>
      <c r="O607" s="1">
        <v>40.50933837890625</v>
      </c>
      <c r="P607" s="1">
        <v>38.341976165771484</v>
      </c>
      <c r="Q607" s="1">
        <v>41.08551025390625</v>
      </c>
      <c r="R607" s="1">
        <v>410.1119384765625</v>
      </c>
      <c r="S607" s="1">
        <v>423.39492797851562</v>
      </c>
      <c r="T607" s="1">
        <v>22.17474365234375</v>
      </c>
      <c r="U607" s="1">
        <v>23.323331832885742</v>
      </c>
      <c r="V607" s="1">
        <v>29.482168197631836</v>
      </c>
      <c r="W607" s="1">
        <v>31.009067535400391</v>
      </c>
      <c r="X607" s="1">
        <v>500.2479248046875</v>
      </c>
      <c r="Y607" s="1">
        <v>-2.7731694281101227E-3</v>
      </c>
      <c r="Z607" s="1">
        <v>8.9462101459503174E-2</v>
      </c>
      <c r="AA607" s="1">
        <v>101.28160095214844</v>
      </c>
      <c r="AB607" s="1">
        <v>2.0881807804107666</v>
      </c>
      <c r="AC607" s="1">
        <v>-0.35501652956008911</v>
      </c>
      <c r="AD607" s="1">
        <v>1.8160916864871979E-2</v>
      </c>
      <c r="AE607" s="1">
        <v>1.5244721435010433E-3</v>
      </c>
      <c r="AF607" s="1">
        <v>3.2693255692720413E-2</v>
      </c>
      <c r="AG607" s="1">
        <v>2.3653337266296148E-3</v>
      </c>
      <c r="AH607" s="1">
        <v>1</v>
      </c>
      <c r="AI607" s="1">
        <v>-0.21956524252891541</v>
      </c>
      <c r="AJ607" s="1">
        <v>2.737391471862793</v>
      </c>
      <c r="AK607" s="1">
        <v>1</v>
      </c>
      <c r="AL607" s="1">
        <v>0</v>
      </c>
      <c r="AM607" s="1">
        <v>0.15999999642372131</v>
      </c>
      <c r="AN607" s="1">
        <v>111115</v>
      </c>
      <c r="AO607">
        <f>X607*0.000001/(K607*0.0001)</f>
        <v>0.2968830347059338</v>
      </c>
      <c r="AP607">
        <f>(U607-T607)/(1000-U607)*AO607</f>
        <v>3.4913943967414143E-4</v>
      </c>
      <c r="AQ607">
        <f>(P607+273.15)</f>
        <v>311.49197616577146</v>
      </c>
      <c r="AR607">
        <f>(O607+273.15)</f>
        <v>313.65933837890623</v>
      </c>
      <c r="AS607">
        <f>(Y607*AK607+Z607*AL607)*AM607</f>
        <v>-4.4370709857999291E-4</v>
      </c>
      <c r="AT607">
        <f>((AS607+0.00000010773*(AR607^4-AQ607^4))-AP607*44100)/(L607*0.92*2*29.3+0.00000043092*AQ607^3)</f>
        <v>-0.33781517069191552</v>
      </c>
      <c r="AU607">
        <f>0.61365*EXP(17.502*J607/(240.97+J607))</f>
        <v>6.781650108752558</v>
      </c>
      <c r="AV607">
        <f>AU607*1000/AA607</f>
        <v>66.958362081545488</v>
      </c>
      <c r="AW607">
        <f>(AV607-U607)</f>
        <v>43.635030248659746</v>
      </c>
      <c r="AX607">
        <f>IF(D607,P607,(O607+P607)/2)</f>
        <v>39.425657272338867</v>
      </c>
      <c r="AY607">
        <f>0.61365*EXP(17.502*AX607/(240.97+AX607))</f>
        <v>7.1891808122660095</v>
      </c>
      <c r="AZ607">
        <f>IF(AW607&lt;&gt;0,(1000-(AV607+U607)/2)/AW607*AP607,0)</f>
        <v>7.6401686388500381E-3</v>
      </c>
      <c r="BA607">
        <f>U607*AA607/1000</f>
        <v>2.3622243875728746</v>
      </c>
      <c r="BB607">
        <f>(AY607-BA607)</f>
        <v>4.8269564246931349</v>
      </c>
      <c r="BC607">
        <f>1/(1.6/F607+1.37/N607)</f>
        <v>4.7723819881380644E-3</v>
      </c>
      <c r="BD607">
        <f>G607*AA607*0.001</f>
        <v>123.61939292691089</v>
      </c>
      <c r="BE607">
        <f>G607/S607</f>
        <v>2.8827726813049974</v>
      </c>
      <c r="BF607">
        <f>(1-AP607*AA607/AU607/F607)*100</f>
        <v>31.480876377870814</v>
      </c>
      <c r="BG607">
        <f>(S607-E607/(N607/1.35))</f>
        <v>420.52504472576766</v>
      </c>
      <c r="BH607">
        <f>E607*BF607/100/BG607</f>
        <v>-3.0627968769639576E-3</v>
      </c>
    </row>
    <row r="608" spans="1:60" x14ac:dyDescent="0.25">
      <c r="A608" s="1">
        <v>191</v>
      </c>
      <c r="B608" s="1" t="s">
        <v>670</v>
      </c>
      <c r="C608" s="1">
        <v>25205.499999474734</v>
      </c>
      <c r="D608" s="1">
        <v>0</v>
      </c>
      <c r="E608">
        <f>(R608-S608*(1000-T608)/(1000-U608))*AO608</f>
        <v>-4.0846993903283551</v>
      </c>
      <c r="F608">
        <f>IF(AZ608&lt;&gt;0,1/(1/AZ608-1/N608),0)</f>
        <v>7.6041296401275016E-3</v>
      </c>
      <c r="G608">
        <f>((BC608-AP608/2)*S608-E608)/(BC608+AP608/2)</f>
        <v>1219.8519794923441</v>
      </c>
      <c r="H608">
        <f>AP608*1000</f>
        <v>0.348584679477978</v>
      </c>
      <c r="I608">
        <f>(AU608-BA608)</f>
        <v>4.4159138011512242</v>
      </c>
      <c r="J608">
        <f>(P608+AT608*D608)</f>
        <v>38.330215454101563</v>
      </c>
      <c r="K608" s="1">
        <v>16.850000381469727</v>
      </c>
      <c r="L608">
        <f>(K608*AI608+AJ608)</f>
        <v>-0.96228294850692464</v>
      </c>
      <c r="M608" s="1">
        <v>1</v>
      </c>
      <c r="N608">
        <f>L608*(M608+1)*(M608+1)/(M608*M608+1)</f>
        <v>-1.9245658970138493</v>
      </c>
      <c r="O608" s="1">
        <v>40.499294281005859</v>
      </c>
      <c r="P608" s="1">
        <v>38.330215454101563</v>
      </c>
      <c r="Q608" s="1">
        <v>41.077873229980469</v>
      </c>
      <c r="R608" s="1">
        <v>410.08575439453125</v>
      </c>
      <c r="S608" s="1">
        <v>423.34747314453125</v>
      </c>
      <c r="T608" s="1">
        <v>22.168670654296875</v>
      </c>
      <c r="U608" s="1">
        <v>23.315458297729492</v>
      </c>
      <c r="V608" s="1">
        <v>29.488670349121094</v>
      </c>
      <c r="W608" s="1">
        <v>31.014514923095703</v>
      </c>
      <c r="X608" s="1">
        <v>500.24127197265625</v>
      </c>
      <c r="Y608" s="1">
        <v>-3.9743455126881599E-3</v>
      </c>
      <c r="Z608" s="1">
        <v>8.6481809616088867E-2</v>
      </c>
      <c r="AA608" s="1">
        <v>101.28155517578125</v>
      </c>
      <c r="AB608" s="1">
        <v>2.0881807804107666</v>
      </c>
      <c r="AC608" s="1">
        <v>-0.35501652956008911</v>
      </c>
      <c r="AD608" s="1">
        <v>1.8160916864871979E-2</v>
      </c>
      <c r="AE608" s="1">
        <v>1.5244721435010433E-3</v>
      </c>
      <c r="AF608" s="1">
        <v>3.2693255692720413E-2</v>
      </c>
      <c r="AG608" s="1">
        <v>2.3653337266296148E-3</v>
      </c>
      <c r="AH608" s="1">
        <v>1</v>
      </c>
      <c r="AI608" s="1">
        <v>-0.21956524252891541</v>
      </c>
      <c r="AJ608" s="1">
        <v>2.737391471862793</v>
      </c>
      <c r="AK608" s="1">
        <v>1</v>
      </c>
      <c r="AL608" s="1">
        <v>0</v>
      </c>
      <c r="AM608" s="1">
        <v>0.15999999642372131</v>
      </c>
      <c r="AN608" s="1">
        <v>111115</v>
      </c>
      <c r="AO608">
        <f>X608*0.000001/(K608*0.0001)</f>
        <v>0.2968790864377554</v>
      </c>
      <c r="AP608">
        <f>(U608-T608)/(1000-U608)*AO608</f>
        <v>3.4858467947797799E-4</v>
      </c>
      <c r="AQ608">
        <f>(P608+273.15)</f>
        <v>311.48021545410154</v>
      </c>
      <c r="AR608">
        <f>(O608+273.15)</f>
        <v>313.64929428100584</v>
      </c>
      <c r="AS608">
        <f>(Y608*AK608+Z608*AL608)*AM608</f>
        <v>-6.3589526781673844E-4</v>
      </c>
      <c r="AT608">
        <f>((AS608+0.00000010773*(AR608^4-AQ608^4))-AP608*44100)/(L608*0.92*2*29.3+0.00000043092*AQ608^3)</f>
        <v>-0.33893157558174913</v>
      </c>
      <c r="AU608">
        <f>0.61365*EXP(17.502*J608/(240.97+J608))</f>
        <v>6.7773396771813408</v>
      </c>
      <c r="AV608">
        <f>AU608*1000/AA608</f>
        <v>66.915833444883347</v>
      </c>
      <c r="AW608">
        <f>(AV608-U608)</f>
        <v>43.600375147153855</v>
      </c>
      <c r="AX608">
        <f>IF(D608,P608,(O608+P608)/2)</f>
        <v>39.414754867553711</v>
      </c>
      <c r="AY608">
        <f>0.61365*EXP(17.502*AX608/(240.97+AX608))</f>
        <v>7.1849774221997418</v>
      </c>
      <c r="AZ608">
        <f>IF(AW608&lt;&gt;0,(1000-(AV608+U608)/2)/AW608*AP608,0)</f>
        <v>7.6342934068587935E-3</v>
      </c>
      <c r="BA608">
        <f>U608*AA608/1000</f>
        <v>2.3614258760301166</v>
      </c>
      <c r="BB608">
        <f>(AY608-BA608)</f>
        <v>4.8235515461696252</v>
      </c>
      <c r="BC608">
        <f>1/(1.6/F608+1.37/N608)</f>
        <v>4.7687141539056507E-3</v>
      </c>
      <c r="BD608">
        <f>G608*AA608*0.001</f>
        <v>123.54850556723983</v>
      </c>
      <c r="BE608">
        <f>G608/S608</f>
        <v>2.8814438655593095</v>
      </c>
      <c r="BF608">
        <f>(1-AP608*AA608/AU608/F608)*100</f>
        <v>31.493797848580041</v>
      </c>
      <c r="BG608">
        <f>(S608-E608/(N608/1.35))</f>
        <v>420.4822326321127</v>
      </c>
      <c r="BH608">
        <f>E608*BF608/100/BG608</f>
        <v>-3.0594086239018599E-3</v>
      </c>
    </row>
    <row r="609" spans="1:60" x14ac:dyDescent="0.25">
      <c r="A609" s="1" t="s">
        <v>9</v>
      </c>
      <c r="B609" s="1" t="s">
        <v>671</v>
      </c>
    </row>
    <row r="610" spans="1:60" x14ac:dyDescent="0.25">
      <c r="A610" s="1" t="s">
        <v>9</v>
      </c>
      <c r="B610" s="1" t="s">
        <v>672</v>
      </c>
    </row>
    <row r="611" spans="1:60" x14ac:dyDescent="0.25">
      <c r="A611" s="1" t="s">
        <v>9</v>
      </c>
      <c r="B611" s="1" t="s">
        <v>673</v>
      </c>
    </row>
    <row r="612" spans="1:60" x14ac:dyDescent="0.25">
      <c r="A612" s="1" t="s">
        <v>9</v>
      </c>
      <c r="B612" s="1" t="s">
        <v>674</v>
      </c>
    </row>
    <row r="613" spans="1:60" x14ac:dyDescent="0.25">
      <c r="A613" s="1" t="s">
        <v>9</v>
      </c>
      <c r="B613" s="1" t="s">
        <v>675</v>
      </c>
    </row>
    <row r="614" spans="1:60" x14ac:dyDescent="0.25">
      <c r="A614" s="1" t="s">
        <v>9</v>
      </c>
      <c r="B614" s="1" t="s">
        <v>676</v>
      </c>
    </row>
    <row r="615" spans="1:60" x14ac:dyDescent="0.25">
      <c r="A615" s="1" t="s">
        <v>9</v>
      </c>
      <c r="B615" s="1" t="s">
        <v>677</v>
      </c>
    </row>
    <row r="616" spans="1:60" x14ac:dyDescent="0.25">
      <c r="A616" s="1" t="s">
        <v>9</v>
      </c>
      <c r="B616" s="1" t="s">
        <v>678</v>
      </c>
    </row>
    <row r="617" spans="1:60" x14ac:dyDescent="0.25">
      <c r="A617" s="1" t="s">
        <v>9</v>
      </c>
      <c r="B617" s="1" t="s">
        <v>679</v>
      </c>
    </row>
    <row r="618" spans="1:60" x14ac:dyDescent="0.25">
      <c r="A618" s="1" t="s">
        <v>9</v>
      </c>
      <c r="B618" s="1" t="s">
        <v>680</v>
      </c>
    </row>
    <row r="619" spans="1:60" x14ac:dyDescent="0.25">
      <c r="A619" s="1" t="s">
        <v>9</v>
      </c>
      <c r="B619" s="1" t="s">
        <v>681</v>
      </c>
    </row>
    <row r="620" spans="1:60" x14ac:dyDescent="0.25">
      <c r="A620" s="1">
        <v>192</v>
      </c>
      <c r="B620" s="1" t="s">
        <v>682</v>
      </c>
      <c r="C620" s="1">
        <v>25623.999999932945</v>
      </c>
      <c r="D620" s="1">
        <v>0</v>
      </c>
      <c r="E620">
        <f>(R620-S620*(1000-T620)/(1000-U620))*AO620</f>
        <v>-2.9861217129262956</v>
      </c>
      <c r="F620">
        <f>IF(AZ620&lt;&gt;0,1/(1/AZ620-1/N620),0)</f>
        <v>1.3296089563190583E-2</v>
      </c>
      <c r="G620">
        <f>((BC620-AP620/2)*S620-E620)/(BC620+AP620/2)</f>
        <v>729.58404945114273</v>
      </c>
      <c r="H620">
        <f>AP620*1000</f>
        <v>0.61980416716443765</v>
      </c>
      <c r="I620">
        <f>(AU620-BA620)</f>
        <v>4.5265345837606894</v>
      </c>
      <c r="J620">
        <f>(P620+AT620*D620)</f>
        <v>38.294021606445313</v>
      </c>
      <c r="K620" s="1">
        <v>3.4500000476837158</v>
      </c>
      <c r="L620">
        <f>(K620*AI620+AJ620)</f>
        <v>1.9798913746683482</v>
      </c>
      <c r="M620" s="1">
        <v>1</v>
      </c>
      <c r="N620">
        <f>L620*(M620+1)*(M620+1)/(M620*M620+1)</f>
        <v>3.9597827493366964</v>
      </c>
      <c r="O620" s="1">
        <v>40.490341186523438</v>
      </c>
      <c r="P620" s="1">
        <v>38.294021606445313</v>
      </c>
      <c r="Q620" s="1">
        <v>41.062652587890625</v>
      </c>
      <c r="R620" s="1">
        <v>410.02047729492187</v>
      </c>
      <c r="S620" s="1">
        <v>411.90380859375</v>
      </c>
      <c r="T620" s="1">
        <v>21.674869537353516</v>
      </c>
      <c r="U620" s="1">
        <v>22.092878341674805</v>
      </c>
      <c r="V620" s="1">
        <v>28.845727920532227</v>
      </c>
      <c r="W620" s="1">
        <v>29.402154922485352</v>
      </c>
      <c r="X620" s="1">
        <v>500.24847412109375</v>
      </c>
      <c r="Y620" s="1">
        <v>4.5252721756696701E-2</v>
      </c>
      <c r="Z620" s="1">
        <v>0.13369987905025482</v>
      </c>
      <c r="AA620" s="1">
        <v>101.27944946289062</v>
      </c>
      <c r="AB620" s="1">
        <v>1.944696307182312</v>
      </c>
      <c r="AC620" s="1">
        <v>-0.34020280838012695</v>
      </c>
      <c r="AD620" s="1">
        <v>3.0171584337949753E-2</v>
      </c>
      <c r="AE620" s="1">
        <v>8.022966212593019E-4</v>
      </c>
      <c r="AF620" s="1">
        <v>3.1831681728363037E-2</v>
      </c>
      <c r="AG620" s="1">
        <v>1.1285396758466959E-3</v>
      </c>
      <c r="AH620" s="1">
        <v>0.3333333432674408</v>
      </c>
      <c r="AI620" s="1">
        <v>-0.21956524252891541</v>
      </c>
      <c r="AJ620" s="1">
        <v>2.737391471862793</v>
      </c>
      <c r="AK620" s="1">
        <v>1</v>
      </c>
      <c r="AL620" s="1">
        <v>0</v>
      </c>
      <c r="AM620" s="1">
        <v>0.15999999642372131</v>
      </c>
      <c r="AN620" s="1">
        <v>111115</v>
      </c>
      <c r="AO620">
        <f>X620*0.000001/(K620*0.0001)</f>
        <v>1.4499955571216698</v>
      </c>
      <c r="AP620">
        <f>(U620-T620)/(1000-U620)*AO620</f>
        <v>6.1980416716443762E-4</v>
      </c>
      <c r="AQ620">
        <f>(P620+273.15)</f>
        <v>311.44402160644529</v>
      </c>
      <c r="AR620">
        <f>(O620+273.15)</f>
        <v>313.64034118652341</v>
      </c>
      <c r="AS620">
        <f>(Y620*AK620+Z620*AL620)*AM620</f>
        <v>7.2404353192351278E-3</v>
      </c>
      <c r="AT620">
        <f>((AS620+0.00000010773*(AR620^4-AQ620^4))-AP620*44100)/(L620*0.92*2*29.3+0.00000043092*AQ620^3)</f>
        <v>1.3100851433827823E-2</v>
      </c>
      <c r="AU620">
        <f>0.61365*EXP(17.502*J620/(240.97+J620))</f>
        <v>6.764089139256134</v>
      </c>
      <c r="AV620">
        <f>AU620*1000/AA620</f>
        <v>66.786393242930643</v>
      </c>
      <c r="AW620">
        <f>(AV620-U620)</f>
        <v>44.693514901255838</v>
      </c>
      <c r="AX620">
        <f>IF(D620,P620,(O620+P620)/2)</f>
        <v>39.392181396484375</v>
      </c>
      <c r="AY620">
        <f>0.61365*EXP(17.502*AX620/(240.97+AX620))</f>
        <v>7.1762810598883924</v>
      </c>
      <c r="AZ620">
        <f>IF(AW620&lt;&gt;0,(1000-(AV620+U620)/2)/AW620*AP620,0)</f>
        <v>1.3251593592976878E-2</v>
      </c>
      <c r="BA620">
        <f>U620*AA620/1000</f>
        <v>2.2375545554954441</v>
      </c>
      <c r="BB620">
        <f>(AY620-BA620)</f>
        <v>4.9387265043929478</v>
      </c>
      <c r="BC620">
        <f>1/(1.6/F620+1.37/N620)</f>
        <v>8.2862322196363986E-3</v>
      </c>
      <c r="BD620">
        <f>G620*AA620*0.001</f>
        <v>73.891870865318111</v>
      </c>
      <c r="BE620">
        <f>G620/S620</f>
        <v>1.7712486124902829</v>
      </c>
      <c r="BF620">
        <f>(1-AP620*AA620/AU620/F620)*100</f>
        <v>30.202065704915615</v>
      </c>
      <c r="BG620">
        <f>(S620-E620/(N620/1.35))</f>
        <v>412.921860483876</v>
      </c>
      <c r="BH620">
        <f>E620*BF620/100/BG620</f>
        <v>-2.184118904990665E-3</v>
      </c>
    </row>
    <row r="621" spans="1:60" x14ac:dyDescent="0.25">
      <c r="A621" s="1">
        <v>193</v>
      </c>
      <c r="B621" s="1" t="s">
        <v>683</v>
      </c>
      <c r="C621" s="1">
        <v>25629.49999981001</v>
      </c>
      <c r="D621" s="1">
        <v>0</v>
      </c>
      <c r="E621">
        <f>(R621-S621*(1000-T621)/(1000-U621))*AO621</f>
        <v>-3.0220273995212468</v>
      </c>
      <c r="F621">
        <f>IF(AZ621&lt;&gt;0,1/(1/AZ621-1/N621),0)</f>
        <v>1.3325992092227981E-2</v>
      </c>
      <c r="G621">
        <f>((BC621-AP621/2)*S621-E621)/(BC621+AP621/2)</f>
        <v>733.03772249639792</v>
      </c>
      <c r="H621">
        <f>AP621*1000</f>
        <v>0.61988015046102718</v>
      </c>
      <c r="I621">
        <f>(AU621-BA621)</f>
        <v>4.5172238993794007</v>
      </c>
      <c r="J621">
        <f>(P621+AT621*D621)</f>
        <v>38.265571594238281</v>
      </c>
      <c r="K621" s="1">
        <v>3.4500000476837158</v>
      </c>
      <c r="L621">
        <f>(K621*AI621+AJ621)</f>
        <v>1.9798913746683482</v>
      </c>
      <c r="M621" s="1">
        <v>1</v>
      </c>
      <c r="N621">
        <f>L621*(M621+1)*(M621+1)/(M621*M621+1)</f>
        <v>3.9597827493366964</v>
      </c>
      <c r="O621" s="1">
        <v>40.47686767578125</v>
      </c>
      <c r="P621" s="1">
        <v>38.265571594238281</v>
      </c>
      <c r="Q621" s="1">
        <v>41.049953460693359</v>
      </c>
      <c r="R621" s="1">
        <v>409.96987915039062</v>
      </c>
      <c r="S621" s="1">
        <v>411.87796020507812</v>
      </c>
      <c r="T621" s="1">
        <v>21.664104461669922</v>
      </c>
      <c r="U621" s="1">
        <v>22.082168579101563</v>
      </c>
      <c r="V621" s="1">
        <v>28.851518630981445</v>
      </c>
      <c r="W621" s="1">
        <v>29.408256530761719</v>
      </c>
      <c r="X621" s="1">
        <v>500.24908447265625</v>
      </c>
      <c r="Y621" s="1">
        <v>6.7030792124569416E-3</v>
      </c>
      <c r="Z621" s="1">
        <v>0.11102294921875</v>
      </c>
      <c r="AA621" s="1">
        <v>101.27925109863281</v>
      </c>
      <c r="AB621" s="1">
        <v>1.944696307182312</v>
      </c>
      <c r="AC621" s="1">
        <v>-0.34020280838012695</v>
      </c>
      <c r="AD621" s="1">
        <v>3.0171584337949753E-2</v>
      </c>
      <c r="AE621" s="1">
        <v>8.022966212593019E-4</v>
      </c>
      <c r="AF621" s="1">
        <v>3.1831681728363037E-2</v>
      </c>
      <c r="AG621" s="1">
        <v>1.1285396758466959E-3</v>
      </c>
      <c r="AH621" s="1">
        <v>1</v>
      </c>
      <c r="AI621" s="1">
        <v>-0.21956524252891541</v>
      </c>
      <c r="AJ621" s="1">
        <v>2.737391471862793</v>
      </c>
      <c r="AK621" s="1">
        <v>1</v>
      </c>
      <c r="AL621" s="1">
        <v>0</v>
      </c>
      <c r="AM621" s="1">
        <v>0.15999999642372131</v>
      </c>
      <c r="AN621" s="1">
        <v>111115</v>
      </c>
      <c r="AO621">
        <f>X621*0.000001/(K621*0.0001)</f>
        <v>1.449997326256609</v>
      </c>
      <c r="AP621">
        <f>(U621-T621)/(1000-U621)*AO621</f>
        <v>6.1988015046102716E-4</v>
      </c>
      <c r="AQ621">
        <f>(P621+273.15)</f>
        <v>311.41557159423826</v>
      </c>
      <c r="AR621">
        <f>(O621+273.15)</f>
        <v>313.62686767578123</v>
      </c>
      <c r="AS621">
        <f>(Y621*AK621+Z621*AL621)*AM621</f>
        <v>1.0724926500210313E-3</v>
      </c>
      <c r="AT621">
        <f>((AS621+0.00000010773*(AR621^4-AQ621^4))-AP621*44100)/(L621*0.92*2*29.3+0.00000043092*AQ621^3)</f>
        <v>1.4618231400341627E-2</v>
      </c>
      <c r="AU621">
        <f>0.61365*EXP(17.502*J621/(240.97+J621))</f>
        <v>6.7536893957045683</v>
      </c>
      <c r="AV621">
        <f>AU621*1000/AA621</f>
        <v>66.683840198693346</v>
      </c>
      <c r="AW621">
        <f>(AV621-U621)</f>
        <v>44.601671619591784</v>
      </c>
      <c r="AX621">
        <f>IF(D621,P621,(O621+P621)/2)</f>
        <v>39.371219635009766</v>
      </c>
      <c r="AY621">
        <f>0.61365*EXP(17.502*AX621/(240.97+AX621))</f>
        <v>7.168213777483472</v>
      </c>
      <c r="AZ621">
        <f>IF(AW621&lt;&gt;0,(1000-(AV621+U621)/2)/AW621*AP621,0)</f>
        <v>1.3281296092999363E-2</v>
      </c>
      <c r="BA621">
        <f>U621*AA621/1000</f>
        <v>2.2364654963251671</v>
      </c>
      <c r="BB621">
        <f>(AY621-BA621)</f>
        <v>4.9317482811583044</v>
      </c>
      <c r="BC621">
        <f>1/(1.6/F621+1.37/N621)</f>
        <v>8.3048141761694269E-3</v>
      </c>
      <c r="BD621">
        <f>G621*AA621*0.001</f>
        <v>74.241511561482611</v>
      </c>
      <c r="BE621">
        <f>G621/S621</f>
        <v>1.7797449568105348</v>
      </c>
      <c r="BF621">
        <f>(1-AP621*AA621/AU621/F621)*100</f>
        <v>30.243035078893431</v>
      </c>
      <c r="BG621">
        <f>(S621-E621/(N621/1.35))</f>
        <v>412.90825334175008</v>
      </c>
      <c r="BH621">
        <f>E621*BF621/100/BG621</f>
        <v>-2.2134525021822076E-3</v>
      </c>
    </row>
    <row r="622" spans="1:60" x14ac:dyDescent="0.25">
      <c r="A622" s="1">
        <v>194</v>
      </c>
      <c r="B622" s="1" t="s">
        <v>684</v>
      </c>
      <c r="C622" s="1">
        <v>25634.499999698251</v>
      </c>
      <c r="D622" s="1">
        <v>0</v>
      </c>
      <c r="E622">
        <f>(R622-S622*(1000-T622)/(1000-U622))*AO622</f>
        <v>-3.0814883789633338</v>
      </c>
      <c r="F622">
        <f>IF(AZ622&lt;&gt;0,1/(1/AZ622-1/N622),0)</f>
        <v>1.3330229528749635E-2</v>
      </c>
      <c r="G622">
        <f>((BC622-AP622/2)*S622-E622)/(BC622+AP622/2)</f>
        <v>739.88383223491167</v>
      </c>
      <c r="H622">
        <f>AP622*1000</f>
        <v>0.61903077946106277</v>
      </c>
      <c r="I622">
        <f>(AU622-BA622)</f>
        <v>4.5098196826664907</v>
      </c>
      <c r="J622">
        <f>(P622+AT622*D622)</f>
        <v>38.242382049560547</v>
      </c>
      <c r="K622" s="1">
        <v>3.4500000476837158</v>
      </c>
      <c r="L622">
        <f>(K622*AI622+AJ622)</f>
        <v>1.9798913746683482</v>
      </c>
      <c r="M622" s="1">
        <v>1</v>
      </c>
      <c r="N622">
        <f>L622*(M622+1)*(M622+1)/(M622*M622+1)</f>
        <v>3.9597827493366964</v>
      </c>
      <c r="O622" s="1">
        <v>40.465538024902344</v>
      </c>
      <c r="P622" s="1">
        <v>38.242382049560547</v>
      </c>
      <c r="Q622" s="1">
        <v>41.058475494384766</v>
      </c>
      <c r="R622" s="1">
        <v>409.91497802734375</v>
      </c>
      <c r="S622" s="1">
        <v>411.86434936523437</v>
      </c>
      <c r="T622" s="1">
        <v>21.654211044311523</v>
      </c>
      <c r="U622" s="1">
        <v>22.071714401245117</v>
      </c>
      <c r="V622" s="1">
        <v>28.856054306030273</v>
      </c>
      <c r="W622" s="1">
        <v>29.41224479675293</v>
      </c>
      <c r="X622" s="1">
        <v>500.23995971679687</v>
      </c>
      <c r="Y622" s="1">
        <v>-4.3490487150847912E-3</v>
      </c>
      <c r="Z622" s="1">
        <v>6.5215475857257843E-2</v>
      </c>
      <c r="AA622" s="1">
        <v>101.27909088134766</v>
      </c>
      <c r="AB622" s="1">
        <v>1.944696307182312</v>
      </c>
      <c r="AC622" s="1">
        <v>-0.34020280838012695</v>
      </c>
      <c r="AD622" s="1">
        <v>3.0171584337949753E-2</v>
      </c>
      <c r="AE622" s="1">
        <v>8.022966212593019E-4</v>
      </c>
      <c r="AF622" s="1">
        <v>3.1831681728363037E-2</v>
      </c>
      <c r="AG622" s="1">
        <v>1.1285396758466959E-3</v>
      </c>
      <c r="AH622" s="1">
        <v>1</v>
      </c>
      <c r="AI622" s="1">
        <v>-0.21956524252891541</v>
      </c>
      <c r="AJ622" s="1">
        <v>2.737391471862793</v>
      </c>
      <c r="AK622" s="1">
        <v>1</v>
      </c>
      <c r="AL622" s="1">
        <v>0</v>
      </c>
      <c r="AM622" s="1">
        <v>0.15999999642372131</v>
      </c>
      <c r="AN622" s="1">
        <v>111115</v>
      </c>
      <c r="AO622">
        <f>X622*0.000001/(K622*0.0001)</f>
        <v>1.4499708776892666</v>
      </c>
      <c r="AP622">
        <f>(U622-T622)/(1000-U622)*AO622</f>
        <v>6.1903077946106277E-4</v>
      </c>
      <c r="AQ622">
        <f>(P622+273.15)</f>
        <v>311.39238204956052</v>
      </c>
      <c r="AR622">
        <f>(O622+273.15)</f>
        <v>313.61553802490232</v>
      </c>
      <c r="AS622">
        <f>(Y622*AK622+Z622*AL622)*AM622</f>
        <v>-6.9584777886015636E-4</v>
      </c>
      <c r="AT622">
        <f>((AS622+0.00000010773*(AR622^4-AQ622^4))-AP622*44100)/(L622*0.92*2*29.3+0.00000043092*AQ622^3)</f>
        <v>1.6178880797207657E-2</v>
      </c>
      <c r="AU622">
        <f>0.61365*EXP(17.502*J622/(240.97+J622))</f>
        <v>6.7452228514173447</v>
      </c>
      <c r="AV622">
        <f>AU622*1000/AA622</f>
        <v>66.600349516561437</v>
      </c>
      <c r="AW622">
        <f>(AV622-U622)</f>
        <v>44.52863511531632</v>
      </c>
      <c r="AX622">
        <f>IF(D622,P622,(O622+P622)/2)</f>
        <v>39.353960037231445</v>
      </c>
      <c r="AY622">
        <f>0.61365*EXP(17.502*AX622/(240.97+AX622))</f>
        <v>7.1615772029127864</v>
      </c>
      <c r="AZ622">
        <f>IF(AW622&lt;&gt;0,(1000-(AV622+U622)/2)/AW622*AP622,0)</f>
        <v>1.3285505147581925E-2</v>
      </c>
      <c r="BA622">
        <f>U622*AA622/1000</f>
        <v>2.235403168750854</v>
      </c>
      <c r="BB622">
        <f>(AY622-BA622)</f>
        <v>4.9261740341619324</v>
      </c>
      <c r="BC622">
        <f>1/(1.6/F622+1.37/N622)</f>
        <v>8.307447374235952E-3</v>
      </c>
      <c r="BD622">
        <f>G622*AA622*0.001</f>
        <v>74.9347618865594</v>
      </c>
      <c r="BE622">
        <f>G622/S622</f>
        <v>1.7964260159327243</v>
      </c>
      <c r="BF622">
        <f>(1-AP622*AA622/AU622/F622)*100</f>
        <v>30.273461160397709</v>
      </c>
      <c r="BG622">
        <f>(S622-E622/(N622/1.35))</f>
        <v>412.9149144024949</v>
      </c>
      <c r="BH622">
        <f>E622*BF622/100/BG622</f>
        <v>-2.2592382959030198E-3</v>
      </c>
    </row>
    <row r="623" spans="1:60" x14ac:dyDescent="0.25">
      <c r="A623" s="1">
        <v>195</v>
      </c>
      <c r="B623" s="1" t="s">
        <v>685</v>
      </c>
      <c r="C623" s="1">
        <v>25639.499999586493</v>
      </c>
      <c r="D623" s="1">
        <v>0</v>
      </c>
      <c r="E623">
        <f>(R623-S623*(1000-T623)/(1000-U623))*AO623</f>
        <v>-3.0930620289552664</v>
      </c>
      <c r="F623">
        <f>IF(AZ623&lt;&gt;0,1/(1/AZ623-1/N623),0)</f>
        <v>1.3300844089854926E-2</v>
      </c>
      <c r="G623">
        <f>((BC623-AP623/2)*S623-E623)/(BC623+AP623/2)</f>
        <v>742.06891008720197</v>
      </c>
      <c r="H623">
        <f>AP623*1000</f>
        <v>0.61655113324100452</v>
      </c>
      <c r="I623">
        <f>(AU623-BA623)</f>
        <v>4.501869078307708</v>
      </c>
      <c r="J623">
        <f>(P623+AT623*D623)</f>
        <v>38.218357086181641</v>
      </c>
      <c r="K623" s="1">
        <v>3.4500000476837158</v>
      </c>
      <c r="L623">
        <f>(K623*AI623+AJ623)</f>
        <v>1.9798913746683482</v>
      </c>
      <c r="M623" s="1">
        <v>1</v>
      </c>
      <c r="N623">
        <f>L623*(M623+1)*(M623+1)/(M623*M623+1)</f>
        <v>3.9597827493366964</v>
      </c>
      <c r="O623" s="1">
        <v>40.461280822753906</v>
      </c>
      <c r="P623" s="1">
        <v>38.218357086181641</v>
      </c>
      <c r="Q623" s="1">
        <v>41.085491180419922</v>
      </c>
      <c r="R623" s="1">
        <v>409.88055419921875</v>
      </c>
      <c r="S623" s="1">
        <v>411.838623046875</v>
      </c>
      <c r="T623" s="1">
        <v>21.647863388061523</v>
      </c>
      <c r="U623" s="1">
        <v>22.063697814941406</v>
      </c>
      <c r="V623" s="1">
        <v>28.855381011962891</v>
      </c>
      <c r="W623" s="1">
        <v>29.409730911254883</v>
      </c>
      <c r="X623" s="1">
        <v>500.23989868164062</v>
      </c>
      <c r="Y623" s="1">
        <v>1.6490187495946884E-2</v>
      </c>
      <c r="Z623" s="1">
        <v>7.6936051249504089E-2</v>
      </c>
      <c r="AA623" s="1">
        <v>101.27912139892578</v>
      </c>
      <c r="AB623" s="1">
        <v>1.944696307182312</v>
      </c>
      <c r="AC623" s="1">
        <v>-0.34020280838012695</v>
      </c>
      <c r="AD623" s="1">
        <v>3.0171584337949753E-2</v>
      </c>
      <c r="AE623" s="1">
        <v>8.022966212593019E-4</v>
      </c>
      <c r="AF623" s="1">
        <v>3.1831681728363037E-2</v>
      </c>
      <c r="AG623" s="1">
        <v>1.1285396758466959E-3</v>
      </c>
      <c r="AH623" s="1">
        <v>1</v>
      </c>
      <c r="AI623" s="1">
        <v>-0.21956524252891541</v>
      </c>
      <c r="AJ623" s="1">
        <v>2.737391471862793</v>
      </c>
      <c r="AK623" s="1">
        <v>1</v>
      </c>
      <c r="AL623" s="1">
        <v>0</v>
      </c>
      <c r="AM623" s="1">
        <v>0.15999999642372131</v>
      </c>
      <c r="AN623" s="1">
        <v>111115</v>
      </c>
      <c r="AO623">
        <f>X623*0.000001/(K623*0.0001)</f>
        <v>1.4499707007757723</v>
      </c>
      <c r="AP623">
        <f>(U623-T623)/(1000-U623)*AO623</f>
        <v>6.1655113324100451E-4</v>
      </c>
      <c r="AQ623">
        <f>(P623+273.15)</f>
        <v>311.36835708618162</v>
      </c>
      <c r="AR623">
        <f>(O623+273.15)</f>
        <v>313.61128082275388</v>
      </c>
      <c r="AS623">
        <f>(Y623*AK623+Z623*AL623)*AM623</f>
        <v>2.6384299403779954E-3</v>
      </c>
      <c r="AT623">
        <f>((AS623+0.00000010773*(AR623^4-AQ623^4))-AP623*44100)/(L623*0.92*2*29.3+0.00000043092*AQ623^3)</f>
        <v>1.9257922844142426E-2</v>
      </c>
      <c r="AU623">
        <f>0.61365*EXP(17.502*J623/(240.97+J623))</f>
        <v>6.7364610078163718</v>
      </c>
      <c r="AV623">
        <f>AU623*1000/AA623</f>
        <v>66.513817603949136</v>
      </c>
      <c r="AW623">
        <f>(AV623-U623)</f>
        <v>44.450119789007729</v>
      </c>
      <c r="AX623">
        <f>IF(D623,P623,(O623+P623)/2)</f>
        <v>39.339818954467773</v>
      </c>
      <c r="AY623">
        <f>0.61365*EXP(17.502*AX623/(240.97+AX623))</f>
        <v>7.156143715478251</v>
      </c>
      <c r="AZ623">
        <f>IF(AW623&lt;&gt;0,(1000-(AV623+U623)/2)/AW623*AP623,0)</f>
        <v>1.325631634475655E-2</v>
      </c>
      <c r="BA623">
        <f>U623*AA623/1000</f>
        <v>2.2345919295086643</v>
      </c>
      <c r="BB623">
        <f>(AY623-BA623)</f>
        <v>4.9215517859695872</v>
      </c>
      <c r="BC623">
        <f>1/(1.6/F623+1.37/N623)</f>
        <v>8.2891867819998404E-3</v>
      </c>
      <c r="BD623">
        <f>G623*AA623*0.001</f>
        <v>75.156087231090268</v>
      </c>
      <c r="BE623">
        <f>G623/S623</f>
        <v>1.8018438984600542</v>
      </c>
      <c r="BF623">
        <f>(1-AP623*AA623/AU623/F623)*100</f>
        <v>30.30878719695378</v>
      </c>
      <c r="BG623">
        <f>(S623-E623/(N623/1.35))</f>
        <v>412.89313386310323</v>
      </c>
      <c r="BH623">
        <f>E623*BF623/100/BG623</f>
        <v>-2.2704896529876792E-3</v>
      </c>
    </row>
    <row r="624" spans="1:60" x14ac:dyDescent="0.25">
      <c r="A624" s="1">
        <v>196</v>
      </c>
      <c r="B624" s="1" t="s">
        <v>686</v>
      </c>
      <c r="C624" s="1">
        <v>25644.999999463558</v>
      </c>
      <c r="D624" s="1">
        <v>0</v>
      </c>
      <c r="E624">
        <f>(R624-S624*(1000-T624)/(1000-U624))*AO624</f>
        <v>-3.0741188131183965</v>
      </c>
      <c r="F624">
        <f>IF(AZ624&lt;&gt;0,1/(1/AZ624-1/N624),0)</f>
        <v>1.327147330894839E-2</v>
      </c>
      <c r="G624">
        <f>((BC624-AP624/2)*S624-E624)/(BC624+AP624/2)</f>
        <v>740.71763977174044</v>
      </c>
      <c r="H624">
        <f>AP624*1000</f>
        <v>0.61404134662323295</v>
      </c>
      <c r="I624">
        <f>(AU624-BA624)</f>
        <v>4.4936700297654184</v>
      </c>
      <c r="J624">
        <f>(P624+AT624*D624)</f>
        <v>38.193229675292969</v>
      </c>
      <c r="K624" s="1">
        <v>3.4500000476837158</v>
      </c>
      <c r="L624">
        <f>(K624*AI624+AJ624)</f>
        <v>1.9798913746683482</v>
      </c>
      <c r="M624" s="1">
        <v>1</v>
      </c>
      <c r="N624">
        <f>L624*(M624+1)*(M624+1)/(M624*M624+1)</f>
        <v>3.9597827493366964</v>
      </c>
      <c r="O624" s="1">
        <v>40.461189270019531</v>
      </c>
      <c r="P624" s="1">
        <v>38.193229675292969</v>
      </c>
      <c r="Q624" s="1">
        <v>41.093791961669922</v>
      </c>
      <c r="R624" s="1">
        <v>409.87744140625</v>
      </c>
      <c r="S624" s="1">
        <v>411.82315063476562</v>
      </c>
      <c r="T624" s="1">
        <v>21.640119552612305</v>
      </c>
      <c r="U624" s="1">
        <v>22.054262161254883</v>
      </c>
      <c r="V624" s="1">
        <v>28.846311569213867</v>
      </c>
      <c r="W624" s="1">
        <v>29.398963928222656</v>
      </c>
      <c r="X624" s="1">
        <v>500.24362182617187</v>
      </c>
      <c r="Y624" s="1">
        <v>1.4568098820745945E-2</v>
      </c>
      <c r="Z624" s="1">
        <v>6.3050411641597748E-2</v>
      </c>
      <c r="AA624" s="1">
        <v>101.27918243408203</v>
      </c>
      <c r="AB624" s="1">
        <v>1.944696307182312</v>
      </c>
      <c r="AC624" s="1">
        <v>-0.34020280838012695</v>
      </c>
      <c r="AD624" s="1">
        <v>3.0171584337949753E-2</v>
      </c>
      <c r="AE624" s="1">
        <v>8.022966212593019E-4</v>
      </c>
      <c r="AF624" s="1">
        <v>3.1831681728363037E-2</v>
      </c>
      <c r="AG624" s="1">
        <v>1.1285396758466959E-3</v>
      </c>
      <c r="AH624" s="1">
        <v>1</v>
      </c>
      <c r="AI624" s="1">
        <v>-0.21956524252891541</v>
      </c>
      <c r="AJ624" s="1">
        <v>2.737391471862793</v>
      </c>
      <c r="AK624" s="1">
        <v>1</v>
      </c>
      <c r="AL624" s="1">
        <v>0</v>
      </c>
      <c r="AM624" s="1">
        <v>0.15999999642372131</v>
      </c>
      <c r="AN624" s="1">
        <v>111115</v>
      </c>
      <c r="AO624">
        <f>X624*0.000001/(K624*0.0001)</f>
        <v>1.4499814924989023</v>
      </c>
      <c r="AP624">
        <f>(U624-T624)/(1000-U624)*AO624</f>
        <v>6.14041346623233E-4</v>
      </c>
      <c r="AQ624">
        <f>(P624+273.15)</f>
        <v>311.34322967529295</v>
      </c>
      <c r="AR624">
        <f>(O624+273.15)</f>
        <v>313.61118927001951</v>
      </c>
      <c r="AS624">
        <f>(Y624*AK624+Z624*AL624)*AM624</f>
        <v>2.3308957592197699E-3</v>
      </c>
      <c r="AT624">
        <f>((AS624+0.00000010773*(AR624^4-AQ624^4))-AP624*44100)/(L624*0.92*2*29.3+0.00000043092*AQ624^3)</f>
        <v>2.2899349774068618E-2</v>
      </c>
      <c r="AU624">
        <f>0.61365*EXP(17.502*J624/(240.97+J624))</f>
        <v>6.7273076706442243</v>
      </c>
      <c r="AV624">
        <f>AU624*1000/AA624</f>
        <v>66.423400238471714</v>
      </c>
      <c r="AW624">
        <f>(AV624-U624)</f>
        <v>44.369138077216832</v>
      </c>
      <c r="AX624">
        <f>IF(D624,P624,(O624+P624)/2)</f>
        <v>39.32720947265625</v>
      </c>
      <c r="AY624">
        <f>0.61365*EXP(17.502*AX624/(240.97+AX624))</f>
        <v>7.1513017365149469</v>
      </c>
      <c r="AZ624">
        <f>IF(AW624&lt;&gt;0,(1000-(AV624+U624)/2)/AW624*AP624,0)</f>
        <v>1.3227141670385236E-2</v>
      </c>
      <c r="BA624">
        <f>U624*AA624/1000</f>
        <v>2.2336376408788055</v>
      </c>
      <c r="BB624">
        <f>(AY624-BA624)</f>
        <v>4.917664095636141</v>
      </c>
      <c r="BC624">
        <f>1/(1.6/F624+1.37/N624)</f>
        <v>8.2709350672512463E-3</v>
      </c>
      <c r="BD624">
        <f>G624*AA624*0.001</f>
        <v>75.019276970584755</v>
      </c>
      <c r="BE624">
        <f>G624/S624</f>
        <v>1.7986304039246741</v>
      </c>
      <c r="BF624">
        <f>(1-AP624*AA624/AU624/F624)*100</f>
        <v>30.344185649303867</v>
      </c>
      <c r="BG624">
        <f>(S624-E624/(N624/1.35))</f>
        <v>412.87120318219513</v>
      </c>
      <c r="BH624">
        <f>E624*BF624/100/BG624</f>
        <v>-2.2593397469795979E-3</v>
      </c>
    </row>
    <row r="625" spans="1:60" x14ac:dyDescent="0.25">
      <c r="A625" s="1" t="s">
        <v>9</v>
      </c>
      <c r="B625" s="1" t="s">
        <v>687</v>
      </c>
    </row>
    <row r="626" spans="1:60" x14ac:dyDescent="0.25">
      <c r="A626" s="1" t="s">
        <v>9</v>
      </c>
      <c r="B626" s="1" t="s">
        <v>688</v>
      </c>
    </row>
    <row r="627" spans="1:60" x14ac:dyDescent="0.25">
      <c r="A627" s="1" t="s">
        <v>9</v>
      </c>
      <c r="B627" s="1" t="s">
        <v>689</v>
      </c>
    </row>
    <row r="628" spans="1:60" x14ac:dyDescent="0.25">
      <c r="A628" s="1" t="s">
        <v>9</v>
      </c>
      <c r="B628" s="1" t="s">
        <v>690</v>
      </c>
    </row>
    <row r="629" spans="1:60" x14ac:dyDescent="0.25">
      <c r="A629" s="1" t="s">
        <v>9</v>
      </c>
      <c r="B629" s="1" t="s">
        <v>691</v>
      </c>
    </row>
    <row r="630" spans="1:60" x14ac:dyDescent="0.25">
      <c r="A630" s="1" t="s">
        <v>9</v>
      </c>
      <c r="B630" s="1" t="s">
        <v>692</v>
      </c>
    </row>
    <row r="631" spans="1:60" x14ac:dyDescent="0.25">
      <c r="A631" s="1" t="s">
        <v>9</v>
      </c>
      <c r="B631" s="1" t="s">
        <v>693</v>
      </c>
    </row>
    <row r="632" spans="1:60" x14ac:dyDescent="0.25">
      <c r="A632" s="1" t="s">
        <v>9</v>
      </c>
      <c r="B632" s="1" t="s">
        <v>694</v>
      </c>
    </row>
    <row r="633" spans="1:60" x14ac:dyDescent="0.25">
      <c r="A633" s="1" t="s">
        <v>9</v>
      </c>
      <c r="B633" s="1" t="s">
        <v>695</v>
      </c>
    </row>
    <row r="634" spans="1:60" x14ac:dyDescent="0.25">
      <c r="A634" s="1" t="s">
        <v>9</v>
      </c>
      <c r="B634" s="1" t="s">
        <v>696</v>
      </c>
    </row>
    <row r="635" spans="1:60" x14ac:dyDescent="0.25">
      <c r="A635" s="1" t="s">
        <v>9</v>
      </c>
      <c r="B635" s="1" t="s">
        <v>697</v>
      </c>
    </row>
    <row r="636" spans="1:60" x14ac:dyDescent="0.25">
      <c r="A636" s="1">
        <v>197</v>
      </c>
      <c r="B636" s="1" t="s">
        <v>698</v>
      </c>
      <c r="C636" s="1">
        <v>26000.999999932945</v>
      </c>
      <c r="D636" s="1">
        <v>0</v>
      </c>
      <c r="E636">
        <f>(R636-S636*(1000-T636)/(1000-U636))*AO636</f>
        <v>-2.7886083172974421</v>
      </c>
      <c r="F636">
        <f>IF(AZ636&lt;&gt;0,1/(1/AZ636-1/N636),0)</f>
        <v>9.6269636903249941E-4</v>
      </c>
      <c r="G636">
        <f>((BC636-AP636/2)*S636-E636)/(BC636+AP636/2)</f>
        <v>1663.1945270810199</v>
      </c>
      <c r="H636">
        <f>AP636*1000</f>
        <v>0.26253922607255809</v>
      </c>
      <c r="I636">
        <f>(AU636-BA636)</f>
        <v>4.7512945549322643</v>
      </c>
      <c r="J636">
        <f>(P636+AT636*D636)</f>
        <v>38.836723327636719</v>
      </c>
      <c r="K636" s="1">
        <v>12.470000267028809</v>
      </c>
      <c r="L636">
        <f>(K636*AI636+AJ636)</f>
        <v>-5.871611030272561E-4</v>
      </c>
      <c r="M636" s="1">
        <v>1</v>
      </c>
      <c r="N636">
        <f>L636*(M636+1)*(M636+1)/(M636*M636+1)</f>
        <v>-1.1743222060545122E-3</v>
      </c>
      <c r="O636" s="1">
        <v>40.513950347900391</v>
      </c>
      <c r="P636" s="1">
        <v>38.836723327636719</v>
      </c>
      <c r="Q636" s="1">
        <v>41.110275268554688</v>
      </c>
      <c r="R636" s="1">
        <v>410.4022216796875</v>
      </c>
      <c r="S636" s="1">
        <v>417.080322265625</v>
      </c>
      <c r="T636" s="1">
        <v>21.221426010131836</v>
      </c>
      <c r="U636" s="1">
        <v>21.861539840698242</v>
      </c>
      <c r="V636" s="1">
        <v>28.20460319519043</v>
      </c>
      <c r="W636" s="1">
        <v>29.055355072021484</v>
      </c>
      <c r="X636" s="1">
        <v>500.26922607421875</v>
      </c>
      <c r="Y636" s="1">
        <v>1.9881114363670349E-2</v>
      </c>
      <c r="Z636" s="1">
        <v>0.14474400877952576</v>
      </c>
      <c r="AA636" s="1">
        <v>101.26705932617187</v>
      </c>
      <c r="AB636" s="1">
        <v>1.8358813524246216</v>
      </c>
      <c r="AC636" s="1">
        <v>-0.32861119508743286</v>
      </c>
      <c r="AD636" s="1">
        <v>2.6893859729170799E-2</v>
      </c>
      <c r="AE636" s="1">
        <v>1.9963022787123919E-3</v>
      </c>
      <c r="AF636" s="1">
        <v>1.6044013202190399E-2</v>
      </c>
      <c r="AG636" s="1">
        <v>2.1726367995142937E-3</v>
      </c>
      <c r="AH636" s="1">
        <v>0.66666668653488159</v>
      </c>
      <c r="AI636" s="1">
        <v>-0.21956524252891541</v>
      </c>
      <c r="AJ636" s="1">
        <v>2.737391471862793</v>
      </c>
      <c r="AK636" s="1">
        <v>1</v>
      </c>
      <c r="AL636" s="1">
        <v>0</v>
      </c>
      <c r="AM636" s="1">
        <v>0.15999999642372131</v>
      </c>
      <c r="AN636" s="1">
        <v>111115</v>
      </c>
      <c r="AO636">
        <f>X636*0.000001/(K636*0.0001)</f>
        <v>0.40117819996921011</v>
      </c>
      <c r="AP636">
        <f>(U636-T636)/(1000-U636)*AO636</f>
        <v>2.6253922607255808E-4</v>
      </c>
      <c r="AQ636">
        <f>(P636+273.15)</f>
        <v>311.9867233276367</v>
      </c>
      <c r="AR636">
        <f>(O636+273.15)</f>
        <v>313.66395034790037</v>
      </c>
      <c r="AS636">
        <f>(Y636*AK636+Z636*AL636)*AM636</f>
        <v>3.1809782270868503E-3</v>
      </c>
      <c r="AT636">
        <f>((AS636+0.00000010773*(AR636^4-AQ636^4))-AP636*44100)/(L636*0.92*2*29.3+0.00000043092*AQ636^3)</f>
        <v>0.80823409103239696</v>
      </c>
      <c r="AU636">
        <f>0.61365*EXP(17.502*J636/(240.97+J636))</f>
        <v>6.9651484069417231</v>
      </c>
      <c r="AV636">
        <f>AU636*1000/AA636</f>
        <v>68.780000656557249</v>
      </c>
      <c r="AW636">
        <f>(AV636-U636)</f>
        <v>46.918460815859007</v>
      </c>
      <c r="AX636">
        <f>IF(D636,P636,(O636+P636)/2)</f>
        <v>39.675336837768555</v>
      </c>
      <c r="AY636">
        <f>0.61365*EXP(17.502*AX636/(240.97+AX636))</f>
        <v>7.2860293224369794</v>
      </c>
      <c r="AZ636">
        <f>IF(AW636&lt;&gt;0,(1000-(AV636+U636)/2)/AW636*AP636,0)</f>
        <v>5.3420496275477037E-3</v>
      </c>
      <c r="BA636">
        <f>U636*AA636/1000</f>
        <v>2.2138538520094588</v>
      </c>
      <c r="BB636">
        <f>(AY636-BA636)</f>
        <v>5.0721754704275206</v>
      </c>
      <c r="BC636">
        <f>1/(1.6/F636+1.37/N636)</f>
        <v>2.0187005597831756E-3</v>
      </c>
      <c r="BD636">
        <f>G636*AA636*0.001</f>
        <v>168.42681884487803</v>
      </c>
      <c r="BE636">
        <f>G636/S636</f>
        <v>3.9877079744409158</v>
      </c>
      <c r="BF636">
        <f>(1-AP636*AA636/AU636/F636)*100</f>
        <v>-296.49954313067275</v>
      </c>
      <c r="BG636">
        <f>(S636-E636/(N636/1.35))</f>
        <v>-2788.7018803888932</v>
      </c>
      <c r="BH636">
        <f>E636*BF636/100/BG636</f>
        <v>-2.964895953431146E-3</v>
      </c>
    </row>
    <row r="637" spans="1:60" x14ac:dyDescent="0.25">
      <c r="A637" s="1">
        <v>198</v>
      </c>
      <c r="B637" s="1" t="s">
        <v>699</v>
      </c>
      <c r="C637" s="1">
        <v>26006.49999981001</v>
      </c>
      <c r="D637" s="1">
        <v>0</v>
      </c>
      <c r="E637">
        <f>(R637-S637*(1000-T637)/(1000-U637))*AO637</f>
        <v>-2.8137524593058614</v>
      </c>
      <c r="F637">
        <f>IF(AZ637&lt;&gt;0,1/(1/AZ637-1/N637),0)</f>
        <v>9.6287945045606365E-4</v>
      </c>
      <c r="G637">
        <f>((BC637-AP637/2)*S637-E637)/(BC637+AP637/2)</f>
        <v>1674.0597620904709</v>
      </c>
      <c r="H637">
        <f>AP637*1000</f>
        <v>0.26280520706796667</v>
      </c>
      <c r="I637">
        <f>(AU637-BA637)</f>
        <v>4.7511287597818237</v>
      </c>
      <c r="J637">
        <f>(P637+AT637*D637)</f>
        <v>38.834156036376953</v>
      </c>
      <c r="K637" s="1">
        <v>12.470000267028809</v>
      </c>
      <c r="L637">
        <f>(K637*AI637+AJ637)</f>
        <v>-5.871611030272561E-4</v>
      </c>
      <c r="M637" s="1">
        <v>1</v>
      </c>
      <c r="N637">
        <f>L637*(M637+1)*(M637+1)/(M637*M637+1)</f>
        <v>-1.1743222060545122E-3</v>
      </c>
      <c r="O637" s="1">
        <v>40.514305114746094</v>
      </c>
      <c r="P637" s="1">
        <v>38.834156036376953</v>
      </c>
      <c r="Q637" s="1">
        <v>41.124576568603516</v>
      </c>
      <c r="R637" s="1">
        <v>410.40017700195312</v>
      </c>
      <c r="S637" s="1">
        <v>417.1405029296875</v>
      </c>
      <c r="T637" s="1">
        <v>21.212930679321289</v>
      </c>
      <c r="U637" s="1">
        <v>21.85368537902832</v>
      </c>
      <c r="V637" s="1">
        <v>28.193647384643555</v>
      </c>
      <c r="W637" s="1">
        <v>29.045244216918945</v>
      </c>
      <c r="X637" s="1">
        <v>500.27920532226562</v>
      </c>
      <c r="Y637" s="1">
        <v>2.1344622597098351E-2</v>
      </c>
      <c r="Z637" s="1">
        <v>0.12372767180204391</v>
      </c>
      <c r="AA637" s="1">
        <v>101.2669677734375</v>
      </c>
      <c r="AB637" s="1">
        <v>1.8358813524246216</v>
      </c>
      <c r="AC637" s="1">
        <v>-0.32861119508743286</v>
      </c>
      <c r="AD637" s="1">
        <v>2.6893859729170799E-2</v>
      </c>
      <c r="AE637" s="1">
        <v>1.9963022787123919E-3</v>
      </c>
      <c r="AF637" s="1">
        <v>1.6044013202190399E-2</v>
      </c>
      <c r="AG637" s="1">
        <v>2.1726367995142937E-3</v>
      </c>
      <c r="AH637" s="1">
        <v>1</v>
      </c>
      <c r="AI637" s="1">
        <v>-0.21956524252891541</v>
      </c>
      <c r="AJ637" s="1">
        <v>2.737391471862793</v>
      </c>
      <c r="AK637" s="1">
        <v>1</v>
      </c>
      <c r="AL637" s="1">
        <v>0</v>
      </c>
      <c r="AM637" s="1">
        <v>0.15999999642372131</v>
      </c>
      <c r="AN637" s="1">
        <v>111115</v>
      </c>
      <c r="AO637">
        <f>X637*0.000001/(K637*0.0001)</f>
        <v>0.4011862025737275</v>
      </c>
      <c r="AP637">
        <f>(U637-T637)/(1000-U637)*AO637</f>
        <v>2.6280520706796668E-4</v>
      </c>
      <c r="AQ637">
        <f>(P637+273.15)</f>
        <v>311.98415603637693</v>
      </c>
      <c r="AR637">
        <f>(O637+273.15)</f>
        <v>313.66430511474607</v>
      </c>
      <c r="AS637">
        <f>(Y637*AK637+Z637*AL637)*AM637</f>
        <v>3.4151395392014172E-3</v>
      </c>
      <c r="AT637">
        <f>((AS637+0.00000010773*(AR637^4-AQ637^4))-AP637*44100)/(L637*0.92*2*29.3+0.00000043092*AQ637^3)</f>
        <v>0.81030842241067913</v>
      </c>
      <c r="AU637">
        <f>0.61365*EXP(17.502*J637/(240.97+J637))</f>
        <v>6.9641852127907269</v>
      </c>
      <c r="AV637">
        <f>AU637*1000/AA637</f>
        <v>68.770551404003271</v>
      </c>
      <c r="AW637">
        <f>(AV637-U637)</f>
        <v>46.916866024974951</v>
      </c>
      <c r="AX637">
        <f>IF(D637,P637,(O637+P637)/2)</f>
        <v>39.674230575561523</v>
      </c>
      <c r="AY637">
        <f>0.61365*EXP(17.502*AX637/(240.97+AX637))</f>
        <v>7.2855977309838167</v>
      </c>
      <c r="AZ637">
        <f>IF(AW637&lt;&gt;0,(1000-(AV637+U637)/2)/AW637*AP637,0)</f>
        <v>5.3476919425487161E-3</v>
      </c>
      <c r="BA637">
        <f>U637*AA637/1000</f>
        <v>2.2130564530089032</v>
      </c>
      <c r="BB637">
        <f>(AY637-BA637)</f>
        <v>5.0725412779749135</v>
      </c>
      <c r="BC637">
        <f>1/(1.6/F637+1.37/N637)</f>
        <v>2.0199891770824366E-3</v>
      </c>
      <c r="BD637">
        <f>G637*AA637*0.001</f>
        <v>169.52695597842418</v>
      </c>
      <c r="BE637">
        <f>G637/S637</f>
        <v>4.0131796129436212</v>
      </c>
      <c r="BF637">
        <f>(1-AP637*AA637/AU637/F637)*100</f>
        <v>-296.88029888869892</v>
      </c>
      <c r="BG637">
        <f>(S637-E637/(N637/1.35))</f>
        <v>-2817.5473880754012</v>
      </c>
      <c r="BH637">
        <f>E637*BF637/100/BG637</f>
        <v>-2.964804335334149E-3</v>
      </c>
    </row>
    <row r="638" spans="1:60" x14ac:dyDescent="0.25">
      <c r="A638" s="1">
        <v>199</v>
      </c>
      <c r="B638" s="1" t="s">
        <v>700</v>
      </c>
      <c r="C638" s="1">
        <v>26011.499999698251</v>
      </c>
      <c r="D638" s="1">
        <v>0</v>
      </c>
      <c r="E638">
        <f>(R638-S638*(1000-T638)/(1000-U638))*AO638</f>
        <v>-2.8896754419755308</v>
      </c>
      <c r="F638">
        <f>IF(AZ638&lt;&gt;0,1/(1/AZ638-1/N638),0)</f>
        <v>9.6270103028331356E-4</v>
      </c>
      <c r="G638">
        <f>((BC638-AP638/2)*S638-E638)/(BC638+AP638/2)</f>
        <v>1710.3159203733935</v>
      </c>
      <c r="H638">
        <f>AP638*1000</f>
        <v>0.26241697374990841</v>
      </c>
      <c r="I638">
        <f>(AU638-BA638)</f>
        <v>4.749086395503106</v>
      </c>
      <c r="J638">
        <f>(P638+AT638*D638)</f>
        <v>38.826499938964844</v>
      </c>
      <c r="K638" s="1">
        <v>12.470000267028809</v>
      </c>
      <c r="L638">
        <f>(K638*AI638+AJ638)</f>
        <v>-5.871611030272561E-4</v>
      </c>
      <c r="M638" s="1">
        <v>1</v>
      </c>
      <c r="N638">
        <f>L638*(M638+1)*(M638+1)/(M638*M638+1)</f>
        <v>-1.1743222060545122E-3</v>
      </c>
      <c r="O638" s="1">
        <v>40.513298034667969</v>
      </c>
      <c r="P638" s="1">
        <v>38.826499938964844</v>
      </c>
      <c r="Q638" s="1">
        <v>41.116512298583984</v>
      </c>
      <c r="R638" s="1">
        <v>410.2322998046875</v>
      </c>
      <c r="S638" s="1">
        <v>417.162353515625</v>
      </c>
      <c r="T638" s="1">
        <v>21.205663681030273</v>
      </c>
      <c r="U638" s="1">
        <v>21.845485687255859</v>
      </c>
      <c r="V638" s="1">
        <v>28.18494987487793</v>
      </c>
      <c r="W638" s="1">
        <v>29.035713195800781</v>
      </c>
      <c r="X638" s="1">
        <v>500.27255249023438</v>
      </c>
      <c r="Y638" s="1">
        <v>3.7593808025121689E-2</v>
      </c>
      <c r="Z638" s="1">
        <v>9.9279448390007019E-2</v>
      </c>
      <c r="AA638" s="1">
        <v>101.26701354980469</v>
      </c>
      <c r="AB638" s="1">
        <v>1.8358813524246216</v>
      </c>
      <c r="AC638" s="1">
        <v>-0.32861119508743286</v>
      </c>
      <c r="AD638" s="1">
        <v>2.6893859729170799E-2</v>
      </c>
      <c r="AE638" s="1">
        <v>1.9963022787123919E-3</v>
      </c>
      <c r="AF638" s="1">
        <v>1.6044013202190399E-2</v>
      </c>
      <c r="AG638" s="1">
        <v>2.1726367995142937E-3</v>
      </c>
      <c r="AH638" s="1">
        <v>1</v>
      </c>
      <c r="AI638" s="1">
        <v>-0.21956524252891541</v>
      </c>
      <c r="AJ638" s="1">
        <v>2.737391471862793</v>
      </c>
      <c r="AK638" s="1">
        <v>1</v>
      </c>
      <c r="AL638" s="1">
        <v>0</v>
      </c>
      <c r="AM638" s="1">
        <v>0.15999999642372131</v>
      </c>
      <c r="AN638" s="1">
        <v>111115</v>
      </c>
      <c r="AO638">
        <f>X638*0.000001/(K638*0.0001)</f>
        <v>0.4011808675040493</v>
      </c>
      <c r="AP638">
        <f>(U638-T638)/(1000-U638)*AO638</f>
        <v>2.6241697374990841E-4</v>
      </c>
      <c r="AQ638">
        <f>(P638+273.15)</f>
        <v>311.97649993896482</v>
      </c>
      <c r="AR638">
        <f>(O638+273.15)</f>
        <v>313.66329803466795</v>
      </c>
      <c r="AS638">
        <f>(Y638*AK638+Z638*AL638)*AM638</f>
        <v>6.0150091495735358E-3</v>
      </c>
      <c r="AT638">
        <f>((AS638+0.00000010773*(AR638^4-AQ638^4))-AP638*44100)/(L638*0.92*2*29.3+0.00000043092*AQ638^3)</f>
        <v>0.8185280181357405</v>
      </c>
      <c r="AU638">
        <f>0.61365*EXP(17.502*J638/(240.97+J638))</f>
        <v>6.9613134905965088</v>
      </c>
      <c r="AV638">
        <f>AU638*1000/AA638</f>
        <v>68.74216239400431</v>
      </c>
      <c r="AW638">
        <f>(AV638-U638)</f>
        <v>46.896676706748451</v>
      </c>
      <c r="AX638">
        <f>IF(D638,P638,(O638+P638)/2)</f>
        <v>39.669898986816406</v>
      </c>
      <c r="AY638">
        <f>0.61365*EXP(17.502*AX638/(240.97+AX638))</f>
        <v>7.2839080404847136</v>
      </c>
      <c r="AZ638">
        <f>IF(AW638&lt;&gt;0,(1000-(AV638+U638)/2)/AW638*AP638,0)</f>
        <v>5.342193159703231E-3</v>
      </c>
      <c r="BA638">
        <f>U638*AA638/1000</f>
        <v>2.2122270950934033</v>
      </c>
      <c r="BB638">
        <f>(AY638-BA638)</f>
        <v>5.0716809453913108</v>
      </c>
      <c r="BC638">
        <f>1/(1.6/F638+1.37/N638)</f>
        <v>2.0187333536437909E-3</v>
      </c>
      <c r="BD638">
        <f>G638*AA638*0.001</f>
        <v>173.19858548289912</v>
      </c>
      <c r="BE638">
        <f>G638/S638</f>
        <v>4.0998807921178653</v>
      </c>
      <c r="BF638">
        <f>(1-AP638*AA638/AU638/F638)*100</f>
        <v>-296.53113833933406</v>
      </c>
      <c r="BG638">
        <f>(S638-E638/(N638/1.35))</f>
        <v>-2904.8065461220262</v>
      </c>
      <c r="BH638">
        <f>E638*BF638/100/BG638</f>
        <v>-2.949865110240034E-3</v>
      </c>
    </row>
    <row r="639" spans="1:60" x14ac:dyDescent="0.25">
      <c r="A639" s="1">
        <v>200</v>
      </c>
      <c r="B639" s="1" t="s">
        <v>701</v>
      </c>
      <c r="C639" s="1">
        <v>26016.499999586493</v>
      </c>
      <c r="D639" s="1">
        <v>0</v>
      </c>
      <c r="E639">
        <f>(R639-S639*(1000-T639)/(1000-U639))*AO639</f>
        <v>-2.942031458265518</v>
      </c>
      <c r="F639">
        <f>IF(AZ639&lt;&gt;0,1/(1/AZ639-1/N639),0)</f>
        <v>9.6273744026967648E-4</v>
      </c>
      <c r="G639">
        <f>((BC639-AP639/2)*S639-E639)/(BC639+AP639/2)</f>
        <v>1734.5927088143305</v>
      </c>
      <c r="H639">
        <f>AP639*1000</f>
        <v>0.26222047170544294</v>
      </c>
      <c r="I639">
        <f>(AU639-BA639)</f>
        <v>4.7446731054637743</v>
      </c>
      <c r="J639">
        <f>(P639+AT639*D639)</f>
        <v>38.812824249267578</v>
      </c>
      <c r="K639" s="1">
        <v>12.470000267028809</v>
      </c>
      <c r="L639">
        <f>(K639*AI639+AJ639)</f>
        <v>-5.871611030272561E-4</v>
      </c>
      <c r="M639" s="1">
        <v>1</v>
      </c>
      <c r="N639">
        <f>L639*(M639+1)*(M639+1)/(M639*M639+1)</f>
        <v>-1.1743222060545122E-3</v>
      </c>
      <c r="O639" s="1">
        <v>40.506488800048828</v>
      </c>
      <c r="P639" s="1">
        <v>38.812824249267578</v>
      </c>
      <c r="Q639" s="1">
        <v>41.087001800537109</v>
      </c>
      <c r="R639" s="1">
        <v>410.08209228515625</v>
      </c>
      <c r="S639" s="1">
        <v>417.14315795898437</v>
      </c>
      <c r="T639" s="1">
        <v>21.19908332824707</v>
      </c>
      <c r="U639" s="1">
        <v>21.838457107543945</v>
      </c>
      <c r="V639" s="1">
        <v>28.185062408447266</v>
      </c>
      <c r="W639" s="1">
        <v>29.035318374633789</v>
      </c>
      <c r="X639" s="1">
        <v>500.25198364257812</v>
      </c>
      <c r="Y639" s="1">
        <v>1.893661729991436E-2</v>
      </c>
      <c r="Z639" s="1">
        <v>9.4443641602993011E-2</v>
      </c>
      <c r="AA639" s="1">
        <v>101.26692199707031</v>
      </c>
      <c r="AB639" s="1">
        <v>1.8358813524246216</v>
      </c>
      <c r="AC639" s="1">
        <v>-0.32861119508743286</v>
      </c>
      <c r="AD639" s="1">
        <v>2.6893859729170799E-2</v>
      </c>
      <c r="AE639" s="1">
        <v>1.9963022787123919E-3</v>
      </c>
      <c r="AF639" s="1">
        <v>1.6044013202190399E-2</v>
      </c>
      <c r="AG639" s="1">
        <v>2.1726367995142937E-3</v>
      </c>
      <c r="AH639" s="1">
        <v>1</v>
      </c>
      <c r="AI639" s="1">
        <v>-0.21956524252891541</v>
      </c>
      <c r="AJ639" s="1">
        <v>2.737391471862793</v>
      </c>
      <c r="AK639" s="1">
        <v>1</v>
      </c>
      <c r="AL639" s="1">
        <v>0</v>
      </c>
      <c r="AM639" s="1">
        <v>0.15999999642372131</v>
      </c>
      <c r="AN639" s="1">
        <v>111115</v>
      </c>
      <c r="AO639">
        <f>X639*0.000001/(K639*0.0001)</f>
        <v>0.40116437283908074</v>
      </c>
      <c r="AP639">
        <f>(U639-T639)/(1000-U639)*AO639</f>
        <v>2.6222047170544296E-4</v>
      </c>
      <c r="AQ639">
        <f>(P639+273.15)</f>
        <v>311.96282424926756</v>
      </c>
      <c r="AR639">
        <f>(O639+273.15)</f>
        <v>313.65648880004881</v>
      </c>
      <c r="AS639">
        <f>(Y639*AK639+Z639*AL639)*AM639</f>
        <v>3.0298587002636768E-3</v>
      </c>
      <c r="AT639">
        <f>((AS639+0.00000010773*(AR639^4-AQ639^4))-AP639*44100)/(L639*0.92*2*29.3+0.00000043092*AQ639^3)</f>
        <v>0.8258431902419463</v>
      </c>
      <c r="AU639">
        <f>0.61365*EXP(17.502*J639/(240.97+J639))</f>
        <v>6.9561864379097926</v>
      </c>
      <c r="AV639">
        <f>AU639*1000/AA639</f>
        <v>68.69159544625083</v>
      </c>
      <c r="AW639">
        <f>(AV639-U639)</f>
        <v>46.853138338706884</v>
      </c>
      <c r="AX639">
        <f>IF(D639,P639,(O639+P639)/2)</f>
        <v>39.659656524658203</v>
      </c>
      <c r="AY639">
        <f>0.61365*EXP(17.502*AX639/(240.97+AX639))</f>
        <v>7.279913954585937</v>
      </c>
      <c r="AZ639">
        <f>IF(AW639&lt;&gt;0,(1000-(AV639+U639)/2)/AW639*AP639,0)</f>
        <v>5.3433145364465929E-3</v>
      </c>
      <c r="BA639">
        <f>U639*AA639/1000</f>
        <v>2.2115133324460183</v>
      </c>
      <c r="BB639">
        <f>(AY639-BA639)</f>
        <v>5.0684006221399187</v>
      </c>
      <c r="BC639">
        <f>1/(1.6/F639+1.37/N639)</f>
        <v>2.0189895389566711E-3</v>
      </c>
      <c r="BD639">
        <f>G639*AA639*0.001</f>
        <v>175.65686454018771</v>
      </c>
      <c r="BE639">
        <f>G639/S639</f>
        <v>4.1582671936929732</v>
      </c>
      <c r="BF639">
        <f>(1-AP639*AA639/AU639/F639)*100</f>
        <v>-296.51089882908866</v>
      </c>
      <c r="BG639">
        <f>(S639-E639/(N639/1.35))</f>
        <v>-2965.0141819781616</v>
      </c>
      <c r="BH639">
        <f>E639*BF639/100/BG639</f>
        <v>-2.9421255297057743E-3</v>
      </c>
    </row>
    <row r="640" spans="1:60" x14ac:dyDescent="0.25">
      <c r="A640" s="1">
        <v>201</v>
      </c>
      <c r="B640" s="1" t="s">
        <v>702</v>
      </c>
      <c r="C640" s="1">
        <v>26021.999999463558</v>
      </c>
      <c r="D640" s="1">
        <v>0</v>
      </c>
      <c r="E640">
        <f>(R640-S640*(1000-T640)/(1000-U640))*AO640</f>
        <v>-2.926933098806356</v>
      </c>
      <c r="F640">
        <f>IF(AZ640&lt;&gt;0,1/(1/AZ640-1/N640),0)</f>
        <v>9.6285091471478711E-4</v>
      </c>
      <c r="G640">
        <f>((BC640-AP640/2)*S640-E640)/(BC640+AP640/2)</f>
        <v>1727.1543042156447</v>
      </c>
      <c r="H640">
        <f>AP640*1000</f>
        <v>0.26198326695176566</v>
      </c>
      <c r="I640">
        <f>(AU640-BA640)</f>
        <v>4.737486283784019</v>
      </c>
      <c r="J640">
        <f>(P640+AT640*D640)</f>
        <v>38.791301727294922</v>
      </c>
      <c r="K640" s="1">
        <v>12.470000267028809</v>
      </c>
      <c r="L640">
        <f>(K640*AI640+AJ640)</f>
        <v>-5.871611030272561E-4</v>
      </c>
      <c r="M640" s="1">
        <v>1</v>
      </c>
      <c r="N640">
        <f>L640*(M640+1)*(M640+1)/(M640*M640+1)</f>
        <v>-1.1743222060545122E-3</v>
      </c>
      <c r="O640" s="1">
        <v>40.496047973632813</v>
      </c>
      <c r="P640" s="1">
        <v>38.791301727294922</v>
      </c>
      <c r="Q640" s="1">
        <v>41.079872131347656</v>
      </c>
      <c r="R640" s="1">
        <v>410.06512451171875</v>
      </c>
      <c r="S640" s="1">
        <v>417.08865356445312</v>
      </c>
      <c r="T640" s="1">
        <v>21.191085815429688</v>
      </c>
      <c r="U640" s="1">
        <v>21.829870223999023</v>
      </c>
      <c r="V640" s="1">
        <v>28.189435958862305</v>
      </c>
      <c r="W640" s="1">
        <v>29.039146423339844</v>
      </c>
      <c r="X640" s="1">
        <v>500.26498413085937</v>
      </c>
      <c r="Y640" s="1">
        <v>7.3824189603328705E-3</v>
      </c>
      <c r="Z640" s="1">
        <v>0.10730941593647003</v>
      </c>
      <c r="AA640" s="1">
        <v>101.26665496826172</v>
      </c>
      <c r="AB640" s="1">
        <v>1.8358813524246216</v>
      </c>
      <c r="AC640" s="1">
        <v>-0.32861119508743286</v>
      </c>
      <c r="AD640" s="1">
        <v>2.6893859729170799E-2</v>
      </c>
      <c r="AE640" s="1">
        <v>1.9963022787123919E-3</v>
      </c>
      <c r="AF640" s="1">
        <v>1.6044013202190399E-2</v>
      </c>
      <c r="AG640" s="1">
        <v>2.1726367995142937E-3</v>
      </c>
      <c r="AH640" s="1">
        <v>1</v>
      </c>
      <c r="AI640" s="1">
        <v>-0.21956524252891541</v>
      </c>
      <c r="AJ640" s="1">
        <v>2.737391471862793</v>
      </c>
      <c r="AK640" s="1">
        <v>1</v>
      </c>
      <c r="AL640" s="1">
        <v>0</v>
      </c>
      <c r="AM640" s="1">
        <v>0.15999999642372131</v>
      </c>
      <c r="AN640" s="1">
        <v>111115</v>
      </c>
      <c r="AO640">
        <f>X640*0.000001/(K640*0.0001)</f>
        <v>0.40117479825047031</v>
      </c>
      <c r="AP640">
        <f>(U640-T640)/(1000-U640)*AO640</f>
        <v>2.6198326695176568E-4</v>
      </c>
      <c r="AQ640">
        <f>(P640+273.15)</f>
        <v>311.9413017272949</v>
      </c>
      <c r="AR640">
        <f>(O640+273.15)</f>
        <v>313.64604797363279</v>
      </c>
      <c r="AS640">
        <f>(Y640*AK640+Z640*AL640)*AM640</f>
        <v>1.1811870072516717E-3</v>
      </c>
      <c r="AT640">
        <f>((AS640+0.00000010773*(AR640^4-AQ640^4))-AP640*44100)/(L640*0.92*2*29.3+0.00000043092*AQ640^3)</f>
        <v>0.83761230498372408</v>
      </c>
      <c r="AU640">
        <f>0.61365*EXP(17.502*J640/(240.97+J640))</f>
        <v>6.9481242197596584</v>
      </c>
      <c r="AV640">
        <f>AU640*1000/AA640</f>
        <v>68.6121628283001</v>
      </c>
      <c r="AW640">
        <f>(AV640-U640)</f>
        <v>46.782292604301077</v>
      </c>
      <c r="AX640">
        <f>IF(D640,P640,(O640+P640)/2)</f>
        <v>39.643674850463867</v>
      </c>
      <c r="AY640">
        <f>0.61365*EXP(17.502*AX640/(240.97+AX640))</f>
        <v>7.2736856343539609</v>
      </c>
      <c r="AZ640">
        <f>IF(AW640&lt;&gt;0,(1000-(AV640+U640)/2)/AW640*AP640,0)</f>
        <v>5.3468118679666455E-3</v>
      </c>
      <c r="BA640">
        <f>U640*AA640/1000</f>
        <v>2.2106379359756394</v>
      </c>
      <c r="BB640">
        <f>(AY640-BA640)</f>
        <v>5.0630476983783215</v>
      </c>
      <c r="BC640">
        <f>1/(1.6/F640+1.37/N640)</f>
        <v>2.0197882525065164E-3</v>
      </c>
      <c r="BD640">
        <f>G640*AA640*0.001</f>
        <v>174.90313900195383</v>
      </c>
      <c r="BE640">
        <f>G640/S640</f>
        <v>4.1409764793535579</v>
      </c>
      <c r="BF640">
        <f>(1-AP640*AA640/AU640/F640)*100</f>
        <v>-296.56410054285283</v>
      </c>
      <c r="BG640">
        <f>(S640-E640/(N640/1.35))</f>
        <v>-2947.7116227279962</v>
      </c>
      <c r="BH640">
        <f>E640*BF640/100/BG640</f>
        <v>-2.9447360966514393E-3</v>
      </c>
    </row>
    <row r="641" spans="1:60" x14ac:dyDescent="0.25">
      <c r="A641" s="1" t="s">
        <v>9</v>
      </c>
      <c r="B641" s="1" t="s">
        <v>703</v>
      </c>
    </row>
    <row r="642" spans="1:60" x14ac:dyDescent="0.25">
      <c r="A642" s="1" t="s">
        <v>9</v>
      </c>
      <c r="B642" s="1" t="s">
        <v>704</v>
      </c>
    </row>
    <row r="643" spans="1:60" x14ac:dyDescent="0.25">
      <c r="A643" s="1" t="s">
        <v>9</v>
      </c>
      <c r="B643" s="1" t="s">
        <v>705</v>
      </c>
    </row>
    <row r="644" spans="1:60" x14ac:dyDescent="0.25">
      <c r="A644" s="1" t="s">
        <v>9</v>
      </c>
      <c r="B644" s="1" t="s">
        <v>706</v>
      </c>
    </row>
    <row r="645" spans="1:60" x14ac:dyDescent="0.25">
      <c r="A645" s="1" t="s">
        <v>9</v>
      </c>
      <c r="B645" s="1" t="s">
        <v>707</v>
      </c>
    </row>
    <row r="646" spans="1:60" x14ac:dyDescent="0.25">
      <c r="A646" s="1" t="s">
        <v>9</v>
      </c>
      <c r="B646" s="1" t="s">
        <v>708</v>
      </c>
    </row>
    <row r="647" spans="1:60" x14ac:dyDescent="0.25">
      <c r="A647" s="1" t="s">
        <v>9</v>
      </c>
      <c r="B647" s="1" t="s">
        <v>709</v>
      </c>
    </row>
    <row r="648" spans="1:60" x14ac:dyDescent="0.25">
      <c r="A648" s="1" t="s">
        <v>9</v>
      </c>
      <c r="B648" s="1" t="s">
        <v>710</v>
      </c>
    </row>
    <row r="649" spans="1:60" x14ac:dyDescent="0.25">
      <c r="A649" s="1" t="s">
        <v>9</v>
      </c>
      <c r="B649" s="1" t="s">
        <v>711</v>
      </c>
    </row>
    <row r="650" spans="1:60" x14ac:dyDescent="0.25">
      <c r="A650" s="1" t="s">
        <v>9</v>
      </c>
      <c r="B650" s="1" t="s">
        <v>712</v>
      </c>
    </row>
    <row r="651" spans="1:60" x14ac:dyDescent="0.25">
      <c r="A651" s="1" t="s">
        <v>9</v>
      </c>
      <c r="B651" s="1" t="s">
        <v>713</v>
      </c>
    </row>
    <row r="652" spans="1:60" x14ac:dyDescent="0.25">
      <c r="A652" s="1">
        <v>202</v>
      </c>
      <c r="B652" s="1" t="s">
        <v>714</v>
      </c>
      <c r="C652" s="1">
        <v>26378.999999932945</v>
      </c>
      <c r="D652" s="1">
        <v>0</v>
      </c>
      <c r="E652">
        <f>(R652-S652*(1000-T652)/(1000-U652))*AO652</f>
        <v>-4.6802706408419601</v>
      </c>
      <c r="F652">
        <f>IF(AZ652&lt;&gt;0,1/(1/AZ652-1/N652),0)</f>
        <v>1.0093268874076093E-2</v>
      </c>
      <c r="G652">
        <f>((BC652-AP652/2)*S652-E652)/(BC652+AP652/2)</f>
        <v>1101.6804691806863</v>
      </c>
      <c r="H652">
        <f>AP652*1000</f>
        <v>0.47591672298510734</v>
      </c>
      <c r="I652">
        <f>(AU652-BA652)</f>
        <v>4.5796183773282708</v>
      </c>
      <c r="J652">
        <f>(P652+AT652*D652)</f>
        <v>38.227874755859375</v>
      </c>
      <c r="K652" s="1">
        <v>5.3499999046325684</v>
      </c>
      <c r="L652">
        <f>(K652*AI652+AJ652)</f>
        <v>1.5627174452724688</v>
      </c>
      <c r="M652" s="1">
        <v>1</v>
      </c>
      <c r="N652">
        <f>L652*(M652+1)*(M652+1)/(M652*M652+1)</f>
        <v>3.1254348905449376</v>
      </c>
      <c r="O652" s="1">
        <v>40.487457275390625</v>
      </c>
      <c r="P652" s="1">
        <v>38.227874755859375</v>
      </c>
      <c r="Q652" s="1">
        <v>41.110027313232422</v>
      </c>
      <c r="R652" s="1">
        <v>410.2841796875</v>
      </c>
      <c r="S652" s="1">
        <v>415.07809448242187</v>
      </c>
      <c r="T652" s="1">
        <v>20.835735321044922</v>
      </c>
      <c r="U652" s="1">
        <v>21.333831787109375</v>
      </c>
      <c r="V652" s="1">
        <v>27.729589462280273</v>
      </c>
      <c r="W652" s="1">
        <v>28.392644882202148</v>
      </c>
      <c r="X652" s="1">
        <v>500.2716064453125</v>
      </c>
      <c r="Y652" s="1">
        <v>3.1975707970559597E-3</v>
      </c>
      <c r="Z652" s="1">
        <v>0.2103772908449173</v>
      </c>
      <c r="AA652" s="1">
        <v>101.26228332519531</v>
      </c>
      <c r="AB652" s="1">
        <v>1.8723376989364624</v>
      </c>
      <c r="AC652" s="1">
        <v>-0.32179203629493713</v>
      </c>
      <c r="AD652" s="1">
        <v>1.5547119081020355E-2</v>
      </c>
      <c r="AE652" s="1">
        <v>2.8799602296203375E-3</v>
      </c>
      <c r="AF652" s="1">
        <v>1.7082003876566887E-2</v>
      </c>
      <c r="AG652" s="1">
        <v>1.1335191084071994E-3</v>
      </c>
      <c r="AH652" s="1">
        <v>1</v>
      </c>
      <c r="AI652" s="1">
        <v>-0.21956524252891541</v>
      </c>
      <c r="AJ652" s="1">
        <v>2.737391471862793</v>
      </c>
      <c r="AK652" s="1">
        <v>1</v>
      </c>
      <c r="AL652" s="1">
        <v>0</v>
      </c>
      <c r="AM652" s="1">
        <v>0.15999999642372131</v>
      </c>
      <c r="AN652" s="1">
        <v>111115</v>
      </c>
      <c r="AO652">
        <f>X652*0.000001/(K652*0.0001)</f>
        <v>0.93508713151962308</v>
      </c>
      <c r="AP652">
        <f>(U652-T652)/(1000-U652)*AO652</f>
        <v>4.7591672298510733E-4</v>
      </c>
      <c r="AQ652">
        <f>(P652+273.15)</f>
        <v>311.37787475585935</v>
      </c>
      <c r="AR652">
        <f>(O652+273.15)</f>
        <v>313.6374572753906</v>
      </c>
      <c r="AS652">
        <f>(Y652*AK652+Z652*AL652)*AM652</f>
        <v>5.1161131609354926E-4</v>
      </c>
      <c r="AT652">
        <f>((AS652+0.00000010773*(AR652^4-AQ652^4))-AP652*44100)/(L652*0.92*2*29.3+0.00000043092*AQ652^3)</f>
        <v>8.9761673673762171E-2</v>
      </c>
      <c r="AU652">
        <f>0.61365*EXP(17.502*J652/(240.97+J652))</f>
        <v>6.739930896166598</v>
      </c>
      <c r="AV652">
        <f>AU652*1000/AA652</f>
        <v>66.55914398574123</v>
      </c>
      <c r="AW652">
        <f>(AV652-U652)</f>
        <v>45.225312198631855</v>
      </c>
      <c r="AX652">
        <f>IF(D652,P652,(O652+P652)/2)</f>
        <v>39.357666015625</v>
      </c>
      <c r="AY652">
        <f>0.61365*EXP(17.502*AX652/(240.97+AX652))</f>
        <v>7.1630017579343805</v>
      </c>
      <c r="AZ652">
        <f>IF(AW652&lt;&gt;0,(1000-(AV652+U652)/2)/AW652*AP652,0)</f>
        <v>1.0060778629567089E-2</v>
      </c>
      <c r="BA652">
        <f>U652*AA652/1000</f>
        <v>2.1603125188383272</v>
      </c>
      <c r="BB652">
        <f>(AY652-BA652)</f>
        <v>5.0026892390960533</v>
      </c>
      <c r="BC652">
        <f>1/(1.6/F652+1.37/N652)</f>
        <v>6.2908976394832226E-3</v>
      </c>
      <c r="BD652">
        <f>G652*AA652*0.001</f>
        <v>111.55867980400876</v>
      </c>
      <c r="BE652">
        <f>G652/S652</f>
        <v>2.6541522759817462</v>
      </c>
      <c r="BF652">
        <f>(1-AP652*AA652/AU652/F652)*100</f>
        <v>29.157905153202201</v>
      </c>
      <c r="BG652">
        <f>(S652-E652/(N652/1.35))</f>
        <v>417.0996900639683</v>
      </c>
      <c r="BH652">
        <f>E652*BF652/100/BG652</f>
        <v>-3.2718050549511938E-3</v>
      </c>
    </row>
    <row r="653" spans="1:60" x14ac:dyDescent="0.25">
      <c r="A653" s="1">
        <v>203</v>
      </c>
      <c r="B653" s="1" t="s">
        <v>715</v>
      </c>
      <c r="C653" s="1">
        <v>26383.999999821186</v>
      </c>
      <c r="D653" s="1">
        <v>0</v>
      </c>
      <c r="E653">
        <f>(R653-S653*(1000-T653)/(1000-U653))*AO653</f>
        <v>-4.7650789205019075</v>
      </c>
      <c r="F653">
        <f>IF(AZ653&lt;&gt;0,1/(1/AZ653-1/N653),0)</f>
        <v>1.0090719855884922E-2</v>
      </c>
      <c r="G653">
        <f>((BC653-AP653/2)*S653-E653)/(BC653+AP653/2)</f>
        <v>1114.9214165145975</v>
      </c>
      <c r="H653">
        <f>AP653*1000</f>
        <v>0.47548578475220404</v>
      </c>
      <c r="I653">
        <f>(AU653-BA653)</f>
        <v>4.5767231093388734</v>
      </c>
      <c r="J653">
        <f>(P653+AT653*D653)</f>
        <v>38.218112945556641</v>
      </c>
      <c r="K653" s="1">
        <v>5.3499999046325684</v>
      </c>
      <c r="L653">
        <f>(K653*AI653+AJ653)</f>
        <v>1.5627174452724688</v>
      </c>
      <c r="M653" s="1">
        <v>1</v>
      </c>
      <c r="N653">
        <f>L653*(M653+1)*(M653+1)/(M653*M653+1)</f>
        <v>3.1254348905449376</v>
      </c>
      <c r="O653" s="1">
        <v>40.487751007080078</v>
      </c>
      <c r="P653" s="1">
        <v>38.218112945556641</v>
      </c>
      <c r="Q653" s="1">
        <v>41.122589111328125</v>
      </c>
      <c r="R653" s="1">
        <v>410.2266845703125</v>
      </c>
      <c r="S653" s="1">
        <v>415.11138916015625</v>
      </c>
      <c r="T653" s="1">
        <v>20.829639434814453</v>
      </c>
      <c r="U653" s="1">
        <v>21.327280044555664</v>
      </c>
      <c r="V653" s="1">
        <v>27.721839904785156</v>
      </c>
      <c r="W653" s="1">
        <v>28.384222030639648</v>
      </c>
      <c r="X653" s="1">
        <v>500.27981567382812</v>
      </c>
      <c r="Y653" s="1">
        <v>2.7680957689881325E-2</v>
      </c>
      <c r="Z653" s="1">
        <v>0.21094429492950439</v>
      </c>
      <c r="AA653" s="1">
        <v>101.26227569580078</v>
      </c>
      <c r="AB653" s="1">
        <v>1.8723376989364624</v>
      </c>
      <c r="AC653" s="1">
        <v>-0.32179203629493713</v>
      </c>
      <c r="AD653" s="1">
        <v>1.5547119081020355E-2</v>
      </c>
      <c r="AE653" s="1">
        <v>2.8799602296203375E-3</v>
      </c>
      <c r="AF653" s="1">
        <v>1.7082003876566887E-2</v>
      </c>
      <c r="AG653" s="1">
        <v>1.1335191084071994E-3</v>
      </c>
      <c r="AH653" s="1">
        <v>0.66666668653488159</v>
      </c>
      <c r="AI653" s="1">
        <v>-0.21956524252891541</v>
      </c>
      <c r="AJ653" s="1">
        <v>2.737391471862793</v>
      </c>
      <c r="AK653" s="1">
        <v>1</v>
      </c>
      <c r="AL653" s="1">
        <v>0</v>
      </c>
      <c r="AM653" s="1">
        <v>0.15999999642372131</v>
      </c>
      <c r="AN653" s="1">
        <v>111115</v>
      </c>
      <c r="AO653">
        <f>X653*0.000001/(K653*0.0001)</f>
        <v>0.93510247587226214</v>
      </c>
      <c r="AP653">
        <f>(U653-T653)/(1000-U653)*AO653</f>
        <v>4.7548578475220402E-4</v>
      </c>
      <c r="AQ653">
        <f>(P653+273.15)</f>
        <v>311.36811294555662</v>
      </c>
      <c r="AR653">
        <f>(O653+273.15)</f>
        <v>313.63775100708006</v>
      </c>
      <c r="AS653">
        <f>(Y653*AK653+Z653*AL653)*AM653</f>
        <v>4.428953131386193E-3</v>
      </c>
      <c r="AT653">
        <f>((AS653+0.00000010773*(AR653^4-AQ653^4))-AP653*44100)/(L653*0.92*2*29.3+0.00000043092*AQ653^3)</f>
        <v>9.1344346142854374E-2</v>
      </c>
      <c r="AU653">
        <f>0.61365*EXP(17.502*J653/(240.97+J653))</f>
        <v>6.7363720210522198</v>
      </c>
      <c r="AV653">
        <f>AU653*1000/AA653</f>
        <v>66.524003877700409</v>
      </c>
      <c r="AW653">
        <f>(AV653-U653)</f>
        <v>45.196723833144745</v>
      </c>
      <c r="AX653">
        <f>IF(D653,P653,(O653+P653)/2)</f>
        <v>39.352931976318359</v>
      </c>
      <c r="AY653">
        <f>0.61365*EXP(17.502*AX653/(240.97+AX653))</f>
        <v>7.1611820662251304</v>
      </c>
      <c r="AZ653">
        <f>IF(AW653&lt;&gt;0,(1000-(AV653+U653)/2)/AW653*AP653,0)</f>
        <v>1.0058245993489348E-2</v>
      </c>
      <c r="BA653">
        <f>U653*AA653/1000</f>
        <v>2.1596489117133459</v>
      </c>
      <c r="BB653">
        <f>(AY653-BA653)</f>
        <v>5.0015331545117849</v>
      </c>
      <c r="BC653">
        <f>1/(1.6/F653+1.37/N653)</f>
        <v>6.2893132761889922E-3</v>
      </c>
      <c r="BD653">
        <f>G653*AA653*0.001</f>
        <v>112.89947985825391</v>
      </c>
      <c r="BE653">
        <f>G653/S653</f>
        <v>2.6858367311248208</v>
      </c>
      <c r="BF653">
        <f>(1-AP653*AA653/AU653/F653)*100</f>
        <v>29.16677617167166</v>
      </c>
      <c r="BG653">
        <f>(S653-E653/(N653/1.35))</f>
        <v>417.16961682061344</v>
      </c>
      <c r="BH653">
        <f>E653*BF653/100/BG653</f>
        <v>-3.3315463233841748E-3</v>
      </c>
    </row>
    <row r="654" spans="1:60" x14ac:dyDescent="0.25">
      <c r="A654" s="1">
        <v>204</v>
      </c>
      <c r="B654" s="1" t="s">
        <v>716</v>
      </c>
      <c r="C654" s="1">
        <v>26389.499999698251</v>
      </c>
      <c r="D654" s="1">
        <v>0</v>
      </c>
      <c r="E654">
        <f>(R654-S654*(1000-T654)/(1000-U654))*AO654</f>
        <v>-4.9298912716239274</v>
      </c>
      <c r="F654">
        <f>IF(AZ654&lt;&gt;0,1/(1/AZ654-1/N654),0)</f>
        <v>1.0110152719803256E-2</v>
      </c>
      <c r="G654">
        <f>((BC654-AP654/2)*S654-E654)/(BC654+AP654/2)</f>
        <v>1138.8001827172404</v>
      </c>
      <c r="H654">
        <f>AP654*1000</f>
        <v>0.47591445948513855</v>
      </c>
      <c r="I654">
        <f>(AU654-BA654)</f>
        <v>4.5722128553223795</v>
      </c>
      <c r="J654">
        <f>(P654+AT654*D654)</f>
        <v>38.203903198242188</v>
      </c>
      <c r="K654" s="1">
        <v>5.3499999046325684</v>
      </c>
      <c r="L654">
        <f>(K654*AI654+AJ654)</f>
        <v>1.5627174452724688</v>
      </c>
      <c r="M654" s="1">
        <v>1</v>
      </c>
      <c r="N654">
        <f>L654*(M654+1)*(M654+1)/(M654*M654+1)</f>
        <v>3.1254348905449376</v>
      </c>
      <c r="O654" s="1">
        <v>40.4853515625</v>
      </c>
      <c r="P654" s="1">
        <v>38.203903198242188</v>
      </c>
      <c r="Q654" s="1">
        <v>41.113643646240234</v>
      </c>
      <c r="R654" s="1">
        <v>410.0703125</v>
      </c>
      <c r="S654" s="1">
        <v>415.13116455078125</v>
      </c>
      <c r="T654" s="1">
        <v>20.822578430175781</v>
      </c>
      <c r="U654" s="1">
        <v>21.320680618286133</v>
      </c>
      <c r="V654" s="1">
        <v>27.715541839599609</v>
      </c>
      <c r="W654" s="1">
        <v>28.378496170043945</v>
      </c>
      <c r="X654" s="1">
        <v>500.27020263671875</v>
      </c>
      <c r="Y654" s="1">
        <v>1.499077957123518E-2</v>
      </c>
      <c r="Z654" s="1">
        <v>0.16970276832580566</v>
      </c>
      <c r="AA654" s="1">
        <v>101.26232147216797</v>
      </c>
      <c r="AB654" s="1">
        <v>1.8723376989364624</v>
      </c>
      <c r="AC654" s="1">
        <v>-0.32179203629493713</v>
      </c>
      <c r="AD654" s="1">
        <v>1.5547119081020355E-2</v>
      </c>
      <c r="AE654" s="1">
        <v>2.8799602296203375E-3</v>
      </c>
      <c r="AF654" s="1">
        <v>1.7082003876566887E-2</v>
      </c>
      <c r="AG654" s="1">
        <v>1.1335191084071994E-3</v>
      </c>
      <c r="AH654" s="1">
        <v>1</v>
      </c>
      <c r="AI654" s="1">
        <v>-0.21956524252891541</v>
      </c>
      <c r="AJ654" s="1">
        <v>2.737391471862793</v>
      </c>
      <c r="AK654" s="1">
        <v>1</v>
      </c>
      <c r="AL654" s="1">
        <v>0</v>
      </c>
      <c r="AM654" s="1">
        <v>0.15999999642372131</v>
      </c>
      <c r="AN654" s="1">
        <v>111115</v>
      </c>
      <c r="AO654">
        <f>X654*0.000001/(K654*0.0001)</f>
        <v>0.93508450757827943</v>
      </c>
      <c r="AP654">
        <f>(U654-T654)/(1000-U654)*AO654</f>
        <v>4.7591445948513855E-4</v>
      </c>
      <c r="AQ654">
        <f>(P654+273.15)</f>
        <v>311.35390319824216</v>
      </c>
      <c r="AR654">
        <f>(O654+273.15)</f>
        <v>313.63535156249998</v>
      </c>
      <c r="AS654">
        <f>(Y654*AK654+Z654*AL654)*AM654</f>
        <v>2.3985246777864233E-3</v>
      </c>
      <c r="AT654">
        <f>((AS654+0.00000010773*(AR654^4-AQ654^4))-AP654*44100)/(L654*0.92*2*29.3+0.00000043092*AQ654^3)</f>
        <v>9.270323105515306E-2</v>
      </c>
      <c r="AU654">
        <f>0.61365*EXP(17.502*J654/(240.97+J654))</f>
        <v>6.7311944700966908</v>
      </c>
      <c r="AV654">
        <f>AU654*1000/AA654</f>
        <v>66.472843721509633</v>
      </c>
      <c r="AW654">
        <f>(AV654-U654)</f>
        <v>45.152163103223501</v>
      </c>
      <c r="AX654">
        <f>IF(D654,P654,(O654+P654)/2)</f>
        <v>39.344627380371094</v>
      </c>
      <c r="AY654">
        <f>0.61365*EXP(17.502*AX654/(240.97+AX654))</f>
        <v>7.1579908758888946</v>
      </c>
      <c r="AZ654">
        <f>IF(AW654&lt;&gt;0,(1000-(AV654+U654)/2)/AW654*AP654,0)</f>
        <v>1.0077553861675763E-2</v>
      </c>
      <c r="BA654">
        <f>U654*AA654/1000</f>
        <v>2.1589816147743113</v>
      </c>
      <c r="BB654">
        <f>(AY654-BA654)</f>
        <v>4.9990092611145833</v>
      </c>
      <c r="BC654">
        <f>1/(1.6/F654+1.37/N654)</f>
        <v>6.3013918774245019E-3</v>
      </c>
      <c r="BD654">
        <f>G654*AA654*0.001</f>
        <v>115.31755019487683</v>
      </c>
      <c r="BE654">
        <f>G654/S654</f>
        <v>2.7432298029215674</v>
      </c>
      <c r="BF654">
        <f>(1-AP654*AA654/AU654/F654)*100</f>
        <v>29.184728315090346</v>
      </c>
      <c r="BG654">
        <f>(S654-E654/(N654/1.35))</f>
        <v>417.26058123990379</v>
      </c>
      <c r="BH654">
        <f>E654*BF654/100/BG654</f>
        <v>-3.4481459273661241E-3</v>
      </c>
    </row>
    <row r="655" spans="1:60" x14ac:dyDescent="0.25">
      <c r="A655" s="1">
        <v>205</v>
      </c>
      <c r="B655" s="1" t="s">
        <v>717</v>
      </c>
      <c r="C655" s="1">
        <v>26394.499999586493</v>
      </c>
      <c r="D655" s="1">
        <v>0</v>
      </c>
      <c r="E655">
        <f>(R655-S655*(1000-T655)/(1000-U655))*AO655</f>
        <v>-5.0555799048996208</v>
      </c>
      <c r="F655">
        <f>IF(AZ655&lt;&gt;0,1/(1/AZ655-1/N655),0)</f>
        <v>1.0116968360901689E-2</v>
      </c>
      <c r="G655">
        <f>((BC655-AP655/2)*S655-E655)/(BC655+AP655/2)</f>
        <v>1157.5196742599146</v>
      </c>
      <c r="H655">
        <f>AP655*1000</f>
        <v>0.47585326454426013</v>
      </c>
      <c r="I655">
        <f>(AU655-BA655)</f>
        <v>4.5686707333111514</v>
      </c>
      <c r="J655">
        <f>(P655+AT655*D655)</f>
        <v>38.192474365234375</v>
      </c>
      <c r="K655" s="1">
        <v>5.3499999046325684</v>
      </c>
      <c r="L655">
        <f>(K655*AI655+AJ655)</f>
        <v>1.5627174452724688</v>
      </c>
      <c r="M655" s="1">
        <v>1</v>
      </c>
      <c r="N655">
        <f>L655*(M655+1)*(M655+1)/(M655*M655+1)</f>
        <v>3.1254348905449376</v>
      </c>
      <c r="O655" s="1">
        <v>40.478313446044922</v>
      </c>
      <c r="P655" s="1">
        <v>38.192474365234375</v>
      </c>
      <c r="Q655" s="1">
        <v>41.086776733398437</v>
      </c>
      <c r="R655" s="1">
        <v>409.90621948242187</v>
      </c>
      <c r="S655" s="1">
        <v>415.10174560546875</v>
      </c>
      <c r="T655" s="1">
        <v>20.816486358642578</v>
      </c>
      <c r="U655" s="1">
        <v>21.314548492431641</v>
      </c>
      <c r="V655" s="1">
        <v>27.716682434082031</v>
      </c>
      <c r="W655" s="1">
        <v>28.379802703857422</v>
      </c>
      <c r="X655" s="1">
        <v>500.24923706054687</v>
      </c>
      <c r="Y655" s="1">
        <v>2.2801958024501801E-2</v>
      </c>
      <c r="Z655" s="1">
        <v>0.10051822662353516</v>
      </c>
      <c r="AA655" s="1">
        <v>101.26238250732422</v>
      </c>
      <c r="AB655" s="1">
        <v>1.8723376989364624</v>
      </c>
      <c r="AC655" s="1">
        <v>-0.32179203629493713</v>
      </c>
      <c r="AD655" s="1">
        <v>1.5547119081020355E-2</v>
      </c>
      <c r="AE655" s="1">
        <v>2.8799602296203375E-3</v>
      </c>
      <c r="AF655" s="1">
        <v>1.7082003876566887E-2</v>
      </c>
      <c r="AG655" s="1">
        <v>1.1335191084071994E-3</v>
      </c>
      <c r="AH655" s="1">
        <v>1</v>
      </c>
      <c r="AI655" s="1">
        <v>-0.21956524252891541</v>
      </c>
      <c r="AJ655" s="1">
        <v>2.737391471862793</v>
      </c>
      <c r="AK655" s="1">
        <v>1</v>
      </c>
      <c r="AL655" s="1">
        <v>0</v>
      </c>
      <c r="AM655" s="1">
        <v>0.15999999642372131</v>
      </c>
      <c r="AN655" s="1">
        <v>111115</v>
      </c>
      <c r="AO655">
        <f>X655*0.000001/(K655*0.0001)</f>
        <v>0.93504531958473636</v>
      </c>
      <c r="AP655">
        <f>(U655-T655)/(1000-U655)*AO655</f>
        <v>4.7585326454426013E-4</v>
      </c>
      <c r="AQ655">
        <f>(P655+273.15)</f>
        <v>311.34247436523435</v>
      </c>
      <c r="AR655">
        <f>(O655+273.15)</f>
        <v>313.6283134460449</v>
      </c>
      <c r="AS655">
        <f>(Y655*AK655+Z655*AL655)*AM655</f>
        <v>3.6483132023741316E-3</v>
      </c>
      <c r="AT655">
        <f>((AS655+0.00000010773*(AR655^4-AQ655^4))-AP655*44100)/(L655*0.92*2*29.3+0.00000043092*AQ655^3)</f>
        <v>9.3311501347970116E-2</v>
      </c>
      <c r="AU655">
        <f>0.61365*EXP(17.502*J655/(240.97+J655))</f>
        <v>6.7270326957226745</v>
      </c>
      <c r="AV655">
        <f>AU655*1000/AA655</f>
        <v>66.431704737305722</v>
      </c>
      <c r="AW655">
        <f>(AV655-U655)</f>
        <v>45.117156244874081</v>
      </c>
      <c r="AX655">
        <f>IF(D655,P655,(O655+P655)/2)</f>
        <v>39.335393905639648</v>
      </c>
      <c r="AY655">
        <f>0.61365*EXP(17.502*AX655/(240.97+AX655))</f>
        <v>7.154444194863725</v>
      </c>
      <c r="AZ655">
        <f>IF(AW655&lt;&gt;0,(1000-(AV655+U655)/2)/AW655*AP655,0)</f>
        <v>1.008432560663667E-2</v>
      </c>
      <c r="BA655">
        <f>U655*AA655/1000</f>
        <v>2.1583619624115236</v>
      </c>
      <c r="BB655">
        <f>(AY655-BA655)</f>
        <v>4.996082232452201</v>
      </c>
      <c r="BC655">
        <f>1/(1.6/F655+1.37/N655)</f>
        <v>6.305628145479459E-3</v>
      </c>
      <c r="BD655">
        <f>G655*AA655*0.001</f>
        <v>117.21320001466081</v>
      </c>
      <c r="BE655">
        <f>G655/S655</f>
        <v>2.7885203724488141</v>
      </c>
      <c r="BF655">
        <f>(1-AP655*AA655/AU655/F655)*100</f>
        <v>29.19771660479865</v>
      </c>
      <c r="BG655">
        <f>(S655-E655/(N655/1.35))</f>
        <v>417.28545222890909</v>
      </c>
      <c r="BH655">
        <f>E655*BF655/100/BG655</f>
        <v>-3.537419973490935E-3</v>
      </c>
    </row>
    <row r="656" spans="1:60" x14ac:dyDescent="0.25">
      <c r="A656" s="1">
        <v>206</v>
      </c>
      <c r="B656" s="1" t="s">
        <v>718</v>
      </c>
      <c r="C656" s="1">
        <v>26399.499999474734</v>
      </c>
      <c r="D656" s="1">
        <v>0</v>
      </c>
      <c r="E656">
        <f>(R656-S656*(1000-T656)/(1000-U656))*AO656</f>
        <v>-5.0343955731623469</v>
      </c>
      <c r="F656">
        <f>IF(AZ656&lt;&gt;0,1/(1/AZ656-1/N656),0)</f>
        <v>1.0091387011160236E-2</v>
      </c>
      <c r="G656">
        <f>((BC656-AP656/2)*S656-E656)/(BC656+AP656/2)</f>
        <v>1156.2174289272259</v>
      </c>
      <c r="H656">
        <f>AP656*1000</f>
        <v>0.4742490346448841</v>
      </c>
      <c r="I656">
        <f>(AU656-BA656)</f>
        <v>4.5648981160807747</v>
      </c>
      <c r="J656">
        <f>(P656+AT656*D656)</f>
        <v>38.179744720458984</v>
      </c>
      <c r="K656" s="1">
        <v>5.3499999046325684</v>
      </c>
      <c r="L656">
        <f>(K656*AI656+AJ656)</f>
        <v>1.5627174452724688</v>
      </c>
      <c r="M656" s="1">
        <v>1</v>
      </c>
      <c r="N656">
        <f>L656*(M656+1)*(M656+1)/(M656*M656+1)</f>
        <v>3.1254348905449376</v>
      </c>
      <c r="O656" s="1">
        <v>40.467563629150391</v>
      </c>
      <c r="P656" s="1">
        <v>38.179744720458984</v>
      </c>
      <c r="Q656" s="1">
        <v>41.077480316162109</v>
      </c>
      <c r="R656" s="1">
        <v>409.86508178710937</v>
      </c>
      <c r="S656" s="1">
        <v>415.03875732421875</v>
      </c>
      <c r="T656" s="1">
        <v>20.809682846069336</v>
      </c>
      <c r="U656" s="1">
        <v>21.306076049804688</v>
      </c>
      <c r="V656" s="1">
        <v>27.722219467163086</v>
      </c>
      <c r="W656" s="1">
        <v>28.38371467590332</v>
      </c>
      <c r="X656" s="1">
        <v>500.24331665039063</v>
      </c>
      <c r="Y656" s="1">
        <v>1.0462005622684956E-2</v>
      </c>
      <c r="Z656" s="1">
        <v>0.11647731810808182</v>
      </c>
      <c r="AA656" s="1">
        <v>101.26227569580078</v>
      </c>
      <c r="AB656" s="1">
        <v>1.8723376989364624</v>
      </c>
      <c r="AC656" s="1">
        <v>-0.32179203629493713</v>
      </c>
      <c r="AD656" s="1">
        <v>1.5547119081020355E-2</v>
      </c>
      <c r="AE656" s="1">
        <v>2.8799602296203375E-3</v>
      </c>
      <c r="AF656" s="1">
        <v>1.7082003876566887E-2</v>
      </c>
      <c r="AG656" s="1">
        <v>1.1335191084071994E-3</v>
      </c>
      <c r="AH656" s="1">
        <v>1</v>
      </c>
      <c r="AI656" s="1">
        <v>-0.21956524252891541</v>
      </c>
      <c r="AJ656" s="1">
        <v>2.737391471862793</v>
      </c>
      <c r="AK656" s="1">
        <v>1</v>
      </c>
      <c r="AL656" s="1">
        <v>0</v>
      </c>
      <c r="AM656" s="1">
        <v>0.15999999642372131</v>
      </c>
      <c r="AN656" s="1">
        <v>111115</v>
      </c>
      <c r="AO656">
        <f>X656*0.000001/(K656*0.0001)</f>
        <v>0.93503425339733115</v>
      </c>
      <c r="AP656">
        <f>(U656-T656)/(1000-U656)*AO656</f>
        <v>4.7424903464488412E-4</v>
      </c>
      <c r="AQ656">
        <f>(P656+273.15)</f>
        <v>311.32974472045896</v>
      </c>
      <c r="AR656">
        <f>(O656+273.15)</f>
        <v>313.61756362915037</v>
      </c>
      <c r="AS656">
        <f>(Y656*AK656+Z656*AL656)*AM656</f>
        <v>1.6739208622145452E-3</v>
      </c>
      <c r="AT656">
        <f>((AS656+0.00000010773*(AR656^4-AQ656^4))-AP656*44100)/(L656*0.92*2*29.3+0.00000043092*AQ656^3)</f>
        <v>9.425300805848906E-2</v>
      </c>
      <c r="AU656">
        <f>0.61365*EXP(17.502*J656/(240.97+J656))</f>
        <v>6.7223998630317947</v>
      </c>
      <c r="AV656">
        <f>AU656*1000/AA656</f>
        <v>66.386023984157447</v>
      </c>
      <c r="AW656">
        <f>(AV656-U656)</f>
        <v>45.079947934352759</v>
      </c>
      <c r="AX656">
        <f>IF(D656,P656,(O656+P656)/2)</f>
        <v>39.323654174804688</v>
      </c>
      <c r="AY656">
        <f>0.61365*EXP(17.502*AX656/(240.97+AX656))</f>
        <v>7.1499370331306311</v>
      </c>
      <c r="AZ656">
        <f>IF(AW656&lt;&gt;0,(1000-(AV656+U656)/2)/AW656*AP656,0)</f>
        <v>1.0058908861467169E-2</v>
      </c>
      <c r="BA656">
        <f>U656*AA656/1000</f>
        <v>2.1575017469510205</v>
      </c>
      <c r="BB656">
        <f>(AY656-BA656)</f>
        <v>4.9924352861796102</v>
      </c>
      <c r="BC656">
        <f>1/(1.6/F656+1.37/N656)</f>
        <v>6.2897279522697172E-3</v>
      </c>
      <c r="BD656">
        <f>G656*AA656*0.001</f>
        <v>117.08120805231869</v>
      </c>
      <c r="BE656">
        <f>G656/S656</f>
        <v>2.7858059242019544</v>
      </c>
      <c r="BF656">
        <f>(1-AP656*AA656/AU656/F656)*100</f>
        <v>29.208855284299361</v>
      </c>
      <c r="BG656">
        <f>(S656-E656/(N656/1.35))</f>
        <v>417.21331358975789</v>
      </c>
      <c r="BH656">
        <f>E656*BF656/100/BG656</f>
        <v>-3.5245503187611173E-3</v>
      </c>
    </row>
    <row r="657" spans="1:60" x14ac:dyDescent="0.25">
      <c r="A657" s="1" t="s">
        <v>9</v>
      </c>
      <c r="B657" s="1" t="s">
        <v>719</v>
      </c>
    </row>
    <row r="658" spans="1:60" x14ac:dyDescent="0.25">
      <c r="A658" s="1" t="s">
        <v>9</v>
      </c>
      <c r="B658" s="1" t="s">
        <v>720</v>
      </c>
    </row>
    <row r="659" spans="1:60" x14ac:dyDescent="0.25">
      <c r="A659" s="1" t="s">
        <v>9</v>
      </c>
      <c r="B659" s="1" t="s">
        <v>721</v>
      </c>
    </row>
    <row r="660" spans="1:60" x14ac:dyDescent="0.25">
      <c r="A660" s="1" t="s">
        <v>9</v>
      </c>
      <c r="B660" s="1" t="s">
        <v>722</v>
      </c>
    </row>
    <row r="661" spans="1:60" x14ac:dyDescent="0.25">
      <c r="A661" s="1" t="s">
        <v>9</v>
      </c>
      <c r="B661" s="1" t="s">
        <v>723</v>
      </c>
    </row>
    <row r="662" spans="1:60" x14ac:dyDescent="0.25">
      <c r="A662" s="1" t="s">
        <v>9</v>
      </c>
      <c r="B662" s="1" t="s">
        <v>724</v>
      </c>
    </row>
    <row r="663" spans="1:60" x14ac:dyDescent="0.25">
      <c r="A663" s="1" t="s">
        <v>9</v>
      </c>
      <c r="B663" s="1" t="s">
        <v>725</v>
      </c>
    </row>
    <row r="664" spans="1:60" x14ac:dyDescent="0.25">
      <c r="A664" s="1" t="s">
        <v>9</v>
      </c>
      <c r="B664" s="1" t="s">
        <v>726</v>
      </c>
    </row>
    <row r="665" spans="1:60" x14ac:dyDescent="0.25">
      <c r="A665" s="1" t="s">
        <v>9</v>
      </c>
      <c r="B665" s="1" t="s">
        <v>727</v>
      </c>
    </row>
    <row r="666" spans="1:60" x14ac:dyDescent="0.25">
      <c r="A666" s="1" t="s">
        <v>9</v>
      </c>
      <c r="B666" s="1" t="s">
        <v>728</v>
      </c>
    </row>
    <row r="667" spans="1:60" x14ac:dyDescent="0.25">
      <c r="A667" s="1" t="s">
        <v>9</v>
      </c>
      <c r="B667" s="1" t="s">
        <v>729</v>
      </c>
    </row>
    <row r="668" spans="1:60" x14ac:dyDescent="0.25">
      <c r="A668" s="1">
        <v>207</v>
      </c>
      <c r="B668" s="1" t="s">
        <v>730</v>
      </c>
      <c r="C668" s="1">
        <v>26774.999999932945</v>
      </c>
      <c r="D668" s="1">
        <v>0</v>
      </c>
      <c r="E668">
        <f t="shared" ref="E668:E673" si="308">(R668-S668*(1000-T668)/(1000-U668))*AO668</f>
        <v>-4.2435085176333391</v>
      </c>
      <c r="F668">
        <f t="shared" ref="F668:F673" si="309">IF(AZ668&lt;&gt;0,1/(1/AZ668-1/N668),0)</f>
        <v>1.1113197862576054E-2</v>
      </c>
      <c r="G668">
        <f t="shared" ref="G668:G673" si="310">((BC668-AP668/2)*S668-E668)/(BC668+AP668/2)</f>
        <v>977.30654495420413</v>
      </c>
      <c r="H668">
        <f t="shared" ref="H668:H673" si="311">AP668*1000</f>
        <v>0.53299790488271159</v>
      </c>
      <c r="I668">
        <f t="shared" ref="I668:I673" si="312">(AU668-BA668)</f>
        <v>4.6690620032170749</v>
      </c>
      <c r="J668">
        <f t="shared" ref="J668:J673" si="313">(P668+AT668*D668)</f>
        <v>38.450649261474609</v>
      </c>
      <c r="K668" s="1">
        <v>8.2799997329711914</v>
      </c>
      <c r="L668">
        <f t="shared" ref="L668:L673" si="314">(K668*AI668+AJ668)</f>
        <v>0.91939132235361853</v>
      </c>
      <c r="M668" s="1">
        <v>1</v>
      </c>
      <c r="N668">
        <f t="shared" ref="N668:N673" si="315">L668*(M668+1)*(M668+1)/(M668*M668+1)</f>
        <v>1.8387826447072371</v>
      </c>
      <c r="O668" s="1">
        <v>40.442401885986328</v>
      </c>
      <c r="P668" s="1">
        <v>38.450649261474609</v>
      </c>
      <c r="Q668" s="1">
        <v>41.108386993408203</v>
      </c>
      <c r="R668" s="1">
        <v>410.31201171875</v>
      </c>
      <c r="S668" s="1">
        <v>416.9676513671875</v>
      </c>
      <c r="T668" s="1">
        <v>20.39533805847168</v>
      </c>
      <c r="U668" s="1">
        <v>21.258754730224609</v>
      </c>
      <c r="V668" s="1">
        <v>27.20654296875</v>
      </c>
      <c r="W668" s="1">
        <v>28.35821533203125</v>
      </c>
      <c r="X668" s="1">
        <v>500.26864624023437</v>
      </c>
      <c r="Y668" s="1">
        <v>-2.1316423080861568E-3</v>
      </c>
      <c r="Z668" s="1">
        <v>9.0469129383563995E-2</v>
      </c>
      <c r="AA668" s="1">
        <v>101.25384521484375</v>
      </c>
      <c r="AB668" s="1">
        <v>1.8514713048934937</v>
      </c>
      <c r="AC668" s="1">
        <v>-0.31539860367774963</v>
      </c>
      <c r="AD668" s="1">
        <v>2.388300746679306E-2</v>
      </c>
      <c r="AE668" s="1">
        <v>2.3383733350783587E-3</v>
      </c>
      <c r="AF668" s="1">
        <v>2.8956502676010132E-2</v>
      </c>
      <c r="AG668" s="1">
        <v>3.0348820146173239E-3</v>
      </c>
      <c r="AH668" s="1">
        <v>0.66666668653488159</v>
      </c>
      <c r="AI668" s="1">
        <v>-0.21956524252891541</v>
      </c>
      <c r="AJ668" s="1">
        <v>2.737391471862793</v>
      </c>
      <c r="AK668" s="1">
        <v>1</v>
      </c>
      <c r="AL668" s="1">
        <v>0</v>
      </c>
      <c r="AM668" s="1">
        <v>0.15999999642372131</v>
      </c>
      <c r="AN668" s="1">
        <v>111115</v>
      </c>
      <c r="AO668">
        <f t="shared" ref="AO668:AO673" si="316">X668*0.000001/(K668*0.0001)</f>
        <v>0.60418920576549129</v>
      </c>
      <c r="AP668">
        <f t="shared" ref="AP668:AP673" si="317">(U668-T668)/(1000-U668)*AO668</f>
        <v>5.3299790488271163E-4</v>
      </c>
      <c r="AQ668">
        <f t="shared" ref="AQ668:AQ673" si="318">(P668+273.15)</f>
        <v>311.60064926147459</v>
      </c>
      <c r="AR668">
        <f t="shared" ref="AR668:AR673" si="319">(O668+273.15)</f>
        <v>313.59240188598631</v>
      </c>
      <c r="AS668">
        <f t="shared" ref="AS668:AS673" si="320">(Y668*AK668+Z668*AL668)*AM668</f>
        <v>-3.4106276167043814E-4</v>
      </c>
      <c r="AT668">
        <f t="shared" ref="AT668:AT673" si="321">((AS668+0.00000010773*(AR668^4-AQ668^4))-AP668*44100)/(L668*0.92*2*29.3+0.00000043092*AQ668^3)</f>
        <v>4.331708810346839E-2</v>
      </c>
      <c r="AU668">
        <f t="shared" ref="AU668:AU673" si="322">0.61365*EXP(17.502*J668/(240.97+J668))</f>
        <v>6.8215926641315647</v>
      </c>
      <c r="AV668">
        <f t="shared" ref="AV668:AV673" si="323">AU668*1000/AA668</f>
        <v>67.37119612255006</v>
      </c>
      <c r="AW668">
        <f t="shared" ref="AW668:AW673" si="324">(AV668-U668)</f>
        <v>46.112441392325451</v>
      </c>
      <c r="AX668">
        <f t="shared" ref="AX668:AX673" si="325">IF(D668,P668,(O668+P668)/2)</f>
        <v>39.446525573730469</v>
      </c>
      <c r="AY668">
        <f t="shared" ref="AY668:AY673" si="326">0.61365*EXP(17.502*AX668/(240.97+AX668))</f>
        <v>7.1972324710474558</v>
      </c>
      <c r="AZ668">
        <f t="shared" ref="AZ668:AZ673" si="327">IF(AW668&lt;&gt;0,(1000-(AV668+U668)/2)/AW668*AP668,0)</f>
        <v>1.104643563527076E-2</v>
      </c>
      <c r="BA668">
        <f t="shared" ref="BA668:BA673" si="328">U668*AA668/1000</f>
        <v>2.1525306609144899</v>
      </c>
      <c r="BB668">
        <f t="shared" ref="BB668:BB673" si="329">(AY668-BA668)</f>
        <v>5.0447018101329659</v>
      </c>
      <c r="BC668">
        <f t="shared" ref="BC668:BC673" si="330">1/(1.6/F668+1.37/N668)</f>
        <v>6.9099895602666959E-3</v>
      </c>
      <c r="BD668">
        <f t="shared" ref="BD668:BD673" si="331">G668*AA668*0.001</f>
        <v>98.95604563024672</v>
      </c>
      <c r="BE668">
        <f t="shared" ref="BE668:BE673" si="332">G668/S668</f>
        <v>2.3438426020573342</v>
      </c>
      <c r="BF668">
        <f t="shared" ref="BF668:BF673" si="333">(1-AP668*AA668/AU668/F668)*100</f>
        <v>28.811113955621416</v>
      </c>
      <c r="BG668">
        <f t="shared" ref="BG668:BG673" si="334">(S668-E668/(N668/1.35))</f>
        <v>420.08315635375817</v>
      </c>
      <c r="BH668">
        <f t="shared" ref="BH668:BH673" si="335">E668*BF668/100/BG668</f>
        <v>-2.9103810906007175E-3</v>
      </c>
    </row>
    <row r="669" spans="1:60" x14ac:dyDescent="0.25">
      <c r="A669" s="1">
        <v>208</v>
      </c>
      <c r="B669" s="1" t="s">
        <v>731</v>
      </c>
      <c r="C669" s="1">
        <v>26779.999999821186</v>
      </c>
      <c r="D669" s="1">
        <v>0</v>
      </c>
      <c r="E669">
        <f t="shared" si="308"/>
        <v>-4.3499005311045407</v>
      </c>
      <c r="F669">
        <f t="shared" si="309"/>
        <v>1.1127720415688259E-2</v>
      </c>
      <c r="G669">
        <f t="shared" si="310"/>
        <v>991.4116074558907</v>
      </c>
      <c r="H669">
        <f t="shared" si="311"/>
        <v>0.533117377324688</v>
      </c>
      <c r="I669">
        <f t="shared" si="312"/>
        <v>4.6641942657484154</v>
      </c>
      <c r="J669">
        <f t="shared" si="313"/>
        <v>38.435272216796875</v>
      </c>
      <c r="K669" s="1">
        <v>8.2799997329711914</v>
      </c>
      <c r="L669">
        <f t="shared" si="314"/>
        <v>0.91939132235361853</v>
      </c>
      <c r="M669" s="1">
        <v>1</v>
      </c>
      <c r="N669">
        <f t="shared" si="315"/>
        <v>1.8387826447072371</v>
      </c>
      <c r="O669" s="1">
        <v>40.441841125488281</v>
      </c>
      <c r="P669" s="1">
        <v>38.435272216796875</v>
      </c>
      <c r="Q669" s="1">
        <v>41.118789672851563</v>
      </c>
      <c r="R669" s="1">
        <v>410.14749145507812</v>
      </c>
      <c r="S669" s="1">
        <v>416.97927856445312</v>
      </c>
      <c r="T669" s="1">
        <v>20.387304306030273</v>
      </c>
      <c r="U669" s="1">
        <v>21.250940322875977</v>
      </c>
      <c r="V669" s="1">
        <v>27.197351455688477</v>
      </c>
      <c r="W669" s="1">
        <v>28.349395751953125</v>
      </c>
      <c r="X669" s="1">
        <v>500.2576904296875</v>
      </c>
      <c r="Y669" s="1">
        <v>1.2370864860713482E-2</v>
      </c>
      <c r="Z669" s="1">
        <v>9.1299444437026978E-2</v>
      </c>
      <c r="AA669" s="1">
        <v>101.25360107421875</v>
      </c>
      <c r="AB669" s="1">
        <v>1.8514713048934937</v>
      </c>
      <c r="AC669" s="1">
        <v>-0.31539860367774963</v>
      </c>
      <c r="AD669" s="1">
        <v>2.388300746679306E-2</v>
      </c>
      <c r="AE669" s="1">
        <v>2.3383733350783587E-3</v>
      </c>
      <c r="AF669" s="1">
        <v>2.8956502676010132E-2</v>
      </c>
      <c r="AG669" s="1">
        <v>3.0348820146173239E-3</v>
      </c>
      <c r="AH669" s="1">
        <v>1</v>
      </c>
      <c r="AI669" s="1">
        <v>-0.21956524252891541</v>
      </c>
      <c r="AJ669" s="1">
        <v>2.737391471862793</v>
      </c>
      <c r="AK669" s="1">
        <v>1</v>
      </c>
      <c r="AL669" s="1">
        <v>0</v>
      </c>
      <c r="AM669" s="1">
        <v>0.15999999642372131</v>
      </c>
      <c r="AN669" s="1">
        <v>111115</v>
      </c>
      <c r="AO669">
        <f t="shared" si="316"/>
        <v>0.60417597410981461</v>
      </c>
      <c r="AP669">
        <f t="shared" si="317"/>
        <v>5.3311737732468804E-4</v>
      </c>
      <c r="AQ669">
        <f t="shared" si="318"/>
        <v>311.58527221679685</v>
      </c>
      <c r="AR669">
        <f t="shared" si="319"/>
        <v>313.59184112548826</v>
      </c>
      <c r="AS669">
        <f t="shared" si="320"/>
        <v>1.9793383334724968E-3</v>
      </c>
      <c r="AT669">
        <f t="shared" si="321"/>
        <v>4.6354472927791629E-2</v>
      </c>
      <c r="AU669">
        <f t="shared" si="322"/>
        <v>6.8159284996529292</v>
      </c>
      <c r="AV669">
        <f t="shared" si="323"/>
        <v>67.315418190972423</v>
      </c>
      <c r="AW669">
        <f t="shared" si="324"/>
        <v>46.064477868096446</v>
      </c>
      <c r="AX669">
        <f t="shared" si="325"/>
        <v>39.438556671142578</v>
      </c>
      <c r="AY669">
        <f t="shared" si="326"/>
        <v>7.194156891032593</v>
      </c>
      <c r="AZ669">
        <f t="shared" si="327"/>
        <v>1.1060784112187146E-2</v>
      </c>
      <c r="BA669">
        <f t="shared" si="328"/>
        <v>2.1517342339045133</v>
      </c>
      <c r="BB669">
        <f t="shared" si="329"/>
        <v>5.0424226571280801</v>
      </c>
      <c r="BC669">
        <f t="shared" si="330"/>
        <v>6.9189728772283297E-3</v>
      </c>
      <c r="BD669">
        <f t="shared" si="331"/>
        <v>100.38399540168871</v>
      </c>
      <c r="BE669">
        <f t="shared" si="332"/>
        <v>2.3776040163651602</v>
      </c>
      <c r="BF669">
        <f t="shared" si="333"/>
        <v>28.829161046493123</v>
      </c>
      <c r="BG669">
        <f t="shared" si="334"/>
        <v>420.17289458747479</v>
      </c>
      <c r="BH669">
        <f t="shared" si="335"/>
        <v>-2.9845805039508855E-3</v>
      </c>
    </row>
    <row r="670" spans="1:60" x14ac:dyDescent="0.25">
      <c r="A670" s="1">
        <v>209</v>
      </c>
      <c r="B670" s="1" t="s">
        <v>732</v>
      </c>
      <c r="C670" s="1">
        <v>26784.999999709427</v>
      </c>
      <c r="D670" s="1">
        <v>0</v>
      </c>
      <c r="E670">
        <f t="shared" si="308"/>
        <v>-4.3831051775481846</v>
      </c>
      <c r="F670">
        <f t="shared" si="309"/>
        <v>1.1147216568920138E-2</v>
      </c>
      <c r="G670">
        <f t="shared" si="310"/>
        <v>995.01121728759858</v>
      </c>
      <c r="H670">
        <f t="shared" si="311"/>
        <v>0.53331892657982882</v>
      </c>
      <c r="I670">
        <f t="shared" si="312"/>
        <v>4.6580216387575888</v>
      </c>
      <c r="J670">
        <f t="shared" si="313"/>
        <v>38.416458129882813</v>
      </c>
      <c r="K670" s="1">
        <v>8.2799997329711914</v>
      </c>
      <c r="L670">
        <f t="shared" si="314"/>
        <v>0.91939132235361853</v>
      </c>
      <c r="M670" s="1">
        <v>1</v>
      </c>
      <c r="N670">
        <f t="shared" si="315"/>
        <v>1.8387826447072371</v>
      </c>
      <c r="O670" s="1">
        <v>40.439865112304688</v>
      </c>
      <c r="P670" s="1">
        <v>38.416458129882813</v>
      </c>
      <c r="Q670" s="1">
        <v>41.113147735595703</v>
      </c>
      <c r="R670" s="1">
        <v>410.05862426757812</v>
      </c>
      <c r="S670" s="1">
        <v>416.9453125</v>
      </c>
      <c r="T670" s="1">
        <v>20.37957763671875</v>
      </c>
      <c r="U670" s="1">
        <v>21.243553161621094</v>
      </c>
      <c r="V670" s="1">
        <v>27.190019607543945</v>
      </c>
      <c r="W670" s="1">
        <v>28.342584609985352</v>
      </c>
      <c r="X670" s="1">
        <v>500.25393676757812</v>
      </c>
      <c r="Y670" s="1">
        <v>1.7285317182540894E-2</v>
      </c>
      <c r="Z670" s="1">
        <v>0.13314397633075714</v>
      </c>
      <c r="AA670" s="1">
        <v>101.25341033935547</v>
      </c>
      <c r="AB670" s="1">
        <v>1.8514713048934937</v>
      </c>
      <c r="AC670" s="1">
        <v>-0.31539860367774963</v>
      </c>
      <c r="AD670" s="1">
        <v>2.388300746679306E-2</v>
      </c>
      <c r="AE670" s="1">
        <v>2.3383733350783587E-3</v>
      </c>
      <c r="AF670" s="1">
        <v>2.8956502676010132E-2</v>
      </c>
      <c r="AG670" s="1">
        <v>3.0348820146173239E-3</v>
      </c>
      <c r="AH670" s="1">
        <v>1</v>
      </c>
      <c r="AI670" s="1">
        <v>-0.21956524252891541</v>
      </c>
      <c r="AJ670" s="1">
        <v>2.737391471862793</v>
      </c>
      <c r="AK670" s="1">
        <v>1</v>
      </c>
      <c r="AL670" s="1">
        <v>0</v>
      </c>
      <c r="AM670" s="1">
        <v>0.15999999642372131</v>
      </c>
      <c r="AN670" s="1">
        <v>111115</v>
      </c>
      <c r="AO670">
        <f t="shared" si="316"/>
        <v>0.60417144070132378</v>
      </c>
      <c r="AP670">
        <f t="shared" si="317"/>
        <v>5.3331892657982878E-4</v>
      </c>
      <c r="AQ670">
        <f t="shared" si="318"/>
        <v>311.56645812988279</v>
      </c>
      <c r="AR670">
        <f t="shared" si="319"/>
        <v>313.58986511230466</v>
      </c>
      <c r="AS670">
        <f t="shared" si="320"/>
        <v>2.7656506873894315E-3</v>
      </c>
      <c r="AT670">
        <f t="shared" si="321"/>
        <v>4.9724750359693939E-2</v>
      </c>
      <c r="AU670">
        <f t="shared" si="322"/>
        <v>6.8090038440971217</v>
      </c>
      <c r="AV670">
        <f t="shared" si="323"/>
        <v>67.247155639266197</v>
      </c>
      <c r="AW670">
        <f t="shared" si="324"/>
        <v>46.003602477645103</v>
      </c>
      <c r="AX670">
        <f t="shared" si="325"/>
        <v>39.42816162109375</v>
      </c>
      <c r="AY670">
        <f t="shared" si="326"/>
        <v>7.1901466576279258</v>
      </c>
      <c r="AZ670">
        <f t="shared" si="327"/>
        <v>1.1080046218391992E-2</v>
      </c>
      <c r="BA670">
        <f t="shared" si="328"/>
        <v>2.1509822053395329</v>
      </c>
      <c r="BB670">
        <f t="shared" si="329"/>
        <v>5.0391644522883929</v>
      </c>
      <c r="BC670">
        <f t="shared" si="330"/>
        <v>6.9310325586465693E-3</v>
      </c>
      <c r="BD670">
        <f t="shared" si="331"/>
        <v>100.74827907628281</v>
      </c>
      <c r="BE670">
        <f t="shared" si="332"/>
        <v>2.3864309957618208</v>
      </c>
      <c r="BF670">
        <f t="shared" si="333"/>
        <v>28.854630714212128</v>
      </c>
      <c r="BG670">
        <f t="shared" si="334"/>
        <v>420.16330675653825</v>
      </c>
      <c r="BH670">
        <f t="shared" si="335"/>
        <v>-3.0100886785191885E-3</v>
      </c>
    </row>
    <row r="671" spans="1:60" x14ac:dyDescent="0.25">
      <c r="A671" s="1">
        <v>210</v>
      </c>
      <c r="B671" s="1" t="s">
        <v>733</v>
      </c>
      <c r="C671" s="1">
        <v>26789.999999597669</v>
      </c>
      <c r="D671" s="1">
        <v>0</v>
      </c>
      <c r="E671">
        <f t="shared" si="308"/>
        <v>-4.2946379625367577</v>
      </c>
      <c r="F671">
        <f t="shared" si="309"/>
        <v>1.1153530998169651E-2</v>
      </c>
      <c r="G671">
        <f t="shared" si="310"/>
        <v>982.41006990303777</v>
      </c>
      <c r="H671">
        <f t="shared" si="311"/>
        <v>0.53332087491440072</v>
      </c>
      <c r="I671">
        <f t="shared" si="312"/>
        <v>4.6555090591508437</v>
      </c>
      <c r="J671">
        <f t="shared" si="313"/>
        <v>38.407886505126953</v>
      </c>
      <c r="K671" s="1">
        <v>8.2799997329711914</v>
      </c>
      <c r="L671">
        <f t="shared" si="314"/>
        <v>0.91939132235361853</v>
      </c>
      <c r="M671" s="1">
        <v>1</v>
      </c>
      <c r="N671">
        <f t="shared" si="315"/>
        <v>1.8387826447072371</v>
      </c>
      <c r="O671" s="1">
        <v>40.434696197509766</v>
      </c>
      <c r="P671" s="1">
        <v>38.407886505126953</v>
      </c>
      <c r="Q671" s="1">
        <v>41.089962005615234</v>
      </c>
      <c r="R671" s="1">
        <v>410.20159912109375</v>
      </c>
      <c r="S671" s="1">
        <v>416.9420166015625</v>
      </c>
      <c r="T671" s="1">
        <v>20.373224258422852</v>
      </c>
      <c r="U671" s="1">
        <v>21.237228393554688</v>
      </c>
      <c r="V671" s="1">
        <v>27.188199996948242</v>
      </c>
      <c r="W671" s="1">
        <v>28.341001510620117</v>
      </c>
      <c r="X671" s="1">
        <v>500.242431640625</v>
      </c>
      <c r="Y671" s="1">
        <v>1.2231483124196529E-2</v>
      </c>
      <c r="Z671" s="1">
        <v>0.17733974754810333</v>
      </c>
      <c r="AA671" s="1">
        <v>101.25341796875</v>
      </c>
      <c r="AB671" s="1">
        <v>1.8514713048934937</v>
      </c>
      <c r="AC671" s="1">
        <v>-0.31539860367774963</v>
      </c>
      <c r="AD671" s="1">
        <v>2.388300746679306E-2</v>
      </c>
      <c r="AE671" s="1">
        <v>2.3383733350783587E-3</v>
      </c>
      <c r="AF671" s="1">
        <v>2.8956502676010132E-2</v>
      </c>
      <c r="AG671" s="1">
        <v>3.0348820146173239E-3</v>
      </c>
      <c r="AH671" s="1">
        <v>1</v>
      </c>
      <c r="AI671" s="1">
        <v>-0.21956524252891541</v>
      </c>
      <c r="AJ671" s="1">
        <v>2.737391471862793</v>
      </c>
      <c r="AK671" s="1">
        <v>1</v>
      </c>
      <c r="AL671" s="1">
        <v>0</v>
      </c>
      <c r="AM671" s="1">
        <v>0.15999999642372131</v>
      </c>
      <c r="AN671" s="1">
        <v>111115</v>
      </c>
      <c r="AO671">
        <f t="shared" si="316"/>
        <v>0.60415754562001434</v>
      </c>
      <c r="AP671">
        <f t="shared" si="317"/>
        <v>5.3332087491440069E-4</v>
      </c>
      <c r="AQ671">
        <f t="shared" si="318"/>
        <v>311.55788650512693</v>
      </c>
      <c r="AR671">
        <f t="shared" si="319"/>
        <v>313.58469619750974</v>
      </c>
      <c r="AS671">
        <f t="shared" si="320"/>
        <v>1.9570372561282523E-3</v>
      </c>
      <c r="AT671">
        <f t="shared" si="321"/>
        <v>5.0398617955667482E-2</v>
      </c>
      <c r="AU671">
        <f t="shared" si="322"/>
        <v>6.8058510221812414</v>
      </c>
      <c r="AV671">
        <f t="shared" si="323"/>
        <v>67.216012641486742</v>
      </c>
      <c r="AW671">
        <f t="shared" si="324"/>
        <v>45.978784247932055</v>
      </c>
      <c r="AX671">
        <f t="shared" si="325"/>
        <v>39.421291351318359</v>
      </c>
      <c r="AY671">
        <f t="shared" si="326"/>
        <v>7.1874972883917438</v>
      </c>
      <c r="AZ671">
        <f t="shared" si="327"/>
        <v>1.1086284757266395E-2</v>
      </c>
      <c r="BA671">
        <f t="shared" si="328"/>
        <v>2.1503419630303977</v>
      </c>
      <c r="BB671">
        <f t="shared" si="329"/>
        <v>5.0371553253613461</v>
      </c>
      <c r="BC671">
        <f t="shared" si="330"/>
        <v>6.9349384109274924E-3</v>
      </c>
      <c r="BD671">
        <f t="shared" si="331"/>
        <v>99.472377424601191</v>
      </c>
      <c r="BE671">
        <f t="shared" si="332"/>
        <v>2.3562270790325432</v>
      </c>
      <c r="BF671">
        <f t="shared" si="333"/>
        <v>28.86170396070732</v>
      </c>
      <c r="BG671">
        <f t="shared" si="334"/>
        <v>420.09505987511795</v>
      </c>
      <c r="BH671">
        <f t="shared" si="335"/>
        <v>-2.9505362317280774E-3</v>
      </c>
    </row>
    <row r="672" spans="1:60" x14ac:dyDescent="0.25">
      <c r="A672" s="1">
        <v>211</v>
      </c>
      <c r="B672" s="1" t="s">
        <v>734</v>
      </c>
      <c r="C672" s="1">
        <v>26795.499999474734</v>
      </c>
      <c r="D672" s="1">
        <v>0</v>
      </c>
      <c r="E672">
        <f t="shared" si="308"/>
        <v>-4.2663263858559173</v>
      </c>
      <c r="F672">
        <f t="shared" si="309"/>
        <v>1.1148730103417924E-2</v>
      </c>
      <c r="G672">
        <f t="shared" si="310"/>
        <v>978.76319146585274</v>
      </c>
      <c r="H672">
        <f t="shared" si="311"/>
        <v>0.53269820058945372</v>
      </c>
      <c r="I672">
        <f t="shared" si="312"/>
        <v>4.6521668645525782</v>
      </c>
      <c r="J672">
        <f t="shared" si="313"/>
        <v>38.39678955078125</v>
      </c>
      <c r="K672" s="1">
        <v>8.2799997329711914</v>
      </c>
      <c r="L672">
        <f t="shared" si="314"/>
        <v>0.91939132235361853</v>
      </c>
      <c r="M672" s="1">
        <v>1</v>
      </c>
      <c r="N672">
        <f t="shared" si="315"/>
        <v>1.8387826447072371</v>
      </c>
      <c r="O672" s="1">
        <v>40.424903869628906</v>
      </c>
      <c r="P672" s="1">
        <v>38.39678955078125</v>
      </c>
      <c r="Q672" s="1">
        <v>41.080955505371094</v>
      </c>
      <c r="R672" s="1">
        <v>410.23977661132812</v>
      </c>
      <c r="S672" s="1">
        <v>416.93380737304687</v>
      </c>
      <c r="T672" s="1">
        <v>20.366992950439453</v>
      </c>
      <c r="U672" s="1">
        <v>21.229999542236328</v>
      </c>
      <c r="V672" s="1">
        <v>27.192043304443359</v>
      </c>
      <c r="W672" s="1">
        <v>28.344760894775391</v>
      </c>
      <c r="X672" s="1">
        <v>500.2396240234375</v>
      </c>
      <c r="Y672" s="1">
        <v>-2.0049160346388817E-2</v>
      </c>
      <c r="Z672" s="1">
        <v>0.16315218806266785</v>
      </c>
      <c r="AA672" s="1">
        <v>101.25315093994141</v>
      </c>
      <c r="AB672" s="1">
        <v>1.8514713048934937</v>
      </c>
      <c r="AC672" s="1">
        <v>-0.31539860367774963</v>
      </c>
      <c r="AD672" s="1">
        <v>2.388300746679306E-2</v>
      </c>
      <c r="AE672" s="1">
        <v>2.3383733350783587E-3</v>
      </c>
      <c r="AF672" s="1">
        <v>2.8956502676010132E-2</v>
      </c>
      <c r="AG672" s="1">
        <v>3.0348820146173239E-3</v>
      </c>
      <c r="AH672" s="1">
        <v>1</v>
      </c>
      <c r="AI672" s="1">
        <v>-0.21956524252891541</v>
      </c>
      <c r="AJ672" s="1">
        <v>2.737391471862793</v>
      </c>
      <c r="AK672" s="1">
        <v>1</v>
      </c>
      <c r="AL672" s="1">
        <v>0</v>
      </c>
      <c r="AM672" s="1">
        <v>0.15999999642372131</v>
      </c>
      <c r="AN672" s="1">
        <v>111115</v>
      </c>
      <c r="AO672">
        <f t="shared" si="316"/>
        <v>0.60415415477789114</v>
      </c>
      <c r="AP672">
        <f t="shared" si="317"/>
        <v>5.3269820058945375E-4</v>
      </c>
      <c r="AQ672">
        <f t="shared" si="318"/>
        <v>311.54678955078123</v>
      </c>
      <c r="AR672">
        <f t="shared" si="319"/>
        <v>313.57490386962888</v>
      </c>
      <c r="AS672">
        <f t="shared" si="320"/>
        <v>-3.2078655837208259E-3</v>
      </c>
      <c r="AT672">
        <f t="shared" si="321"/>
        <v>5.0987445375729946E-2</v>
      </c>
      <c r="AU672">
        <f t="shared" si="322"/>
        <v>6.8017712126575205</v>
      </c>
      <c r="AV672">
        <f t="shared" si="323"/>
        <v>67.175896745099919</v>
      </c>
      <c r="AW672">
        <f t="shared" si="324"/>
        <v>45.945897202863591</v>
      </c>
      <c r="AX672">
        <f t="shared" si="325"/>
        <v>39.410846710205078</v>
      </c>
      <c r="AY672">
        <f t="shared" si="326"/>
        <v>7.1834711625588845</v>
      </c>
      <c r="AZ672">
        <f t="shared" si="327"/>
        <v>1.1081541566258495E-2</v>
      </c>
      <c r="BA672">
        <f t="shared" si="328"/>
        <v>2.1496043481049418</v>
      </c>
      <c r="BB672">
        <f t="shared" si="329"/>
        <v>5.0338668144539422</v>
      </c>
      <c r="BC672">
        <f t="shared" si="330"/>
        <v>6.9319687723698679E-3</v>
      </c>
      <c r="BD672">
        <f t="shared" si="331"/>
        <v>99.102857159950759</v>
      </c>
      <c r="BE672">
        <f t="shared" si="332"/>
        <v>2.3475265717421552</v>
      </c>
      <c r="BF672">
        <f t="shared" si="333"/>
        <v>28.871712071082499</v>
      </c>
      <c r="BG672">
        <f t="shared" si="334"/>
        <v>420.06606481385086</v>
      </c>
      <c r="BH672">
        <f t="shared" si="335"/>
        <v>-2.9323041619245928E-3</v>
      </c>
    </row>
    <row r="673" spans="1:60" x14ac:dyDescent="0.25">
      <c r="A673" s="1">
        <v>212</v>
      </c>
      <c r="B673" s="1" t="s">
        <v>735</v>
      </c>
      <c r="C673" s="1">
        <v>26800.499999362975</v>
      </c>
      <c r="D673" s="1">
        <v>0</v>
      </c>
      <c r="E673">
        <f t="shared" si="308"/>
        <v>-4.317578957865555</v>
      </c>
      <c r="F673">
        <f t="shared" si="309"/>
        <v>1.1130297903823487E-2</v>
      </c>
      <c r="G673">
        <f t="shared" si="310"/>
        <v>986.86779726539783</v>
      </c>
      <c r="H673">
        <f t="shared" si="311"/>
        <v>0.53180112860785278</v>
      </c>
      <c r="I673">
        <f t="shared" si="312"/>
        <v>4.6520141381894415</v>
      </c>
      <c r="J673">
        <f t="shared" si="313"/>
        <v>38.394210815429688</v>
      </c>
      <c r="K673" s="1">
        <v>8.2799997329711914</v>
      </c>
      <c r="L673">
        <f t="shared" si="314"/>
        <v>0.91939132235361853</v>
      </c>
      <c r="M673" s="1">
        <v>1</v>
      </c>
      <c r="N673">
        <f t="shared" si="315"/>
        <v>1.8387826447072371</v>
      </c>
      <c r="O673" s="1">
        <v>40.418590545654297</v>
      </c>
      <c r="P673" s="1">
        <v>38.394210815429688</v>
      </c>
      <c r="Q673" s="1">
        <v>41.089607238769531</v>
      </c>
      <c r="R673" s="1">
        <v>410.14825439453125</v>
      </c>
      <c r="S673" s="1">
        <v>416.92767333984375</v>
      </c>
      <c r="T673" s="1">
        <v>20.360618591308594</v>
      </c>
      <c r="U673" s="1">
        <v>21.222169876098633</v>
      </c>
      <c r="V673" s="1">
        <v>27.193746566772461</v>
      </c>
      <c r="W673" s="1">
        <v>28.344684600830078</v>
      </c>
      <c r="X673" s="1">
        <v>500.24478149414063</v>
      </c>
      <c r="Y673" s="1">
        <v>-3.588397428393364E-2</v>
      </c>
      <c r="Z673" s="1">
        <v>0.11934588849544525</v>
      </c>
      <c r="AA673" s="1">
        <v>101.25304412841797</v>
      </c>
      <c r="AB673" s="1">
        <v>1.8514713048934937</v>
      </c>
      <c r="AC673" s="1">
        <v>-0.31539860367774963</v>
      </c>
      <c r="AD673" s="1">
        <v>2.388300746679306E-2</v>
      </c>
      <c r="AE673" s="1">
        <v>2.3383733350783587E-3</v>
      </c>
      <c r="AF673" s="1">
        <v>2.8956502676010132E-2</v>
      </c>
      <c r="AG673" s="1">
        <v>3.0348820146173239E-3</v>
      </c>
      <c r="AH673" s="1">
        <v>1</v>
      </c>
      <c r="AI673" s="1">
        <v>-0.21956524252891541</v>
      </c>
      <c r="AJ673" s="1">
        <v>2.737391471862793</v>
      </c>
      <c r="AK673" s="1">
        <v>1</v>
      </c>
      <c r="AL673" s="1">
        <v>0</v>
      </c>
      <c r="AM673" s="1">
        <v>0.15999999642372131</v>
      </c>
      <c r="AN673" s="1">
        <v>111115</v>
      </c>
      <c r="AO673">
        <f t="shared" si="316"/>
        <v>0.60416038360744362</v>
      </c>
      <c r="AP673">
        <f t="shared" si="317"/>
        <v>5.3180112860785281E-4</v>
      </c>
      <c r="AQ673">
        <f t="shared" si="318"/>
        <v>311.54421081542966</v>
      </c>
      <c r="AR673">
        <f t="shared" si="319"/>
        <v>313.56859054565427</v>
      </c>
      <c r="AS673">
        <f t="shared" si="320"/>
        <v>-5.7414357570982899E-3</v>
      </c>
      <c r="AT673">
        <f t="shared" si="321"/>
        <v>5.0776006399215347E-2</v>
      </c>
      <c r="AU673">
        <f t="shared" si="322"/>
        <v>6.8008234411548392</v>
      </c>
      <c r="AV673">
        <f t="shared" si="323"/>
        <v>67.166607183972062</v>
      </c>
      <c r="AW673">
        <f t="shared" si="324"/>
        <v>45.944437307873429</v>
      </c>
      <c r="AX673">
        <f t="shared" si="325"/>
        <v>39.406400680541992</v>
      </c>
      <c r="AY673">
        <f t="shared" si="326"/>
        <v>7.1817579321563416</v>
      </c>
      <c r="AZ673">
        <f t="shared" si="327"/>
        <v>1.1063330681434632E-2</v>
      </c>
      <c r="BA673">
        <f t="shared" si="328"/>
        <v>2.1488093029653972</v>
      </c>
      <c r="BB673">
        <f t="shared" si="329"/>
        <v>5.032948629190944</v>
      </c>
      <c r="BC673">
        <f t="shared" si="330"/>
        <v>6.920567239409754E-3</v>
      </c>
      <c r="BD673">
        <f t="shared" si="331"/>
        <v>99.923368625427969</v>
      </c>
      <c r="BE673">
        <f t="shared" si="332"/>
        <v>2.3669999867362792</v>
      </c>
      <c r="BF673">
        <f t="shared" si="333"/>
        <v>28.864063214060774</v>
      </c>
      <c r="BG673">
        <f t="shared" si="334"/>
        <v>420.09755946526263</v>
      </c>
      <c r="BH673">
        <f t="shared" si="335"/>
        <v>-2.9665221604753202E-3</v>
      </c>
    </row>
    <row r="674" spans="1:60" x14ac:dyDescent="0.25">
      <c r="A674" s="1" t="s">
        <v>9</v>
      </c>
      <c r="B674" s="1" t="s">
        <v>736</v>
      </c>
    </row>
    <row r="675" spans="1:60" x14ac:dyDescent="0.25">
      <c r="A675" s="1" t="s">
        <v>9</v>
      </c>
      <c r="B675" s="1" t="s">
        <v>737</v>
      </c>
    </row>
    <row r="676" spans="1:60" x14ac:dyDescent="0.25">
      <c r="A676" s="1" t="s">
        <v>9</v>
      </c>
      <c r="B676" s="1" t="s">
        <v>738</v>
      </c>
    </row>
    <row r="677" spans="1:60" x14ac:dyDescent="0.25">
      <c r="A677" s="1" t="s">
        <v>9</v>
      </c>
      <c r="B677" s="1" t="s">
        <v>739</v>
      </c>
    </row>
    <row r="678" spans="1:60" x14ac:dyDescent="0.25">
      <c r="A678" s="1" t="s">
        <v>9</v>
      </c>
      <c r="B678" s="1" t="s">
        <v>740</v>
      </c>
    </row>
    <row r="679" spans="1:60" x14ac:dyDescent="0.25">
      <c r="A679" s="1" t="s">
        <v>9</v>
      </c>
      <c r="B679" s="1" t="s">
        <v>741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RvT 08-14-2020 6400.x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Chieppa</dc:creator>
  <cp:lastModifiedBy>Jeff Chieppa</cp:lastModifiedBy>
  <dcterms:created xsi:type="dcterms:W3CDTF">2020-08-21T16:48:04Z</dcterms:created>
  <dcterms:modified xsi:type="dcterms:W3CDTF">2020-08-21T16:48:04Z</dcterms:modified>
</cp:coreProperties>
</file>