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3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4.xml" ContentType="application/vnd.openxmlformats-officedocument.drawingml.chart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5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6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7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8.xml" ContentType="application/vnd.openxmlformats-officedocument.drawingml.chart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harts/chart9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0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Bitnami\wampstack-5.4.26-2\apache2\htdocs\sipat\requerimientos\"/>
    </mc:Choice>
  </mc:AlternateContent>
  <bookViews>
    <workbookView minimized="1" xWindow="-15" yWindow="765" windowWidth="10245" windowHeight="7155" tabRatio="823" activeTab="1"/>
  </bookViews>
  <sheets>
    <sheet name="Index" sheetId="6" r:id="rId1"/>
    <sheet name="1er. Trimestre" sheetId="1" r:id="rId2"/>
    <sheet name="Informes 1er. Trimestre" sheetId="2" r:id="rId3"/>
    <sheet name="Gráfico 1er. Trimestre OO " sheetId="4" r:id="rId4"/>
    <sheet name="Gráfico 1er. Trimestre RE" sheetId="5" r:id="rId5"/>
    <sheet name="2o. Trimestre" sheetId="7" r:id="rId6"/>
    <sheet name="Informes 2o. Trimestre" sheetId="8" r:id="rId7"/>
    <sheet name="Gráfico 2o. Trimestre OO" sheetId="9" r:id="rId8"/>
    <sheet name="Gráfico 2o. Trimestre RE" sheetId="10" r:id="rId9"/>
    <sheet name="3er. Trimestre" sheetId="12" r:id="rId10"/>
    <sheet name="Informes 3er. Trimestre" sheetId="16" r:id="rId11"/>
    <sheet name="Gráfico 3er. Trimestre OO" sheetId="19" r:id="rId12"/>
    <sheet name="Gráfico 3er. Trimestre RE" sheetId="20" r:id="rId13"/>
    <sheet name="4o. Trimestre" sheetId="13" r:id="rId14"/>
    <sheet name="Informes 4o. Trimestre" sheetId="15" r:id="rId15"/>
    <sheet name="Gráfico 4o. Trimestre OO" sheetId="17" r:id="rId16"/>
    <sheet name="Gráfico 4o. Trimestre RE" sheetId="18" r:id="rId17"/>
    <sheet name="Anual" sheetId="21" r:id="rId18"/>
    <sheet name="Informes Anual" sheetId="22" r:id="rId19"/>
    <sheet name="Anual Trimestre OO" sheetId="23" r:id="rId20"/>
    <sheet name="Anual Trimestre RE" sheetId="24" r:id="rId21"/>
    <sheet name="Grafica Anual" sheetId="14" r:id="rId22"/>
    <sheet name="Calc" sheetId="3" r:id="rId23"/>
  </sheets>
  <definedNames>
    <definedName name="_xlnm.Print_Area" localSheetId="1">'1er. Trimestre'!$A$1:$AE$20</definedName>
    <definedName name="_xlnm.Print_Area" localSheetId="5">'2o. Trimestre'!$A$1:$AE$20</definedName>
    <definedName name="_xlnm.Print_Area" localSheetId="9">'3er. Trimestre'!$A$1:$AE$20</definedName>
    <definedName name="_xlnm.Print_Area" localSheetId="13">'4o. Trimestre'!$A$1:$AE$20</definedName>
    <definedName name="_xlnm.Print_Area" localSheetId="17">Anual!$A$1:$Y$20</definedName>
    <definedName name="_xlnm.Print_Area" localSheetId="0">Index!$A$1:$H$6</definedName>
    <definedName name="_xlnm.Print_Area" localSheetId="2">'Informes 1er. Trimestre'!$A$2:$E$31</definedName>
    <definedName name="_xlnm.Print_Area" localSheetId="6">'Informes 2o. Trimestre'!$A$2:$E$31</definedName>
    <definedName name="_xlnm.Print_Area" localSheetId="10">'Informes 3er. Trimestre'!$A$2:$E$31</definedName>
    <definedName name="_xlnm.Print_Area" localSheetId="14">'Informes 4o. Trimestre'!$A$2:$E$31</definedName>
    <definedName name="_xlnm.Print_Area" localSheetId="18">'Informes Anual'!$A$2:$E$31</definedName>
    <definedName name="_xlnm.Print_Titles" localSheetId="1">'1er. Trimestre'!$1:$2</definedName>
    <definedName name="_xlnm.Print_Titles" localSheetId="5">'2o. Trimestre'!$1:$2</definedName>
    <definedName name="_xlnm.Print_Titles" localSheetId="9">'3er. Trimestre'!$1:$2</definedName>
    <definedName name="_xlnm.Print_Titles" localSheetId="13">'4o. Trimestre'!$1:$2</definedName>
    <definedName name="_xlnm.Print_Titles" localSheetId="17">Anual!$1:$2</definedName>
    <definedName name="_xlnm.Print_Titles" localSheetId="2">'Informes 1er. Trimestre'!$2:$5</definedName>
    <definedName name="_xlnm.Print_Titles" localSheetId="6">'Informes 2o. Trimestre'!$2:$5</definedName>
    <definedName name="_xlnm.Print_Titles" localSheetId="10">'Informes 3er. Trimestre'!$2:$5</definedName>
    <definedName name="_xlnm.Print_Titles" localSheetId="14">'Informes 4o. Trimestre'!$2:$5</definedName>
    <definedName name="_xlnm.Print_Titles" localSheetId="18">'Informes Anual'!$2:$5</definedName>
  </definedNames>
  <calcPr calcId="152511"/>
</workbook>
</file>

<file path=xl/calcChain.xml><?xml version="1.0" encoding="utf-8"?>
<calcChain xmlns="http://schemas.openxmlformats.org/spreadsheetml/2006/main">
  <c r="V3" i="1" l="1"/>
  <c r="Y3" i="1"/>
  <c r="AB3" i="1"/>
  <c r="AC3" i="1"/>
  <c r="AE3" i="1" s="1"/>
  <c r="AD3" i="1"/>
  <c r="V4" i="1"/>
  <c r="Y4" i="1"/>
  <c r="AB4" i="1"/>
  <c r="AC4" i="1"/>
  <c r="AD4" i="1"/>
  <c r="AE4" i="1"/>
  <c r="V5" i="1"/>
  <c r="Y5" i="1"/>
  <c r="AB5" i="1"/>
  <c r="AC5" i="1"/>
  <c r="AD5" i="1"/>
  <c r="AE5" i="1"/>
  <c r="V6" i="1"/>
  <c r="Y6" i="1"/>
  <c r="AB6" i="1"/>
  <c r="AC6" i="1"/>
  <c r="AD6" i="1"/>
  <c r="AE6" i="1"/>
  <c r="V7" i="1"/>
  <c r="Y7" i="1"/>
  <c r="AB7" i="1"/>
  <c r="AC7" i="1"/>
  <c r="AD7" i="1"/>
  <c r="AE7" i="1"/>
  <c r="V8" i="1"/>
  <c r="Y8" i="1"/>
  <c r="AB8" i="1"/>
  <c r="AC8" i="1"/>
  <c r="AD8" i="1"/>
  <c r="AE8" i="1"/>
  <c r="V9" i="1"/>
  <c r="Y9" i="1"/>
  <c r="AB9" i="1"/>
  <c r="AC9" i="1"/>
  <c r="AD9" i="1"/>
  <c r="AE9" i="1"/>
  <c r="V10" i="1"/>
  <c r="Y10" i="1"/>
  <c r="AB10" i="1"/>
  <c r="AC10" i="1"/>
  <c r="AD10" i="1"/>
  <c r="AE10" i="1"/>
  <c r="V11" i="1"/>
  <c r="Y11" i="1"/>
  <c r="AB11" i="1"/>
  <c r="AC11" i="1"/>
  <c r="AD11" i="1"/>
  <c r="AE11" i="1"/>
  <c r="V12" i="1"/>
  <c r="Y12" i="1"/>
  <c r="AB12" i="1"/>
  <c r="AC12" i="1"/>
  <c r="AD12" i="1"/>
  <c r="AE12" i="1"/>
  <c r="V13" i="1"/>
  <c r="Y13" i="1"/>
  <c r="AB13" i="1"/>
  <c r="AC13" i="1"/>
  <c r="AD13" i="1"/>
  <c r="AE13" i="1"/>
  <c r="V14" i="1"/>
  <c r="Y14" i="1"/>
  <c r="AB14" i="1"/>
  <c r="AC14" i="1"/>
  <c r="AD14" i="1"/>
  <c r="AE14" i="1"/>
  <c r="V15" i="1"/>
  <c r="Y15" i="1"/>
  <c r="AB15" i="1"/>
  <c r="AC15" i="1"/>
  <c r="AD15" i="1"/>
  <c r="AE15" i="1"/>
  <c r="V16" i="1"/>
  <c r="Y16" i="1"/>
  <c r="AB16" i="1"/>
  <c r="AC16" i="1"/>
  <c r="AD16" i="1"/>
  <c r="AE16" i="1"/>
  <c r="V17" i="1"/>
  <c r="Y17" i="1"/>
  <c r="AB17" i="1"/>
  <c r="AC17" i="1"/>
  <c r="AD17" i="1"/>
  <c r="AE17" i="1"/>
  <c r="V18" i="1"/>
  <c r="Y18" i="1"/>
  <c r="AB18" i="1"/>
  <c r="AC18" i="1"/>
  <c r="AD18" i="1"/>
  <c r="AE18" i="1"/>
  <c r="V19" i="1"/>
  <c r="Y19" i="1"/>
  <c r="AB19" i="1"/>
  <c r="AC19" i="1"/>
  <c r="AD19" i="1"/>
  <c r="AE19" i="1"/>
  <c r="V20" i="1"/>
  <c r="Y20" i="1"/>
  <c r="AB20" i="1"/>
  <c r="AC20" i="1"/>
  <c r="AD20" i="1"/>
  <c r="AE20" i="1"/>
  <c r="AC4" i="7" l="1"/>
  <c r="AD4" i="7"/>
  <c r="AC5" i="7"/>
  <c r="AD5" i="7"/>
  <c r="AC6" i="7"/>
  <c r="AD6" i="7"/>
  <c r="AC7" i="7"/>
  <c r="AD7" i="7"/>
  <c r="AC8" i="7"/>
  <c r="AD8" i="7"/>
  <c r="AC9" i="7"/>
  <c r="AD9" i="7"/>
  <c r="AC10" i="7"/>
  <c r="AD10" i="7"/>
  <c r="AC11" i="7"/>
  <c r="AD11" i="7"/>
  <c r="AC12" i="7"/>
  <c r="AD12" i="7"/>
  <c r="AC13" i="7"/>
  <c r="AD13" i="7"/>
  <c r="AC14" i="7"/>
  <c r="AD14" i="7"/>
  <c r="AC15" i="7"/>
  <c r="AD15" i="7"/>
  <c r="AC16" i="7"/>
  <c r="AD16" i="7"/>
  <c r="AC17" i="7"/>
  <c r="AD17" i="7"/>
  <c r="AC18" i="7"/>
  <c r="AD18" i="7"/>
  <c r="AC19" i="7"/>
  <c r="AD19" i="7"/>
  <c r="AC20" i="7"/>
  <c r="AD20" i="7"/>
  <c r="A5" i="3" l="1"/>
  <c r="T16" i="21"/>
  <c r="U16" i="21"/>
  <c r="T19" i="21"/>
  <c r="U19" i="21"/>
  <c r="C19" i="21"/>
  <c r="B19" i="21"/>
  <c r="A19" i="21"/>
  <c r="C13" i="21"/>
  <c r="B13" i="21"/>
  <c r="F58" i="3" s="1"/>
  <c r="D4" i="21"/>
  <c r="A10" i="22" s="1"/>
  <c r="E4" i="21"/>
  <c r="F4" i="21"/>
  <c r="G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X4" i="21"/>
  <c r="C3" i="21"/>
  <c r="B3" i="21"/>
  <c r="A3" i="21"/>
  <c r="V4" i="21" l="1"/>
  <c r="C10" i="22"/>
  <c r="E10" i="22"/>
  <c r="A19" i="22"/>
  <c r="C19" i="13"/>
  <c r="B19" i="13"/>
  <c r="A19" i="13"/>
  <c r="C13" i="13"/>
  <c r="B13" i="13"/>
  <c r="F36" i="3" s="1"/>
  <c r="A3" i="13"/>
  <c r="C3" i="13"/>
  <c r="B3" i="13"/>
  <c r="D4" i="13"/>
  <c r="A10" i="15" s="1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Y4" i="13" s="1"/>
  <c r="S4" i="13"/>
  <c r="AB4" i="13" s="1"/>
  <c r="AC4" i="13"/>
  <c r="C10" i="15" s="1"/>
  <c r="AD4" i="13"/>
  <c r="E10" i="15" s="1"/>
  <c r="A19" i="12"/>
  <c r="C19" i="12"/>
  <c r="B19" i="12"/>
  <c r="C13" i="12"/>
  <c r="B13" i="12"/>
  <c r="F26" i="3" s="1"/>
  <c r="D4" i="12"/>
  <c r="A10" i="16" s="1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Y4" i="12"/>
  <c r="AB4" i="12"/>
  <c r="AC4" i="12"/>
  <c r="AD4" i="12"/>
  <c r="E10" i="16" s="1"/>
  <c r="C3" i="12"/>
  <c r="B3" i="12"/>
  <c r="A3" i="12"/>
  <c r="C10" i="8"/>
  <c r="E10" i="8"/>
  <c r="C19" i="7"/>
  <c r="B19" i="7"/>
  <c r="A19" i="7"/>
  <c r="C13" i="7"/>
  <c r="B13" i="7"/>
  <c r="F16" i="3" s="1"/>
  <c r="D4" i="7"/>
  <c r="A10" i="8" s="1"/>
  <c r="E4" i="7"/>
  <c r="F4" i="7"/>
  <c r="G4" i="7"/>
  <c r="H4" i="7"/>
  <c r="I4" i="7"/>
  <c r="J4" i="7"/>
  <c r="K4" i="7"/>
  <c r="L4" i="7"/>
  <c r="Y4" i="7" s="1"/>
  <c r="M4" i="7"/>
  <c r="AB4" i="7" s="1"/>
  <c r="N4" i="7"/>
  <c r="O4" i="7"/>
  <c r="P4" i="7"/>
  <c r="Q4" i="7"/>
  <c r="R4" i="7"/>
  <c r="S4" i="7"/>
  <c r="C3" i="7"/>
  <c r="B3" i="7"/>
  <c r="A3" i="7"/>
  <c r="A27" i="2"/>
  <c r="A28" i="2"/>
  <c r="A24" i="2"/>
  <c r="B24" i="2"/>
  <c r="E24" i="2"/>
  <c r="A25" i="2"/>
  <c r="B25" i="2"/>
  <c r="A26" i="2"/>
  <c r="B26" i="2"/>
  <c r="A19" i="2"/>
  <c r="A10" i="2"/>
  <c r="B10" i="2"/>
  <c r="E10" i="2"/>
  <c r="C10" i="2"/>
  <c r="D10" i="2"/>
  <c r="C24" i="2"/>
  <c r="D24" i="2"/>
  <c r="C25" i="2"/>
  <c r="E25" i="2"/>
  <c r="D25" i="2"/>
  <c r="C26" i="2"/>
  <c r="E26" i="2"/>
  <c r="D26" i="2"/>
  <c r="W4" i="21" l="1"/>
  <c r="Y4" i="21" s="1"/>
  <c r="AE4" i="12"/>
  <c r="D10" i="16" s="1"/>
  <c r="V4" i="12"/>
  <c r="B10" i="16"/>
  <c r="B10" i="15"/>
  <c r="AE4" i="7"/>
  <c r="D10" i="8" s="1"/>
  <c r="V4" i="7"/>
  <c r="B10" i="8"/>
  <c r="A19" i="8"/>
  <c r="A19" i="16"/>
  <c r="C10" i="16"/>
  <c r="AE4" i="13"/>
  <c r="D10" i="15" s="1"/>
  <c r="V4" i="13"/>
  <c r="A19" i="15"/>
  <c r="B10" i="22"/>
  <c r="D10" i="22" s="1"/>
  <c r="AA2" i="21"/>
  <c r="T5" i="21"/>
  <c r="T6" i="21"/>
  <c r="T7" i="21"/>
  <c r="T8" i="21"/>
  <c r="T9" i="21"/>
  <c r="T10" i="21"/>
  <c r="T11" i="21"/>
  <c r="T12" i="21"/>
  <c r="T13" i="21"/>
  <c r="T14" i="21"/>
  <c r="T15" i="21"/>
  <c r="T17" i="21"/>
  <c r="T18" i="21"/>
  <c r="T20" i="21"/>
  <c r="U5" i="21"/>
  <c r="U6" i="21"/>
  <c r="U7" i="21"/>
  <c r="U8" i="21"/>
  <c r="U9" i="21"/>
  <c r="U10" i="21"/>
  <c r="U11" i="21"/>
  <c r="U12" i="21"/>
  <c r="U13" i="21"/>
  <c r="U14" i="21"/>
  <c r="U15" i="21"/>
  <c r="U17" i="21"/>
  <c r="U18" i="21"/>
  <c r="U20" i="21"/>
  <c r="X5" i="21"/>
  <c r="X6" i="21"/>
  <c r="X7" i="21"/>
  <c r="X8" i="21"/>
  <c r="X9" i="21"/>
  <c r="X10" i="21"/>
  <c r="X11" i="21"/>
  <c r="X12" i="21"/>
  <c r="X13" i="21"/>
  <c r="X14" i="21"/>
  <c r="X15" i="21"/>
  <c r="X16" i="21"/>
  <c r="X17" i="21"/>
  <c r="X18" i="21"/>
  <c r="X19" i="21"/>
  <c r="X20" i="21"/>
  <c r="X3" i="21"/>
  <c r="U3" i="21"/>
  <c r="T3" i="21"/>
  <c r="A7" i="22"/>
  <c r="A6" i="22"/>
  <c r="E12" i="22" l="1"/>
  <c r="AB2" i="21"/>
  <c r="AA4" i="21"/>
  <c r="E9" i="22"/>
  <c r="E30" i="22"/>
  <c r="E26" i="22"/>
  <c r="E24" i="22"/>
  <c r="E22" i="22"/>
  <c r="E17" i="22"/>
  <c r="E15" i="22"/>
  <c r="E13" i="22"/>
  <c r="E31" i="22"/>
  <c r="E25" i="22"/>
  <c r="E23" i="22"/>
  <c r="E21" i="22"/>
  <c r="E18" i="22"/>
  <c r="E16" i="22"/>
  <c r="E14" i="22"/>
  <c r="E11" i="22"/>
  <c r="AC2" i="21"/>
  <c r="F59" i="3" l="1"/>
  <c r="F57" i="3"/>
  <c r="A58" i="3"/>
  <c r="A57" i="3"/>
  <c r="A54" i="3"/>
  <c r="F54" i="3" s="1"/>
  <c r="A28" i="22"/>
  <c r="A27" i="22"/>
  <c r="B4" i="22"/>
  <c r="A3" i="22"/>
  <c r="C22" i="21"/>
  <c r="S20" i="21"/>
  <c r="R20" i="21"/>
  <c r="Q20" i="21"/>
  <c r="P20" i="21"/>
  <c r="O20" i="21"/>
  <c r="N20" i="21"/>
  <c r="Y20" i="21" s="1"/>
  <c r="M20" i="21"/>
  <c r="L20" i="21"/>
  <c r="K20" i="21"/>
  <c r="J20" i="21"/>
  <c r="I20" i="21"/>
  <c r="H20" i="21"/>
  <c r="G20" i="21"/>
  <c r="F20" i="21"/>
  <c r="E20" i="21"/>
  <c r="D20" i="21"/>
  <c r="A31" i="22" s="1"/>
  <c r="S19" i="21"/>
  <c r="R19" i="21"/>
  <c r="Q19" i="21"/>
  <c r="P19" i="21"/>
  <c r="O19" i="21"/>
  <c r="N19" i="21"/>
  <c r="Y19" i="21" s="1"/>
  <c r="M19" i="21"/>
  <c r="L19" i="21"/>
  <c r="K19" i="21"/>
  <c r="J19" i="21"/>
  <c r="I19" i="21"/>
  <c r="H19" i="21"/>
  <c r="G19" i="21"/>
  <c r="F19" i="21"/>
  <c r="E19" i="21"/>
  <c r="D19" i="21"/>
  <c r="A30" i="22" s="1"/>
  <c r="S18" i="21"/>
  <c r="R18" i="21"/>
  <c r="Q18" i="21"/>
  <c r="P18" i="21"/>
  <c r="O18" i="21"/>
  <c r="N18" i="21"/>
  <c r="M18" i="21"/>
  <c r="L18" i="21"/>
  <c r="K18" i="21"/>
  <c r="J18" i="21"/>
  <c r="I18" i="21"/>
  <c r="H18" i="21"/>
  <c r="G18" i="21"/>
  <c r="F18" i="21"/>
  <c r="E18" i="21"/>
  <c r="D18" i="21"/>
  <c r="A26" i="22" s="1"/>
  <c r="S17" i="21"/>
  <c r="R17" i="21"/>
  <c r="Q17" i="21"/>
  <c r="P17" i="21"/>
  <c r="O17" i="21"/>
  <c r="N17" i="21"/>
  <c r="M17" i="21"/>
  <c r="L17" i="21"/>
  <c r="K17" i="21"/>
  <c r="J17" i="21"/>
  <c r="I17" i="21"/>
  <c r="H17" i="21"/>
  <c r="G17" i="21"/>
  <c r="F17" i="21"/>
  <c r="E17" i="21"/>
  <c r="D17" i="21"/>
  <c r="A25" i="22" s="1"/>
  <c r="S16" i="21"/>
  <c r="R16" i="21"/>
  <c r="Q16" i="21"/>
  <c r="P16" i="21"/>
  <c r="O16" i="21"/>
  <c r="N16" i="21"/>
  <c r="M16" i="21"/>
  <c r="L16" i="21"/>
  <c r="K16" i="21"/>
  <c r="J16" i="21"/>
  <c r="I16" i="21"/>
  <c r="H16" i="21"/>
  <c r="G16" i="21"/>
  <c r="F16" i="21"/>
  <c r="E16" i="21"/>
  <c r="D16" i="21"/>
  <c r="A24" i="22" s="1"/>
  <c r="S15" i="21"/>
  <c r="R15" i="21"/>
  <c r="Q15" i="21"/>
  <c r="P15" i="21"/>
  <c r="O15" i="21"/>
  <c r="N15" i="21"/>
  <c r="M15" i="21"/>
  <c r="L15" i="21"/>
  <c r="K15" i="21"/>
  <c r="J15" i="21"/>
  <c r="I15" i="21"/>
  <c r="H15" i="21"/>
  <c r="G15" i="21"/>
  <c r="F15" i="21"/>
  <c r="E15" i="21"/>
  <c r="D15" i="21"/>
  <c r="A23" i="22" s="1"/>
  <c r="S14" i="21"/>
  <c r="R14" i="21"/>
  <c r="Q14" i="21"/>
  <c r="P14" i="21"/>
  <c r="O14" i="21"/>
  <c r="N14" i="21"/>
  <c r="M14" i="21"/>
  <c r="L14" i="21"/>
  <c r="K14" i="21"/>
  <c r="J14" i="21"/>
  <c r="I14" i="21"/>
  <c r="H14" i="21"/>
  <c r="G14" i="21"/>
  <c r="F14" i="21"/>
  <c r="E14" i="21"/>
  <c r="D14" i="21"/>
  <c r="A22" i="22" s="1"/>
  <c r="S13" i="21"/>
  <c r="R13" i="21"/>
  <c r="Q13" i="21"/>
  <c r="P13" i="21"/>
  <c r="O13" i="21"/>
  <c r="N13" i="21"/>
  <c r="M13" i="21"/>
  <c r="L13" i="21"/>
  <c r="K13" i="21"/>
  <c r="J13" i="21"/>
  <c r="I13" i="21"/>
  <c r="H13" i="21"/>
  <c r="G13" i="21"/>
  <c r="F13" i="21"/>
  <c r="E13" i="21"/>
  <c r="D13" i="21"/>
  <c r="A21" i="22" s="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A18" i="22" s="1"/>
  <c r="S11" i="21"/>
  <c r="R11" i="21"/>
  <c r="Q11" i="21"/>
  <c r="P11" i="21"/>
  <c r="O11" i="21"/>
  <c r="N11" i="21"/>
  <c r="M11" i="21"/>
  <c r="L11" i="21"/>
  <c r="K11" i="21"/>
  <c r="J11" i="21"/>
  <c r="I11" i="21"/>
  <c r="H11" i="21"/>
  <c r="G11" i="21"/>
  <c r="F11" i="21"/>
  <c r="E11" i="21"/>
  <c r="D11" i="21"/>
  <c r="A17" i="22" s="1"/>
  <c r="S10" i="21"/>
  <c r="R10" i="21"/>
  <c r="Q10" i="21"/>
  <c r="P10" i="21"/>
  <c r="O10" i="21"/>
  <c r="N10" i="21"/>
  <c r="M10" i="21"/>
  <c r="L10" i="21"/>
  <c r="K10" i="21"/>
  <c r="J10" i="21"/>
  <c r="I10" i="21"/>
  <c r="H10" i="21"/>
  <c r="G10" i="21"/>
  <c r="F10" i="21"/>
  <c r="E10" i="21"/>
  <c r="D10" i="21"/>
  <c r="A16" i="22" s="1"/>
  <c r="S9" i="21"/>
  <c r="R9" i="21"/>
  <c r="Q9" i="21"/>
  <c r="P9" i="21"/>
  <c r="O9" i="21"/>
  <c r="N9" i="21"/>
  <c r="M9" i="21"/>
  <c r="L9" i="21"/>
  <c r="K9" i="21"/>
  <c r="J9" i="21"/>
  <c r="I9" i="21"/>
  <c r="H9" i="21"/>
  <c r="G9" i="21"/>
  <c r="F9" i="21"/>
  <c r="E9" i="21"/>
  <c r="D9" i="21"/>
  <c r="A15" i="22" s="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A14" i="22" s="1"/>
  <c r="S7" i="21"/>
  <c r="R7" i="21"/>
  <c r="Q7" i="21"/>
  <c r="P7" i="21"/>
  <c r="O7" i="21"/>
  <c r="N7" i="21"/>
  <c r="M7" i="21"/>
  <c r="L7" i="21"/>
  <c r="K7" i="21"/>
  <c r="J7" i="21"/>
  <c r="I7" i="21"/>
  <c r="H7" i="21"/>
  <c r="G7" i="21"/>
  <c r="F7" i="21"/>
  <c r="E7" i="21"/>
  <c r="D7" i="21"/>
  <c r="A13" i="22" s="1"/>
  <c r="S6" i="21"/>
  <c r="R6" i="21"/>
  <c r="Q6" i="21"/>
  <c r="P6" i="21"/>
  <c r="O6" i="21"/>
  <c r="N6" i="21"/>
  <c r="M6" i="21"/>
  <c r="L6" i="21"/>
  <c r="K6" i="21"/>
  <c r="J6" i="21"/>
  <c r="I6" i="21"/>
  <c r="H6" i="21"/>
  <c r="G6" i="21"/>
  <c r="F6" i="21"/>
  <c r="E6" i="21"/>
  <c r="D6" i="21"/>
  <c r="A12" i="22" s="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A11" i="22" s="1"/>
  <c r="S3" i="21"/>
  <c r="S22" i="21" s="1"/>
  <c r="R3" i="21"/>
  <c r="Q3" i="21"/>
  <c r="Q22" i="21" s="1"/>
  <c r="P3" i="21"/>
  <c r="O3" i="21"/>
  <c r="O22" i="21" s="1"/>
  <c r="N3" i="21"/>
  <c r="M3" i="21"/>
  <c r="M22" i="21" s="1"/>
  <c r="L3" i="21"/>
  <c r="K3" i="21"/>
  <c r="K22" i="21" s="1"/>
  <c r="J3" i="21"/>
  <c r="I3" i="21"/>
  <c r="I22" i="21" s="1"/>
  <c r="H3" i="21"/>
  <c r="G3" i="21"/>
  <c r="F3" i="21"/>
  <c r="E3" i="21"/>
  <c r="E22" i="21" s="1"/>
  <c r="D3" i="21"/>
  <c r="A9" i="22" s="1"/>
  <c r="AD5" i="12"/>
  <c r="AD6" i="12"/>
  <c r="E12" i="16" s="1"/>
  <c r="AD7" i="12"/>
  <c r="AD8" i="12"/>
  <c r="E14" i="16" s="1"/>
  <c r="AD9" i="12"/>
  <c r="AD10" i="12"/>
  <c r="E16" i="16" s="1"/>
  <c r="AD11" i="12"/>
  <c r="AD12" i="12"/>
  <c r="E18" i="16" s="1"/>
  <c r="AD13" i="12"/>
  <c r="AD14" i="12"/>
  <c r="E22" i="16" s="1"/>
  <c r="AD15" i="12"/>
  <c r="AD16" i="12"/>
  <c r="E24" i="16" s="1"/>
  <c r="AD17" i="12"/>
  <c r="AD18" i="12"/>
  <c r="E26" i="16" s="1"/>
  <c r="AD19" i="12"/>
  <c r="AD20" i="12"/>
  <c r="E31" i="16" s="1"/>
  <c r="AG2" i="12"/>
  <c r="AD3" i="12"/>
  <c r="E9" i="16" s="1"/>
  <c r="E30" i="16"/>
  <c r="E25" i="16"/>
  <c r="E23" i="16"/>
  <c r="E21" i="16"/>
  <c r="E17" i="16"/>
  <c r="E15" i="16"/>
  <c r="E13" i="16"/>
  <c r="E11" i="16"/>
  <c r="A28" i="16"/>
  <c r="A27" i="16"/>
  <c r="A7" i="16"/>
  <c r="A6" i="16"/>
  <c r="A3" i="16"/>
  <c r="A28" i="15"/>
  <c r="A27" i="15"/>
  <c r="A7" i="15"/>
  <c r="A6" i="15"/>
  <c r="A3" i="15"/>
  <c r="AG2" i="13"/>
  <c r="B4" i="16"/>
  <c r="B4" i="15"/>
  <c r="AD5" i="13"/>
  <c r="E11" i="15" s="1"/>
  <c r="AD6" i="13"/>
  <c r="E12" i="15" s="1"/>
  <c r="AD7" i="13"/>
  <c r="E13" i="15" s="1"/>
  <c r="AD8" i="13"/>
  <c r="E14" i="15" s="1"/>
  <c r="AD9" i="13"/>
  <c r="E15" i="15" s="1"/>
  <c r="AD10" i="13"/>
  <c r="E16" i="15" s="1"/>
  <c r="AD11" i="13"/>
  <c r="E17" i="15" s="1"/>
  <c r="AD12" i="13"/>
  <c r="E18" i="15" s="1"/>
  <c r="AD13" i="13"/>
  <c r="E21" i="15" s="1"/>
  <c r="AD14" i="13"/>
  <c r="E22" i="15" s="1"/>
  <c r="AD15" i="13"/>
  <c r="E23" i="15" s="1"/>
  <c r="AD16" i="13"/>
  <c r="E24" i="15" s="1"/>
  <c r="AD17" i="13"/>
  <c r="E25" i="15" s="1"/>
  <c r="AD18" i="13"/>
  <c r="E26" i="15" s="1"/>
  <c r="AD19" i="13"/>
  <c r="E30" i="15" s="1"/>
  <c r="AD20" i="13"/>
  <c r="E31" i="15" s="1"/>
  <c r="AD3" i="13"/>
  <c r="E9" i="15" s="1"/>
  <c r="D5" i="13"/>
  <c r="A11" i="15" s="1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Y5" i="13" s="1"/>
  <c r="S5" i="13"/>
  <c r="AB5" i="13" s="1"/>
  <c r="D6" i="13"/>
  <c r="A12" i="15" s="1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Y6" i="13" s="1"/>
  <c r="S6" i="13"/>
  <c r="AB6" i="13" s="1"/>
  <c r="D7" i="13"/>
  <c r="A13" i="15" s="1"/>
  <c r="E7" i="13"/>
  <c r="F7" i="13"/>
  <c r="G7" i="13"/>
  <c r="H7" i="13"/>
  <c r="I7" i="13"/>
  <c r="J7" i="13"/>
  <c r="K7" i="13"/>
  <c r="L7" i="13"/>
  <c r="M7" i="13"/>
  <c r="N7" i="13"/>
  <c r="O7" i="13"/>
  <c r="P7" i="13"/>
  <c r="Q7" i="13"/>
  <c r="R7" i="13"/>
  <c r="Y7" i="13" s="1"/>
  <c r="S7" i="13"/>
  <c r="AB7" i="13" s="1"/>
  <c r="D8" i="13"/>
  <c r="A14" i="15" s="1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Y8" i="13" s="1"/>
  <c r="S8" i="13"/>
  <c r="AB8" i="13" s="1"/>
  <c r="D9" i="13"/>
  <c r="A15" i="15" s="1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Y9" i="13" s="1"/>
  <c r="S9" i="13"/>
  <c r="AB9" i="13" s="1"/>
  <c r="D10" i="13"/>
  <c r="A16" i="15" s="1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Y10" i="13" s="1"/>
  <c r="S10" i="13"/>
  <c r="AB10" i="13" s="1"/>
  <c r="D11" i="13"/>
  <c r="A17" i="15" s="1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V11" i="13" s="1"/>
  <c r="R11" i="13"/>
  <c r="Y11" i="13" s="1"/>
  <c r="S11" i="13"/>
  <c r="AB11" i="13" s="1"/>
  <c r="D12" i="13"/>
  <c r="A18" i="15" s="1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Y12" i="13" s="1"/>
  <c r="S12" i="13"/>
  <c r="AB12" i="13" s="1"/>
  <c r="D13" i="13"/>
  <c r="A21" i="15" s="1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Y13" i="13" s="1"/>
  <c r="S13" i="13"/>
  <c r="AB13" i="13" s="1"/>
  <c r="D14" i="13"/>
  <c r="A22" i="15" s="1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V14" i="13" s="1"/>
  <c r="R14" i="13"/>
  <c r="Y14" i="13" s="1"/>
  <c r="S14" i="13"/>
  <c r="AB14" i="13" s="1"/>
  <c r="D15" i="13"/>
  <c r="A23" i="15" s="1"/>
  <c r="E15" i="13"/>
  <c r="F15" i="13"/>
  <c r="G15" i="13"/>
  <c r="H15" i="13"/>
  <c r="I15" i="13"/>
  <c r="J15" i="13"/>
  <c r="K15" i="13"/>
  <c r="L15" i="13"/>
  <c r="M15" i="13"/>
  <c r="N15" i="13"/>
  <c r="O15" i="13"/>
  <c r="P15" i="13"/>
  <c r="Q15" i="13"/>
  <c r="R15" i="13"/>
  <c r="Y15" i="13" s="1"/>
  <c r="S15" i="13"/>
  <c r="AB15" i="13" s="1"/>
  <c r="D16" i="13"/>
  <c r="A24" i="15" s="1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Y16" i="13" s="1"/>
  <c r="S16" i="13"/>
  <c r="AB16" i="13" s="1"/>
  <c r="D17" i="13"/>
  <c r="A25" i="15" s="1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Y17" i="13" s="1"/>
  <c r="S17" i="13"/>
  <c r="AB17" i="13" s="1"/>
  <c r="D18" i="13"/>
  <c r="A26" i="15" s="1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Y18" i="13" s="1"/>
  <c r="S18" i="13"/>
  <c r="AB18" i="13" s="1"/>
  <c r="D19" i="13"/>
  <c r="A30" i="15" s="1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Y19" i="13" s="1"/>
  <c r="S19" i="13"/>
  <c r="AB19" i="13" s="1"/>
  <c r="D20" i="13"/>
  <c r="A31" i="15" s="1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Y20" i="13" s="1"/>
  <c r="S20" i="13"/>
  <c r="AB20" i="13" s="1"/>
  <c r="E3" i="13"/>
  <c r="F3" i="13"/>
  <c r="G3" i="13"/>
  <c r="H3" i="13"/>
  <c r="I3" i="13"/>
  <c r="J3" i="13"/>
  <c r="K3" i="13"/>
  <c r="L3" i="13"/>
  <c r="M3" i="13"/>
  <c r="N3" i="13"/>
  <c r="O3" i="13"/>
  <c r="P3" i="13"/>
  <c r="Q3" i="13"/>
  <c r="V3" i="13" s="1"/>
  <c r="R3" i="13"/>
  <c r="Y3" i="13" s="1"/>
  <c r="S3" i="13"/>
  <c r="AB3" i="13" s="1"/>
  <c r="D3" i="13"/>
  <c r="A9" i="15" s="1"/>
  <c r="D5" i="12"/>
  <c r="A11" i="16" s="1"/>
  <c r="E5" i="12"/>
  <c r="F5" i="12"/>
  <c r="G5" i="12"/>
  <c r="H5" i="12"/>
  <c r="I5" i="12"/>
  <c r="J5" i="12"/>
  <c r="K5" i="12"/>
  <c r="L5" i="12"/>
  <c r="M5" i="12"/>
  <c r="N5" i="12"/>
  <c r="O5" i="12"/>
  <c r="Y5" i="12" s="1"/>
  <c r="P5" i="12"/>
  <c r="AB5" i="12" s="1"/>
  <c r="Q5" i="12"/>
  <c r="R5" i="12"/>
  <c r="S5" i="12"/>
  <c r="D6" i="12"/>
  <c r="A12" i="16" s="1"/>
  <c r="E6" i="12"/>
  <c r="F6" i="12"/>
  <c r="G6" i="12"/>
  <c r="H6" i="12"/>
  <c r="I6" i="12"/>
  <c r="J6" i="12"/>
  <c r="K6" i="12"/>
  <c r="L6" i="12"/>
  <c r="M6" i="12"/>
  <c r="N6" i="12"/>
  <c r="O6" i="12"/>
  <c r="Y6" i="12" s="1"/>
  <c r="P6" i="12"/>
  <c r="AB6" i="12" s="1"/>
  <c r="Q6" i="12"/>
  <c r="R6" i="12"/>
  <c r="S6" i="12"/>
  <c r="D7" i="12"/>
  <c r="A13" i="16" s="1"/>
  <c r="E7" i="12"/>
  <c r="F7" i="12"/>
  <c r="G7" i="12"/>
  <c r="H7" i="12"/>
  <c r="I7" i="12"/>
  <c r="J7" i="12"/>
  <c r="K7" i="12"/>
  <c r="L7" i="12"/>
  <c r="M7" i="12"/>
  <c r="N7" i="12"/>
  <c r="O7" i="12"/>
  <c r="Y7" i="12" s="1"/>
  <c r="P7" i="12"/>
  <c r="AB7" i="12" s="1"/>
  <c r="Q7" i="12"/>
  <c r="R7" i="12"/>
  <c r="S7" i="12"/>
  <c r="D8" i="12"/>
  <c r="A14" i="16" s="1"/>
  <c r="E8" i="12"/>
  <c r="F8" i="12"/>
  <c r="G8" i="12"/>
  <c r="H8" i="12"/>
  <c r="I8" i="12"/>
  <c r="J8" i="12"/>
  <c r="K8" i="12"/>
  <c r="L8" i="12"/>
  <c r="M8" i="12"/>
  <c r="N8" i="12"/>
  <c r="O8" i="12"/>
  <c r="Y8" i="12" s="1"/>
  <c r="P8" i="12"/>
  <c r="AB8" i="12" s="1"/>
  <c r="Q8" i="12"/>
  <c r="R8" i="12"/>
  <c r="S8" i="12"/>
  <c r="D9" i="12"/>
  <c r="A15" i="16" s="1"/>
  <c r="E9" i="12"/>
  <c r="F9" i="12"/>
  <c r="G9" i="12"/>
  <c r="H9" i="12"/>
  <c r="I9" i="12"/>
  <c r="J9" i="12"/>
  <c r="K9" i="12"/>
  <c r="L9" i="12"/>
  <c r="M9" i="12"/>
  <c r="N9" i="12"/>
  <c r="O9" i="12"/>
  <c r="Y9" i="12" s="1"/>
  <c r="P9" i="12"/>
  <c r="AB9" i="12" s="1"/>
  <c r="Q9" i="12"/>
  <c r="R9" i="12"/>
  <c r="S9" i="12"/>
  <c r="D10" i="12"/>
  <c r="A16" i="16" s="1"/>
  <c r="E10" i="12"/>
  <c r="F10" i="12"/>
  <c r="G10" i="12"/>
  <c r="H10" i="12"/>
  <c r="I10" i="12"/>
  <c r="J10" i="12"/>
  <c r="K10" i="12"/>
  <c r="L10" i="12"/>
  <c r="M10" i="12"/>
  <c r="N10" i="12"/>
  <c r="O10" i="12"/>
  <c r="Y10" i="12" s="1"/>
  <c r="P10" i="12"/>
  <c r="AB10" i="12" s="1"/>
  <c r="Q10" i="12"/>
  <c r="R10" i="12"/>
  <c r="S10" i="12"/>
  <c r="D11" i="12"/>
  <c r="A17" i="16" s="1"/>
  <c r="E11" i="12"/>
  <c r="F11" i="12"/>
  <c r="G11" i="12"/>
  <c r="H11" i="12"/>
  <c r="I11" i="12"/>
  <c r="J11" i="12"/>
  <c r="K11" i="12"/>
  <c r="L11" i="12"/>
  <c r="M11" i="12"/>
  <c r="N11" i="12"/>
  <c r="O11" i="12"/>
  <c r="Y11" i="12" s="1"/>
  <c r="P11" i="12"/>
  <c r="AB11" i="12" s="1"/>
  <c r="Q11" i="12"/>
  <c r="R11" i="12"/>
  <c r="S11" i="12"/>
  <c r="D12" i="12"/>
  <c r="A18" i="16" s="1"/>
  <c r="E12" i="12"/>
  <c r="F12" i="12"/>
  <c r="G12" i="12"/>
  <c r="H12" i="12"/>
  <c r="I12" i="12"/>
  <c r="J12" i="12"/>
  <c r="K12" i="12"/>
  <c r="L12" i="12"/>
  <c r="M12" i="12"/>
  <c r="N12" i="12"/>
  <c r="O12" i="12"/>
  <c r="Y12" i="12" s="1"/>
  <c r="P12" i="12"/>
  <c r="AB12" i="12" s="1"/>
  <c r="Q12" i="12"/>
  <c r="R12" i="12"/>
  <c r="S12" i="12"/>
  <c r="D13" i="12"/>
  <c r="A21" i="16" s="1"/>
  <c r="E13" i="12"/>
  <c r="F13" i="12"/>
  <c r="G13" i="12"/>
  <c r="H13" i="12"/>
  <c r="I13" i="12"/>
  <c r="J13" i="12"/>
  <c r="K13" i="12"/>
  <c r="L13" i="12"/>
  <c r="M13" i="12"/>
  <c r="N13" i="12"/>
  <c r="O13" i="12"/>
  <c r="Y13" i="12" s="1"/>
  <c r="P13" i="12"/>
  <c r="AB13" i="12" s="1"/>
  <c r="Q13" i="12"/>
  <c r="R13" i="12"/>
  <c r="S13" i="12"/>
  <c r="D14" i="12"/>
  <c r="A22" i="16" s="1"/>
  <c r="E14" i="12"/>
  <c r="F14" i="12"/>
  <c r="G14" i="12"/>
  <c r="H14" i="12"/>
  <c r="I14" i="12"/>
  <c r="J14" i="12"/>
  <c r="K14" i="12"/>
  <c r="L14" i="12"/>
  <c r="M14" i="12"/>
  <c r="N14" i="12"/>
  <c r="O14" i="12"/>
  <c r="Y14" i="12" s="1"/>
  <c r="P14" i="12"/>
  <c r="AB14" i="12" s="1"/>
  <c r="Q14" i="12"/>
  <c r="R14" i="12"/>
  <c r="S14" i="12"/>
  <c r="D15" i="12"/>
  <c r="A23" i="16" s="1"/>
  <c r="E15" i="12"/>
  <c r="F15" i="12"/>
  <c r="G15" i="12"/>
  <c r="H15" i="12"/>
  <c r="I15" i="12"/>
  <c r="J15" i="12"/>
  <c r="K15" i="12"/>
  <c r="L15" i="12"/>
  <c r="M15" i="12"/>
  <c r="N15" i="12"/>
  <c r="O15" i="12"/>
  <c r="Y15" i="12" s="1"/>
  <c r="P15" i="12"/>
  <c r="AB15" i="12" s="1"/>
  <c r="Q15" i="12"/>
  <c r="R15" i="12"/>
  <c r="S15" i="12"/>
  <c r="D16" i="12"/>
  <c r="A24" i="16" s="1"/>
  <c r="E16" i="12"/>
  <c r="F16" i="12"/>
  <c r="G16" i="12"/>
  <c r="H16" i="12"/>
  <c r="I16" i="12"/>
  <c r="J16" i="12"/>
  <c r="K16" i="12"/>
  <c r="L16" i="12"/>
  <c r="M16" i="12"/>
  <c r="N16" i="12"/>
  <c r="O16" i="12"/>
  <c r="Y16" i="12" s="1"/>
  <c r="P16" i="12"/>
  <c r="AB16" i="12" s="1"/>
  <c r="Q16" i="12"/>
  <c r="R16" i="12"/>
  <c r="S16" i="12"/>
  <c r="D17" i="12"/>
  <c r="A25" i="16" s="1"/>
  <c r="E17" i="12"/>
  <c r="F17" i="12"/>
  <c r="G17" i="12"/>
  <c r="H17" i="12"/>
  <c r="I17" i="12"/>
  <c r="J17" i="12"/>
  <c r="K17" i="12"/>
  <c r="L17" i="12"/>
  <c r="M17" i="12"/>
  <c r="N17" i="12"/>
  <c r="O17" i="12"/>
  <c r="Y17" i="12" s="1"/>
  <c r="P17" i="12"/>
  <c r="AB17" i="12" s="1"/>
  <c r="Q17" i="12"/>
  <c r="R17" i="12"/>
  <c r="S17" i="12"/>
  <c r="D18" i="12"/>
  <c r="A26" i="16" s="1"/>
  <c r="E18" i="12"/>
  <c r="F18" i="12"/>
  <c r="G18" i="12"/>
  <c r="H18" i="12"/>
  <c r="I18" i="12"/>
  <c r="J18" i="12"/>
  <c r="K18" i="12"/>
  <c r="L18" i="12"/>
  <c r="M18" i="12"/>
  <c r="N18" i="12"/>
  <c r="O18" i="12"/>
  <c r="Y18" i="12" s="1"/>
  <c r="P18" i="12"/>
  <c r="AB18" i="12" s="1"/>
  <c r="Q18" i="12"/>
  <c r="R18" i="12"/>
  <c r="S18" i="12"/>
  <c r="D19" i="12"/>
  <c r="A30" i="16" s="1"/>
  <c r="E19" i="12"/>
  <c r="F19" i="12"/>
  <c r="G19" i="12"/>
  <c r="H19" i="12"/>
  <c r="I19" i="12"/>
  <c r="J19" i="12"/>
  <c r="K19" i="12"/>
  <c r="L19" i="12"/>
  <c r="M19" i="12"/>
  <c r="N19" i="12"/>
  <c r="O19" i="12"/>
  <c r="Y19" i="12" s="1"/>
  <c r="P19" i="12"/>
  <c r="AB19" i="12" s="1"/>
  <c r="Q19" i="12"/>
  <c r="R19" i="12"/>
  <c r="S19" i="12"/>
  <c r="D20" i="12"/>
  <c r="A31" i="16" s="1"/>
  <c r="E20" i="12"/>
  <c r="F20" i="12"/>
  <c r="G20" i="12"/>
  <c r="H20" i="12"/>
  <c r="I20" i="12"/>
  <c r="J20" i="12"/>
  <c r="K20" i="12"/>
  <c r="L20" i="12"/>
  <c r="M20" i="12"/>
  <c r="N20" i="12"/>
  <c r="O20" i="12"/>
  <c r="Y20" i="12" s="1"/>
  <c r="P20" i="12"/>
  <c r="AB20" i="12" s="1"/>
  <c r="Q20" i="12"/>
  <c r="R20" i="12"/>
  <c r="S20" i="12"/>
  <c r="E3" i="12"/>
  <c r="F3" i="12"/>
  <c r="G3" i="12"/>
  <c r="H3" i="12"/>
  <c r="I3" i="12"/>
  <c r="J3" i="12"/>
  <c r="K3" i="12"/>
  <c r="L3" i="12"/>
  <c r="M3" i="12"/>
  <c r="N3" i="12"/>
  <c r="O3" i="12"/>
  <c r="Y3" i="12" s="1"/>
  <c r="P3" i="12"/>
  <c r="AB3" i="12" s="1"/>
  <c r="Q3" i="12"/>
  <c r="R3" i="12"/>
  <c r="S3" i="12"/>
  <c r="D3" i="12"/>
  <c r="A9" i="16" s="1"/>
  <c r="D5" i="7"/>
  <c r="E5" i="7"/>
  <c r="F5" i="7"/>
  <c r="G5" i="7"/>
  <c r="H5" i="7"/>
  <c r="I5" i="7"/>
  <c r="J5" i="7"/>
  <c r="K5" i="7"/>
  <c r="L5" i="7"/>
  <c r="Y5" i="7" s="1"/>
  <c r="M5" i="7"/>
  <c r="AB5" i="7" s="1"/>
  <c r="N5" i="7"/>
  <c r="O5" i="7"/>
  <c r="P5" i="7"/>
  <c r="Q5" i="7"/>
  <c r="R5" i="7"/>
  <c r="S5" i="7"/>
  <c r="D6" i="7"/>
  <c r="E6" i="7"/>
  <c r="F6" i="7"/>
  <c r="G6" i="7"/>
  <c r="H6" i="7"/>
  <c r="I6" i="7"/>
  <c r="J6" i="7"/>
  <c r="K6" i="7"/>
  <c r="L6" i="7"/>
  <c r="Y6" i="7" s="1"/>
  <c r="M6" i="7"/>
  <c r="AB6" i="7" s="1"/>
  <c r="N6" i="7"/>
  <c r="O6" i="7"/>
  <c r="P6" i="7"/>
  <c r="Q6" i="7"/>
  <c r="R6" i="7"/>
  <c r="S6" i="7"/>
  <c r="D7" i="7"/>
  <c r="E7" i="7"/>
  <c r="F7" i="7"/>
  <c r="G7" i="7"/>
  <c r="H7" i="7"/>
  <c r="I7" i="7"/>
  <c r="J7" i="7"/>
  <c r="K7" i="7"/>
  <c r="L7" i="7"/>
  <c r="Y7" i="7" s="1"/>
  <c r="M7" i="7"/>
  <c r="AB7" i="7" s="1"/>
  <c r="N7" i="7"/>
  <c r="O7" i="7"/>
  <c r="P7" i="7"/>
  <c r="Q7" i="7"/>
  <c r="R7" i="7"/>
  <c r="S7" i="7"/>
  <c r="D8" i="7"/>
  <c r="E8" i="7"/>
  <c r="F8" i="7"/>
  <c r="G8" i="7"/>
  <c r="H8" i="7"/>
  <c r="I8" i="7"/>
  <c r="J8" i="7"/>
  <c r="K8" i="7"/>
  <c r="L8" i="7"/>
  <c r="Y8" i="7" s="1"/>
  <c r="M8" i="7"/>
  <c r="AB8" i="7" s="1"/>
  <c r="N8" i="7"/>
  <c r="O8" i="7"/>
  <c r="P8" i="7"/>
  <c r="Q8" i="7"/>
  <c r="R8" i="7"/>
  <c r="S8" i="7"/>
  <c r="D9" i="7"/>
  <c r="E9" i="7"/>
  <c r="F9" i="7"/>
  <c r="G9" i="7"/>
  <c r="H9" i="7"/>
  <c r="I9" i="7"/>
  <c r="J9" i="7"/>
  <c r="K9" i="7"/>
  <c r="L9" i="7"/>
  <c r="Y9" i="7" s="1"/>
  <c r="M9" i="7"/>
  <c r="AB9" i="7" s="1"/>
  <c r="N9" i="7"/>
  <c r="O9" i="7"/>
  <c r="P9" i="7"/>
  <c r="Q9" i="7"/>
  <c r="R9" i="7"/>
  <c r="S9" i="7"/>
  <c r="D10" i="7"/>
  <c r="E10" i="7"/>
  <c r="F10" i="7"/>
  <c r="G10" i="7"/>
  <c r="H10" i="7"/>
  <c r="I10" i="7"/>
  <c r="J10" i="7"/>
  <c r="K10" i="7"/>
  <c r="L10" i="7"/>
  <c r="Y10" i="7" s="1"/>
  <c r="M10" i="7"/>
  <c r="AB10" i="7" s="1"/>
  <c r="N10" i="7"/>
  <c r="O10" i="7"/>
  <c r="P10" i="7"/>
  <c r="Q10" i="7"/>
  <c r="R10" i="7"/>
  <c r="S10" i="7"/>
  <c r="D11" i="7"/>
  <c r="E11" i="7"/>
  <c r="F11" i="7"/>
  <c r="G11" i="7"/>
  <c r="H11" i="7"/>
  <c r="I11" i="7"/>
  <c r="J11" i="7"/>
  <c r="K11" i="7"/>
  <c r="L11" i="7"/>
  <c r="Y11" i="7" s="1"/>
  <c r="M11" i="7"/>
  <c r="AB11" i="7" s="1"/>
  <c r="N11" i="7"/>
  <c r="O11" i="7"/>
  <c r="P11" i="7"/>
  <c r="Q11" i="7"/>
  <c r="R11" i="7"/>
  <c r="S11" i="7"/>
  <c r="D12" i="7"/>
  <c r="E12" i="7"/>
  <c r="F12" i="7"/>
  <c r="G12" i="7"/>
  <c r="H12" i="7"/>
  <c r="I12" i="7"/>
  <c r="J12" i="7"/>
  <c r="K12" i="7"/>
  <c r="L12" i="7"/>
  <c r="Y12" i="7" s="1"/>
  <c r="M12" i="7"/>
  <c r="AB12" i="7" s="1"/>
  <c r="N12" i="7"/>
  <c r="O12" i="7"/>
  <c r="P12" i="7"/>
  <c r="Q12" i="7"/>
  <c r="R12" i="7"/>
  <c r="S12" i="7"/>
  <c r="D13" i="7"/>
  <c r="E13" i="7"/>
  <c r="F13" i="7"/>
  <c r="G13" i="7"/>
  <c r="H13" i="7"/>
  <c r="I13" i="7"/>
  <c r="J13" i="7"/>
  <c r="K13" i="7"/>
  <c r="L13" i="7"/>
  <c r="Y13" i="7" s="1"/>
  <c r="M13" i="7"/>
  <c r="AB13" i="7" s="1"/>
  <c r="N13" i="7"/>
  <c r="O13" i="7"/>
  <c r="P13" i="7"/>
  <c r="Q13" i="7"/>
  <c r="R13" i="7"/>
  <c r="S13" i="7"/>
  <c r="D14" i="7"/>
  <c r="E14" i="7"/>
  <c r="F14" i="7"/>
  <c r="G14" i="7"/>
  <c r="H14" i="7"/>
  <c r="I14" i="7"/>
  <c r="J14" i="7"/>
  <c r="K14" i="7"/>
  <c r="L14" i="7"/>
  <c r="Y14" i="7" s="1"/>
  <c r="M14" i="7"/>
  <c r="AB14" i="7" s="1"/>
  <c r="N14" i="7"/>
  <c r="O14" i="7"/>
  <c r="P14" i="7"/>
  <c r="Q14" i="7"/>
  <c r="R14" i="7"/>
  <c r="S14" i="7"/>
  <c r="D15" i="7"/>
  <c r="E15" i="7"/>
  <c r="F15" i="7"/>
  <c r="G15" i="7"/>
  <c r="H15" i="7"/>
  <c r="I15" i="7"/>
  <c r="J15" i="7"/>
  <c r="K15" i="7"/>
  <c r="L15" i="7"/>
  <c r="Y15" i="7" s="1"/>
  <c r="M15" i="7"/>
  <c r="AB15" i="7" s="1"/>
  <c r="N15" i="7"/>
  <c r="O15" i="7"/>
  <c r="P15" i="7"/>
  <c r="Q15" i="7"/>
  <c r="R15" i="7"/>
  <c r="S15" i="7"/>
  <c r="D16" i="7"/>
  <c r="E16" i="7"/>
  <c r="F16" i="7"/>
  <c r="G16" i="7"/>
  <c r="H16" i="7"/>
  <c r="I16" i="7"/>
  <c r="J16" i="7"/>
  <c r="K16" i="7"/>
  <c r="L16" i="7"/>
  <c r="Y16" i="7" s="1"/>
  <c r="M16" i="7"/>
  <c r="AB16" i="7" s="1"/>
  <c r="N16" i="7"/>
  <c r="O16" i="7"/>
  <c r="P16" i="7"/>
  <c r="Q16" i="7"/>
  <c r="R16" i="7"/>
  <c r="S16" i="7"/>
  <c r="D17" i="7"/>
  <c r="E17" i="7"/>
  <c r="F17" i="7"/>
  <c r="G17" i="7"/>
  <c r="H17" i="7"/>
  <c r="I17" i="7"/>
  <c r="J17" i="7"/>
  <c r="K17" i="7"/>
  <c r="L17" i="7"/>
  <c r="Y17" i="7" s="1"/>
  <c r="M17" i="7"/>
  <c r="AB17" i="7" s="1"/>
  <c r="N17" i="7"/>
  <c r="O17" i="7"/>
  <c r="P17" i="7"/>
  <c r="Q17" i="7"/>
  <c r="R17" i="7"/>
  <c r="S17" i="7"/>
  <c r="D18" i="7"/>
  <c r="E18" i="7"/>
  <c r="F18" i="7"/>
  <c r="G18" i="7"/>
  <c r="H18" i="7"/>
  <c r="I18" i="7"/>
  <c r="J18" i="7"/>
  <c r="K18" i="7"/>
  <c r="L18" i="7"/>
  <c r="Y18" i="7" s="1"/>
  <c r="M18" i="7"/>
  <c r="AB18" i="7" s="1"/>
  <c r="N18" i="7"/>
  <c r="O18" i="7"/>
  <c r="P18" i="7"/>
  <c r="Q18" i="7"/>
  <c r="R18" i="7"/>
  <c r="S18" i="7"/>
  <c r="D19" i="7"/>
  <c r="E19" i="7"/>
  <c r="F19" i="7"/>
  <c r="G19" i="7"/>
  <c r="H19" i="7"/>
  <c r="I19" i="7"/>
  <c r="J19" i="7"/>
  <c r="K19" i="7"/>
  <c r="L19" i="7"/>
  <c r="Y19" i="7" s="1"/>
  <c r="M19" i="7"/>
  <c r="AB19" i="7" s="1"/>
  <c r="N19" i="7"/>
  <c r="O19" i="7"/>
  <c r="P19" i="7"/>
  <c r="Q19" i="7"/>
  <c r="R19" i="7"/>
  <c r="S19" i="7"/>
  <c r="D20" i="7"/>
  <c r="E20" i="7"/>
  <c r="F20" i="7"/>
  <c r="G20" i="7"/>
  <c r="H20" i="7"/>
  <c r="I20" i="7"/>
  <c r="J20" i="7"/>
  <c r="K20" i="7"/>
  <c r="L20" i="7"/>
  <c r="Y20" i="7" s="1"/>
  <c r="M20" i="7"/>
  <c r="AB20" i="7" s="1"/>
  <c r="N20" i="7"/>
  <c r="O20" i="7"/>
  <c r="P20" i="7"/>
  <c r="Q20" i="7"/>
  <c r="R20" i="7"/>
  <c r="S20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D3" i="7"/>
  <c r="V16" i="21" l="1"/>
  <c r="V19" i="21"/>
  <c r="AG4" i="13"/>
  <c r="AJ4" i="13" s="1"/>
  <c r="AG6" i="13"/>
  <c r="AG8" i="13"/>
  <c r="AG10" i="13"/>
  <c r="AG12" i="13"/>
  <c r="AG14" i="13"/>
  <c r="AG16" i="13"/>
  <c r="AG18" i="13"/>
  <c r="AG20" i="13"/>
  <c r="AG5" i="13"/>
  <c r="AG7" i="13"/>
  <c r="AG9" i="13"/>
  <c r="AG11" i="13"/>
  <c r="AG13" i="13"/>
  <c r="AG15" i="13"/>
  <c r="AG17" i="13"/>
  <c r="AG19" i="13"/>
  <c r="AG5" i="12"/>
  <c r="AG7" i="12"/>
  <c r="AG9" i="12"/>
  <c r="AG11" i="12"/>
  <c r="AG13" i="12"/>
  <c r="AG15" i="12"/>
  <c r="AG19" i="12"/>
  <c r="AG4" i="12"/>
  <c r="AJ4" i="12" s="1"/>
  <c r="AG6" i="12"/>
  <c r="AG8" i="12"/>
  <c r="AG10" i="12"/>
  <c r="AG12" i="12"/>
  <c r="AG14" i="12"/>
  <c r="AG16" i="12"/>
  <c r="AG18" i="12"/>
  <c r="AG20" i="12"/>
  <c r="AG17" i="12"/>
  <c r="AE20" i="7"/>
  <c r="V20" i="7"/>
  <c r="V19" i="7"/>
  <c r="AE19" i="7"/>
  <c r="AE18" i="7"/>
  <c r="V18" i="7"/>
  <c r="V17" i="7"/>
  <c r="AE17" i="7"/>
  <c r="AE16" i="7"/>
  <c r="V16" i="7"/>
  <c r="V15" i="7"/>
  <c r="AE15" i="7"/>
  <c r="AE14" i="7"/>
  <c r="V14" i="7"/>
  <c r="V13" i="7"/>
  <c r="AE13" i="7"/>
  <c r="AE12" i="7"/>
  <c r="V12" i="7"/>
  <c r="V11" i="7"/>
  <c r="AE11" i="7"/>
  <c r="AE10" i="7"/>
  <c r="V10" i="7"/>
  <c r="V9" i="7"/>
  <c r="AE9" i="7"/>
  <c r="AE8" i="7"/>
  <c r="V8" i="7"/>
  <c r="V7" i="7"/>
  <c r="AE7" i="7"/>
  <c r="AE6" i="7"/>
  <c r="V6" i="7"/>
  <c r="V5" i="7"/>
  <c r="AE5" i="7"/>
  <c r="J22" i="21"/>
  <c r="L22" i="21"/>
  <c r="P22" i="21"/>
  <c r="R22" i="21"/>
  <c r="Y5" i="21"/>
  <c r="B31" i="15"/>
  <c r="AE19" i="13"/>
  <c r="D30" i="15" s="1"/>
  <c r="B23" i="15"/>
  <c r="B21" i="15"/>
  <c r="B18" i="15"/>
  <c r="B16" i="15"/>
  <c r="AE9" i="13"/>
  <c r="D15" i="15" s="1"/>
  <c r="AE7" i="13"/>
  <c r="D13" i="15" s="1"/>
  <c r="B12" i="15"/>
  <c r="AE5" i="13"/>
  <c r="D11" i="15" s="1"/>
  <c r="V20" i="12"/>
  <c r="B31" i="16"/>
  <c r="AE20" i="12"/>
  <c r="D31" i="16" s="1"/>
  <c r="AE19" i="12"/>
  <c r="D30" i="16" s="1"/>
  <c r="V19" i="12"/>
  <c r="B30" i="16"/>
  <c r="V18" i="12"/>
  <c r="B26" i="16"/>
  <c r="V17" i="12"/>
  <c r="B25" i="16"/>
  <c r="V16" i="12"/>
  <c r="B24" i="16"/>
  <c r="V15" i="12"/>
  <c r="B23" i="16"/>
  <c r="V14" i="12"/>
  <c r="B22" i="16"/>
  <c r="V13" i="12"/>
  <c r="B21" i="16"/>
  <c r="V12" i="12"/>
  <c r="B18" i="16"/>
  <c r="V11" i="12"/>
  <c r="B17" i="16"/>
  <c r="V10" i="12"/>
  <c r="B16" i="16"/>
  <c r="V9" i="12"/>
  <c r="B15" i="16"/>
  <c r="V8" i="12"/>
  <c r="B14" i="16"/>
  <c r="V7" i="12"/>
  <c r="B13" i="16"/>
  <c r="V6" i="12"/>
  <c r="B12" i="16"/>
  <c r="V5" i="12"/>
  <c r="AE5" i="12"/>
  <c r="D11" i="16" s="1"/>
  <c r="B11" i="16"/>
  <c r="V20" i="13"/>
  <c r="V17" i="13"/>
  <c r="V15" i="13"/>
  <c r="V13" i="13"/>
  <c r="V12" i="13"/>
  <c r="V10" i="13"/>
  <c r="V8" i="13"/>
  <c r="V6" i="13"/>
  <c r="V5" i="13"/>
  <c r="AE3" i="13"/>
  <c r="D9" i="15" s="1"/>
  <c r="B9" i="15"/>
  <c r="B22" i="15"/>
  <c r="B17" i="15"/>
  <c r="B14" i="15"/>
  <c r="B11" i="15"/>
  <c r="B25" i="15"/>
  <c r="V3" i="12"/>
  <c r="B9" i="16"/>
  <c r="B30" i="15"/>
  <c r="B26" i="15"/>
  <c r="B24" i="15"/>
  <c r="B15" i="15"/>
  <c r="B13" i="15"/>
  <c r="V19" i="13"/>
  <c r="V18" i="13"/>
  <c r="V16" i="13"/>
  <c r="V9" i="13"/>
  <c r="V7" i="13"/>
  <c r="AE20" i="13"/>
  <c r="D31" i="15" s="1"/>
  <c r="AG3" i="12"/>
  <c r="H22" i="21"/>
  <c r="C9" i="22"/>
  <c r="V3" i="21"/>
  <c r="N22" i="21"/>
  <c r="V5" i="21"/>
  <c r="C11" i="22"/>
  <c r="V6" i="21"/>
  <c r="C12" i="22"/>
  <c r="C13" i="22"/>
  <c r="V7" i="21"/>
  <c r="V8" i="21"/>
  <c r="C14" i="22"/>
  <c r="C15" i="22"/>
  <c r="V9" i="21"/>
  <c r="V10" i="21"/>
  <c r="C16" i="22"/>
  <c r="C17" i="22"/>
  <c r="V11" i="21"/>
  <c r="V12" i="21"/>
  <c r="C18" i="22"/>
  <c r="V13" i="21"/>
  <c r="C21" i="22"/>
  <c r="C22" i="22"/>
  <c r="V14" i="21"/>
  <c r="V15" i="21"/>
  <c r="C23" i="22"/>
  <c r="C24" i="22"/>
  <c r="V17" i="21"/>
  <c r="C25" i="22"/>
  <c r="C26" i="22"/>
  <c r="V18" i="21"/>
  <c r="C30" i="22"/>
  <c r="V20" i="21"/>
  <c r="C31" i="22"/>
  <c r="G22" i="21"/>
  <c r="AH2" i="12"/>
  <c r="AI2" i="12"/>
  <c r="AH2" i="13"/>
  <c r="AI2" i="13"/>
  <c r="AG3" i="13"/>
  <c r="AJ19" i="12" l="1"/>
  <c r="AJ20" i="12"/>
  <c r="AJ19" i="13"/>
  <c r="AJ20" i="13"/>
  <c r="AJ5" i="12"/>
  <c r="AJ9" i="13"/>
  <c r="AJ5" i="13"/>
  <c r="AJ7" i="13"/>
  <c r="AH3" i="13"/>
  <c r="AH3" i="12"/>
  <c r="AH13" i="13"/>
  <c r="AH13" i="12"/>
  <c r="F37" i="3"/>
  <c r="F35" i="3"/>
  <c r="A36" i="3"/>
  <c r="A35" i="3"/>
  <c r="A32" i="3"/>
  <c r="F32" i="3" s="1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E22" i="13"/>
  <c r="C22" i="13"/>
  <c r="AC20" i="13"/>
  <c r="C31" i="15" s="1"/>
  <c r="AC19" i="13"/>
  <c r="C30" i="15" s="1"/>
  <c r="AC18" i="13"/>
  <c r="AC17" i="13"/>
  <c r="AC16" i="13"/>
  <c r="AC15" i="13"/>
  <c r="AC14" i="13"/>
  <c r="AC13" i="13"/>
  <c r="AC12" i="13"/>
  <c r="AC11" i="13"/>
  <c r="AC10" i="13"/>
  <c r="AC9" i="13"/>
  <c r="C15" i="15" s="1"/>
  <c r="AC8" i="13"/>
  <c r="AC7" i="13"/>
  <c r="C13" i="15" s="1"/>
  <c r="AC6" i="13"/>
  <c r="AC5" i="13"/>
  <c r="C11" i="15" s="1"/>
  <c r="AC3" i="13"/>
  <c r="C9" i="15" s="1"/>
  <c r="F27" i="3"/>
  <c r="F25" i="3"/>
  <c r="A25" i="3"/>
  <c r="A26" i="3"/>
  <c r="F23" i="3"/>
  <c r="A22" i="3"/>
  <c r="F22" i="3" s="1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E22" i="12"/>
  <c r="C22" i="12"/>
  <c r="AC20" i="12"/>
  <c r="AC19" i="12"/>
  <c r="AC18" i="12"/>
  <c r="AE18" i="12" s="1"/>
  <c r="AC17" i="12"/>
  <c r="AC16" i="12"/>
  <c r="AC15" i="12"/>
  <c r="AE15" i="12" s="1"/>
  <c r="AJ15" i="12" s="1"/>
  <c r="AC14" i="12"/>
  <c r="AE14" i="12" s="1"/>
  <c r="AC13" i="12"/>
  <c r="AC12" i="12"/>
  <c r="AC11" i="12"/>
  <c r="AE11" i="12" s="1"/>
  <c r="AJ11" i="12" s="1"/>
  <c r="AC10" i="12"/>
  <c r="W10" i="21" s="1"/>
  <c r="AA10" i="21" s="1"/>
  <c r="AC9" i="12"/>
  <c r="AE9" i="12" s="1"/>
  <c r="AJ9" i="12" s="1"/>
  <c r="AC8" i="12"/>
  <c r="AC7" i="12"/>
  <c r="AC6" i="12"/>
  <c r="AC5" i="12"/>
  <c r="AC3" i="12"/>
  <c r="B31" i="8"/>
  <c r="B30" i="8"/>
  <c r="B25" i="8"/>
  <c r="B26" i="8"/>
  <c r="B24" i="8"/>
  <c r="B11" i="8"/>
  <c r="B12" i="8"/>
  <c r="B13" i="8"/>
  <c r="B14" i="8"/>
  <c r="B15" i="8"/>
  <c r="B16" i="8"/>
  <c r="B17" i="8"/>
  <c r="B18" i="8"/>
  <c r="B21" i="8"/>
  <c r="B22" i="8"/>
  <c r="B23" i="8"/>
  <c r="B9" i="8"/>
  <c r="AG2" i="7"/>
  <c r="E11" i="8"/>
  <c r="E12" i="8"/>
  <c r="E13" i="8"/>
  <c r="E14" i="8"/>
  <c r="E15" i="8"/>
  <c r="E16" i="8"/>
  <c r="E17" i="8"/>
  <c r="E18" i="8"/>
  <c r="E21" i="8"/>
  <c r="E22" i="8"/>
  <c r="E23" i="8"/>
  <c r="E24" i="8"/>
  <c r="E25" i="8"/>
  <c r="E26" i="8"/>
  <c r="E30" i="8"/>
  <c r="E31" i="8"/>
  <c r="AD3" i="7"/>
  <c r="E9" i="8" s="1"/>
  <c r="AB3" i="7"/>
  <c r="Y3" i="7"/>
  <c r="F17" i="3"/>
  <c r="F15" i="3"/>
  <c r="A16" i="3"/>
  <c r="A15" i="3"/>
  <c r="F13" i="3"/>
  <c r="A12" i="3"/>
  <c r="F12" i="3" s="1"/>
  <c r="V3" i="7"/>
  <c r="AE3" i="7"/>
  <c r="B1" i="6"/>
  <c r="A31" i="8"/>
  <c r="A30" i="8"/>
  <c r="A28" i="8"/>
  <c r="A27" i="8"/>
  <c r="A26" i="8"/>
  <c r="A25" i="8"/>
  <c r="A24" i="8"/>
  <c r="A23" i="8"/>
  <c r="A22" i="8"/>
  <c r="A21" i="8"/>
  <c r="A18" i="8"/>
  <c r="A17" i="8"/>
  <c r="A16" i="8"/>
  <c r="A15" i="8"/>
  <c r="A14" i="8"/>
  <c r="A13" i="8"/>
  <c r="A12" i="8"/>
  <c r="A11" i="8"/>
  <c r="A9" i="8"/>
  <c r="A7" i="8"/>
  <c r="A6" i="8"/>
  <c r="B4" i="8"/>
  <c r="A3" i="8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E22" i="7"/>
  <c r="C22" i="7"/>
  <c r="C30" i="8"/>
  <c r="C26" i="8"/>
  <c r="C23" i="8"/>
  <c r="C15" i="8"/>
  <c r="C13" i="8"/>
  <c r="C11" i="8"/>
  <c r="AC3" i="7"/>
  <c r="C9" i="8" s="1"/>
  <c r="F6" i="3"/>
  <c r="F5" i="3"/>
  <c r="B18" i="2"/>
  <c r="B21" i="2"/>
  <c r="B22" i="2"/>
  <c r="B23" i="2"/>
  <c r="B30" i="2"/>
  <c r="B31" i="2"/>
  <c r="A11" i="2"/>
  <c r="A12" i="2"/>
  <c r="A13" i="2"/>
  <c r="A14" i="2"/>
  <c r="A15" i="2"/>
  <c r="A16" i="2"/>
  <c r="A17" i="2"/>
  <c r="A18" i="2"/>
  <c r="A21" i="2"/>
  <c r="A22" i="2"/>
  <c r="A23" i="2"/>
  <c r="A30" i="2"/>
  <c r="A31" i="2"/>
  <c r="F4" i="3"/>
  <c r="A4" i="3"/>
  <c r="F1" i="3"/>
  <c r="A1" i="3"/>
  <c r="A42" i="3" s="1"/>
  <c r="B17" i="2"/>
  <c r="B16" i="2"/>
  <c r="B15" i="2"/>
  <c r="B14" i="2"/>
  <c r="B13" i="2"/>
  <c r="B12" i="2"/>
  <c r="B11" i="2"/>
  <c r="B9" i="2"/>
  <c r="A9" i="2"/>
  <c r="A7" i="2"/>
  <c r="A6" i="2"/>
  <c r="A3" i="2"/>
  <c r="B4" i="2"/>
  <c r="AG2" i="1"/>
  <c r="AG3" i="1" s="1"/>
  <c r="D17" i="2"/>
  <c r="E11" i="2"/>
  <c r="E12" i="2"/>
  <c r="E13" i="2"/>
  <c r="E14" i="2"/>
  <c r="E15" i="2"/>
  <c r="E16" i="2"/>
  <c r="E17" i="2"/>
  <c r="E18" i="2"/>
  <c r="E21" i="2"/>
  <c r="E22" i="2"/>
  <c r="E23" i="2"/>
  <c r="E30" i="2"/>
  <c r="E31" i="2"/>
  <c r="E9" i="2"/>
  <c r="C11" i="2"/>
  <c r="D12" i="2"/>
  <c r="C13" i="2"/>
  <c r="D14" i="2"/>
  <c r="D15" i="2"/>
  <c r="C17" i="2"/>
  <c r="C18" i="2"/>
  <c r="C21" i="2"/>
  <c r="C22" i="2"/>
  <c r="D30" i="2"/>
  <c r="C31" i="2"/>
  <c r="C9" i="2"/>
  <c r="D23" i="2"/>
  <c r="H22" i="1"/>
  <c r="I22" i="1"/>
  <c r="J22" i="1"/>
  <c r="K22" i="1"/>
  <c r="L22" i="1"/>
  <c r="M22" i="1"/>
  <c r="N22" i="1"/>
  <c r="O22" i="1"/>
  <c r="P22" i="1"/>
  <c r="Q22" i="1"/>
  <c r="R22" i="1"/>
  <c r="S22" i="1"/>
  <c r="G22" i="1"/>
  <c r="E22" i="1"/>
  <c r="C22" i="1"/>
  <c r="AI2" i="1"/>
  <c r="W3" i="21" l="1"/>
  <c r="W8" i="21"/>
  <c r="AA8" i="21" s="1"/>
  <c r="W12" i="21"/>
  <c r="AA12" i="21" s="1"/>
  <c r="W16" i="21"/>
  <c r="AA16" i="21" s="1"/>
  <c r="D26" i="16"/>
  <c r="AJ18" i="12"/>
  <c r="D22" i="16"/>
  <c r="AJ14" i="12"/>
  <c r="D15" i="16"/>
  <c r="D17" i="16"/>
  <c r="D23" i="16"/>
  <c r="AG4" i="7"/>
  <c r="AJ4" i="7" s="1"/>
  <c r="AG6" i="7"/>
  <c r="AJ6" i="7" s="1"/>
  <c r="AG8" i="7"/>
  <c r="AJ8" i="7" s="1"/>
  <c r="AG10" i="7"/>
  <c r="AJ10" i="7" s="1"/>
  <c r="AG12" i="7"/>
  <c r="AJ12" i="7" s="1"/>
  <c r="AG14" i="7"/>
  <c r="AJ14" i="7" s="1"/>
  <c r="AG16" i="7"/>
  <c r="AJ16" i="7" s="1"/>
  <c r="AG18" i="7"/>
  <c r="AJ18" i="7" s="1"/>
  <c r="AG20" i="7"/>
  <c r="AJ20" i="7" s="1"/>
  <c r="AG5" i="7"/>
  <c r="AJ5" i="7" s="1"/>
  <c r="AG7" i="7"/>
  <c r="AJ7" i="7" s="1"/>
  <c r="AG9" i="7"/>
  <c r="AJ9" i="7" s="1"/>
  <c r="AG11" i="7"/>
  <c r="AJ11" i="7" s="1"/>
  <c r="AG13" i="7"/>
  <c r="AJ13" i="7" s="1"/>
  <c r="AG15" i="7"/>
  <c r="AJ15" i="7" s="1"/>
  <c r="AG17" i="7"/>
  <c r="AJ17" i="7" s="1"/>
  <c r="AG19" i="7"/>
  <c r="AH19" i="7" s="1"/>
  <c r="AH2" i="7"/>
  <c r="AI2" i="7"/>
  <c r="W7" i="21"/>
  <c r="AA7" i="21" s="1"/>
  <c r="W13" i="21"/>
  <c r="AA13" i="21" s="1"/>
  <c r="W17" i="21"/>
  <c r="AA17" i="21" s="1"/>
  <c r="C23" i="15"/>
  <c r="AE15" i="13"/>
  <c r="AJ15" i="13" s="1"/>
  <c r="C26" i="15"/>
  <c r="AE18" i="13"/>
  <c r="AJ18" i="13" s="1"/>
  <c r="AG5" i="1"/>
  <c r="AG7" i="1"/>
  <c r="AG9" i="1"/>
  <c r="AG11" i="1"/>
  <c r="AG13" i="1"/>
  <c r="AG15" i="1"/>
  <c r="AG17" i="1"/>
  <c r="AG19" i="1"/>
  <c r="AJ5" i="1"/>
  <c r="AJ7" i="1"/>
  <c r="AJ9" i="1"/>
  <c r="AJ11" i="1"/>
  <c r="AJ13" i="1"/>
  <c r="AJ15" i="1"/>
  <c r="AJ17" i="1"/>
  <c r="AJ19" i="1"/>
  <c r="AG4" i="1"/>
  <c r="AG6" i="1"/>
  <c r="AJ6" i="1" s="1"/>
  <c r="AG8" i="1"/>
  <c r="AJ8" i="1" s="1"/>
  <c r="AG10" i="1"/>
  <c r="AJ10" i="1" s="1"/>
  <c r="AG12" i="1"/>
  <c r="AJ12" i="1" s="1"/>
  <c r="AG14" i="1"/>
  <c r="AJ14" i="1" s="1"/>
  <c r="AG16" i="1"/>
  <c r="AJ16" i="1" s="1"/>
  <c r="AG18" i="1"/>
  <c r="AJ18" i="1" s="1"/>
  <c r="AG20" i="1"/>
  <c r="AJ20" i="1" s="1"/>
  <c r="D9" i="2"/>
  <c r="C12" i="2"/>
  <c r="D31" i="2"/>
  <c r="D13" i="2"/>
  <c r="D22" i="2"/>
  <c r="D21" i="2"/>
  <c r="C17" i="15"/>
  <c r="AE11" i="13"/>
  <c r="AJ11" i="13" s="1"/>
  <c r="C21" i="15"/>
  <c r="AE13" i="13"/>
  <c r="AJ13" i="13" s="1"/>
  <c r="C25" i="15"/>
  <c r="AE17" i="13"/>
  <c r="AJ17" i="13" s="1"/>
  <c r="C14" i="15"/>
  <c r="AE8" i="13"/>
  <c r="AJ8" i="13" s="1"/>
  <c r="C16" i="15"/>
  <c r="AE10" i="13"/>
  <c r="AJ10" i="13" s="1"/>
  <c r="C18" i="15"/>
  <c r="AE12" i="13"/>
  <c r="AJ12" i="13" s="1"/>
  <c r="C22" i="15"/>
  <c r="AE14" i="13"/>
  <c r="AJ14" i="13" s="1"/>
  <c r="C24" i="15"/>
  <c r="AE16" i="13"/>
  <c r="AJ16" i="13" s="1"/>
  <c r="B9" i="22"/>
  <c r="D9" i="22" s="1"/>
  <c r="Y3" i="21"/>
  <c r="AA3" i="21"/>
  <c r="C15" i="16"/>
  <c r="W9" i="21"/>
  <c r="C17" i="16"/>
  <c r="W11" i="21"/>
  <c r="AA11" i="21" s="1"/>
  <c r="B21" i="22"/>
  <c r="D21" i="22" s="1"/>
  <c r="C23" i="16"/>
  <c r="W15" i="21"/>
  <c r="Y17" i="21"/>
  <c r="C31" i="16"/>
  <c r="W20" i="21"/>
  <c r="AA20" i="21" s="1"/>
  <c r="C11" i="16"/>
  <c r="W5" i="21"/>
  <c r="AA5" i="21" s="1"/>
  <c r="B14" i="22"/>
  <c r="D14" i="22" s="1"/>
  <c r="Y8" i="21"/>
  <c r="B16" i="22"/>
  <c r="D16" i="22" s="1"/>
  <c r="Y10" i="21"/>
  <c r="B18" i="22"/>
  <c r="D18" i="22" s="1"/>
  <c r="Y12" i="21"/>
  <c r="C22" i="16"/>
  <c r="W14" i="21"/>
  <c r="AA14" i="21" s="1"/>
  <c r="B24" i="22"/>
  <c r="D24" i="22" s="1"/>
  <c r="Y16" i="21"/>
  <c r="C26" i="16"/>
  <c r="W18" i="21"/>
  <c r="C30" i="16"/>
  <c r="W19" i="21"/>
  <c r="AA19" i="21" s="1"/>
  <c r="C12" i="8"/>
  <c r="C14" i="8"/>
  <c r="C16" i="8"/>
  <c r="C17" i="8"/>
  <c r="C18" i="8"/>
  <c r="C21" i="8"/>
  <c r="C22" i="8"/>
  <c r="C24" i="8"/>
  <c r="C25" i="8"/>
  <c r="C31" i="8"/>
  <c r="D18" i="2"/>
  <c r="AH2" i="1"/>
  <c r="C23" i="2"/>
  <c r="D9" i="8"/>
  <c r="D30" i="8"/>
  <c r="D26" i="8"/>
  <c r="D24" i="8"/>
  <c r="D22" i="8"/>
  <c r="D17" i="8"/>
  <c r="D15" i="8"/>
  <c r="D13" i="8"/>
  <c r="C14" i="2"/>
  <c r="C15" i="2"/>
  <c r="C16" i="2"/>
  <c r="D16" i="2"/>
  <c r="C30" i="2"/>
  <c r="D31" i="8"/>
  <c r="D25" i="8"/>
  <c r="D23" i="8"/>
  <c r="D21" i="8"/>
  <c r="D18" i="8"/>
  <c r="D16" i="8"/>
  <c r="D14" i="8"/>
  <c r="D12" i="8"/>
  <c r="D11" i="8"/>
  <c r="W6" i="21"/>
  <c r="AA6" i="21" s="1"/>
  <c r="C12" i="15"/>
  <c r="AE6" i="13"/>
  <c r="AJ6" i="13" s="1"/>
  <c r="AE6" i="12"/>
  <c r="AJ6" i="12" s="1"/>
  <c r="C12" i="16"/>
  <c r="AE8" i="12"/>
  <c r="AJ8" i="12" s="1"/>
  <c r="C14" i="16"/>
  <c r="AE10" i="12"/>
  <c r="AJ10" i="12" s="1"/>
  <c r="C16" i="16"/>
  <c r="AE12" i="12"/>
  <c r="AJ12" i="12" s="1"/>
  <c r="C18" i="16"/>
  <c r="AE13" i="12"/>
  <c r="AJ13" i="12" s="1"/>
  <c r="C21" i="16"/>
  <c r="AE17" i="12"/>
  <c r="AJ17" i="12" s="1"/>
  <c r="C25" i="16"/>
  <c r="AE3" i="12"/>
  <c r="D9" i="16" s="1"/>
  <c r="C9" i="16"/>
  <c r="C13" i="16"/>
  <c r="AE7" i="12"/>
  <c r="AJ7" i="12" s="1"/>
  <c r="C24" i="16"/>
  <c r="AE16" i="12"/>
  <c r="AJ16" i="12" s="1"/>
  <c r="AH19" i="1"/>
  <c r="AI19" i="1" s="1"/>
  <c r="B5" i="3" s="1"/>
  <c r="AJ3" i="13"/>
  <c r="AG3" i="7"/>
  <c r="Y13" i="21" l="1"/>
  <c r="Y7" i="21"/>
  <c r="D25" i="16"/>
  <c r="D21" i="16"/>
  <c r="D18" i="16"/>
  <c r="D16" i="16"/>
  <c r="D14" i="16"/>
  <c r="D12" i="16"/>
  <c r="Y18" i="21"/>
  <c r="AA18" i="21"/>
  <c r="Y15" i="21"/>
  <c r="AA15" i="21"/>
  <c r="Y9" i="21"/>
  <c r="AA9" i="21"/>
  <c r="AB3" i="21" s="1"/>
  <c r="D26" i="15"/>
  <c r="D23" i="15"/>
  <c r="D24" i="16"/>
  <c r="D13" i="16"/>
  <c r="D12" i="15"/>
  <c r="AJ3" i="1"/>
  <c r="B25" i="22"/>
  <c r="D25" i="22" s="1"/>
  <c r="B13" i="22"/>
  <c r="D13" i="22" s="1"/>
  <c r="D24" i="15"/>
  <c r="D22" i="15"/>
  <c r="D18" i="15"/>
  <c r="D16" i="15"/>
  <c r="D14" i="15"/>
  <c r="D25" i="15"/>
  <c r="D21" i="15"/>
  <c r="AK13" i="13"/>
  <c r="H36" i="3" s="1"/>
  <c r="D17" i="15"/>
  <c r="AB13" i="21"/>
  <c r="AK13" i="7"/>
  <c r="AJ19" i="7"/>
  <c r="AK19" i="7" s="1"/>
  <c r="AH3" i="7"/>
  <c r="AH13" i="7"/>
  <c r="G16" i="3" s="1"/>
  <c r="G6" i="3"/>
  <c r="AH3" i="1"/>
  <c r="G4" i="3" s="1"/>
  <c r="AJ4" i="1"/>
  <c r="AK13" i="1"/>
  <c r="H5" i="3" s="1"/>
  <c r="AH13" i="1"/>
  <c r="G5" i="3" s="1"/>
  <c r="B30" i="22"/>
  <c r="D30" i="22" s="1"/>
  <c r="B26" i="22"/>
  <c r="D26" i="22" s="1"/>
  <c r="B11" i="22"/>
  <c r="D11" i="22" s="1"/>
  <c r="B31" i="22"/>
  <c r="D31" i="22" s="1"/>
  <c r="B17" i="22"/>
  <c r="D17" i="22" s="1"/>
  <c r="Y11" i="21"/>
  <c r="B15" i="22"/>
  <c r="D15" i="22" s="1"/>
  <c r="B22" i="22"/>
  <c r="D22" i="22" s="1"/>
  <c r="Y14" i="21"/>
  <c r="B23" i="22"/>
  <c r="D23" i="22" s="1"/>
  <c r="D11" i="2"/>
  <c r="AK19" i="1"/>
  <c r="B12" i="22"/>
  <c r="D12" i="22" s="1"/>
  <c r="Y6" i="21"/>
  <c r="AJ3" i="12"/>
  <c r="G35" i="3"/>
  <c r="G25" i="3"/>
  <c r="AK19" i="13"/>
  <c r="AH19" i="13"/>
  <c r="AK19" i="12"/>
  <c r="AH19" i="12"/>
  <c r="AJ3" i="7"/>
  <c r="AK3" i="7" s="1"/>
  <c r="AK3" i="1" l="1"/>
  <c r="AL3" i="1" s="1"/>
  <c r="C4" i="3" s="1"/>
  <c r="AK3" i="13"/>
  <c r="H35" i="3" s="1"/>
  <c r="AK13" i="12"/>
  <c r="H26" i="3" s="1"/>
  <c r="AK3" i="12"/>
  <c r="H25" i="3" s="1"/>
  <c r="I25" i="3" s="1"/>
  <c r="AI3" i="1"/>
  <c r="B4" i="3" s="1"/>
  <c r="I5" i="3"/>
  <c r="H16" i="3"/>
  <c r="I16" i="3" s="1"/>
  <c r="AB19" i="21"/>
  <c r="AC19" i="21" s="1"/>
  <c r="B58" i="3" s="1"/>
  <c r="C58" i="3" s="1"/>
  <c r="G58" i="3"/>
  <c r="H58" i="3" s="1"/>
  <c r="H6" i="3"/>
  <c r="I6" i="3" s="1"/>
  <c r="AL19" i="1"/>
  <c r="C5" i="3" s="1"/>
  <c r="I35" i="3"/>
  <c r="AI19" i="12"/>
  <c r="B26" i="3" s="1"/>
  <c r="G27" i="3"/>
  <c r="AL19" i="12"/>
  <c r="C26" i="3" s="1"/>
  <c r="H27" i="3"/>
  <c r="AI19" i="13"/>
  <c r="B36" i="3" s="1"/>
  <c r="G37" i="3"/>
  <c r="AI3" i="13"/>
  <c r="B35" i="3" s="1"/>
  <c r="G36" i="3"/>
  <c r="I36" i="3" s="1"/>
  <c r="AI3" i="12"/>
  <c r="B25" i="3" s="1"/>
  <c r="G26" i="3"/>
  <c r="AL19" i="13"/>
  <c r="C36" i="3" s="1"/>
  <c r="H37" i="3"/>
  <c r="H15" i="3"/>
  <c r="H17" i="3"/>
  <c r="AL19" i="7"/>
  <c r="C16" i="3" s="1"/>
  <c r="AI19" i="7"/>
  <c r="G17" i="3"/>
  <c r="AI3" i="7"/>
  <c r="G15" i="3"/>
  <c r="H4" i="3" l="1"/>
  <c r="I4" i="3" s="1"/>
  <c r="I26" i="3"/>
  <c r="AL3" i="13"/>
  <c r="C35" i="3" s="1"/>
  <c r="AL3" i="12"/>
  <c r="AM3" i="12" s="1"/>
  <c r="AL3" i="7"/>
  <c r="C15" i="3" s="1"/>
  <c r="AM3" i="1"/>
  <c r="D4" i="3" s="1"/>
  <c r="AM19" i="1"/>
  <c r="D5" i="3" s="1"/>
  <c r="G59" i="3"/>
  <c r="H59" i="3" s="1"/>
  <c r="AC3" i="21"/>
  <c r="B57" i="3" s="1"/>
  <c r="C57" i="3" s="1"/>
  <c r="C59" i="3" s="1"/>
  <c r="G57" i="3"/>
  <c r="H57" i="3" s="1"/>
  <c r="I37" i="3"/>
  <c r="I27" i="3"/>
  <c r="AM19" i="13"/>
  <c r="AM19" i="12"/>
  <c r="I15" i="3"/>
  <c r="I17" i="3"/>
  <c r="B15" i="3"/>
  <c r="B16" i="3"/>
  <c r="AM19" i="7"/>
  <c r="D16" i="3" s="1"/>
  <c r="AM3" i="13" l="1"/>
  <c r="AN3" i="13" s="1"/>
  <c r="E4" i="15" s="1"/>
  <c r="C25" i="3"/>
  <c r="AM3" i="7"/>
  <c r="D15" i="3" s="1"/>
  <c r="AN3" i="1"/>
  <c r="AD3" i="21"/>
  <c r="E4" i="22" s="1"/>
  <c r="B59" i="3"/>
  <c r="D25" i="3"/>
  <c r="AN3" i="12"/>
  <c r="E4" i="16" s="1"/>
  <c r="D36" i="3"/>
  <c r="D26" i="3"/>
  <c r="D35" i="3" l="1"/>
  <c r="AN3" i="7"/>
  <c r="E4" i="8" s="1"/>
  <c r="E4" i="2"/>
  <c r="B45" i="3"/>
  <c r="C45" i="3" s="1"/>
  <c r="B48" i="3"/>
  <c r="C48" i="3" s="1"/>
  <c r="B47" i="3"/>
  <c r="C47" i="3" s="1"/>
  <c r="B46" i="3" l="1"/>
  <c r="C46" i="3" s="1"/>
  <c r="B49" i="3" l="1"/>
  <c r="C49" i="3" s="1"/>
</calcChain>
</file>

<file path=xl/sharedStrings.xml><?xml version="1.0" encoding="utf-8"?>
<sst xmlns="http://schemas.openxmlformats.org/spreadsheetml/2006/main" count="320" uniqueCount="76">
  <si>
    <t>Objetivo Operativo</t>
  </si>
  <si>
    <t>Peso</t>
  </si>
  <si>
    <t>Actividades</t>
  </si>
  <si>
    <t>Unidad de Medida</t>
  </si>
  <si>
    <t>Meta Anual</t>
  </si>
  <si>
    <t>E</t>
  </si>
  <si>
    <t>F</t>
  </si>
  <si>
    <t>M</t>
  </si>
  <si>
    <t>A</t>
  </si>
  <si>
    <t>J</t>
  </si>
  <si>
    <t>S</t>
  </si>
  <si>
    <t>O</t>
  </si>
  <si>
    <t>N</t>
  </si>
  <si>
    <t>D</t>
  </si>
  <si>
    <t>Resultado Esperado</t>
  </si>
  <si>
    <t>Informes</t>
  </si>
  <si>
    <t>OFICINA DE ESTADÍSTICA E INFORMÁTICA - PAT2013</t>
  </si>
  <si>
    <t>ENERO</t>
  </si>
  <si>
    <t>Realizado</t>
  </si>
  <si>
    <t>Observaciones</t>
  </si>
  <si>
    <t>Logro</t>
  </si>
  <si>
    <t>FEBRERO</t>
  </si>
  <si>
    <t>MARZO</t>
  </si>
  <si>
    <t>1er. TRIMESTRE</t>
  </si>
  <si>
    <t>Seleccione el Informe a imprimir:</t>
  </si>
  <si>
    <t>ACTIVIDAD</t>
  </si>
  <si>
    <t>PROGRAMADO</t>
  </si>
  <si>
    <t>LOGRADO</t>
  </si>
  <si>
    <t>RESULTADO</t>
  </si>
  <si>
    <t>ANÁLISIS DEL RESULTADO LOGRADO</t>
  </si>
  <si>
    <t>EVALUACIÓN 1ER. TRIMESTRE</t>
  </si>
  <si>
    <t>OBJETIVOS</t>
  </si>
  <si>
    <t>REALIZADO</t>
  </si>
  <si>
    <t>RENDIMIENTO</t>
  </si>
  <si>
    <t>RESULTADO ESPERADO</t>
  </si>
  <si>
    <t>1er Trimestre</t>
  </si>
  <si>
    <t>2do Trimestre</t>
  </si>
  <si>
    <t>3er Trimestre</t>
  </si>
  <si>
    <t>4to Trimestre</t>
  </si>
  <si>
    <t>Anual</t>
  </si>
  <si>
    <t>Seguimiento</t>
  </si>
  <si>
    <t>ABRIL</t>
  </si>
  <si>
    <t>MAYO</t>
  </si>
  <si>
    <t>JUNIO</t>
  </si>
  <si>
    <t>2o. TRIMESTRE</t>
  </si>
  <si>
    <t>EVALUACIÓN 2o. TRIMESTRE</t>
  </si>
  <si>
    <t>EVALUACIÓN 3ER. TRIMESTRE</t>
  </si>
  <si>
    <t>EVALUACIÓN 4o. TRIMESTRE</t>
  </si>
  <si>
    <t>Programacion Anual</t>
  </si>
  <si>
    <t>1er. Trimestre</t>
  </si>
  <si>
    <t>2o. Trimestre</t>
  </si>
  <si>
    <t>3er. Trimestre</t>
  </si>
  <si>
    <t>4o. Trimestre</t>
  </si>
  <si>
    <t>Alcanzado</t>
  </si>
  <si>
    <t>Faltante</t>
  </si>
  <si>
    <t>4o. TRIMESTRE</t>
  </si>
  <si>
    <t>OCTUBRE</t>
  </si>
  <si>
    <t>NOVIEMBRE</t>
  </si>
  <si>
    <t>DICIEMBRE</t>
  </si>
  <si>
    <t>3er. TRIMESTRE</t>
  </si>
  <si>
    <t>SEPTIEMBRE</t>
  </si>
  <si>
    <t>AGOSTO</t>
  </si>
  <si>
    <t>JULIO</t>
  </si>
  <si>
    <t>EVALUACIÓN ANUAL</t>
  </si>
  <si>
    <t>1er. Semestre</t>
  </si>
  <si>
    <t>2o. Semestre</t>
  </si>
  <si>
    <t>FALTANTE</t>
  </si>
  <si>
    <t>Monitoreo Anual</t>
  </si>
  <si>
    <t>Evaluación 3er. Trimestre</t>
  </si>
  <si>
    <t>OFICINA DE ESTADÍSTICA E INFORMÁTICA - PAT2014</t>
  </si>
  <si>
    <t>Evaluación 1er. Trimestre</t>
  </si>
  <si>
    <t>Evaluación 2o. Trimestre</t>
  </si>
  <si>
    <t>Evaluación 4o. Trimestre</t>
  </si>
  <si>
    <t>NOMBRE DE LA DIRECCION/OFICINA/UNIDAD - PAT2014</t>
  </si>
  <si>
    <t>mas empleos</t>
  </si>
  <si>
    <t>empleos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</si>
</sst>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medium">
        <color rgb="FFFFFF00"/>
      </left>
      <right style="thin">
        <color indexed="64"/>
      </right>
      <top style="medium">
        <color rgb="FFFFFF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FFFF00"/>
      </top>
      <bottom style="thin">
        <color indexed="64"/>
      </bottom>
      <diagonal/>
    </border>
    <border>
      <left/>
      <right/>
      <top style="medium">
        <color rgb="FFFFFF00"/>
      </top>
      <bottom/>
      <diagonal/>
    </border>
    <border>
      <left/>
      <right style="medium">
        <color rgb="FFFFFF00"/>
      </right>
      <top style="medium">
        <color rgb="FFFFFF00"/>
      </top>
      <bottom/>
      <diagonal/>
    </border>
    <border>
      <left style="medium">
        <color rgb="FFFFFF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FF00"/>
      </right>
      <top/>
      <bottom/>
      <diagonal/>
    </border>
    <border>
      <left style="medium">
        <color rgb="FFFFFF00"/>
      </left>
      <right/>
      <top/>
      <bottom/>
      <diagonal/>
    </border>
    <border>
      <left style="medium">
        <color rgb="FFFFFF00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/>
      <right style="medium">
        <color rgb="FFFFFF00"/>
      </right>
      <top/>
      <bottom style="medium">
        <color rgb="FFFFFF00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0070C0"/>
      </left>
      <right/>
      <top style="medium">
        <color rgb="FF0070C0"/>
      </top>
      <bottom/>
      <diagonal/>
    </border>
    <border>
      <left/>
      <right/>
      <top style="medium">
        <color rgb="FF0070C0"/>
      </top>
      <bottom/>
      <diagonal/>
    </border>
    <border>
      <left/>
      <right style="medium">
        <color rgb="FF0070C0"/>
      </right>
      <top style="medium">
        <color rgb="FF0070C0"/>
      </top>
      <bottom/>
      <diagonal/>
    </border>
    <border>
      <left style="medium">
        <color rgb="FF0070C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70C0"/>
      </right>
      <top/>
      <bottom/>
      <diagonal/>
    </border>
    <border>
      <left style="medium">
        <color rgb="FF0070C0"/>
      </left>
      <right/>
      <top/>
      <bottom/>
      <diagonal/>
    </border>
    <border>
      <left style="medium">
        <color rgb="FF0070C0"/>
      </left>
      <right/>
      <top/>
      <bottom style="medium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medium">
        <color rgb="FF00B050"/>
      </left>
      <right/>
      <top style="medium">
        <color rgb="FF00B050"/>
      </top>
      <bottom/>
      <diagonal/>
    </border>
    <border>
      <left/>
      <right/>
      <top style="medium">
        <color rgb="FF00B050"/>
      </top>
      <bottom/>
      <diagonal/>
    </border>
    <border>
      <left/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B050"/>
      </right>
      <top/>
      <bottom/>
      <diagonal/>
    </border>
    <border>
      <left style="medium">
        <color rgb="FF00B050"/>
      </left>
      <right/>
      <top/>
      <bottom/>
      <diagonal/>
    </border>
    <border>
      <left style="medium">
        <color rgb="FF00B050"/>
      </left>
      <right/>
      <top/>
      <bottom style="medium">
        <color rgb="FF00B050"/>
      </bottom>
      <diagonal/>
    </border>
    <border>
      <left/>
      <right/>
      <top/>
      <bottom style="medium">
        <color rgb="FF00B050"/>
      </bottom>
      <diagonal/>
    </border>
    <border>
      <left/>
      <right style="medium">
        <color rgb="FF00B050"/>
      </right>
      <top/>
      <bottom style="medium">
        <color rgb="FF00B05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theme="9" tint="-0.249977111117893"/>
      </left>
      <right/>
      <top style="medium">
        <color theme="9" tint="-0.249977111117893"/>
      </top>
      <bottom/>
      <diagonal/>
    </border>
    <border>
      <left/>
      <right/>
      <top style="medium">
        <color theme="9" tint="-0.249977111117893"/>
      </top>
      <bottom/>
      <diagonal/>
    </border>
    <border>
      <left/>
      <right style="medium">
        <color theme="9" tint="-0.249977111117893"/>
      </right>
      <top style="medium">
        <color theme="9" tint="-0.249977111117893"/>
      </top>
      <bottom/>
      <diagonal/>
    </border>
    <border>
      <left style="medium">
        <color theme="9" tint="-0.249977111117893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9" tint="-0.249977111117893"/>
      </right>
      <top/>
      <bottom/>
      <diagonal/>
    </border>
    <border>
      <left style="medium">
        <color theme="9" tint="-0.249977111117893"/>
      </left>
      <right/>
      <top/>
      <bottom/>
      <diagonal/>
    </border>
    <border>
      <left style="medium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Font="1" applyAlignment="1" applyProtection="1">
      <alignment horizontal="center" vertical="center" wrapText="1"/>
      <protection hidden="1"/>
    </xf>
    <xf numFmtId="0" fontId="4" fillId="2" borderId="1" xfId="0" applyFont="1" applyFill="1" applyBorder="1" applyAlignment="1" applyProtection="1">
      <alignment horizontal="center" vertical="center" wrapText="1"/>
      <protection hidden="1"/>
    </xf>
    <xf numFmtId="0" fontId="0" fillId="3" borderId="1" xfId="0" applyFont="1" applyFill="1" applyBorder="1" applyAlignment="1" applyProtection="1">
      <alignment horizontal="center" vertical="center" wrapText="1"/>
      <protection hidden="1"/>
    </xf>
    <xf numFmtId="0" fontId="0" fillId="4" borderId="1" xfId="0" applyFont="1" applyFill="1" applyBorder="1" applyAlignment="1" applyProtection="1">
      <alignment horizontal="center" vertical="center" wrapText="1"/>
      <protection hidden="1"/>
    </xf>
    <xf numFmtId="0" fontId="0" fillId="5" borderId="1" xfId="0" applyFont="1" applyFill="1" applyBorder="1" applyAlignment="1" applyProtection="1">
      <alignment horizontal="center" vertical="center" wrapText="1"/>
      <protection hidden="1"/>
    </xf>
    <xf numFmtId="0" fontId="0" fillId="6" borderId="1" xfId="0" applyFont="1" applyFill="1" applyBorder="1" applyAlignment="1" applyProtection="1">
      <alignment horizontal="center" vertical="center" wrapText="1"/>
      <protection hidden="1"/>
    </xf>
    <xf numFmtId="1" fontId="0" fillId="0" borderId="1" xfId="0" applyNumberFormat="1" applyFont="1" applyBorder="1" applyAlignment="1" applyProtection="1">
      <alignment horizontal="center" vertical="center" wrapText="1"/>
      <protection hidden="1"/>
    </xf>
    <xf numFmtId="0" fontId="0" fillId="0" borderId="1" xfId="0" applyFont="1" applyBorder="1" applyAlignment="1" applyProtection="1">
      <alignment horizontal="center" vertical="center" wrapText="1"/>
      <protection hidden="1"/>
    </xf>
    <xf numFmtId="1" fontId="0" fillId="0" borderId="1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hidden="1"/>
    </xf>
    <xf numFmtId="0" fontId="0" fillId="7" borderId="1" xfId="0" applyFill="1" applyBorder="1" applyAlignment="1" applyProtection="1">
      <alignment horizontal="left" vertical="center" wrapText="1"/>
      <protection hidden="1"/>
    </xf>
    <xf numFmtId="0" fontId="0" fillId="0" borderId="0" xfId="0" applyProtection="1">
      <protection hidden="1"/>
    </xf>
    <xf numFmtId="0" fontId="6" fillId="0" borderId="0" xfId="0" applyFont="1" applyAlignment="1" applyProtection="1">
      <alignment vertical="center" wrapText="1"/>
      <protection hidden="1"/>
    </xf>
    <xf numFmtId="1" fontId="0" fillId="0" borderId="0" xfId="0" applyNumberFormat="1" applyProtection="1">
      <protection hidden="1"/>
    </xf>
    <xf numFmtId="0" fontId="3" fillId="2" borderId="1" xfId="0" applyFont="1" applyFill="1" applyBorder="1" applyAlignment="1" applyProtection="1">
      <alignment horizontal="center" vertical="center" wrapText="1"/>
      <protection hidden="1"/>
    </xf>
    <xf numFmtId="0" fontId="7" fillId="2" borderId="1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horizontal="center" vertical="center" wrapText="1"/>
      <protection hidden="1"/>
    </xf>
    <xf numFmtId="0" fontId="0" fillId="0" borderId="1" xfId="0" applyBorder="1" applyAlignment="1" applyProtection="1">
      <alignment horizontal="left" vertical="center" wrapText="1"/>
      <protection hidden="1"/>
    </xf>
    <xf numFmtId="0" fontId="0" fillId="0" borderId="1" xfId="0" applyNumberFormat="1" applyBorder="1" applyAlignment="1" applyProtection="1">
      <alignment horizontal="center" vertical="center" wrapText="1"/>
      <protection hidden="1"/>
    </xf>
    <xf numFmtId="164" fontId="0" fillId="0" borderId="1" xfId="0" applyNumberFormat="1" applyBorder="1" applyAlignment="1" applyProtection="1">
      <alignment horizontal="center" vertical="center" wrapText="1"/>
      <protection hidden="1"/>
    </xf>
    <xf numFmtId="0" fontId="0" fillId="2" borderId="1" xfId="0" applyFill="1" applyBorder="1" applyAlignment="1" applyProtection="1">
      <alignment horizontal="center" vertical="center" wrapText="1"/>
      <protection hidden="1"/>
    </xf>
    <xf numFmtId="164" fontId="1" fillId="0" borderId="1" xfId="2" applyNumberFormat="1" applyFont="1" applyBorder="1" applyAlignment="1" applyProtection="1">
      <alignment horizontal="center" vertical="center" wrapText="1"/>
      <protection hidden="1"/>
    </xf>
    <xf numFmtId="0" fontId="4" fillId="2" borderId="5" xfId="0" applyFont="1" applyFill="1" applyBorder="1" applyAlignment="1" applyProtection="1">
      <alignment horizontal="center" vertical="center" wrapText="1"/>
      <protection hidden="1"/>
    </xf>
    <xf numFmtId="0" fontId="4" fillId="2" borderId="7" xfId="0" applyFont="1" applyFill="1" applyBorder="1" applyAlignment="1" applyProtection="1">
      <alignment horizontal="center" vertical="center" wrapText="1"/>
      <protection hidden="1"/>
    </xf>
    <xf numFmtId="0" fontId="4" fillId="12" borderId="9" xfId="0" applyFont="1" applyFill="1" applyBorder="1" applyAlignment="1" applyProtection="1">
      <alignment horizontal="center" vertical="center" wrapText="1"/>
      <protection hidden="1"/>
    </xf>
    <xf numFmtId="0" fontId="4" fillId="12" borderId="10" xfId="0" applyFont="1" applyFill="1" applyBorder="1" applyAlignment="1" applyProtection="1">
      <alignment horizontal="center" vertical="center" wrapText="1"/>
      <protection hidden="1"/>
    </xf>
    <xf numFmtId="0" fontId="4" fillId="12" borderId="11" xfId="0" applyFont="1" applyFill="1" applyBorder="1" applyAlignment="1" applyProtection="1">
      <alignment horizontal="center" vertical="center" wrapText="1"/>
      <protection hidden="1"/>
    </xf>
    <xf numFmtId="0" fontId="5" fillId="12" borderId="12" xfId="0" applyFont="1" applyFill="1" applyBorder="1" applyAlignment="1" applyProtection="1">
      <alignment horizontal="center" vertical="center" wrapText="1"/>
      <protection hidden="1"/>
    </xf>
    <xf numFmtId="0" fontId="5" fillId="12" borderId="1" xfId="0" applyFont="1" applyFill="1" applyBorder="1" applyAlignment="1" applyProtection="1">
      <alignment horizontal="center" vertical="center" wrapText="1"/>
      <protection hidden="1"/>
    </xf>
    <xf numFmtId="0" fontId="5" fillId="12" borderId="13" xfId="0" applyFont="1" applyFill="1" applyBorder="1" applyAlignment="1" applyProtection="1">
      <alignment horizontal="center" vertical="center" wrapText="1"/>
      <protection hidden="1"/>
    </xf>
    <xf numFmtId="0" fontId="5" fillId="12" borderId="14" xfId="0" applyFont="1" applyFill="1" applyBorder="1" applyAlignment="1" applyProtection="1">
      <alignment horizontal="center" vertical="center" wrapText="1"/>
      <protection hidden="1"/>
    </xf>
    <xf numFmtId="0" fontId="5" fillId="12" borderId="15" xfId="0" applyFont="1" applyFill="1" applyBorder="1" applyAlignment="1" applyProtection="1">
      <alignment horizontal="center" vertical="center" wrapText="1"/>
      <protection hidden="1"/>
    </xf>
    <xf numFmtId="0" fontId="5" fillId="12" borderId="16" xfId="0" applyFont="1" applyFill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0" xfId="0" applyBorder="1" applyProtection="1">
      <protection hidden="1"/>
    </xf>
    <xf numFmtId="0" fontId="0" fillId="0" borderId="22" xfId="0" applyBorder="1" applyProtection="1">
      <protection hidden="1"/>
    </xf>
    <xf numFmtId="0" fontId="0" fillId="2" borderId="21" xfId="0" applyFill="1" applyBorder="1" applyAlignment="1" applyProtection="1">
      <alignment horizontal="center" vertical="center" wrapText="1"/>
      <protection hidden="1"/>
    </xf>
    <xf numFmtId="0" fontId="0" fillId="0" borderId="21" xfId="0" applyBorder="1" applyAlignment="1" applyProtection="1">
      <alignment horizontal="left" vertical="center" wrapText="1"/>
      <protection hidden="1"/>
    </xf>
    <xf numFmtId="0" fontId="0" fillId="0" borderId="2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7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" borderId="12" xfId="0" applyFill="1" applyBorder="1" applyAlignment="1" applyProtection="1">
      <alignment horizontal="center" vertical="center" wrapText="1"/>
      <protection hidden="1"/>
    </xf>
    <xf numFmtId="0" fontId="0" fillId="0" borderId="12" xfId="0" applyBorder="1" applyAlignment="1" applyProtection="1">
      <alignment horizontal="left" vertical="center" wrapText="1"/>
      <protection hidden="1"/>
    </xf>
    <xf numFmtId="0" fontId="0" fillId="0" borderId="31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9" xfId="0" applyBorder="1" applyProtection="1">
      <protection hidden="1"/>
    </xf>
    <xf numFmtId="0" fontId="0" fillId="2" borderId="38" xfId="0" applyFill="1" applyBorder="1" applyAlignment="1" applyProtection="1">
      <alignment horizontal="center" vertical="center" wrapText="1"/>
      <protection hidden="1"/>
    </xf>
    <xf numFmtId="0" fontId="0" fillId="0" borderId="38" xfId="0" applyBorder="1" applyAlignment="1" applyProtection="1">
      <alignment horizontal="left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48" xfId="0" applyBorder="1" applyProtection="1">
      <protection hidden="1"/>
    </xf>
    <xf numFmtId="0" fontId="0" fillId="2" borderId="47" xfId="0" applyFill="1" applyBorder="1" applyAlignment="1" applyProtection="1">
      <alignment horizontal="center" vertical="center" wrapText="1"/>
      <protection hidden="1"/>
    </xf>
    <xf numFmtId="0" fontId="0" fillId="0" borderId="47" xfId="0" applyBorder="1" applyAlignment="1" applyProtection="1">
      <alignment horizontal="left" vertical="center" wrapText="1"/>
      <protection hidden="1"/>
    </xf>
    <xf numFmtId="0" fontId="0" fillId="0" borderId="49" xfId="0" applyBorder="1" applyProtection="1">
      <protection hidden="1"/>
    </xf>
    <xf numFmtId="0" fontId="0" fillId="0" borderId="50" xfId="0" applyBorder="1" applyProtection="1">
      <protection hidden="1"/>
    </xf>
    <xf numFmtId="0" fontId="0" fillId="0" borderId="51" xfId="0" applyBorder="1" applyProtection="1">
      <protection hidden="1"/>
    </xf>
    <xf numFmtId="0" fontId="0" fillId="0" borderId="52" xfId="0" applyBorder="1" applyProtection="1">
      <protection hidden="1"/>
    </xf>
    <xf numFmtId="0" fontId="5" fillId="0" borderId="5" xfId="0" applyFont="1" applyBorder="1" applyAlignment="1" applyProtection="1">
      <alignment horizontal="center" vertical="center" wrapText="1"/>
      <protection hidden="1"/>
    </xf>
    <xf numFmtId="0" fontId="0" fillId="0" borderId="1" xfId="0" applyBorder="1" applyProtection="1">
      <protection hidden="1"/>
    </xf>
    <xf numFmtId="0" fontId="11" fillId="10" borderId="1" xfId="0" applyFont="1" applyFill="1" applyBorder="1" applyAlignment="1" applyProtection="1">
      <alignment horizontal="center" vertical="center" wrapText="1"/>
      <protection hidden="1"/>
    </xf>
    <xf numFmtId="0" fontId="12" fillId="10" borderId="1" xfId="0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left" vertical="center"/>
      <protection hidden="1"/>
    </xf>
    <xf numFmtId="0" fontId="11" fillId="11" borderId="1" xfId="0" applyFont="1" applyFill="1" applyBorder="1" applyAlignment="1" applyProtection="1">
      <alignment horizontal="center" vertical="center"/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53" xfId="0" applyBorder="1" applyAlignment="1" applyProtection="1">
      <alignment vertical="center"/>
      <protection hidden="1"/>
    </xf>
    <xf numFmtId="10" fontId="0" fillId="0" borderId="53" xfId="2" applyNumberFormat="1" applyFont="1" applyBorder="1" applyAlignment="1" applyProtection="1">
      <alignment vertical="center"/>
      <protection hidden="1"/>
    </xf>
    <xf numFmtId="10" fontId="0" fillId="0" borderId="53" xfId="0" applyNumberFormat="1" applyBorder="1" applyAlignment="1" applyProtection="1">
      <alignment vertical="center"/>
      <protection hidden="1"/>
    </xf>
    <xf numFmtId="0" fontId="0" fillId="0" borderId="53" xfId="0" applyBorder="1" applyAlignment="1" applyProtection="1">
      <alignment horizontal="center" vertical="center"/>
      <protection hidden="1"/>
    </xf>
    <xf numFmtId="9" fontId="5" fillId="0" borderId="1" xfId="2" applyFont="1" applyBorder="1" applyAlignment="1" applyProtection="1">
      <alignment horizontal="center" vertical="center" wrapText="1"/>
      <protection hidden="1"/>
    </xf>
    <xf numFmtId="0" fontId="0" fillId="3" borderId="7" xfId="0" applyFont="1" applyFill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9" fontId="15" fillId="0" borderId="0" xfId="0" applyNumberFormat="1" applyFont="1" applyAlignment="1" applyProtection="1">
      <alignment horizontal="center" vertical="center" wrapText="1"/>
      <protection hidden="1"/>
    </xf>
    <xf numFmtId="0" fontId="15" fillId="0" borderId="0" xfId="0" applyFont="1" applyAlignment="1" applyProtection="1">
      <alignment horizontal="center" vertical="center" wrapText="1"/>
      <protection hidden="1"/>
    </xf>
    <xf numFmtId="9" fontId="4" fillId="2" borderId="1" xfId="2" applyFont="1" applyFill="1" applyBorder="1" applyAlignment="1" applyProtection="1">
      <alignment horizontal="center" vertical="center" wrapText="1"/>
      <protection hidden="1"/>
    </xf>
    <xf numFmtId="9" fontId="0" fillId="0" borderId="0" xfId="2" applyFont="1" applyAlignment="1" applyProtection="1">
      <alignment horizontal="center" vertical="center" wrapText="1"/>
      <protection hidden="1"/>
    </xf>
    <xf numFmtId="0" fontId="5" fillId="0" borderId="7" xfId="0" applyFont="1" applyBorder="1" applyAlignment="1" applyProtection="1">
      <alignment horizontal="center" vertical="center" wrapText="1"/>
      <protection hidden="1"/>
    </xf>
    <xf numFmtId="1" fontId="0" fillId="0" borderId="7" xfId="0" applyNumberFormat="1" applyFont="1" applyBorder="1" applyAlignment="1" applyProtection="1">
      <alignment horizontal="center" vertical="center" wrapText="1"/>
      <protection locked="0"/>
    </xf>
    <xf numFmtId="9" fontId="15" fillId="0" borderId="0" xfId="2" applyFont="1" applyAlignment="1" applyProtection="1">
      <alignment horizontal="center" vertical="center" wrapText="1"/>
      <protection hidden="1"/>
    </xf>
    <xf numFmtId="0" fontId="0" fillId="0" borderId="54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8" xfId="0" applyBorder="1" applyProtection="1">
      <protection hidden="1"/>
    </xf>
    <xf numFmtId="0" fontId="0" fillId="2" borderId="57" xfId="0" applyFill="1" applyBorder="1" applyAlignment="1" applyProtection="1">
      <alignment horizontal="center" vertical="center" wrapText="1"/>
      <protection hidden="1"/>
    </xf>
    <xf numFmtId="0" fontId="0" fillId="0" borderId="57" xfId="0" applyBorder="1" applyAlignment="1" applyProtection="1">
      <alignment horizontal="left" vertical="center" wrapText="1"/>
      <protection hidden="1"/>
    </xf>
    <xf numFmtId="0" fontId="0" fillId="0" borderId="59" xfId="0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62" xfId="0" applyBorder="1" applyProtection="1">
      <protection hidden="1"/>
    </xf>
    <xf numFmtId="0" fontId="16" fillId="0" borderId="0" xfId="0" applyFont="1" applyAlignment="1" applyProtection="1">
      <alignment horizontal="center" vertical="center" wrapText="1"/>
      <protection hidden="1"/>
    </xf>
    <xf numFmtId="0" fontId="16" fillId="0" borderId="0" xfId="0" applyFont="1" applyAlignment="1" applyProtection="1">
      <alignment horizontal="center" vertical="center"/>
      <protection hidden="1"/>
    </xf>
    <xf numFmtId="164" fontId="16" fillId="0" borderId="0" xfId="2" applyNumberFormat="1" applyFont="1" applyAlignment="1" applyProtection="1">
      <alignment horizontal="center" vertical="center" wrapText="1"/>
      <protection hidden="1"/>
    </xf>
    <xf numFmtId="0" fontId="5" fillId="0" borderId="1" xfId="0" applyFont="1" applyFill="1" applyBorder="1" applyAlignment="1" applyProtection="1">
      <alignment horizontal="center" vertical="center" wrapText="1"/>
      <protection hidden="1"/>
    </xf>
    <xf numFmtId="164" fontId="0" fillId="0" borderId="0" xfId="0" applyNumberFormat="1" applyBorder="1" applyProtection="1"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9" fontId="5" fillId="0" borderId="1" xfId="2" applyFont="1" applyBorder="1" applyAlignment="1" applyProtection="1">
      <alignment horizontal="center" vertical="center" wrapText="1"/>
      <protection hidden="1"/>
    </xf>
    <xf numFmtId="164" fontId="16" fillId="0" borderId="0" xfId="2" applyNumberFormat="1" applyFont="1" applyAlignment="1" applyProtection="1">
      <alignment horizontal="center" vertical="center" wrapText="1"/>
      <protection hidden="1"/>
    </xf>
    <xf numFmtId="0" fontId="5" fillId="13" borderId="1" xfId="0" applyFont="1" applyFill="1" applyBorder="1" applyAlignment="1" applyProtection="1">
      <alignment horizontal="center" vertical="center" wrapText="1"/>
      <protection hidden="1"/>
    </xf>
    <xf numFmtId="9" fontId="5" fillId="13" borderId="1" xfId="0" applyNumberFormat="1" applyFont="1" applyFill="1" applyBorder="1" applyAlignment="1" applyProtection="1">
      <alignment horizontal="center" vertical="center" wrapText="1"/>
      <protection hidden="1"/>
    </xf>
    <xf numFmtId="0" fontId="5" fillId="13" borderId="5" xfId="0" applyFont="1" applyFill="1" applyBorder="1" applyAlignment="1" applyProtection="1">
      <alignment horizontal="center" vertical="center" wrapText="1"/>
      <protection hidden="1"/>
    </xf>
    <xf numFmtId="0" fontId="5" fillId="13" borderId="7" xfId="0" applyFont="1" applyFill="1" applyBorder="1" applyAlignment="1" applyProtection="1">
      <alignment horizontal="center" vertical="center" wrapText="1"/>
      <protection hidden="1"/>
    </xf>
    <xf numFmtId="0" fontId="5" fillId="13" borderId="6" xfId="0" applyFont="1" applyFill="1" applyBorder="1" applyAlignment="1" applyProtection="1">
      <alignment horizontal="center" vertical="center" wrapText="1"/>
      <protection hidden="1"/>
    </xf>
    <xf numFmtId="0" fontId="5" fillId="12" borderId="6" xfId="0" applyFont="1" applyFill="1" applyBorder="1" applyAlignment="1" applyProtection="1">
      <alignment horizontal="center" vertical="center" wrapText="1"/>
      <protection hidden="1"/>
    </xf>
    <xf numFmtId="0" fontId="5" fillId="13" borderId="64" xfId="0" applyFont="1" applyFill="1" applyBorder="1" applyAlignment="1" applyProtection="1">
      <alignment horizontal="center" vertical="center" wrapText="1"/>
      <protection hidden="1"/>
    </xf>
    <xf numFmtId="0" fontId="5" fillId="13" borderId="65" xfId="0" applyFont="1" applyFill="1" applyBorder="1" applyAlignment="1" applyProtection="1">
      <alignment horizontal="center" vertical="center" wrapText="1"/>
      <protection hidden="1"/>
    </xf>
    <xf numFmtId="0" fontId="5" fillId="13" borderId="63" xfId="0" applyFont="1" applyFill="1" applyBorder="1" applyAlignment="1" applyProtection="1">
      <alignment horizontal="center" vertical="center" wrapText="1"/>
      <protection hidden="1"/>
    </xf>
    <xf numFmtId="1" fontId="0" fillId="13" borderId="1" xfId="0" applyNumberFormat="1" applyFont="1" applyFill="1" applyBorder="1" applyAlignment="1" applyProtection="1">
      <alignment horizontal="center" vertical="center" wrapText="1"/>
      <protection locked="0"/>
    </xf>
    <xf numFmtId="9" fontId="2" fillId="0" borderId="0" xfId="2" applyFont="1" applyAlignment="1" applyProtection="1">
      <alignment horizontal="center" vertical="center" wrapText="1"/>
      <protection hidden="1"/>
    </xf>
    <xf numFmtId="0" fontId="0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Alignment="1" applyProtection="1">
      <alignment vertical="center" wrapText="1"/>
      <protection locked="0"/>
    </xf>
    <xf numFmtId="0" fontId="5" fillId="0" borderId="0" xfId="0" applyFont="1" applyAlignment="1" applyProtection="1">
      <alignment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" xfId="0" applyFont="1" applyBorder="1" applyAlignment="1" applyProtection="1">
      <alignment horizontal="center" vertical="center" wrapText="1"/>
      <protection hidden="1"/>
    </xf>
    <xf numFmtId="0" fontId="0" fillId="3" borderId="7" xfId="0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0" fontId="0" fillId="0" borderId="1" xfId="0" applyFont="1" applyBorder="1" applyAlignment="1" applyProtection="1">
      <alignment horizontal="center" vertical="center" wrapText="1"/>
      <protection hidden="1"/>
    </xf>
    <xf numFmtId="9" fontId="5" fillId="0" borderId="1" xfId="2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Alignment="1">
      <alignment vertical="center"/>
    </xf>
    <xf numFmtId="164" fontId="16" fillId="0" borderId="0" xfId="2" applyNumberFormat="1" applyFont="1" applyAlignment="1" applyProtection="1">
      <alignment horizontal="center" vertical="center" wrapText="1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0" fontId="0" fillId="0" borderId="3" xfId="0" applyFont="1" applyBorder="1" applyAlignment="1" applyProtection="1">
      <alignment horizontal="center" vertical="center" wrapText="1"/>
      <protection hidden="1"/>
    </xf>
    <xf numFmtId="0" fontId="0" fillId="0" borderId="4" xfId="0" applyFont="1" applyBorder="1" applyAlignment="1" applyProtection="1">
      <alignment horizontal="center" vertical="center" wrapText="1"/>
      <protection hidden="1"/>
    </xf>
    <xf numFmtId="0" fontId="0" fillId="0" borderId="2" xfId="0" applyFont="1" applyBorder="1" applyAlignment="1" applyProtection="1">
      <alignment horizontal="center" vertical="center" wrapText="1"/>
      <protection hidden="1"/>
    </xf>
    <xf numFmtId="0" fontId="0" fillId="3" borderId="5" xfId="0" applyFont="1" applyFill="1" applyBorder="1" applyAlignment="1" applyProtection="1">
      <alignment horizontal="center" vertical="center" wrapText="1"/>
      <protection hidden="1"/>
    </xf>
    <xf numFmtId="0" fontId="0" fillId="3" borderId="6" xfId="0" applyFont="1" applyFill="1" applyBorder="1" applyAlignment="1" applyProtection="1">
      <alignment horizontal="center" vertical="center" wrapText="1"/>
      <protection hidden="1"/>
    </xf>
    <xf numFmtId="0" fontId="0" fillId="3" borderId="7" xfId="0" applyFont="1" applyFill="1" applyBorder="1" applyAlignment="1" applyProtection="1">
      <alignment horizontal="center" vertical="center" wrapText="1"/>
      <protection hidden="1"/>
    </xf>
    <xf numFmtId="0" fontId="0" fillId="4" borderId="5" xfId="0" applyFont="1" applyFill="1" applyBorder="1" applyAlignment="1" applyProtection="1">
      <alignment horizontal="center" vertical="center" wrapText="1"/>
      <protection hidden="1"/>
    </xf>
    <xf numFmtId="0" fontId="0" fillId="4" borderId="6" xfId="0" applyFont="1" applyFill="1" applyBorder="1" applyAlignment="1" applyProtection="1">
      <alignment horizontal="center" vertical="center" wrapText="1"/>
      <protection hidden="1"/>
    </xf>
    <xf numFmtId="0" fontId="0" fillId="4" borderId="7" xfId="0" applyFont="1" applyFill="1" applyBorder="1" applyAlignment="1" applyProtection="1">
      <alignment horizontal="center" vertical="center" wrapText="1"/>
      <protection hidden="1"/>
    </xf>
    <xf numFmtId="0" fontId="5" fillId="0" borderId="2" xfId="0" applyFont="1" applyBorder="1" applyAlignment="1" applyProtection="1">
      <alignment horizontal="center" vertical="center" wrapText="1"/>
      <protection hidden="1"/>
    </xf>
    <xf numFmtId="0" fontId="5" fillId="0" borderId="3" xfId="0" applyFont="1" applyBorder="1" applyAlignment="1" applyProtection="1">
      <alignment horizontal="center" vertical="center" wrapText="1"/>
      <protection hidden="1"/>
    </xf>
    <xf numFmtId="0" fontId="5" fillId="0" borderId="4" xfId="0" applyFont="1" applyBorder="1" applyAlignment="1" applyProtection="1">
      <alignment horizontal="center" vertical="center" wrapText="1"/>
      <protection hidden="1"/>
    </xf>
    <xf numFmtId="9" fontId="5" fillId="0" borderId="2" xfId="2" applyFont="1" applyBorder="1" applyAlignment="1" applyProtection="1">
      <alignment horizontal="center" vertical="center" wrapText="1"/>
      <protection hidden="1"/>
    </xf>
    <xf numFmtId="9" fontId="5" fillId="0" borderId="4" xfId="2" applyFont="1" applyBorder="1" applyAlignment="1" applyProtection="1">
      <alignment horizontal="center" vertical="center" wrapText="1"/>
      <protection hidden="1"/>
    </xf>
    <xf numFmtId="9" fontId="5" fillId="0" borderId="3" xfId="2" applyFont="1" applyBorder="1" applyAlignment="1" applyProtection="1">
      <alignment horizontal="center" vertical="center" wrapText="1"/>
      <protection hidden="1"/>
    </xf>
    <xf numFmtId="164" fontId="16" fillId="0" borderId="0" xfId="2" applyNumberFormat="1" applyFont="1" applyAlignment="1" applyProtection="1">
      <alignment horizontal="center" vertical="center" wrapText="1"/>
      <protection hidden="1"/>
    </xf>
    <xf numFmtId="0" fontId="0" fillId="5" borderId="5" xfId="0" applyFont="1" applyFill="1" applyBorder="1" applyAlignment="1" applyProtection="1">
      <alignment horizontal="center" vertical="center" wrapText="1"/>
      <protection hidden="1"/>
    </xf>
    <xf numFmtId="0" fontId="0" fillId="5" borderId="6" xfId="0" applyFont="1" applyFill="1" applyBorder="1" applyAlignment="1" applyProtection="1">
      <alignment horizontal="center" vertical="center" wrapText="1"/>
      <protection hidden="1"/>
    </xf>
    <xf numFmtId="0" fontId="0" fillId="5" borderId="7" xfId="0" applyFont="1" applyFill="1" applyBorder="1" applyAlignment="1" applyProtection="1">
      <alignment horizontal="center" vertical="center" wrapText="1"/>
      <protection hidden="1"/>
    </xf>
    <xf numFmtId="0" fontId="14" fillId="4" borderId="1" xfId="1" applyFont="1" applyFill="1" applyBorder="1" applyAlignment="1" applyProtection="1">
      <alignment horizontal="center" vertical="center" wrapText="1"/>
      <protection hidden="1"/>
    </xf>
    <xf numFmtId="0" fontId="14" fillId="4" borderId="2" xfId="1" applyFont="1" applyFill="1" applyBorder="1" applyAlignment="1" applyProtection="1">
      <alignment horizontal="center" vertical="center" wrapText="1"/>
      <protection hidden="1"/>
    </xf>
    <xf numFmtId="0" fontId="0" fillId="6" borderId="5" xfId="0" applyFont="1" applyFill="1" applyBorder="1" applyAlignment="1" applyProtection="1">
      <alignment horizontal="center" vertical="center" wrapText="1"/>
      <protection hidden="1"/>
    </xf>
    <xf numFmtId="0" fontId="0" fillId="6" borderId="6" xfId="0" applyFont="1" applyFill="1" applyBorder="1" applyAlignment="1" applyProtection="1">
      <alignment horizontal="center" vertical="center" wrapText="1"/>
      <protection hidden="1"/>
    </xf>
    <xf numFmtId="0" fontId="0" fillId="6" borderId="7" xfId="0" applyFont="1" applyFill="1" applyBorder="1" applyAlignment="1" applyProtection="1">
      <alignment horizontal="center" vertical="center" wrapText="1"/>
      <protection hidden="1"/>
    </xf>
    <xf numFmtId="0" fontId="3" fillId="8" borderId="1" xfId="0" applyFont="1" applyFill="1" applyBorder="1" applyAlignment="1" applyProtection="1">
      <alignment horizontal="center" vertical="center" wrapText="1"/>
      <protection hidden="1"/>
    </xf>
    <xf numFmtId="0" fontId="0" fillId="9" borderId="1" xfId="0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hidden="1"/>
    </xf>
    <xf numFmtId="0" fontId="8" fillId="0" borderId="0" xfId="0" applyFont="1" applyAlignment="1" applyProtection="1">
      <alignment horizontal="center" vertical="center" wrapText="1"/>
      <protection hidden="1"/>
    </xf>
    <xf numFmtId="164" fontId="9" fillId="0" borderId="0" xfId="2" applyNumberFormat="1" applyFont="1" applyAlignment="1" applyProtection="1">
      <alignment horizontal="right" vertical="center"/>
      <protection hidden="1"/>
    </xf>
    <xf numFmtId="164" fontId="9" fillId="0" borderId="8" xfId="2" applyNumberFormat="1" applyFont="1" applyBorder="1" applyAlignment="1" applyProtection="1">
      <alignment horizontal="right" vertical="center"/>
      <protection hidden="1"/>
    </xf>
    <xf numFmtId="0" fontId="0" fillId="0" borderId="8" xfId="0" applyBorder="1" applyAlignment="1" applyProtection="1">
      <alignment horizontal="right"/>
      <protection hidden="1"/>
    </xf>
    <xf numFmtId="0" fontId="3" fillId="4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Font="1" applyBorder="1" applyAlignment="1" applyProtection="1">
      <alignment horizontal="center" vertical="center" wrapText="1"/>
      <protection hidden="1"/>
    </xf>
    <xf numFmtId="9" fontId="5" fillId="0" borderId="1" xfId="2" applyFont="1" applyBorder="1" applyAlignment="1" applyProtection="1">
      <alignment horizontal="center" vertical="center" wrapText="1"/>
      <protection hidden="1"/>
    </xf>
    <xf numFmtId="0" fontId="5" fillId="0" borderId="1" xfId="0" applyFont="1" applyBorder="1" applyAlignment="1" applyProtection="1">
      <alignment horizontal="center" vertical="center" wrapText="1"/>
      <protection hidden="1"/>
    </xf>
    <xf numFmtId="164" fontId="9" fillId="0" borderId="0" xfId="2" applyNumberFormat="1" applyFont="1" applyAlignment="1" applyProtection="1">
      <alignment horizontal="right" vertical="center" wrapText="1"/>
      <protection hidden="1"/>
    </xf>
    <xf numFmtId="164" fontId="9" fillId="0" borderId="8" xfId="2" applyNumberFormat="1" applyFont="1" applyBorder="1" applyAlignment="1" applyProtection="1">
      <alignment horizontal="right" vertical="center" wrapText="1"/>
      <protection hidden="1"/>
    </xf>
    <xf numFmtId="0" fontId="0" fillId="0" borderId="8" xfId="0" applyBorder="1" applyAlignment="1" applyProtection="1">
      <alignment horizontal="right" wrapText="1"/>
      <protection hidden="1"/>
    </xf>
    <xf numFmtId="0" fontId="0" fillId="9" borderId="1" xfId="0" applyFill="1" applyBorder="1" applyAlignment="1" applyProtection="1">
      <alignment horizontal="center" vertical="center" wrapText="1"/>
      <protection locked="0" hidden="1"/>
    </xf>
    <xf numFmtId="0" fontId="0" fillId="4" borderId="57" xfId="0" applyFill="1" applyBorder="1" applyAlignment="1" applyProtection="1">
      <alignment horizontal="center" vertical="center" wrapText="1"/>
      <protection hidden="1"/>
    </xf>
    <xf numFmtId="0" fontId="0" fillId="4" borderId="1" xfId="0" applyFill="1" applyBorder="1" applyAlignment="1" applyProtection="1">
      <alignment horizontal="center" vertical="center" wrapText="1"/>
      <protection hidden="1"/>
    </xf>
    <xf numFmtId="0" fontId="0" fillId="0" borderId="53" xfId="0" applyBorder="1" applyAlignment="1" applyProtection="1">
      <alignment horizontal="center" vertical="center"/>
      <protection hidden="1"/>
    </xf>
    <xf numFmtId="0" fontId="0" fillId="4" borderId="47" xfId="0" applyFill="1" applyBorder="1" applyAlignment="1" applyProtection="1">
      <alignment horizontal="center" vertical="center" wrapText="1"/>
      <protection hidden="1"/>
    </xf>
    <xf numFmtId="0" fontId="0" fillId="4" borderId="12" xfId="0" applyFill="1" applyBorder="1" applyAlignment="1" applyProtection="1">
      <alignment horizontal="center" vertical="center" wrapText="1"/>
      <protection hidden="1"/>
    </xf>
    <xf numFmtId="0" fontId="0" fillId="4" borderId="38" xfId="0" applyFill="1" applyBorder="1" applyAlignment="1" applyProtection="1">
      <alignment horizontal="center" vertical="center" wrapText="1"/>
      <protection hidden="1"/>
    </xf>
    <xf numFmtId="0" fontId="0" fillId="4" borderId="17" xfId="0" applyFill="1" applyBorder="1" applyAlignment="1" applyProtection="1">
      <alignment horizontal="center" vertical="center" wrapText="1"/>
      <protection hidden="1"/>
    </xf>
    <xf numFmtId="0" fontId="0" fillId="4" borderId="18" xfId="0" applyFill="1" applyBorder="1" applyAlignment="1" applyProtection="1">
      <alignment horizontal="center" vertical="center" wrapText="1"/>
      <protection hidden="1"/>
    </xf>
    <xf numFmtId="0" fontId="0" fillId="4" borderId="21" xfId="0" applyFill="1" applyBorder="1" applyAlignment="1" applyProtection="1">
      <alignment horizontal="center" vertical="center" wrapText="1"/>
      <protection hidden="1"/>
    </xf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6.xml"/><Relationship Id="rId18" Type="http://schemas.openxmlformats.org/officeDocument/2006/relationships/worksheet" Target="worksheets/sheet10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0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5.xml"/><Relationship Id="rId17" Type="http://schemas.openxmlformats.org/officeDocument/2006/relationships/chartsheet" Target="chartsheets/sheet8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7.xml"/><Relationship Id="rId20" Type="http://schemas.openxmlformats.org/officeDocument/2006/relationships/chartsheet" Target="chartsheets/sheet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chartsheet" Target="chartsheets/sheet2.xml"/><Relationship Id="rId15" Type="http://schemas.openxmlformats.org/officeDocument/2006/relationships/worksheet" Target="worksheets/sheet9.xml"/><Relationship Id="rId23" Type="http://schemas.openxmlformats.org/officeDocument/2006/relationships/worksheet" Target="worksheets/sheet1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1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8.xml"/><Relationship Id="rId22" Type="http://schemas.openxmlformats.org/officeDocument/2006/relationships/chartsheet" Target="chartsheets/sheet1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'1er. Trimestre'!$AH$2</c:f>
          <c:strCache>
            <c:ptCount val="1"/>
            <c:pt idx="0">
              <c:v>NOMBRE DE LA DIRECCION/OFICINA/UNIDAD - PAT2014                         EVALUACIÓN DEL 1er. TRIMESTRE                                                                                                                  Cumplimiento por Objetivo Operativo     </c:v>
            </c:pt>
          </c:strCache>
        </c:strRef>
      </c:tx>
      <c:layout/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112676628153102E-2"/>
          <c:y val="0.2468146470423801"/>
          <c:w val="0.96777464674369384"/>
          <c:h val="0.67171505159373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Calc!$B$3</c:f>
              <c:strCache>
                <c:ptCount val="1"/>
                <c:pt idx="0">
                  <c:v>PROGRAMADO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3436620550040876E-2"/>
                  <c:y val="-3.029126361795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490140933441843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Calc!$A$4:$A$5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Calc!$B$4:$B$5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Calc!$C$3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971831765663322E-2"/>
                  <c:y val="-3.0291263617950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490140933441843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Calc!$A$4:$A$5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Calc!$C$4:$C$5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Calc!$D$3</c:f>
              <c:strCache>
                <c:ptCount val="1"/>
                <c:pt idx="0">
                  <c:v>RENDIMIENTO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901409334418485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9295775687551096E-2"/>
                  <c:y val="-3.433009876701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Calc!$A$4:$A$5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Calc!$D$4:$D$5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4813904"/>
        <c:axId val="294808024"/>
        <c:axId val="0"/>
      </c:bar3DChart>
      <c:catAx>
        <c:axId val="29481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94808024"/>
        <c:crosses val="autoZero"/>
        <c:auto val="1"/>
        <c:lblAlgn val="ctr"/>
        <c:lblOffset val="100"/>
        <c:noMultiLvlLbl val="0"/>
      </c:catAx>
      <c:valAx>
        <c:axId val="294808024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294813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Anual!$AC$2</c:f>
          <c:strCache>
            <c:ptCount val="1"/>
            <c:pt idx="0">
              <c:v>OFICINA DE ESTADÍSTICA E INFORMÁTICA - PAT2013                              Monitoreo Anual                                                                                       Cumplimiento por Resultado Esperado                  </c:v>
            </c:pt>
          </c:strCache>
        </c:strRef>
      </c:tx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112676628153102E-2"/>
          <c:y val="0.2468146470423801"/>
          <c:w val="0.96777464674369384"/>
          <c:h val="0.67171505159373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Calc!$G$56</c:f>
              <c:strCache>
                <c:ptCount val="1"/>
                <c:pt idx="0">
                  <c:v>PROGRAMADO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7887327062653418E-3"/>
                  <c:y val="-3.0291263617950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4647887843775547E-3"/>
                  <c:y val="-3.2310681192480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8591551375102189E-3"/>
                  <c:y val="-2.22135933198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Calc!$F$57:$F$59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Calc!$G$57:$G$59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Calc!$H$56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71819493732088E-2"/>
                  <c:y val="-3.0291263617950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3183099059397938E-2"/>
                  <c:y val="-3.2310681192480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8591551375102189E-3"/>
                  <c:y val="-2.22135933198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Calc!$F$57:$F$59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Calc!$H$57:$H$59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120088"/>
        <c:axId val="7117736"/>
        <c:axId val="0"/>
      </c:bar3DChart>
      <c:catAx>
        <c:axId val="712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7117736"/>
        <c:crosses val="autoZero"/>
        <c:auto val="1"/>
        <c:lblAlgn val="ctr"/>
        <c:lblOffset val="100"/>
        <c:noMultiLvlLbl val="0"/>
      </c:catAx>
      <c:valAx>
        <c:axId val="7117736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71200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Calc!$A$42</c:f>
          <c:strCache>
            <c:ptCount val="1"/>
            <c:pt idx="0">
              <c:v>NOMBRE DE LA DIRECCION/OFICINA/UNIDAD - PAT2014</c:v>
            </c:pt>
          </c:strCache>
        </c:strRef>
      </c:tx>
      <c:overlay val="0"/>
    </c:title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Calc!$B$44</c:f>
              <c:strCache>
                <c:ptCount val="1"/>
                <c:pt idx="0">
                  <c:v>Alcanzado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Calc!$A$45:$A$49</c:f>
              <c:strCache>
                <c:ptCount val="5"/>
                <c:pt idx="0">
                  <c:v>1er. Trimestre</c:v>
                </c:pt>
                <c:pt idx="1">
                  <c:v>2o. Trimestre</c:v>
                </c:pt>
                <c:pt idx="2">
                  <c:v>3er. Trimestre</c:v>
                </c:pt>
                <c:pt idx="3">
                  <c:v>4o. Trimestre</c:v>
                </c:pt>
                <c:pt idx="4">
                  <c:v>Anual</c:v>
                </c:pt>
              </c:strCache>
            </c:strRef>
          </c:cat>
          <c:val>
            <c:numRef>
              <c:f>Calc!$B$45:$B$49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Calc!$C$44</c:f>
              <c:strCache>
                <c:ptCount val="1"/>
                <c:pt idx="0">
                  <c:v>Faltante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Calc!$A$45:$A$49</c:f>
              <c:strCache>
                <c:ptCount val="5"/>
                <c:pt idx="0">
                  <c:v>1er. Trimestre</c:v>
                </c:pt>
                <c:pt idx="1">
                  <c:v>2o. Trimestre</c:v>
                </c:pt>
                <c:pt idx="2">
                  <c:v>3er. Trimestre</c:v>
                </c:pt>
                <c:pt idx="3">
                  <c:v>4o. Trimestre</c:v>
                </c:pt>
                <c:pt idx="4">
                  <c:v>Anual</c:v>
                </c:pt>
              </c:strCache>
            </c:strRef>
          </c:cat>
          <c:val>
            <c:numRef>
              <c:f>Calc!$C$45:$C$49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118128"/>
        <c:axId val="7118520"/>
        <c:axId val="0"/>
      </c:bar3DChart>
      <c:catAx>
        <c:axId val="7118128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crossAx val="7118520"/>
        <c:crosses val="autoZero"/>
        <c:auto val="1"/>
        <c:lblAlgn val="ctr"/>
        <c:lblOffset val="100"/>
        <c:noMultiLvlLbl val="0"/>
      </c:catAx>
      <c:valAx>
        <c:axId val="7118520"/>
        <c:scaling>
          <c:orientation val="minMax"/>
        </c:scaling>
        <c:delete val="0"/>
        <c:axPos val="b"/>
        <c:majorGridlines/>
        <c:numFmt formatCode="0.00%" sourceLinked="1"/>
        <c:majorTickMark val="none"/>
        <c:minorTickMark val="none"/>
        <c:tickLblPos val="nextTo"/>
        <c:crossAx val="711812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100" b="1"/>
            </a:pPr>
            <a:endParaRPr lang="es-MX"/>
          </a:p>
        </c:txPr>
      </c:dTable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'1er. Trimestre'!$AI$2</c:f>
          <c:strCache>
            <c:ptCount val="1"/>
            <c:pt idx="0">
              <c:v>NOMBRE DE LA DIRECCION/OFICINA/UNIDAD - PAT2014                         EVALUACIÓN DEL 1er. TRIMESTRE                                                                                                                  Cumplimiento por Resultado Esperado     </c:v>
            </c:pt>
          </c:strCache>
        </c:strRef>
      </c:tx>
      <c:layout/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112676628153102E-2"/>
          <c:y val="0.2468146470423801"/>
          <c:w val="0.96777464674369384"/>
          <c:h val="0.67171505159373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Calc!$G$3</c:f>
              <c:strCache>
                <c:ptCount val="1"/>
                <c:pt idx="0">
                  <c:v>PROGRAMADO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7887327062653418E-3"/>
                  <c:y val="-3.0291263617950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4647887843775547E-3"/>
                  <c:y val="-3.2310681192480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8591551375102189E-3"/>
                  <c:y val="-2.22135933198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Calc!$F$4:$F$6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Calc!$G$4:$G$6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Calc!$H$3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71819493732088E-2"/>
                  <c:y val="-3.0291263617950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3183099059397938E-2"/>
                  <c:y val="-3.2310681192480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5.8591551375102189E-3"/>
                  <c:y val="-2.22135933198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Calc!$F$4:$F$6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Calc!$H$4:$H$6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Calc!$I$3</c:f>
              <c:strCache>
                <c:ptCount val="1"/>
                <c:pt idx="0">
                  <c:v>RENDIMIENTO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901409334418485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9295775687551096E-2"/>
                  <c:y val="-3.433009876701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3436620550040876E-2"/>
                  <c:y val="-2.22135933198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Calc!$F$4:$F$6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Calc!$I$4:$I$6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837304"/>
        <c:axId val="247836912"/>
        <c:axId val="0"/>
      </c:bar3DChart>
      <c:catAx>
        <c:axId val="247837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47836912"/>
        <c:crosses val="autoZero"/>
        <c:auto val="1"/>
        <c:lblAlgn val="ctr"/>
        <c:lblOffset val="100"/>
        <c:noMultiLvlLbl val="0"/>
      </c:catAx>
      <c:valAx>
        <c:axId val="247836912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2478373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'2o. Trimestre'!$AH$2</c:f>
          <c:strCache>
            <c:ptCount val="1"/>
            <c:pt idx="0">
              <c:v>OFICINA DE ESTADÍSTICA E INFORMÁTICA - PAT2014                         EVALUACIÓN DEL 2o. TRIMESTRE                                                                                                                Cumplimiento por Objetivo Operativo         </c:v>
            </c:pt>
          </c:strCache>
        </c:strRef>
      </c:tx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112676628153102E-2"/>
          <c:y val="0.2468146470423801"/>
          <c:w val="0.96777464674369384"/>
          <c:h val="0.67171505159373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Calc!$B$14</c:f>
              <c:strCache>
                <c:ptCount val="1"/>
                <c:pt idx="0">
                  <c:v>PROGRAMADO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3436620550040876E-2"/>
                  <c:y val="-3.029126361795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490140933441843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Calc!$A$15:$A$16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Calc!$B$15:$B$16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Calc!$C$14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971831765663322E-2"/>
                  <c:y val="-3.0291263617950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490140933441843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Calc!$A$15:$A$16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Calc!$C$15:$C$16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Calc!$D$14</c:f>
              <c:strCache>
                <c:ptCount val="1"/>
                <c:pt idx="0">
                  <c:v>RENDIMIENTO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901409334418485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9295775687551096E-2"/>
                  <c:y val="-3.433009876701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Calc!$A$15:$A$16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Calc!$D$15:$D$16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832600"/>
        <c:axId val="247832992"/>
        <c:axId val="0"/>
      </c:bar3DChart>
      <c:catAx>
        <c:axId val="24783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47832992"/>
        <c:crosses val="autoZero"/>
        <c:auto val="1"/>
        <c:lblAlgn val="ctr"/>
        <c:lblOffset val="100"/>
        <c:noMultiLvlLbl val="0"/>
      </c:catAx>
      <c:valAx>
        <c:axId val="247832992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2478326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'2o. Trimestre'!$AI$2</c:f>
          <c:strCache>
            <c:ptCount val="1"/>
            <c:pt idx="0">
              <c:v>OFICINA DE ESTADÍSTICA E INFORMÁTICA - PAT2014                         EVALUACIÓN DEL 2o. TRIMESTRE                                                                                                                  Cumplimiento por Resultado Esperado       </c:v>
            </c:pt>
          </c:strCache>
        </c:strRef>
      </c:tx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112676628153102E-2"/>
          <c:y val="0.2468146470423801"/>
          <c:w val="0.96777464674369384"/>
          <c:h val="0.67171505159373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Calc!$G$14</c:f>
              <c:strCache>
                <c:ptCount val="1"/>
                <c:pt idx="0">
                  <c:v>PROGRAMADO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7887327062653418E-3"/>
                  <c:y val="-3.0291263617950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4647887843775547E-3"/>
                  <c:y val="-3.2310681192480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8591551375102189E-3"/>
                  <c:y val="-2.22135933198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Calc!$F$15:$F$17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Calc!$G$15:$G$17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Calc!$H$14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71819493732088E-2"/>
                  <c:y val="-3.0291263617950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3183099059397938E-2"/>
                  <c:y val="-3.2310681192480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8591551375102189E-3"/>
                  <c:y val="-2.22135933198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Calc!$F$15:$F$17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Calc!$H$15:$H$17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Calc!$I$14</c:f>
              <c:strCache>
                <c:ptCount val="1"/>
                <c:pt idx="0">
                  <c:v>RENDIMIENTO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901409334418485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9295775687551096E-2"/>
                  <c:y val="-3.433009876701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3436620550040876E-2"/>
                  <c:y val="-2.22135933198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Calc!$F$15:$F$17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Calc!$I$15:$I$17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47834560"/>
        <c:axId val="366016080"/>
        <c:axId val="0"/>
      </c:bar3DChart>
      <c:catAx>
        <c:axId val="2478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66016080"/>
        <c:crosses val="autoZero"/>
        <c:auto val="1"/>
        <c:lblAlgn val="ctr"/>
        <c:lblOffset val="100"/>
        <c:noMultiLvlLbl val="0"/>
      </c:catAx>
      <c:valAx>
        <c:axId val="366016080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24783456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'3er. Trimestre'!$AH$2</c:f>
          <c:strCache>
            <c:ptCount val="1"/>
            <c:pt idx="0">
              <c:v>OFICINA DE ESTADÍSTICA E INFORMÁTICA - PAT2014                         EVALUACIÓN DEL 3er. TRIMESTRE                                                                                                                  Cumplimiento por Objetivo Operativo      </c:v>
            </c:pt>
          </c:strCache>
        </c:strRef>
      </c:tx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112676628153102E-2"/>
          <c:y val="0.2468146470423801"/>
          <c:w val="0.96777464674369384"/>
          <c:h val="0.67171505159373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Calc!$B$24</c:f>
              <c:strCache>
                <c:ptCount val="1"/>
                <c:pt idx="0">
                  <c:v>PROGRAMADO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3436620550040876E-2"/>
                  <c:y val="-3.029126361795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490140933441843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Calc!$A$25:$A$26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Calc!$B$25:$B$26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Calc!$C$24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971831765663322E-2"/>
                  <c:y val="-3.0291263617950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490140933441843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Calc!$A$25:$A$26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Calc!$C$25:$C$26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Calc!$D$24</c:f>
              <c:strCache>
                <c:ptCount val="1"/>
                <c:pt idx="0">
                  <c:v>RENDIMIENTO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901409334418485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9295775687551096E-2"/>
                  <c:y val="-3.433009876701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Calc!$A$25:$A$26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Calc!$D$25:$D$26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016472"/>
        <c:axId val="366020784"/>
        <c:axId val="0"/>
      </c:bar3DChart>
      <c:catAx>
        <c:axId val="36601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66020784"/>
        <c:crosses val="autoZero"/>
        <c:auto val="1"/>
        <c:lblAlgn val="ctr"/>
        <c:lblOffset val="100"/>
        <c:noMultiLvlLbl val="0"/>
      </c:catAx>
      <c:valAx>
        <c:axId val="366020784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366016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'3er. Trimestre'!$AI$2</c:f>
          <c:strCache>
            <c:ptCount val="1"/>
            <c:pt idx="0">
              <c:v>OFICINA DE ESTADÍSTICA E INFORMÁTICA - PAT2014                         EVALUACIÓN DEL 3er. TRIMESTRE                                                                                                                  Cumplimiento por Resultado Esperado      </c:v>
            </c:pt>
          </c:strCache>
        </c:strRef>
      </c:tx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112676628153102E-2"/>
          <c:y val="0.2468146470423801"/>
          <c:w val="0.96777464674369384"/>
          <c:h val="0.67171505159373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Calc!$G$24</c:f>
              <c:strCache>
                <c:ptCount val="1"/>
                <c:pt idx="0">
                  <c:v>PROGRAMADO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7887327062653418E-3"/>
                  <c:y val="-3.0291263617950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4647887843775547E-3"/>
                  <c:y val="-3.2310681192480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8591551375102189E-3"/>
                  <c:y val="-2.22135933198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Calc!$F$25:$F$27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Calc!$G$25:$G$27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Calc!$H$24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71819493732088E-2"/>
                  <c:y val="-3.0291263617950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3183099059397938E-2"/>
                  <c:y val="-3.2310681192480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8591551375102189E-3"/>
                  <c:y val="-2.22135933198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Calc!$F$25:$F$27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Calc!$H$25:$H$27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Calc!$I$24</c:f>
              <c:strCache>
                <c:ptCount val="1"/>
                <c:pt idx="0">
                  <c:v>RENDIMIENTO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901409334418485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9295775687551096E-2"/>
                  <c:y val="-3.433009876701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3436620550040876E-2"/>
                  <c:y val="-2.22135933198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Calc!$F$25:$F$27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Calc!$I$25:$I$27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6021568"/>
        <c:axId val="366014512"/>
        <c:axId val="0"/>
      </c:bar3DChart>
      <c:catAx>
        <c:axId val="36602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66014512"/>
        <c:crosses val="autoZero"/>
        <c:auto val="1"/>
        <c:lblAlgn val="ctr"/>
        <c:lblOffset val="100"/>
        <c:noMultiLvlLbl val="0"/>
      </c:catAx>
      <c:valAx>
        <c:axId val="366014512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36602156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'4o. Trimestre'!$AH$2</c:f>
          <c:strCache>
            <c:ptCount val="1"/>
            <c:pt idx="0">
              <c:v>OFICINA DE ESTADÍSTICA E INFORMÁTICA - PAT2014                         EVALUACIÓN DEL 4o. TRIMESTRE                                                                                                                  Cumplimiento por Objetivo Operativo       </c:v>
            </c:pt>
          </c:strCache>
        </c:strRef>
      </c:tx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112676628153102E-2"/>
          <c:y val="0.2468146470423801"/>
          <c:w val="0.96777464674369384"/>
          <c:h val="0.67171505159373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Calc!$B$34</c:f>
              <c:strCache>
                <c:ptCount val="1"/>
                <c:pt idx="0">
                  <c:v>PROGRAMADO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3436620550040876E-2"/>
                  <c:y val="-3.029126361795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490140933441843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Calc!$A$35:$A$36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Calc!$B$35:$B$36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Calc!$C$34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971831765663322E-2"/>
                  <c:y val="-3.0291263617950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490140933441843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Calc!$A$35:$A$36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Calc!$C$35:$C$36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Calc!$D$34</c:f>
              <c:strCache>
                <c:ptCount val="1"/>
                <c:pt idx="0">
                  <c:v>RENDIMIENTO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901409334418485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9295775687551096E-2"/>
                  <c:y val="-3.433009876701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Calc!$A$35:$A$36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Calc!$D$35:$D$36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966472"/>
        <c:axId val="363962552"/>
        <c:axId val="0"/>
      </c:bar3DChart>
      <c:catAx>
        <c:axId val="363966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363962552"/>
        <c:crosses val="autoZero"/>
        <c:auto val="1"/>
        <c:lblAlgn val="ctr"/>
        <c:lblOffset val="100"/>
        <c:noMultiLvlLbl val="0"/>
      </c:catAx>
      <c:valAx>
        <c:axId val="363962552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363966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'4o. Trimestre'!$AI$2</c:f>
          <c:strCache>
            <c:ptCount val="1"/>
            <c:pt idx="0">
              <c:v>OFICINA DE ESTADÍSTICA E INFORMÁTICA - PAT2014                         EVALUACIÓN DEL 4o. TRIMESTRE                                                                                                                  Cumplimiento por Resultado Esperado       </c:v>
            </c:pt>
          </c:strCache>
        </c:strRef>
      </c:tx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112676628153102E-2"/>
          <c:y val="0.2468146470423801"/>
          <c:w val="0.96777464674369384"/>
          <c:h val="0.67171505159373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Calc!$G$34</c:f>
              <c:strCache>
                <c:ptCount val="1"/>
                <c:pt idx="0">
                  <c:v>PROGRAMADO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8.7887327062653418E-3"/>
                  <c:y val="-3.0291263617950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4647887843775547E-3"/>
                  <c:y val="-3.2310681192480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8591551375102189E-3"/>
                  <c:y val="-2.22135933198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Calc!$F$35:$F$37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Calc!$G$35:$G$37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Calc!$H$34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71819493732088E-2"/>
                  <c:y val="-3.0291263617950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3183099059397938E-2"/>
                  <c:y val="-3.23106811924803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5.8591551375102189E-3"/>
                  <c:y val="-2.22135933198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Calc!$F$35:$F$37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Calc!$H$35:$H$37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2"/>
          <c:order val="2"/>
          <c:tx>
            <c:strRef>
              <c:f>Calc!$I$34</c:f>
              <c:strCache>
                <c:ptCount val="1"/>
                <c:pt idx="0">
                  <c:v>RENDIMIENTO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4901409334418485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9295775687551096E-2"/>
                  <c:y val="-3.4330098767010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2.3436620550040876E-2"/>
                  <c:y val="-2.22135933198302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Calc!$F$35:$F$37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cat>
          <c:val>
            <c:numRef>
              <c:f>Calc!$I$35:$I$37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63960200"/>
        <c:axId val="294156816"/>
        <c:axId val="0"/>
      </c:bar3DChart>
      <c:catAx>
        <c:axId val="363960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94156816"/>
        <c:crosses val="autoZero"/>
        <c:auto val="1"/>
        <c:lblAlgn val="ctr"/>
        <c:lblOffset val="100"/>
        <c:noMultiLvlLbl val="0"/>
      </c:catAx>
      <c:valAx>
        <c:axId val="294156816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36396020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strRef>
          <c:f>Anual!$AB$2</c:f>
          <c:strCache>
            <c:ptCount val="1"/>
            <c:pt idx="0">
              <c:v>OFICINA DE ESTADÍSTICA E INFORMÁTICA - PAT2013                                       Monitoreo Anual                                                                                                    Cumplimiento por Objetivo Operativo                  </c:v>
            </c:pt>
          </c:strCache>
        </c:strRef>
      </c:tx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1.6112676628153102E-2"/>
          <c:y val="0.2468146470423801"/>
          <c:w val="0.96777464674369384"/>
          <c:h val="0.671715051593733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Calc!$B$56</c:f>
              <c:strCache>
                <c:ptCount val="1"/>
                <c:pt idx="0">
                  <c:v>REALIZADO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3436620550040876E-2"/>
                  <c:y val="-3.029126361795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490140933441843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Calc!$A$57:$A$58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Calc!$B$57:$B$58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Calc!$C$56</c:f>
              <c:strCache>
                <c:ptCount val="1"/>
                <c:pt idx="0">
                  <c:v>FALTANTE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2.1971831765663322E-2"/>
                  <c:y val="-3.029126361795036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2.490140933441843E-2"/>
                  <c:y val="-3.23106811924803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Calc!$A$57:$A$58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cat>
          <c:val>
            <c:numRef>
              <c:f>Calc!$C$57:$C$58</c:f>
              <c:numCache>
                <c:formatCode>0.0%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94158776"/>
        <c:axId val="294155248"/>
        <c:axId val="0"/>
      </c:bar3DChart>
      <c:catAx>
        <c:axId val="294158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MX"/>
          </a:p>
        </c:txPr>
        <c:crossAx val="294155248"/>
        <c:crosses val="autoZero"/>
        <c:auto val="1"/>
        <c:lblAlgn val="ctr"/>
        <c:lblOffset val="100"/>
        <c:noMultiLvlLbl val="0"/>
      </c:catAx>
      <c:valAx>
        <c:axId val="294155248"/>
        <c:scaling>
          <c:orientation val="minMax"/>
        </c:scaling>
        <c:delete val="1"/>
        <c:axPos val="l"/>
        <c:numFmt formatCode="0.0%" sourceLinked="1"/>
        <c:majorTickMark val="out"/>
        <c:minorTickMark val="none"/>
        <c:tickLblPos val="nextTo"/>
        <c:crossAx val="2941587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s-MX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MX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Gráfico3">
    <tabColor rgb="FFFFFF00"/>
  </sheetPr>
  <sheetViews>
    <sheetView zoomScale="78" workbookViewId="0"/>
  </sheetViews>
  <pageMargins left="0.7" right="0.7" top="0.75" bottom="0.75" header="0.3" footer="0.3"/>
  <pageSetup paperSize="9" orientation="landscape" r:id="rId1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>
    <tabColor theme="9" tint="-0.249977111117893"/>
  </sheetPr>
  <sheetViews>
    <sheetView zoomScale="78" workbookViewId="0"/>
  </sheetViews>
  <pageMargins left="0.7" right="0.7" top="0.75" bottom="0.75" header="0.3" footer="0.3"/>
  <pageSetup paperSize="9" orientation="landscape" r:id="rId1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>
    <tabColor theme="0" tint="-0.499984740745262"/>
  </sheetPr>
  <sheetViews>
    <sheetView zoomScale="7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Gráfico4">
    <tabColor rgb="FFFFFF00"/>
  </sheetPr>
  <sheetViews>
    <sheetView zoomScale="78" workbookViewId="0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Gráfico5">
    <tabColor rgb="FFFF0000"/>
  </sheetPr>
  <sheetViews>
    <sheetView zoomScale="78" workbookViewId="0"/>
  </sheetViews>
  <pageMargins left="0.7" right="0.7" top="0.75" bottom="0.75" header="0.3" footer="0.3"/>
  <pageSetup paperSize="9"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Gráfico6">
    <tabColor rgb="FFFF0000"/>
  </sheetPr>
  <sheetViews>
    <sheetView zoomScale="78" workbookViewId="0"/>
  </sheetViews>
  <pageMargins left="0.7" right="0.7" top="0.75" bottom="0.75" header="0.3" footer="0.3"/>
  <pageSetup paperSize="9"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rgb="FF0070C0"/>
  </sheetPr>
  <sheetViews>
    <sheetView zoomScale="78" workbookViewId="0"/>
  </sheetViews>
  <pageMargins left="0.7" right="0.7" top="0.75" bottom="0.75" header="0.3" footer="0.3"/>
  <pageSetup orientation="landscape" r:id="rId1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rgb="FF0070C0"/>
  </sheetPr>
  <sheetViews>
    <sheetView zoomScale="78" workbookViewId="0"/>
  </sheetViews>
  <pageMargins left="0.7" right="0.7" top="0.75" bottom="0.75" header="0.3" footer="0.3"/>
  <pageSetup orientation="landscape" r:id="rId1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rgb="FF00B050"/>
  </sheetPr>
  <sheetViews>
    <sheetView zoomScale="78" workbookViewId="0"/>
  </sheetViews>
  <pageMargins left="0.7" right="0.7" top="0.75" bottom="0.75" header="0.3" footer="0.3"/>
  <pageSetup paperSize="9" orientation="landscape" r:id="rId1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rgb="FF00B050"/>
  </sheetPr>
  <sheetViews>
    <sheetView zoomScale="78" workbookViewId="0"/>
  </sheetViews>
  <pageMargins left="0.7" right="0.7" top="0.75" bottom="0.75" header="0.3" footer="0.3"/>
  <pageSetup paperSize="9" orientation="landscape" r:id="rId1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9" tint="-0.249977111117893"/>
  </sheetPr>
  <sheetViews>
    <sheetView zoomScale="78" workbookViewId="0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Informes 2o. Trimestre'!A1"/><Relationship Id="rId13" Type="http://schemas.openxmlformats.org/officeDocument/2006/relationships/hyperlink" Target="#'4o. Trimestre'!A1"/><Relationship Id="rId3" Type="http://schemas.openxmlformats.org/officeDocument/2006/relationships/image" Target="../media/image2.jpeg"/><Relationship Id="rId7" Type="http://schemas.openxmlformats.org/officeDocument/2006/relationships/hyperlink" Target="#'Informes 1er. Trimestre'!A1"/><Relationship Id="rId12" Type="http://schemas.openxmlformats.org/officeDocument/2006/relationships/hyperlink" Target="#'3er. Trimestre'!A1"/><Relationship Id="rId2" Type="http://schemas.openxmlformats.org/officeDocument/2006/relationships/image" Target="../media/image1.jpeg"/><Relationship Id="rId1" Type="http://schemas.openxmlformats.org/officeDocument/2006/relationships/hyperlink" Target="#'1er. Trimestre'!A1"/><Relationship Id="rId6" Type="http://schemas.openxmlformats.org/officeDocument/2006/relationships/hyperlink" Target="#'Informes 3er. Trimestre'!A1"/><Relationship Id="rId11" Type="http://schemas.openxmlformats.org/officeDocument/2006/relationships/hyperlink" Target="#'2o. Trimestre'!A1"/><Relationship Id="rId5" Type="http://schemas.openxmlformats.org/officeDocument/2006/relationships/image" Target="../media/image4.jpeg"/><Relationship Id="rId10" Type="http://schemas.openxmlformats.org/officeDocument/2006/relationships/hyperlink" Target="#'Informes Anual'!A1"/><Relationship Id="rId4" Type="http://schemas.openxmlformats.org/officeDocument/2006/relationships/image" Target="../media/image3.png"/><Relationship Id="rId9" Type="http://schemas.openxmlformats.org/officeDocument/2006/relationships/hyperlink" Target="#'Informes 4o. Trimestre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Index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Index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Index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Index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Index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3</xdr:row>
      <xdr:rowOff>66675</xdr:rowOff>
    </xdr:from>
    <xdr:to>
      <xdr:col>2</xdr:col>
      <xdr:colOff>1066800</xdr:colOff>
      <xdr:row>3</xdr:row>
      <xdr:rowOff>638175</xdr:rowOff>
    </xdr:to>
    <xdr:pic>
      <xdr:nvPicPr>
        <xdr:cNvPr id="7169" name="13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33550" y="1285875"/>
          <a:ext cx="9334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428625</xdr:colOff>
      <xdr:row>4</xdr:row>
      <xdr:rowOff>190500</xdr:rowOff>
    </xdr:from>
    <xdr:to>
      <xdr:col>6</xdr:col>
      <xdr:colOff>1095375</xdr:colOff>
      <xdr:row>4</xdr:row>
      <xdr:rowOff>190500</xdr:rowOff>
    </xdr:to>
    <xdr:pic>
      <xdr:nvPicPr>
        <xdr:cNvPr id="7170" name="14 Imagen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2105025"/>
          <a:ext cx="6667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104774</xdr:colOff>
      <xdr:row>3</xdr:row>
      <xdr:rowOff>28575</xdr:rowOff>
    </xdr:from>
    <xdr:to>
      <xdr:col>6</xdr:col>
      <xdr:colOff>1150937</xdr:colOff>
      <xdr:row>3</xdr:row>
      <xdr:rowOff>657225</xdr:rowOff>
    </xdr:to>
    <xdr:pic>
      <xdr:nvPicPr>
        <xdr:cNvPr id="7171" name="15 Imagen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27774" y="1250950"/>
          <a:ext cx="1046163" cy="62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57150</xdr:colOff>
      <xdr:row>2</xdr:row>
      <xdr:rowOff>38100</xdr:rowOff>
    </xdr:from>
    <xdr:to>
      <xdr:col>1</xdr:col>
      <xdr:colOff>1219200</xdr:colOff>
      <xdr:row>2</xdr:row>
      <xdr:rowOff>647700</xdr:rowOff>
    </xdr:to>
    <xdr:pic>
      <xdr:nvPicPr>
        <xdr:cNvPr id="7172" name="16 Imagen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561975"/>
          <a:ext cx="1162050" cy="609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133350</xdr:colOff>
      <xdr:row>4</xdr:row>
      <xdr:rowOff>57150</xdr:rowOff>
    </xdr:from>
    <xdr:to>
      <xdr:col>4</xdr:col>
      <xdr:colOff>1076325</xdr:colOff>
      <xdr:row>4</xdr:row>
      <xdr:rowOff>628650</xdr:rowOff>
    </xdr:to>
    <xdr:pic>
      <xdr:nvPicPr>
        <xdr:cNvPr id="7173" name="21 Imagen">
          <a:hlinkClick xmlns:r="http://schemas.openxmlformats.org/officeDocument/2006/relationships" r:id="rId6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95750" y="1971675"/>
          <a:ext cx="942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95250</xdr:colOff>
      <xdr:row>4</xdr:row>
      <xdr:rowOff>28575</xdr:rowOff>
    </xdr:from>
    <xdr:to>
      <xdr:col>2</xdr:col>
      <xdr:colOff>1047750</xdr:colOff>
      <xdr:row>4</xdr:row>
      <xdr:rowOff>600075</xdr:rowOff>
    </xdr:to>
    <xdr:pic>
      <xdr:nvPicPr>
        <xdr:cNvPr id="7174" name="23 Imagen">
          <a:hlinkClick xmlns:r="http://schemas.openxmlformats.org/officeDocument/2006/relationships" r:id="rId7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943100"/>
          <a:ext cx="952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95250</xdr:colOff>
      <xdr:row>4</xdr:row>
      <xdr:rowOff>28575</xdr:rowOff>
    </xdr:from>
    <xdr:to>
      <xdr:col>3</xdr:col>
      <xdr:colOff>1038225</xdr:colOff>
      <xdr:row>4</xdr:row>
      <xdr:rowOff>600075</xdr:rowOff>
    </xdr:to>
    <xdr:pic>
      <xdr:nvPicPr>
        <xdr:cNvPr id="7175" name="24 Imagen">
          <a:hlinkClick xmlns:r="http://schemas.openxmlformats.org/officeDocument/2006/relationships" r:id="rId8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1943100"/>
          <a:ext cx="94297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95250</xdr:colOff>
      <xdr:row>4</xdr:row>
      <xdr:rowOff>57150</xdr:rowOff>
    </xdr:from>
    <xdr:to>
      <xdr:col>5</xdr:col>
      <xdr:colOff>1047750</xdr:colOff>
      <xdr:row>4</xdr:row>
      <xdr:rowOff>628650</xdr:rowOff>
    </xdr:to>
    <xdr:pic>
      <xdr:nvPicPr>
        <xdr:cNvPr id="7176" name="25 Imagen">
          <a:hlinkClick xmlns:r="http://schemas.openxmlformats.org/officeDocument/2006/relationships" r:id="rId9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0" y="1971675"/>
          <a:ext cx="952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152400</xdr:colOff>
      <xdr:row>4</xdr:row>
      <xdr:rowOff>66675</xdr:rowOff>
    </xdr:from>
    <xdr:to>
      <xdr:col>6</xdr:col>
      <xdr:colOff>1104900</xdr:colOff>
      <xdr:row>4</xdr:row>
      <xdr:rowOff>638175</xdr:rowOff>
    </xdr:to>
    <xdr:pic>
      <xdr:nvPicPr>
        <xdr:cNvPr id="7177" name="26 Imagen">
          <a:hlinkClick xmlns:r="http://schemas.openxmlformats.org/officeDocument/2006/relationships" r:id="rId10"/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1981200"/>
          <a:ext cx="9525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142875</xdr:colOff>
      <xdr:row>3</xdr:row>
      <xdr:rowOff>57150</xdr:rowOff>
    </xdr:from>
    <xdr:to>
      <xdr:col>3</xdr:col>
      <xdr:colOff>1085850</xdr:colOff>
      <xdr:row>3</xdr:row>
      <xdr:rowOff>619125</xdr:rowOff>
    </xdr:to>
    <xdr:pic>
      <xdr:nvPicPr>
        <xdr:cNvPr id="7178" name="27 Imagen">
          <a:hlinkClick xmlns:r="http://schemas.openxmlformats.org/officeDocument/2006/relationships" r:id="rId1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276350"/>
          <a:ext cx="942975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142875</xdr:colOff>
      <xdr:row>3</xdr:row>
      <xdr:rowOff>66675</xdr:rowOff>
    </xdr:from>
    <xdr:to>
      <xdr:col>4</xdr:col>
      <xdr:colOff>1076325</xdr:colOff>
      <xdr:row>3</xdr:row>
      <xdr:rowOff>628650</xdr:rowOff>
    </xdr:to>
    <xdr:pic>
      <xdr:nvPicPr>
        <xdr:cNvPr id="7179" name="28 Imagen">
          <a:hlinkClick xmlns:r="http://schemas.openxmlformats.org/officeDocument/2006/relationships" r:id="rId12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05275" y="1285875"/>
          <a:ext cx="9334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180975</xdr:colOff>
      <xdr:row>3</xdr:row>
      <xdr:rowOff>76200</xdr:rowOff>
    </xdr:from>
    <xdr:to>
      <xdr:col>5</xdr:col>
      <xdr:colOff>1114425</xdr:colOff>
      <xdr:row>3</xdr:row>
      <xdr:rowOff>638175</xdr:rowOff>
    </xdr:to>
    <xdr:pic>
      <xdr:nvPicPr>
        <xdr:cNvPr id="7180" name="29 Imagen">
          <a:hlinkClick xmlns:r="http://schemas.openxmlformats.org/officeDocument/2006/relationships" r:id="rId13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24475" y="1295400"/>
          <a:ext cx="9334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</xdr:colOff>
      <xdr:row>1</xdr:row>
      <xdr:rowOff>57150</xdr:rowOff>
    </xdr:from>
    <xdr:to>
      <xdr:col>0</xdr:col>
      <xdr:colOff>1156231</xdr:colOff>
      <xdr:row>4</xdr:row>
      <xdr:rowOff>75009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295275"/>
          <a:ext cx="1099081" cy="68460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0.84764</cdr:x>
      <cdr:y>0.0119</cdr:y>
    </cdr:from>
    <cdr:to>
      <cdr:x>0.99437</cdr:x>
      <cdr:y>0.08525</cdr:y>
    </cdr:to>
    <cdr:sp macro="" textlink="'3er. Trimestre'!$AN$3">
      <cdr:nvSpPr>
        <cdr:cNvPr id="2" name="1 Rectángulo"/>
        <cdr:cNvSpPr/>
      </cdr:nvSpPr>
      <cdr:spPr>
        <a:xfrm xmlns:a="http://schemas.openxmlformats.org/drawingml/2006/main">
          <a:off x="7351347" y="73269"/>
          <a:ext cx="1270000" cy="45182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4"/>
        </a:lnRef>
        <a:fillRef xmlns:a="http://schemas.openxmlformats.org/drawingml/2006/main" idx="3">
          <a:schemeClr val="accent4"/>
        </a:fillRef>
        <a:effectRef xmlns:a="http://schemas.openxmlformats.org/drawingml/2006/main" idx="3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 anchorCtr="1"/>
        <a:lstStyle xmlns:a="http://schemas.openxmlformats.org/drawingml/2006/main"/>
        <a:p xmlns:a="http://schemas.openxmlformats.org/drawingml/2006/main">
          <a:fld id="{41752D07-FDDD-418E-861C-16EA948EEE97}" type="TxLink">
            <a:rPr lang="es-SV" sz="2800"/>
            <a:pPr/>
            <a:t>#¡DIV/0!</a:t>
          </a:fld>
          <a:endParaRPr lang="es-SV" sz="2800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70192" cy="6288942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</xdr:colOff>
      <xdr:row>1</xdr:row>
      <xdr:rowOff>57150</xdr:rowOff>
    </xdr:from>
    <xdr:to>
      <xdr:col>0</xdr:col>
      <xdr:colOff>1156231</xdr:colOff>
      <xdr:row>4</xdr:row>
      <xdr:rowOff>75009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295275"/>
          <a:ext cx="1099081" cy="68460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0.77546</cdr:x>
      <cdr:y>0.09238</cdr:y>
    </cdr:from>
    <cdr:to>
      <cdr:x>0.92219</cdr:x>
      <cdr:y>0.16573</cdr:y>
    </cdr:to>
    <cdr:sp macro="" textlink="'4o. Trimestre'!$AN$3">
      <cdr:nvSpPr>
        <cdr:cNvPr id="2" name="1 Rectángulo"/>
        <cdr:cNvSpPr/>
      </cdr:nvSpPr>
      <cdr:spPr>
        <a:xfrm xmlns:a="http://schemas.openxmlformats.org/drawingml/2006/main">
          <a:off x="7215819" y="560685"/>
          <a:ext cx="1365351" cy="44517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4"/>
        </a:lnRef>
        <a:fillRef xmlns:a="http://schemas.openxmlformats.org/drawingml/2006/main" idx="3">
          <a:schemeClr val="accent4"/>
        </a:fillRef>
        <a:effectRef xmlns:a="http://schemas.openxmlformats.org/drawingml/2006/main" idx="3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 anchorCtr="1"/>
        <a:lstStyle xmlns:a="http://schemas.openxmlformats.org/drawingml/2006/main"/>
        <a:p xmlns:a="http://schemas.openxmlformats.org/drawingml/2006/main">
          <a:fld id="{D63824C6-726A-4999-9298-EDC3AED4ABC9}" type="TxLink">
            <a:rPr lang="es-SV" sz="2800"/>
            <a:pPr/>
            <a:t>#¡DIV/0!</a:t>
          </a:fld>
          <a:endParaRPr lang="es-SV" sz="2800"/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</xdr:colOff>
      <xdr:row>1</xdr:row>
      <xdr:rowOff>57150</xdr:rowOff>
    </xdr:from>
    <xdr:to>
      <xdr:col>0</xdr:col>
      <xdr:colOff>1156231</xdr:colOff>
      <xdr:row>4</xdr:row>
      <xdr:rowOff>75009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295275"/>
          <a:ext cx="1099081" cy="68460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</xdr:colOff>
      <xdr:row>1</xdr:row>
      <xdr:rowOff>57150</xdr:rowOff>
    </xdr:from>
    <xdr:to>
      <xdr:col>0</xdr:col>
      <xdr:colOff>1156231</xdr:colOff>
      <xdr:row>4</xdr:row>
      <xdr:rowOff>75009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295275"/>
          <a:ext cx="1099081" cy="68460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0.8178</cdr:x>
      <cdr:y>0.03453</cdr:y>
    </cdr:from>
    <cdr:to>
      <cdr:x>0.96453</cdr:x>
      <cdr:y>0.10788</cdr:y>
    </cdr:to>
    <cdr:sp macro="" textlink="Anual!$AD$3">
      <cdr:nvSpPr>
        <cdr:cNvPr id="3" name="1 Rectángulo"/>
        <cdr:cNvSpPr/>
      </cdr:nvSpPr>
      <cdr:spPr>
        <a:xfrm xmlns:a="http://schemas.openxmlformats.org/drawingml/2006/main">
          <a:off x="7609743" y="209550"/>
          <a:ext cx="1365351" cy="44517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4"/>
        </a:lnRef>
        <a:fillRef xmlns:a="http://schemas.openxmlformats.org/drawingml/2006/main" idx="3">
          <a:schemeClr val="accent4"/>
        </a:fillRef>
        <a:effectRef xmlns:a="http://schemas.openxmlformats.org/drawingml/2006/main" idx="3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2A50F0A5-9FB1-4D77-928C-9DFFDED06961}" type="TxLink">
            <a:rPr lang="es-SV" sz="2800"/>
            <a:pPr/>
            <a:t>#¡DIV/0!</a:t>
          </a:fld>
          <a:endParaRPr lang="es-SV" sz="2800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0.83354</cdr:x>
      <cdr:y>0.0305</cdr:y>
    </cdr:from>
    <cdr:to>
      <cdr:x>0.98027</cdr:x>
      <cdr:y>0.10385</cdr:y>
    </cdr:to>
    <cdr:sp macro="" textlink="Anual!$AD$3">
      <cdr:nvSpPr>
        <cdr:cNvPr id="3" name="1 Rectángulo"/>
        <cdr:cNvSpPr/>
      </cdr:nvSpPr>
      <cdr:spPr>
        <a:xfrm xmlns:a="http://schemas.openxmlformats.org/drawingml/2006/main">
          <a:off x="7756281" y="185127"/>
          <a:ext cx="1365351" cy="445171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4"/>
        </a:lnRef>
        <a:fillRef xmlns:a="http://schemas.openxmlformats.org/drawingml/2006/main" idx="3">
          <a:schemeClr val="accent4"/>
        </a:fillRef>
        <a:effectRef xmlns:a="http://schemas.openxmlformats.org/drawingml/2006/main" idx="3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anchor="ctr" anchorCtr="1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fld id="{51B1A277-82EE-4516-921F-FBDC964C3DCB}" type="TxLink">
            <a:rPr lang="es-SV" sz="2800"/>
            <a:pPr/>
            <a:t>#¡DIV/0!</a:t>
          </a:fld>
          <a:endParaRPr lang="es-SV" sz="28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9299408" cy="6065921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0.84764</cdr:x>
      <cdr:y>0.0119</cdr:y>
    </cdr:from>
    <cdr:to>
      <cdr:x>0.99437</cdr:x>
      <cdr:y>0.08525</cdr:y>
    </cdr:to>
    <cdr:sp macro="" textlink="'1er. Trimestre'!$AN$3">
      <cdr:nvSpPr>
        <cdr:cNvPr id="2" name="1 Rectángulo"/>
        <cdr:cNvSpPr/>
      </cdr:nvSpPr>
      <cdr:spPr>
        <a:xfrm xmlns:a="http://schemas.openxmlformats.org/drawingml/2006/main">
          <a:off x="7351347" y="73269"/>
          <a:ext cx="1270000" cy="45182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4"/>
        </a:lnRef>
        <a:fillRef xmlns:a="http://schemas.openxmlformats.org/drawingml/2006/main" idx="3">
          <a:schemeClr val="accent4"/>
        </a:fillRef>
        <a:effectRef xmlns:a="http://schemas.openxmlformats.org/drawingml/2006/main" idx="3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 anchorCtr="1"/>
        <a:lstStyle xmlns:a="http://schemas.openxmlformats.org/drawingml/2006/main"/>
        <a:p xmlns:a="http://schemas.openxmlformats.org/drawingml/2006/main">
          <a:fld id="{69083EAB-DA0E-4ABD-8D38-3FB6F7687EF6}" type="TxLink">
            <a:rPr lang="es-SV" sz="2800"/>
            <a:pPr/>
            <a:t>#¡DIV/0!</a:t>
          </a:fld>
          <a:endParaRPr lang="es-SV" sz="2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57150</xdr:colOff>
      <xdr:row>1</xdr:row>
      <xdr:rowOff>57150</xdr:rowOff>
    </xdr:from>
    <xdr:to>
      <xdr:col>0</xdr:col>
      <xdr:colOff>1156231</xdr:colOff>
      <xdr:row>4</xdr:row>
      <xdr:rowOff>75009</xdr:rowOff>
    </xdr:to>
    <xdr:pic>
      <xdr:nvPicPr>
        <xdr:cNvPr id="2" name="1 Imagen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295275"/>
          <a:ext cx="1099081" cy="684609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0.84764</cdr:x>
      <cdr:y>0.0119</cdr:y>
    </cdr:from>
    <cdr:to>
      <cdr:x>0.99437</cdr:x>
      <cdr:y>0.08525</cdr:y>
    </cdr:to>
    <cdr:sp macro="" textlink="'2o. Trimestre'!$AN$3">
      <cdr:nvSpPr>
        <cdr:cNvPr id="2" name="1 Rectángulo"/>
        <cdr:cNvSpPr/>
      </cdr:nvSpPr>
      <cdr:spPr>
        <a:xfrm xmlns:a="http://schemas.openxmlformats.org/drawingml/2006/main">
          <a:off x="7351347" y="73269"/>
          <a:ext cx="1270000" cy="451827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0">
          <a:schemeClr val="accent4"/>
        </a:lnRef>
        <a:fillRef xmlns:a="http://schemas.openxmlformats.org/drawingml/2006/main" idx="3">
          <a:schemeClr val="accent4"/>
        </a:fillRef>
        <a:effectRef xmlns:a="http://schemas.openxmlformats.org/drawingml/2006/main" idx="3">
          <a:schemeClr val="accent4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 anchorCtr="1"/>
        <a:lstStyle xmlns:a="http://schemas.openxmlformats.org/drawingml/2006/main"/>
        <a:p xmlns:a="http://schemas.openxmlformats.org/drawingml/2006/main">
          <a:fld id="{69083EAB-DA0E-4ABD-8D38-3FB6F7687EF6}" type="TxLink">
            <a:rPr lang="es-SV" sz="2800"/>
            <a:pPr/>
            <a:t>#¡DIV/0!</a:t>
          </a:fld>
          <a:endParaRPr lang="es-SV" sz="28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69135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G5"/>
  <sheetViews>
    <sheetView showGridLines="0" zoomScaleNormal="100" zoomScaleSheetLayoutView="120" workbookViewId="0">
      <selection activeCell="C3" sqref="C3"/>
    </sheetView>
  </sheetViews>
  <sheetFormatPr baseColWidth="10" defaultRowHeight="15" x14ac:dyDescent="0.25"/>
  <cols>
    <col min="1" max="1" width="2.42578125" style="13" customWidth="1"/>
    <col min="2" max="2" width="20" style="13" customWidth="1"/>
    <col min="3" max="7" width="17.7109375" style="13" customWidth="1"/>
    <col min="8" max="8" width="6.85546875" style="13" customWidth="1"/>
    <col min="9" max="16384" width="11.42578125" style="13"/>
  </cols>
  <sheetData>
    <row r="1" spans="1:7" ht="26.25" x14ac:dyDescent="0.25">
      <c r="B1" s="141" t="str">
        <f>'1er. Trimestre'!A1</f>
        <v>NOMBRE DE LA DIRECCION/OFICINA/UNIDAD - PAT2014</v>
      </c>
      <c r="C1" s="141"/>
      <c r="D1" s="141"/>
      <c r="E1" s="141"/>
      <c r="F1" s="141"/>
      <c r="G1" s="141"/>
    </row>
    <row r="3" spans="1:7" ht="54.95" customHeight="1" x14ac:dyDescent="0.25">
      <c r="B3" s="77"/>
      <c r="C3" s="78" t="s">
        <v>35</v>
      </c>
      <c r="D3" s="78" t="s">
        <v>36</v>
      </c>
      <c r="E3" s="78" t="s">
        <v>37</v>
      </c>
      <c r="F3" s="78" t="s">
        <v>38</v>
      </c>
      <c r="G3" s="79" t="s">
        <v>39</v>
      </c>
    </row>
    <row r="4" spans="1:7" ht="54.95" customHeight="1" x14ac:dyDescent="0.25">
      <c r="A4" s="80"/>
      <c r="B4" s="81" t="s">
        <v>40</v>
      </c>
      <c r="C4" s="82"/>
      <c r="D4" s="82"/>
      <c r="E4" s="82"/>
      <c r="F4" s="82"/>
      <c r="G4" s="82"/>
    </row>
    <row r="5" spans="1:7" ht="54.95" customHeight="1" x14ac:dyDescent="0.25">
      <c r="A5" s="80"/>
      <c r="B5" s="81" t="s">
        <v>15</v>
      </c>
      <c r="C5" s="82"/>
      <c r="D5" s="82"/>
      <c r="E5" s="82"/>
      <c r="F5" s="82"/>
      <c r="G5" s="82"/>
    </row>
  </sheetData>
  <sheetProtection password="EA39" sheet="1" objects="1" scenarios="1" formatColumns="0" formatRows="0"/>
  <mergeCells count="1">
    <mergeCell ref="B1:G1"/>
  </mergeCells>
  <pageMargins left="0.7" right="0.7" top="0.75" bottom="0.75" header="0.3" footer="0.3"/>
  <pageSetup paperSize="9" scale="73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M22"/>
  <sheetViews>
    <sheetView zoomScale="60" zoomScaleNormal="60" zoomScaleSheetLayoutView="80" workbookViewId="0">
      <pane xSplit="19" ySplit="2" topLeftCell="T3" activePane="bottomRight" state="frozen"/>
      <selection pane="topRight" activeCell="T1" sqref="T1"/>
      <selection pane="bottomLeft" activeCell="A3" sqref="A3"/>
      <selection pane="bottomRight" activeCell="AH4" sqref="AH4"/>
    </sheetView>
  </sheetViews>
  <sheetFormatPr baseColWidth="10" defaultRowHeight="15" x14ac:dyDescent="0.25"/>
  <cols>
    <col min="1" max="1" width="18.140625" style="1" customWidth="1"/>
    <col min="2" max="2" width="19.28515625" style="1" customWidth="1"/>
    <col min="3" max="3" width="6" style="1" bestFit="1" customWidth="1"/>
    <col min="4" max="4" width="22.42578125" style="1" customWidth="1"/>
    <col min="5" max="5" width="7.85546875" style="93" customWidth="1"/>
    <col min="6" max="6" width="11.42578125" style="1"/>
    <col min="7" max="7" width="6.7109375" style="1" customWidth="1"/>
    <col min="8" max="16" width="3" style="1" customWidth="1"/>
    <col min="17" max="19" width="3" style="1" bestFit="1" customWidth="1"/>
    <col min="20" max="20" width="11.42578125" style="1"/>
    <col min="21" max="21" width="19.28515625" style="1" customWidth="1"/>
    <col min="22" max="23" width="11.42578125" style="1"/>
    <col min="24" max="24" width="17.7109375" style="1" customWidth="1"/>
    <col min="25" max="25" width="11.42578125" style="1"/>
    <col min="26" max="27" width="11.42578125" style="107"/>
    <col min="28" max="28" width="13.7109375" style="107" bestFit="1" customWidth="1"/>
    <col min="29" max="39" width="11.42578125" style="107"/>
    <col min="40" max="16384" width="11.42578125" style="1"/>
  </cols>
  <sheetData>
    <row r="1" spans="1:34" ht="23.25" customHeight="1" x14ac:dyDescent="0.25">
      <c r="A1" s="161" t="s">
        <v>16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  <c r="R1" s="162"/>
      <c r="S1" s="162"/>
      <c r="T1" s="145" t="s">
        <v>64</v>
      </c>
      <c r="U1" s="146"/>
      <c r="V1" s="147"/>
      <c r="W1" s="148" t="s">
        <v>65</v>
      </c>
      <c r="X1" s="149"/>
      <c r="Y1" s="150"/>
    </row>
    <row r="2" spans="1:34" ht="30" x14ac:dyDescent="0.25">
      <c r="A2" s="2" t="s">
        <v>0</v>
      </c>
      <c r="B2" s="2" t="s">
        <v>14</v>
      </c>
      <c r="C2" s="2" t="s">
        <v>1</v>
      </c>
      <c r="D2" s="2" t="s">
        <v>2</v>
      </c>
      <c r="E2" s="92" t="s">
        <v>1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7</v>
      </c>
      <c r="M2" s="2" t="s">
        <v>9</v>
      </c>
      <c r="N2" s="2" t="s">
        <v>9</v>
      </c>
      <c r="O2" s="2" t="s">
        <v>8</v>
      </c>
      <c r="P2" s="24" t="s">
        <v>10</v>
      </c>
      <c r="Q2" s="2" t="s">
        <v>11</v>
      </c>
      <c r="R2" s="2" t="s">
        <v>12</v>
      </c>
      <c r="S2" s="2" t="s">
        <v>13</v>
      </c>
      <c r="T2" s="88" t="s">
        <v>18</v>
      </c>
      <c r="U2" s="3" t="s">
        <v>19</v>
      </c>
      <c r="V2" s="3" t="s">
        <v>20</v>
      </c>
      <c r="W2" s="4" t="s">
        <v>18</v>
      </c>
      <c r="X2" s="4" t="s">
        <v>19</v>
      </c>
      <c r="Y2" s="4" t="s">
        <v>20</v>
      </c>
      <c r="AA2" s="107" t="str">
        <f>IF('Informes Anual'!B1="Monitoreo 1er. Semestre","M1",IF('Informes Anual'!B1="Monitoreo 2o. Semestre","M2",IF('Informes Anual'!B1="Monitoreo Anual","M3","T")))</f>
        <v>M3</v>
      </c>
      <c r="AB2" s="108" t="str">
        <f>CONCATENATE(A1,"                                       ",(IF(AA2="M1","Monitoreo 1er. Semestre",IF(AA2="M2","Monitoreo 2o. Semestre",IF(AA2="M3","Monitoreo Anual")))),"                                                                        ","                            Cumplimiento por Objetivo Operativo                  ")</f>
        <v xml:space="preserve">OFICINA DE ESTADÍSTICA E INFORMÁTICA - PAT2013                                       Monitoreo Anual                                                                                                    Cumplimiento por Objetivo Operativo                  </v>
      </c>
      <c r="AC2" s="108" t="str">
        <f>CONCATENATE(A1,"                              ",(IF(AA2="M1","Monitoreo 1er. Semestre",IF(AA2="M2","Monitoreo 2o. Semestre",IF(AA2="M3","Monitoreo Anual")))),"                                    ","                                                   Cumplimiento por Resultado Esperado                  ")</f>
        <v xml:space="preserve">OFICINA DE ESTADÍSTICA E INFORMÁTICA - PAT2013                              Monitoreo Anual                                                                                       Cumplimiento por Resultado Esperado                  </v>
      </c>
    </row>
    <row r="3" spans="1:34" ht="78.75" customHeight="1" x14ac:dyDescent="0.25">
      <c r="A3" s="176">
        <f>'1er. Trimestre'!A3:A18</f>
        <v>0</v>
      </c>
      <c r="B3" s="176">
        <f>'1er. Trimestre'!B3:B12</f>
        <v>0</v>
      </c>
      <c r="C3" s="175">
        <f>'1er. Trimestre'!C3:C12</f>
        <v>0</v>
      </c>
      <c r="D3" s="89" t="str">
        <f>'1er. Trimestre'!D3</f>
        <v>mas empleos</v>
      </c>
      <c r="E3" s="87">
        <f>'1er. Trimestre'!E3</f>
        <v>0</v>
      </c>
      <c r="F3" s="89" t="str">
        <f>'1er. Trimestre'!F3</f>
        <v>empleos</v>
      </c>
      <c r="G3" s="89">
        <f>'1er. Trimestre'!G3</f>
        <v>15</v>
      </c>
      <c r="H3" s="89">
        <f>'1er. Trimestre'!H3</f>
        <v>2</v>
      </c>
      <c r="I3" s="89">
        <f>'1er. Trimestre'!I3</f>
        <v>2</v>
      </c>
      <c r="J3" s="89">
        <f>'1er. Trimestre'!J3</f>
        <v>2</v>
      </c>
      <c r="K3" s="89">
        <f>'1er. Trimestre'!K3</f>
        <v>0</v>
      </c>
      <c r="L3" s="89">
        <f>'1er. Trimestre'!L3</f>
        <v>0</v>
      </c>
      <c r="M3" s="89">
        <f>'1er. Trimestre'!M3</f>
        <v>0</v>
      </c>
      <c r="N3" s="89">
        <f>'1er. Trimestre'!N3</f>
        <v>0</v>
      </c>
      <c r="O3" s="89">
        <f>'1er. Trimestre'!O3</f>
        <v>0</v>
      </c>
      <c r="P3" s="76">
        <f>'1er. Trimestre'!P3</f>
        <v>0</v>
      </c>
      <c r="Q3" s="110">
        <f>'1er. Trimestre'!Q3</f>
        <v>0</v>
      </c>
      <c r="R3" s="110">
        <f>'1er. Trimestre'!R3</f>
        <v>0</v>
      </c>
      <c r="S3" s="110">
        <f>'1er. Trimestre'!S3</f>
        <v>0</v>
      </c>
      <c r="T3" s="95">
        <f>'1er. Trimestre'!T3+'1er. Trimestre'!W3+'1er. Trimestre'!Z3+'2o. Trimestre'!T3+'2o. Trimestre'!W3+'2o. Trimestre'!Z3</f>
        <v>6</v>
      </c>
      <c r="U3" s="10" t="str">
        <f>(IF(AND('1er. Trimestre'!U3&gt;0,'1er. Trimestre'!X3&gt;0,'1er. Trimestre'!AA3&gt;0),CONCATENATE("En Enero: ",'1er. Trimestre'!U3,"; ","En Febrero: ",'1er. Trimestre'!X3,"; ","En Marzo: ",'1er. Trimestre'!AA3),IF(AND('1er. Trimestre'!U3=0,'1er. Trimestre'!X3&gt;0,'1er. Trimestre'!AA3&gt;0),CONCATENATE("En Febrero: ",'1er. Trimestre'!X3,"; ","En Marzo: ",'1er. Trimestre'!AA3),IF(AND('1er. Trimestre'!U3&gt;0,'1er. Trimestre'!X3=0,'1er. Trimestre'!AA3&gt;0),CONCATENATE("En Enero: ",'1er. Trimestre'!U3,"; ",,"En Marzo: ",'1er. Trimestre'!AA3),IF(AND('1er. Trimestre'!U3&gt;0,'1er. Trimestre'!X3&gt;0,'1er. Trimestre'!AA3=0),CONCATENATE("En Enero: ",'1er. Trimestre'!U3,"; ","En Febrero: ",'1er. Trimestre'!X3),IF(AND('1er. Trimestre'!U3&gt;0,'1er. Trimestre'!X3=0,'1er. Trimestre'!AA3=0),CONCATENATE("En Enero: ",'1er. Trimestre'!U3),IF(AND('1er. Trimestre'!U3=0,'1er. Trimestre'!X3&gt;0,'1er. Trimestre'!AA3=0),CONCATENATE("En Febrero: ",'1er. Trimestre'!X3),IF(AND('1er. Trimestre'!U3=0,'1er. Trimestre'!X3=0,'1er. Trimestre'!AA3&gt;0),CONCATENATE("En Marzo: ",'1er. Trimestre'!AA3)," "))))))))&amp;" "&amp;(IF(AND('2o. Trimestre'!U3&gt;0,'2o. Trimestre'!X3&gt;0,'2o. Trimestre'!AA3&gt;0),CONCATENATE("En Abril: ",'2o. Trimestre'!U3,"; ","En Mayo: ",'2o. Trimestre'!X3,"; ","En Junio: ",'2o. Trimestre'!AA3),IF(AND('2o. Trimestre'!U3=0,'2o. Trimestre'!X3&gt;0,'2o. Trimestre'!AA3&gt;0),CONCATENATE("En Mayo: ",'2o. Trimestre'!X3,"; ","En Junio: ",'2o. Trimestre'!AA3),IF(AND('2o. Trimestre'!U3&gt;0,'2o. Trimestre'!X3=0,'2o. Trimestre'!AA3&gt;0),CONCATENATE("En Abril: ",'2o. Trimestre'!U3,"; ",,"En Junio: ",'2o. Trimestre'!AA3),IF(AND('2o. Trimestre'!U3&gt;0,'2o. Trimestre'!X3&gt;0,'2o. Trimestre'!AA3=0),CONCATENATE("En Abril: ",'2o. Trimestre'!U3,"; ","En Mayo: ",'2o. Trimestre'!X3),IF(AND('2o. Trimestre'!U3&gt;0,'2o. Trimestre'!X3=0,'2o. Trimestre'!AA3=0),CONCATENATE("En Abril: ",'2o. Trimestre'!U3),IF(AND('2o. Trimestre'!U3=0,'2o. Trimestre'!X3&gt;0,'2o. Trimestre'!AA3=0),CONCATENATE("En Mayo: ",'2o. Trimestre'!X3),IF(AND('2o. Trimestre'!U3=0,'2o. Trimestre'!X3=0,'2o. Trimestre'!AA3&gt;0),CONCATENATE("En Junio: ",'2o. Trimestre'!AA3)," "))))))))</f>
        <v xml:space="preserve">   </v>
      </c>
      <c r="V3" s="23">
        <f>IF(SUM(H3:M3)=0,0,IF((T3/(SUM(H3:M3)))&gt;1,1,(T3/(SUM(H3:M3)))))</f>
        <v>1</v>
      </c>
      <c r="W3" s="9">
        <f>'3er. Trimestre'!W3+'3er. Trimestre'!Z3+'3er. Trimestre'!AC3+'4o. Trimestre'!W3+'4o. Trimestre'!Z3+'4o. Trimestre'!AC3</f>
        <v>0</v>
      </c>
      <c r="X3" s="10" t="str">
        <f>(IF(AND('3er. Trimestre'!U3&gt;0,'3er. Trimestre'!X3&gt;0,'3er. Trimestre'!AA3&gt;0),CONCATENATE("En Julio: ",'3er. Trimestre'!U3,"; ","En Agosto: ",'3er. Trimestre'!X3,"; ","En Septiembre: ",'3er. Trimestre'!AA3),IF(AND('3er. Trimestre'!U3=0,'3er. Trimestre'!X3&gt;0,'3er. Trimestre'!AA3&gt;0),CONCATENATE("En Agosto: ",'3er. Trimestre'!X3,"; ","En Septiembre: ",'3er. Trimestre'!AA3),IF(AND('3er. Trimestre'!U3&gt;0,'3er. Trimestre'!X3=0,'3er. Trimestre'!AA3&gt;0),CONCATENATE("En Julio: ",'3er. Trimestre'!U3,"; ",,"En Septiembre: ",'3er. Trimestre'!AA3),IF(AND('3er. Trimestre'!U3&gt;0,'3er. Trimestre'!X3&gt;0,'3er. Trimestre'!AA3=0),CONCATENATE("En Julio: ",'3er. Trimestre'!U3,"; ","En Agosto: ",'3er. Trimestre'!X3),IF(AND('3er. Trimestre'!U3&gt;0,'3er. Trimestre'!X3=0,'3er. Trimestre'!AA3=0),CONCATENATE("En Julio: ",'3er. Trimestre'!U3),IF(AND('3er. Trimestre'!U3=0,'3er. Trimestre'!X3&gt;0,'3er. Trimestre'!AA3=0),CONCATENATE("En Agosto: ",'3er. Trimestre'!X3),IF(AND('3er. Trimestre'!U3=0,'3er. Trimestre'!X3=0,'3er. Trimestre'!AA3&gt;0),CONCATENATE("En Septiembre: ",'3er. Trimestre'!AA3)," "))))))))&amp;" "&amp;(IF(AND('4o. Trimestre'!U3&gt;0,'4o. Trimestre'!X3&gt;0,'4o. Trimestre'!AA3&gt;0),CONCATENATE("En Octubre: ",'4o. Trimestre'!U3,"; ","En Noviembre: ",'4o. Trimestre'!X3,"; ","En Diciembre: ",'4o. Trimestre'!AA3),IF(AND('4o. Trimestre'!U3=0,'4o. Trimestre'!X3&gt;0,'4o. Trimestre'!AA3&gt;0),CONCATENATE("En Noviembre: ",'4o. Trimestre'!X3,"; ","En Diciembre: ",'4o. Trimestre'!AA3),IF(AND('4o. Trimestre'!U3&gt;0,'4o. Trimestre'!X3=0,'4o. Trimestre'!AA3&gt;0),CONCATENATE("En Octubre: ",'4o. Trimestre'!U3,"; ",,"En Diciembre: ",'4o. Trimestre'!AA3),IF(AND('4o. Trimestre'!U3&gt;0,'4o. Trimestre'!X3&gt;0,'4o. Trimestre'!AA3=0),CONCATENATE("En Octubre: ",'4o. Trimestre'!U3,"; ","En Noviembre: ",'4o. Trimestre'!X3),IF(AND('4o. Trimestre'!U3&gt;0,'4o. Trimestre'!X3=0,'4o. Trimestre'!AA3=0),CONCATENATE("En Octubre: ",'4o. Trimestre'!U3),IF(AND('4o. Trimestre'!U3=0,'4o. Trimestre'!X3&gt;0,'4o. Trimestre'!AA3=0),CONCATENATE("En Noviembre: ",'4o. Trimestre'!X3),IF(AND('4o. Trimestre'!U3=0,'4o. Trimestre'!X3=0,'4o. Trimestre'!AA3&gt;0),CONCATENATE("En Diciembre: ",'4o. Trimestre'!AA3)," "))))))))</f>
        <v xml:space="preserve">   </v>
      </c>
      <c r="Y3" s="23">
        <f>IF(SUM(N3:S3)=0,0,IF((W3/(SUM(N3:S3)))&gt;1,1,(W3/(SUM(N3:S3)))))</f>
        <v>0</v>
      </c>
      <c r="AA3" s="109">
        <f>IF($AA$2="M1",IFERROR(T3/SUM(H3:M3),0)*E3,0)+IF($AA$2="M2",IFERROR(W3/SUM(N3:S3),0)*E3,0)+IF($AA$2="M3",(T3/G3)*E3+(W3/G3)*E3,0)</f>
        <v>0</v>
      </c>
      <c r="AB3" s="157" t="e">
        <f>(SUM(AA3:AA12))*C3</f>
        <v>#DIV/0!</v>
      </c>
      <c r="AC3" s="157" t="e">
        <f>IF(AVERAGE(AB3:AB18)&lt;1,AVERAGE(AB3:AB18),1)</f>
        <v>#DIV/0!</v>
      </c>
      <c r="AD3" s="157" t="e">
        <f>SUM(AC3:AC20)</f>
        <v>#DIV/0!</v>
      </c>
      <c r="AE3" s="157"/>
      <c r="AF3" s="157"/>
      <c r="AG3" s="157"/>
      <c r="AH3" s="109"/>
    </row>
    <row r="4" spans="1:34" ht="78.75" customHeight="1" x14ac:dyDescent="0.25">
      <c r="A4" s="176"/>
      <c r="B4" s="176"/>
      <c r="C4" s="175"/>
      <c r="D4" s="112">
        <f>'1er. Trimestre'!D4</f>
        <v>0</v>
      </c>
      <c r="E4" s="113">
        <f>'1er. Trimestre'!E4</f>
        <v>0</v>
      </c>
      <c r="F4" s="112">
        <f>'1er. Trimestre'!F4</f>
        <v>0</v>
      </c>
      <c r="G4" s="112">
        <f>'1er. Trimestre'!G4</f>
        <v>0</v>
      </c>
      <c r="H4" s="112">
        <f>'1er. Trimestre'!H4</f>
        <v>0</v>
      </c>
      <c r="I4" s="112">
        <f>'1er. Trimestre'!I4</f>
        <v>0</v>
      </c>
      <c r="J4" s="112">
        <f>'1er. Trimestre'!J4</f>
        <v>0</v>
      </c>
      <c r="K4" s="112">
        <f>'1er. Trimestre'!K4</f>
        <v>0</v>
      </c>
      <c r="L4" s="112">
        <f>'1er. Trimestre'!L4</f>
        <v>0</v>
      </c>
      <c r="M4" s="112">
        <f>'1er. Trimestre'!M4</f>
        <v>0</v>
      </c>
      <c r="N4" s="112">
        <f>'1er. Trimestre'!N4</f>
        <v>0</v>
      </c>
      <c r="O4" s="112">
        <f>'1er. Trimestre'!O4</f>
        <v>0</v>
      </c>
      <c r="P4" s="76">
        <f>'1er. Trimestre'!P4</f>
        <v>0</v>
      </c>
      <c r="Q4" s="110">
        <f>'1er. Trimestre'!Q4</f>
        <v>0</v>
      </c>
      <c r="R4" s="110">
        <f>'1er. Trimestre'!R4</f>
        <v>0</v>
      </c>
      <c r="S4" s="110">
        <f>'1er. Trimestre'!S4</f>
        <v>0</v>
      </c>
      <c r="T4" s="95">
        <f>'1er. Trimestre'!T4+'1er. Trimestre'!W4+'1er. Trimestre'!Z4+'2o. Trimestre'!T4+'2o. Trimestre'!W4+'2o. Trimestre'!Z4</f>
        <v>0</v>
      </c>
      <c r="U4" s="10" t="str">
        <f>(IF(AND('1er. Trimestre'!U4&gt;0,'1er. Trimestre'!X4&gt;0,'1er. Trimestre'!AA4&gt;0),CONCATENATE("En Enero: ",'1er. Trimestre'!U4,"; ","En Febrero: ",'1er. Trimestre'!X4,"; ","En Marzo: ",'1er. Trimestre'!AA4),IF(AND('1er. Trimestre'!U4=0,'1er. Trimestre'!X4&gt;0,'1er. Trimestre'!AA4&gt;0),CONCATENATE("En Febrero: ",'1er. Trimestre'!X4,"; ","En Marzo: ",'1er. Trimestre'!AA4),IF(AND('1er. Trimestre'!U4&gt;0,'1er. Trimestre'!X4=0,'1er. Trimestre'!AA4&gt;0),CONCATENATE("En Enero: ",'1er. Trimestre'!U4,"; ",,"En Marzo: ",'1er. Trimestre'!AA4),IF(AND('1er. Trimestre'!U4&gt;0,'1er. Trimestre'!X4&gt;0,'1er. Trimestre'!AA4=0),CONCATENATE("En Enero: ",'1er. Trimestre'!U4,"; ","En Febrero: ",'1er. Trimestre'!X4),IF(AND('1er. Trimestre'!U4&gt;0,'1er. Trimestre'!X4=0,'1er. Trimestre'!AA4=0),CONCATENATE("En Enero: ",'1er. Trimestre'!U4),IF(AND('1er. Trimestre'!U4=0,'1er. Trimestre'!X4&gt;0,'1er. Trimestre'!AA4=0),CONCATENATE("En Febrero: ",'1er. Trimestre'!X4),IF(AND('1er. Trimestre'!U4=0,'1er. Trimestre'!X4=0,'1er. Trimestre'!AA4&gt;0),CONCATENATE("En Marzo: ",'1er. Trimestre'!AA4)," "))))))))&amp;" "&amp;(IF(AND('2o. Trimestre'!U4&gt;0,'2o. Trimestre'!X4&gt;0,'2o. Trimestre'!AA4&gt;0),CONCATENATE("En Abril: ",'2o. Trimestre'!U4,"; ","En Mayo: ",'2o. Trimestre'!X4,"; ","En Junio: ",'2o. Trimestre'!AA4),IF(AND('2o. Trimestre'!U4=0,'2o. Trimestre'!X4&gt;0,'2o. Trimestre'!AA4&gt;0),CONCATENATE("En Mayo: ",'2o. Trimestre'!X4,"; ","En Junio: ",'2o. Trimestre'!AA4),IF(AND('2o. Trimestre'!U4&gt;0,'2o. Trimestre'!X4=0,'2o. Trimestre'!AA4&gt;0),CONCATENATE("En Abril: ",'2o. Trimestre'!U4,"; ",,"En Junio: ",'2o. Trimestre'!AA4),IF(AND('2o. Trimestre'!U4&gt;0,'2o. Trimestre'!X4&gt;0,'2o. Trimestre'!AA4=0),CONCATENATE("En Abril: ",'2o. Trimestre'!U4,"; ","En Mayo: ",'2o. Trimestre'!X4),IF(AND('2o. Trimestre'!U4&gt;0,'2o. Trimestre'!X4=0,'2o. Trimestre'!AA4=0),CONCATENATE("En Abril: ",'2o. Trimestre'!U4),IF(AND('2o. Trimestre'!U4=0,'2o. Trimestre'!X4&gt;0,'2o. Trimestre'!AA4=0),CONCATENATE("En Mayo: ",'2o. Trimestre'!X4),IF(AND('2o. Trimestre'!U4=0,'2o. Trimestre'!X4=0,'2o. Trimestre'!AA4&gt;0),CONCATENATE("En Junio: ",'2o. Trimestre'!AA4)," "))))))))</f>
        <v xml:space="preserve">   </v>
      </c>
      <c r="V4" s="23">
        <f>IF(SUM(H4:M4)=0,0,IF((T4/(SUM(H4:M4)))&gt;1,1,(T4/(SUM(H4:M4)))))</f>
        <v>0</v>
      </c>
      <c r="W4" s="9">
        <f>'3er. Trimestre'!W4+'3er. Trimestre'!Z4+'3er. Trimestre'!AC4+'4o. Trimestre'!W4+'4o. Trimestre'!Z4+'4o. Trimestre'!AC4</f>
        <v>0</v>
      </c>
      <c r="X4" s="10" t="str">
        <f>(IF(AND('3er. Trimestre'!U4&gt;0,'3er. Trimestre'!X4&gt;0,'3er. Trimestre'!AA4&gt;0),CONCATENATE("En Julio: ",'3er. Trimestre'!U4,"; ","En Agosto: ",'3er. Trimestre'!X4,"; ","En Septiembre: ",'3er. Trimestre'!AA4),IF(AND('3er. Trimestre'!U4=0,'3er. Trimestre'!X4&gt;0,'3er. Trimestre'!AA4&gt;0),CONCATENATE("En Agosto: ",'3er. Trimestre'!X4,"; ","En Septiembre: ",'3er. Trimestre'!AA4),IF(AND('3er. Trimestre'!U4&gt;0,'3er. Trimestre'!X4=0,'3er. Trimestre'!AA4&gt;0),CONCATENATE("En Julio: ",'3er. Trimestre'!U4,"; ",,"En Septiembre: ",'3er. Trimestre'!AA4),IF(AND('3er. Trimestre'!U4&gt;0,'3er. Trimestre'!X4&gt;0,'3er. Trimestre'!AA4=0),CONCATENATE("En Julio: ",'3er. Trimestre'!U4,"; ","En Agosto: ",'3er. Trimestre'!X4),IF(AND('3er. Trimestre'!U4&gt;0,'3er. Trimestre'!X4=0,'3er. Trimestre'!AA4=0),CONCATENATE("En Julio: ",'3er. Trimestre'!U4),IF(AND('3er. Trimestre'!U4=0,'3er. Trimestre'!X4&gt;0,'3er. Trimestre'!AA4=0),CONCATENATE("En Agosto: ",'3er. Trimestre'!X4),IF(AND('3er. Trimestre'!U4=0,'3er. Trimestre'!X4=0,'3er. Trimestre'!AA4&gt;0),CONCATENATE("En Septiembre: ",'3er. Trimestre'!AA4)," "))))))))&amp;" "&amp;(IF(AND('4o. Trimestre'!U4&gt;0,'4o. Trimestre'!X4&gt;0,'4o. Trimestre'!AA4&gt;0),CONCATENATE("En Octubre: ",'4o. Trimestre'!U4,"; ","En Noviembre: ",'4o. Trimestre'!X4,"; ","En Diciembre: ",'4o. Trimestre'!AA4),IF(AND('4o. Trimestre'!U4=0,'4o. Trimestre'!X4&gt;0,'4o. Trimestre'!AA4&gt;0),CONCATENATE("En Noviembre: ",'4o. Trimestre'!X4,"; ","En Diciembre: ",'4o. Trimestre'!AA4),IF(AND('4o. Trimestre'!U4&gt;0,'4o. Trimestre'!X4=0,'4o. Trimestre'!AA4&gt;0),CONCATENATE("En Octubre: ",'4o. Trimestre'!U4,"; ",,"En Diciembre: ",'4o. Trimestre'!AA4),IF(AND('4o. Trimestre'!U4&gt;0,'4o. Trimestre'!X4&gt;0,'4o. Trimestre'!AA4=0),CONCATENATE("En Octubre: ",'4o. Trimestre'!U4,"; ","En Noviembre: ",'4o. Trimestre'!X4),IF(AND('4o. Trimestre'!U4&gt;0,'4o. Trimestre'!X4=0,'4o. Trimestre'!AA4=0),CONCATENATE("En Octubre: ",'4o. Trimestre'!U4),IF(AND('4o. Trimestre'!U4=0,'4o. Trimestre'!X4&gt;0,'4o. Trimestre'!AA4=0),CONCATENATE("En Noviembre: ",'4o. Trimestre'!X4),IF(AND('4o. Trimestre'!U4=0,'4o. Trimestre'!X4=0,'4o. Trimestre'!AA4&gt;0),CONCATENATE("En Diciembre: ",'4o. Trimestre'!AA4)," "))))))))</f>
        <v xml:space="preserve">   </v>
      </c>
      <c r="Y4" s="23">
        <f>IF(SUM(N4:S4)=0,0,IF((W4/(SUM(N4:S4)))&gt;1,1,(W4/(SUM(N4:S4)))))</f>
        <v>0</v>
      </c>
      <c r="AA4" s="114" t="e">
        <f t="shared" ref="AA4:AA20" si="0">IF($AA$2="M1",IFERROR(T4/SUM(H4:M4),0)*E4,0)+IF($AA$2="M2",IFERROR(W4/SUM(N4:S4),0)*E4,0)+IF($AA$2="M3",(T4/G4)*E4+(W4/G4)*E4,0)</f>
        <v>#DIV/0!</v>
      </c>
      <c r="AB4" s="157"/>
      <c r="AC4" s="157"/>
      <c r="AD4" s="157"/>
      <c r="AE4" s="157"/>
      <c r="AF4" s="157"/>
      <c r="AG4" s="157"/>
      <c r="AH4" s="114"/>
    </row>
    <row r="5" spans="1:34" ht="102" customHeight="1" x14ac:dyDescent="0.25">
      <c r="A5" s="176"/>
      <c r="B5" s="176"/>
      <c r="C5" s="175"/>
      <c r="D5" s="89">
        <f>'1er. Trimestre'!D5</f>
        <v>0</v>
      </c>
      <c r="E5" s="87">
        <f>'1er. Trimestre'!E5</f>
        <v>0</v>
      </c>
      <c r="F5" s="89">
        <f>'1er. Trimestre'!F5</f>
        <v>0</v>
      </c>
      <c r="G5" s="89">
        <f>'1er. Trimestre'!G5</f>
        <v>0</v>
      </c>
      <c r="H5" s="89">
        <f>'1er. Trimestre'!H5</f>
        <v>0</v>
      </c>
      <c r="I5" s="89">
        <f>'1er. Trimestre'!I5</f>
        <v>0</v>
      </c>
      <c r="J5" s="89">
        <f>'1er. Trimestre'!J5</f>
        <v>0</v>
      </c>
      <c r="K5" s="89">
        <f>'1er. Trimestre'!K5</f>
        <v>0</v>
      </c>
      <c r="L5" s="89">
        <f>'1er. Trimestre'!L5</f>
        <v>0</v>
      </c>
      <c r="M5" s="89">
        <f>'1er. Trimestre'!M5</f>
        <v>0</v>
      </c>
      <c r="N5" s="89">
        <f>'1er. Trimestre'!N5</f>
        <v>0</v>
      </c>
      <c r="O5" s="89">
        <f>'1er. Trimestre'!O5</f>
        <v>0</v>
      </c>
      <c r="P5" s="76">
        <f>'1er. Trimestre'!P5</f>
        <v>0</v>
      </c>
      <c r="Q5" s="110">
        <f>'1er. Trimestre'!Q5</f>
        <v>0</v>
      </c>
      <c r="R5" s="110">
        <f>'1er. Trimestre'!R5</f>
        <v>0</v>
      </c>
      <c r="S5" s="110">
        <f>'1er. Trimestre'!S5</f>
        <v>0</v>
      </c>
      <c r="T5" s="95">
        <f>'1er. Trimestre'!T5+'1er. Trimestre'!W5+'1er. Trimestre'!Z5+'2o. Trimestre'!T5+'2o. Trimestre'!W5+'2o. Trimestre'!Z5</f>
        <v>0</v>
      </c>
      <c r="U5" s="10" t="str">
        <f>(IF(AND('1er. Trimestre'!U5&gt;0,'1er. Trimestre'!X5&gt;0,'1er. Trimestre'!AA5&gt;0),CONCATENATE("En Enero: ",'1er. Trimestre'!U5,"; ","En Febrero: ",'1er. Trimestre'!X5,"; ","En Marzo: ",'1er. Trimestre'!AA5),IF(AND('1er. Trimestre'!U5=0,'1er. Trimestre'!X5&gt;0,'1er. Trimestre'!AA5&gt;0),CONCATENATE("En Febrero: ",'1er. Trimestre'!X5,"; ","En Marzo: ",'1er. Trimestre'!AA5),IF(AND('1er. Trimestre'!U5&gt;0,'1er. Trimestre'!X5=0,'1er. Trimestre'!AA5&gt;0),CONCATENATE("En Enero: ",'1er. Trimestre'!U5,"; ",,"En Marzo: ",'1er. Trimestre'!AA5),IF(AND('1er. Trimestre'!U5&gt;0,'1er. Trimestre'!X5&gt;0,'1er. Trimestre'!AA5=0),CONCATENATE("En Enero: ",'1er. Trimestre'!U5,"; ","En Febrero: ",'1er. Trimestre'!X5),IF(AND('1er. Trimestre'!U5&gt;0,'1er. Trimestre'!X5=0,'1er. Trimestre'!AA5=0),CONCATENATE("En Enero: ",'1er. Trimestre'!U5),IF(AND('1er. Trimestre'!U5=0,'1er. Trimestre'!X5&gt;0,'1er. Trimestre'!AA5=0),CONCATENATE("En Febrero: ",'1er. Trimestre'!X5),IF(AND('1er. Trimestre'!U5=0,'1er. Trimestre'!X5=0,'1er. Trimestre'!AA5&gt;0),CONCATENATE("En Marzo: ",'1er. Trimestre'!AA5)," "))))))))&amp;" "&amp;(IF(AND('2o. Trimestre'!U5&gt;0,'2o. Trimestre'!X5&gt;0,'2o. Trimestre'!AA5&gt;0),CONCATENATE("En Abril: ",'2o. Trimestre'!U5,"; ","En Mayo: ",'2o. Trimestre'!X5,"; ","En Junio: ",'2o. Trimestre'!AA5),IF(AND('2o. Trimestre'!U5=0,'2o. Trimestre'!X5&gt;0,'2o. Trimestre'!AA5&gt;0),CONCATENATE("En Mayo: ",'2o. Trimestre'!X5,"; ","En Junio: ",'2o. Trimestre'!AA5),IF(AND('2o. Trimestre'!U5&gt;0,'2o. Trimestre'!X5=0,'2o. Trimestre'!AA5&gt;0),CONCATENATE("En Abril: ",'2o. Trimestre'!U5,"; ",,"En Junio: ",'2o. Trimestre'!AA5),IF(AND('2o. Trimestre'!U5&gt;0,'2o. Trimestre'!X5&gt;0,'2o. Trimestre'!AA5=0),CONCATENATE("En Abril: ",'2o. Trimestre'!U5,"; ","En Mayo: ",'2o. Trimestre'!X5),IF(AND('2o. Trimestre'!U5&gt;0,'2o. Trimestre'!X5=0,'2o. Trimestre'!AA5=0),CONCATENATE("En Abril: ",'2o. Trimestre'!U5),IF(AND('2o. Trimestre'!U5=0,'2o. Trimestre'!X5&gt;0,'2o. Trimestre'!AA5=0),CONCATENATE("En Mayo: ",'2o. Trimestre'!X5),IF(AND('2o. Trimestre'!U5=0,'2o. Trimestre'!X5=0,'2o. Trimestre'!AA5&gt;0),CONCATENATE("En Junio: ",'2o. Trimestre'!AA5)," "))))))))</f>
        <v xml:space="preserve">   </v>
      </c>
      <c r="V5" s="23">
        <f t="shared" ref="V5:V20" si="1">IF(SUM(H5:M5)=0,0,IF((T5/(SUM(H5:M5)))&gt;1,1,(T5/(SUM(H5:M5)))))</f>
        <v>0</v>
      </c>
      <c r="W5" s="9">
        <f>'3er. Trimestre'!W5+'3er. Trimestre'!Z5+'3er. Trimestre'!AC5+'4o. Trimestre'!W5+'4o. Trimestre'!Z5+'4o. Trimestre'!AC5</f>
        <v>0</v>
      </c>
      <c r="X5" s="10" t="str">
        <f>(IF(AND('3er. Trimestre'!U5&gt;0,'3er. Trimestre'!X5&gt;0,'3er. Trimestre'!AA5&gt;0),CONCATENATE("En Julio: ",'3er. Trimestre'!U5,"; ","En Agosto: ",'3er. Trimestre'!X5,"; ","En Septiembre: ",'3er. Trimestre'!AA5),IF(AND('3er. Trimestre'!U5=0,'3er. Trimestre'!X5&gt;0,'3er. Trimestre'!AA5&gt;0),CONCATENATE("En Agosto: ",'3er. Trimestre'!X5,"; ","En Septiembre: ",'3er. Trimestre'!AA5),IF(AND('3er. Trimestre'!U5&gt;0,'3er. Trimestre'!X5=0,'3er. Trimestre'!AA5&gt;0),CONCATENATE("En Julio: ",'3er. Trimestre'!U5,"; ",,"En Septiembre: ",'3er. Trimestre'!AA5),IF(AND('3er. Trimestre'!U5&gt;0,'3er. Trimestre'!X5&gt;0,'3er. Trimestre'!AA5=0),CONCATENATE("En Julio: ",'3er. Trimestre'!U5,"; ","En Agosto: ",'3er. Trimestre'!X5),IF(AND('3er. Trimestre'!U5&gt;0,'3er. Trimestre'!X5=0,'3er. Trimestre'!AA5=0),CONCATENATE("En Julio: ",'3er. Trimestre'!U5),IF(AND('3er. Trimestre'!U5=0,'3er. Trimestre'!X5&gt;0,'3er. Trimestre'!AA5=0),CONCATENATE("En Agosto: ",'3er. Trimestre'!X5),IF(AND('3er. Trimestre'!U5=0,'3er. Trimestre'!X5=0,'3er. Trimestre'!AA5&gt;0),CONCATENATE("En Septiembre: ",'3er. Trimestre'!AA5)," "))))))))&amp;" "&amp;(IF(AND('4o. Trimestre'!U5&gt;0,'4o. Trimestre'!X5&gt;0,'4o. Trimestre'!AA5&gt;0),CONCATENATE("En Octubre: ",'4o. Trimestre'!U5,"; ","En Noviembre: ",'4o. Trimestre'!X5,"; ","En Diciembre: ",'4o. Trimestre'!AA5),IF(AND('4o. Trimestre'!U5=0,'4o. Trimestre'!X5&gt;0,'4o. Trimestre'!AA5&gt;0),CONCATENATE("En Noviembre: ",'4o. Trimestre'!X5,"; ","En Diciembre: ",'4o. Trimestre'!AA5),IF(AND('4o. Trimestre'!U5&gt;0,'4o. Trimestre'!X5=0,'4o. Trimestre'!AA5&gt;0),CONCATENATE("En Octubre: ",'4o. Trimestre'!U5,"; ",,"En Diciembre: ",'4o. Trimestre'!AA5),IF(AND('4o. Trimestre'!U5&gt;0,'4o. Trimestre'!X5&gt;0,'4o. Trimestre'!AA5=0),CONCATENATE("En Octubre: ",'4o. Trimestre'!U5,"; ","En Noviembre: ",'4o. Trimestre'!X5),IF(AND('4o. Trimestre'!U5&gt;0,'4o. Trimestre'!X5=0,'4o. Trimestre'!AA5=0),CONCATENATE("En Octubre: ",'4o. Trimestre'!U5),IF(AND('4o. Trimestre'!U5=0,'4o. Trimestre'!X5&gt;0,'4o. Trimestre'!AA5=0),CONCATENATE("En Noviembre: ",'4o. Trimestre'!X5),IF(AND('4o. Trimestre'!U5=0,'4o. Trimestre'!X5=0,'4o. Trimestre'!AA5&gt;0),CONCATENATE("En Diciembre: ",'4o. Trimestre'!AA5)," "))))))))</f>
        <v xml:space="preserve">   </v>
      </c>
      <c r="Y5" s="23">
        <f t="shared" ref="Y5:Y20" si="2">IF(SUM(N5:S5)=0,0,IF((W5/(SUM(N5:S5)))&gt;1,1,(W5/(SUM(N5:S5)))))</f>
        <v>0</v>
      </c>
      <c r="AA5" s="114" t="e">
        <f t="shared" si="0"/>
        <v>#DIV/0!</v>
      </c>
      <c r="AB5" s="157"/>
      <c r="AC5" s="157"/>
      <c r="AD5" s="157"/>
      <c r="AE5" s="157"/>
      <c r="AF5" s="157"/>
      <c r="AG5" s="157"/>
      <c r="AH5" s="109"/>
    </row>
    <row r="6" spans="1:34" ht="79.5" customHeight="1" x14ac:dyDescent="0.25">
      <c r="A6" s="176"/>
      <c r="B6" s="176"/>
      <c r="C6" s="175"/>
      <c r="D6" s="89">
        <f>'1er. Trimestre'!D6</f>
        <v>0</v>
      </c>
      <c r="E6" s="87">
        <f>'1er. Trimestre'!E6</f>
        <v>0</v>
      </c>
      <c r="F6" s="89">
        <f>'1er. Trimestre'!F6</f>
        <v>0</v>
      </c>
      <c r="G6" s="89">
        <f>'1er. Trimestre'!G6</f>
        <v>0</v>
      </c>
      <c r="H6" s="89">
        <f>'1er. Trimestre'!H6</f>
        <v>0</v>
      </c>
      <c r="I6" s="89">
        <f>'1er. Trimestre'!I6</f>
        <v>0</v>
      </c>
      <c r="J6" s="89">
        <f>'1er. Trimestre'!J6</f>
        <v>0</v>
      </c>
      <c r="K6" s="89">
        <f>'1er. Trimestre'!K6</f>
        <v>0</v>
      </c>
      <c r="L6" s="89">
        <f>'1er. Trimestre'!L6</f>
        <v>0</v>
      </c>
      <c r="M6" s="89">
        <f>'1er. Trimestre'!M6</f>
        <v>0</v>
      </c>
      <c r="N6" s="89">
        <f>'1er. Trimestre'!N6</f>
        <v>0</v>
      </c>
      <c r="O6" s="89">
        <f>'1er. Trimestre'!O6</f>
        <v>0</v>
      </c>
      <c r="P6" s="76">
        <f>'1er. Trimestre'!P6</f>
        <v>0</v>
      </c>
      <c r="Q6" s="110">
        <f>'1er. Trimestre'!Q6</f>
        <v>0</v>
      </c>
      <c r="R6" s="110">
        <f>'1er. Trimestre'!R6</f>
        <v>0</v>
      </c>
      <c r="S6" s="110">
        <f>'1er. Trimestre'!S6</f>
        <v>0</v>
      </c>
      <c r="T6" s="95">
        <f>'1er. Trimestre'!T6+'1er. Trimestre'!W6+'1er. Trimestre'!Z6+'2o. Trimestre'!T6+'2o. Trimestre'!W6+'2o. Trimestre'!Z6</f>
        <v>0</v>
      </c>
      <c r="U6" s="10" t="str">
        <f>(IF(AND('1er. Trimestre'!U6&gt;0,'1er. Trimestre'!X6&gt;0,'1er. Trimestre'!AA6&gt;0),CONCATENATE("En Enero: ",'1er. Trimestre'!U6,"; ","En Febrero: ",'1er. Trimestre'!X6,"; ","En Marzo: ",'1er. Trimestre'!AA6),IF(AND('1er. Trimestre'!U6=0,'1er. Trimestre'!X6&gt;0,'1er. Trimestre'!AA6&gt;0),CONCATENATE("En Febrero: ",'1er. Trimestre'!X6,"; ","En Marzo: ",'1er. Trimestre'!AA6),IF(AND('1er. Trimestre'!U6&gt;0,'1er. Trimestre'!X6=0,'1er. Trimestre'!AA6&gt;0),CONCATENATE("En Enero: ",'1er. Trimestre'!U6,"; ",,"En Marzo: ",'1er. Trimestre'!AA6),IF(AND('1er. Trimestre'!U6&gt;0,'1er. Trimestre'!X6&gt;0,'1er. Trimestre'!AA6=0),CONCATENATE("En Enero: ",'1er. Trimestre'!U6,"; ","En Febrero: ",'1er. Trimestre'!X6),IF(AND('1er. Trimestre'!U6&gt;0,'1er. Trimestre'!X6=0,'1er. Trimestre'!AA6=0),CONCATENATE("En Enero: ",'1er. Trimestre'!U6),IF(AND('1er. Trimestre'!U6=0,'1er. Trimestre'!X6&gt;0,'1er. Trimestre'!AA6=0),CONCATENATE("En Febrero: ",'1er. Trimestre'!X6),IF(AND('1er. Trimestre'!U6=0,'1er. Trimestre'!X6=0,'1er. Trimestre'!AA6&gt;0),CONCATENATE("En Marzo: ",'1er. Trimestre'!AA6)," "))))))))&amp;" "&amp;(IF(AND('2o. Trimestre'!U6&gt;0,'2o. Trimestre'!X6&gt;0,'2o. Trimestre'!AA6&gt;0),CONCATENATE("En Abril: ",'2o. Trimestre'!U6,"; ","En Mayo: ",'2o. Trimestre'!X6,"; ","En Junio: ",'2o. Trimestre'!AA6),IF(AND('2o. Trimestre'!U6=0,'2o. Trimestre'!X6&gt;0,'2o. Trimestre'!AA6&gt;0),CONCATENATE("En Mayo: ",'2o. Trimestre'!X6,"; ","En Junio: ",'2o. Trimestre'!AA6),IF(AND('2o. Trimestre'!U6&gt;0,'2o. Trimestre'!X6=0,'2o. Trimestre'!AA6&gt;0),CONCATENATE("En Abril: ",'2o. Trimestre'!U6,"; ",,"En Junio: ",'2o. Trimestre'!AA6),IF(AND('2o. Trimestre'!U6&gt;0,'2o. Trimestre'!X6&gt;0,'2o. Trimestre'!AA6=0),CONCATENATE("En Abril: ",'2o. Trimestre'!U6,"; ","En Mayo: ",'2o. Trimestre'!X6),IF(AND('2o. Trimestre'!U6&gt;0,'2o. Trimestre'!X6=0,'2o. Trimestre'!AA6=0),CONCATENATE("En Abril: ",'2o. Trimestre'!U6),IF(AND('2o. Trimestre'!U6=0,'2o. Trimestre'!X6&gt;0,'2o. Trimestre'!AA6=0),CONCATENATE("En Mayo: ",'2o. Trimestre'!X6),IF(AND('2o. Trimestre'!U6=0,'2o. Trimestre'!X6=0,'2o. Trimestre'!AA6&gt;0),CONCATENATE("En Junio: ",'2o. Trimestre'!AA6)," "))))))))</f>
        <v xml:space="preserve">   </v>
      </c>
      <c r="V6" s="23">
        <f t="shared" si="1"/>
        <v>0</v>
      </c>
      <c r="W6" s="9">
        <f>'3er. Trimestre'!W6+'3er. Trimestre'!Z6+'3er. Trimestre'!AC6+'4o. Trimestre'!W6+'4o. Trimestre'!Z6+'4o. Trimestre'!AC6</f>
        <v>0</v>
      </c>
      <c r="X6" s="10" t="str">
        <f>(IF(AND('3er. Trimestre'!U6&gt;0,'3er. Trimestre'!X6&gt;0,'3er. Trimestre'!AA6&gt;0),CONCATENATE("En Julio: ",'3er. Trimestre'!U6,"; ","En Agosto: ",'3er. Trimestre'!X6,"; ","En Septiembre: ",'3er. Trimestre'!AA6),IF(AND('3er. Trimestre'!U6=0,'3er. Trimestre'!X6&gt;0,'3er. Trimestre'!AA6&gt;0),CONCATENATE("En Agosto: ",'3er. Trimestre'!X6,"; ","En Septiembre: ",'3er. Trimestre'!AA6),IF(AND('3er. Trimestre'!U6&gt;0,'3er. Trimestre'!X6=0,'3er. Trimestre'!AA6&gt;0),CONCATENATE("En Julio: ",'3er. Trimestre'!U6,"; ",,"En Septiembre: ",'3er. Trimestre'!AA6),IF(AND('3er. Trimestre'!U6&gt;0,'3er. Trimestre'!X6&gt;0,'3er. Trimestre'!AA6=0),CONCATENATE("En Julio: ",'3er. Trimestre'!U6,"; ","En Agosto: ",'3er. Trimestre'!X6),IF(AND('3er. Trimestre'!U6&gt;0,'3er. Trimestre'!X6=0,'3er. Trimestre'!AA6=0),CONCATENATE("En Julio: ",'3er. Trimestre'!U6),IF(AND('3er. Trimestre'!U6=0,'3er. Trimestre'!X6&gt;0,'3er. Trimestre'!AA6=0),CONCATENATE("En Agosto: ",'3er. Trimestre'!X6),IF(AND('3er. Trimestre'!U6=0,'3er. Trimestre'!X6=0,'3er. Trimestre'!AA6&gt;0),CONCATENATE("En Septiembre: ",'3er. Trimestre'!AA6)," "))))))))&amp;" "&amp;(IF(AND('4o. Trimestre'!U6&gt;0,'4o. Trimestre'!X6&gt;0,'4o. Trimestre'!AA6&gt;0),CONCATENATE("En Octubre: ",'4o. Trimestre'!U6,"; ","En Noviembre: ",'4o. Trimestre'!X6,"; ","En Diciembre: ",'4o. Trimestre'!AA6),IF(AND('4o. Trimestre'!U6=0,'4o. Trimestre'!X6&gt;0,'4o. Trimestre'!AA6&gt;0),CONCATENATE("En Noviembre: ",'4o. Trimestre'!X6,"; ","En Diciembre: ",'4o. Trimestre'!AA6),IF(AND('4o. Trimestre'!U6&gt;0,'4o. Trimestre'!X6=0,'4o. Trimestre'!AA6&gt;0),CONCATENATE("En Octubre: ",'4o. Trimestre'!U6,"; ",,"En Diciembre: ",'4o. Trimestre'!AA6),IF(AND('4o. Trimestre'!U6&gt;0,'4o. Trimestre'!X6&gt;0,'4o. Trimestre'!AA6=0),CONCATENATE("En Octubre: ",'4o. Trimestre'!U6,"; ","En Noviembre: ",'4o. Trimestre'!X6),IF(AND('4o. Trimestre'!U6&gt;0,'4o. Trimestre'!X6=0,'4o. Trimestre'!AA6=0),CONCATENATE("En Octubre: ",'4o. Trimestre'!U6),IF(AND('4o. Trimestre'!U6=0,'4o. Trimestre'!X6&gt;0,'4o. Trimestre'!AA6=0),CONCATENATE("En Noviembre: ",'4o. Trimestre'!X6),IF(AND('4o. Trimestre'!U6=0,'4o. Trimestre'!X6=0,'4o. Trimestre'!AA6&gt;0),CONCATENATE("En Diciembre: ",'4o. Trimestre'!AA6)," "))))))))</f>
        <v xml:space="preserve">   </v>
      </c>
      <c r="Y6" s="23">
        <f t="shared" si="2"/>
        <v>0</v>
      </c>
      <c r="AA6" s="114" t="e">
        <f t="shared" si="0"/>
        <v>#DIV/0!</v>
      </c>
      <c r="AB6" s="157"/>
      <c r="AC6" s="157"/>
      <c r="AD6" s="157"/>
      <c r="AE6" s="157"/>
      <c r="AF6" s="157"/>
      <c r="AG6" s="157"/>
      <c r="AH6" s="109"/>
    </row>
    <row r="7" spans="1:34" ht="86.25" customHeight="1" x14ac:dyDescent="0.25">
      <c r="A7" s="176"/>
      <c r="B7" s="176"/>
      <c r="C7" s="175"/>
      <c r="D7" s="89">
        <f>'1er. Trimestre'!D7</f>
        <v>0</v>
      </c>
      <c r="E7" s="87">
        <f>'1er. Trimestre'!E7</f>
        <v>0</v>
      </c>
      <c r="F7" s="89">
        <f>'1er. Trimestre'!F7</f>
        <v>0</v>
      </c>
      <c r="G7" s="89">
        <f>'1er. Trimestre'!G7</f>
        <v>0</v>
      </c>
      <c r="H7" s="89">
        <f>'1er. Trimestre'!H7</f>
        <v>0</v>
      </c>
      <c r="I7" s="89">
        <f>'1er. Trimestre'!I7</f>
        <v>0</v>
      </c>
      <c r="J7" s="89">
        <f>'1er. Trimestre'!J7</f>
        <v>0</v>
      </c>
      <c r="K7" s="89">
        <f>'1er. Trimestre'!K7</f>
        <v>0</v>
      </c>
      <c r="L7" s="89">
        <f>'1er. Trimestre'!L7</f>
        <v>0</v>
      </c>
      <c r="M7" s="89">
        <f>'1er. Trimestre'!M7</f>
        <v>0</v>
      </c>
      <c r="N7" s="89">
        <f>'1er. Trimestre'!N7</f>
        <v>0</v>
      </c>
      <c r="O7" s="89">
        <f>'1er. Trimestre'!O7</f>
        <v>0</v>
      </c>
      <c r="P7" s="76">
        <f>'1er. Trimestre'!P7</f>
        <v>0</v>
      </c>
      <c r="Q7" s="110">
        <f>'1er. Trimestre'!Q7</f>
        <v>0</v>
      </c>
      <c r="R7" s="110">
        <f>'1er. Trimestre'!R7</f>
        <v>0</v>
      </c>
      <c r="S7" s="110">
        <f>'1er. Trimestre'!S7</f>
        <v>0</v>
      </c>
      <c r="T7" s="95">
        <f>'1er. Trimestre'!T7+'1er. Trimestre'!W7+'1er. Trimestre'!Z7+'2o. Trimestre'!T7+'2o. Trimestre'!W7+'2o. Trimestre'!Z7</f>
        <v>0</v>
      </c>
      <c r="U7" s="10" t="str">
        <f>(IF(AND('1er. Trimestre'!U7&gt;0,'1er. Trimestre'!X7&gt;0,'1er. Trimestre'!AA7&gt;0),CONCATENATE("En Enero: ",'1er. Trimestre'!U7,"; ","En Febrero: ",'1er. Trimestre'!X7,"; ","En Marzo: ",'1er. Trimestre'!AA7),IF(AND('1er. Trimestre'!U7=0,'1er. Trimestre'!X7&gt;0,'1er. Trimestre'!AA7&gt;0),CONCATENATE("En Febrero: ",'1er. Trimestre'!X7,"; ","En Marzo: ",'1er. Trimestre'!AA7),IF(AND('1er. Trimestre'!U7&gt;0,'1er. Trimestre'!X7=0,'1er. Trimestre'!AA7&gt;0),CONCATENATE("En Enero: ",'1er. Trimestre'!U7,"; ",,"En Marzo: ",'1er. Trimestre'!AA7),IF(AND('1er. Trimestre'!U7&gt;0,'1er. Trimestre'!X7&gt;0,'1er. Trimestre'!AA7=0),CONCATENATE("En Enero: ",'1er. Trimestre'!U7,"; ","En Febrero: ",'1er. Trimestre'!X7),IF(AND('1er. Trimestre'!U7&gt;0,'1er. Trimestre'!X7=0,'1er. Trimestre'!AA7=0),CONCATENATE("En Enero: ",'1er. Trimestre'!U7),IF(AND('1er. Trimestre'!U7=0,'1er. Trimestre'!X7&gt;0,'1er. Trimestre'!AA7=0),CONCATENATE("En Febrero: ",'1er. Trimestre'!X7),IF(AND('1er. Trimestre'!U7=0,'1er. Trimestre'!X7=0,'1er. Trimestre'!AA7&gt;0),CONCATENATE("En Marzo: ",'1er. Trimestre'!AA7)," "))))))))&amp;" "&amp;(IF(AND('2o. Trimestre'!U7&gt;0,'2o. Trimestre'!X7&gt;0,'2o. Trimestre'!AA7&gt;0),CONCATENATE("En Abril: ",'2o. Trimestre'!U7,"; ","En Mayo: ",'2o. Trimestre'!X7,"; ","En Junio: ",'2o. Trimestre'!AA7),IF(AND('2o. Trimestre'!U7=0,'2o. Trimestre'!X7&gt;0,'2o. Trimestre'!AA7&gt;0),CONCATENATE("En Mayo: ",'2o. Trimestre'!X7,"; ","En Junio: ",'2o. Trimestre'!AA7),IF(AND('2o. Trimestre'!U7&gt;0,'2o. Trimestre'!X7=0,'2o. Trimestre'!AA7&gt;0),CONCATENATE("En Abril: ",'2o. Trimestre'!U7,"; ",,"En Junio: ",'2o. Trimestre'!AA7),IF(AND('2o. Trimestre'!U7&gt;0,'2o. Trimestre'!X7&gt;0,'2o. Trimestre'!AA7=0),CONCATENATE("En Abril: ",'2o. Trimestre'!U7,"; ","En Mayo: ",'2o. Trimestre'!X7),IF(AND('2o. Trimestre'!U7&gt;0,'2o. Trimestre'!X7=0,'2o. Trimestre'!AA7=0),CONCATENATE("En Abril: ",'2o. Trimestre'!U7),IF(AND('2o. Trimestre'!U7=0,'2o. Trimestre'!X7&gt;0,'2o. Trimestre'!AA7=0),CONCATENATE("En Mayo: ",'2o. Trimestre'!X7),IF(AND('2o. Trimestre'!U7=0,'2o. Trimestre'!X7=0,'2o. Trimestre'!AA7&gt;0),CONCATENATE("En Junio: ",'2o. Trimestre'!AA7)," "))))))))</f>
        <v xml:space="preserve">   </v>
      </c>
      <c r="V7" s="23">
        <f t="shared" si="1"/>
        <v>0</v>
      </c>
      <c r="W7" s="9">
        <f>'3er. Trimestre'!W7+'3er. Trimestre'!Z7+'3er. Trimestre'!AC7+'4o. Trimestre'!W7+'4o. Trimestre'!Z7+'4o. Trimestre'!AC7</f>
        <v>0</v>
      </c>
      <c r="X7" s="10" t="str">
        <f>(IF(AND('3er. Trimestre'!U7&gt;0,'3er. Trimestre'!X7&gt;0,'3er. Trimestre'!AA7&gt;0),CONCATENATE("En Julio: ",'3er. Trimestre'!U7,"; ","En Agosto: ",'3er. Trimestre'!X7,"; ","En Septiembre: ",'3er. Trimestre'!AA7),IF(AND('3er. Trimestre'!U7=0,'3er. Trimestre'!X7&gt;0,'3er. Trimestre'!AA7&gt;0),CONCATENATE("En Agosto: ",'3er. Trimestre'!X7,"; ","En Septiembre: ",'3er. Trimestre'!AA7),IF(AND('3er. Trimestre'!U7&gt;0,'3er. Trimestre'!X7=0,'3er. Trimestre'!AA7&gt;0),CONCATENATE("En Julio: ",'3er. Trimestre'!U7,"; ",,"En Septiembre: ",'3er. Trimestre'!AA7),IF(AND('3er. Trimestre'!U7&gt;0,'3er. Trimestre'!X7&gt;0,'3er. Trimestre'!AA7=0),CONCATENATE("En Julio: ",'3er. Trimestre'!U7,"; ","En Agosto: ",'3er. Trimestre'!X7),IF(AND('3er. Trimestre'!U7&gt;0,'3er. Trimestre'!X7=0,'3er. Trimestre'!AA7=0),CONCATENATE("En Julio: ",'3er. Trimestre'!U7),IF(AND('3er. Trimestre'!U7=0,'3er. Trimestre'!X7&gt;0,'3er. Trimestre'!AA7=0),CONCATENATE("En Agosto: ",'3er. Trimestre'!X7),IF(AND('3er. Trimestre'!U7=0,'3er. Trimestre'!X7=0,'3er. Trimestre'!AA7&gt;0),CONCATENATE("En Septiembre: ",'3er. Trimestre'!AA7)," "))))))))&amp;" "&amp;(IF(AND('4o. Trimestre'!U7&gt;0,'4o. Trimestre'!X7&gt;0,'4o. Trimestre'!AA7&gt;0),CONCATENATE("En Octubre: ",'4o. Trimestre'!U7,"; ","En Noviembre: ",'4o. Trimestre'!X7,"; ","En Diciembre: ",'4o. Trimestre'!AA7),IF(AND('4o. Trimestre'!U7=0,'4o. Trimestre'!X7&gt;0,'4o. Trimestre'!AA7&gt;0),CONCATENATE("En Noviembre: ",'4o. Trimestre'!X7,"; ","En Diciembre: ",'4o. Trimestre'!AA7),IF(AND('4o. Trimestre'!U7&gt;0,'4o. Trimestre'!X7=0,'4o. Trimestre'!AA7&gt;0),CONCATENATE("En Octubre: ",'4o. Trimestre'!U7,"; ",,"En Diciembre: ",'4o. Trimestre'!AA7),IF(AND('4o. Trimestre'!U7&gt;0,'4o. Trimestre'!X7&gt;0,'4o. Trimestre'!AA7=0),CONCATENATE("En Octubre: ",'4o. Trimestre'!U7,"; ","En Noviembre: ",'4o. Trimestre'!X7),IF(AND('4o. Trimestre'!U7&gt;0,'4o. Trimestre'!X7=0,'4o. Trimestre'!AA7=0),CONCATENATE("En Octubre: ",'4o. Trimestre'!U7),IF(AND('4o. Trimestre'!U7=0,'4o. Trimestre'!X7&gt;0,'4o. Trimestre'!AA7=0),CONCATENATE("En Noviembre: ",'4o. Trimestre'!X7),IF(AND('4o. Trimestre'!U7=0,'4o. Trimestre'!X7=0,'4o. Trimestre'!AA7&gt;0),CONCATENATE("En Diciembre: ",'4o. Trimestre'!AA7)," "))))))))</f>
        <v xml:space="preserve">   </v>
      </c>
      <c r="Y7" s="23">
        <f t="shared" si="2"/>
        <v>0</v>
      </c>
      <c r="AA7" s="114" t="e">
        <f t="shared" si="0"/>
        <v>#DIV/0!</v>
      </c>
      <c r="AB7" s="157"/>
      <c r="AC7" s="157"/>
      <c r="AD7" s="157"/>
      <c r="AE7" s="157"/>
      <c r="AF7" s="157"/>
      <c r="AG7" s="157"/>
      <c r="AH7" s="109"/>
    </row>
    <row r="8" spans="1:34" x14ac:dyDescent="0.25">
      <c r="A8" s="176"/>
      <c r="B8" s="176"/>
      <c r="C8" s="175"/>
      <c r="D8" s="89">
        <f>'1er. Trimestre'!D8</f>
        <v>0</v>
      </c>
      <c r="E8" s="87">
        <f>'1er. Trimestre'!E8</f>
        <v>0</v>
      </c>
      <c r="F8" s="89">
        <f>'1er. Trimestre'!F8</f>
        <v>0</v>
      </c>
      <c r="G8" s="89">
        <f>'1er. Trimestre'!G8</f>
        <v>0</v>
      </c>
      <c r="H8" s="89">
        <f>'1er. Trimestre'!H8</f>
        <v>0</v>
      </c>
      <c r="I8" s="89">
        <f>'1er. Trimestre'!I8</f>
        <v>0</v>
      </c>
      <c r="J8" s="89">
        <f>'1er. Trimestre'!J8</f>
        <v>0</v>
      </c>
      <c r="K8" s="89">
        <f>'1er. Trimestre'!K8</f>
        <v>0</v>
      </c>
      <c r="L8" s="89">
        <f>'1er. Trimestre'!L8</f>
        <v>0</v>
      </c>
      <c r="M8" s="89">
        <f>'1er. Trimestre'!M8</f>
        <v>0</v>
      </c>
      <c r="N8" s="89">
        <f>'1er. Trimestre'!N8</f>
        <v>0</v>
      </c>
      <c r="O8" s="89">
        <f>'1er. Trimestre'!O8</f>
        <v>0</v>
      </c>
      <c r="P8" s="76">
        <f>'1er. Trimestre'!P8</f>
        <v>0</v>
      </c>
      <c r="Q8" s="110">
        <f>'1er. Trimestre'!Q8</f>
        <v>0</v>
      </c>
      <c r="R8" s="110">
        <f>'1er. Trimestre'!R8</f>
        <v>0</v>
      </c>
      <c r="S8" s="110">
        <f>'1er. Trimestre'!S8</f>
        <v>0</v>
      </c>
      <c r="T8" s="95">
        <f>'1er. Trimestre'!T8+'1er. Trimestre'!W8+'1er. Trimestre'!Z8+'2o. Trimestre'!T8+'2o. Trimestre'!W8+'2o. Trimestre'!Z8</f>
        <v>0</v>
      </c>
      <c r="U8" s="10" t="str">
        <f>(IF(AND('1er. Trimestre'!U8&gt;0,'1er. Trimestre'!X8&gt;0,'1er. Trimestre'!AA8&gt;0),CONCATENATE("En Enero: ",'1er. Trimestre'!U8,"; ","En Febrero: ",'1er. Trimestre'!X8,"; ","En Marzo: ",'1er. Trimestre'!AA8),IF(AND('1er. Trimestre'!U8=0,'1er. Trimestre'!X8&gt;0,'1er. Trimestre'!AA8&gt;0),CONCATENATE("En Febrero: ",'1er. Trimestre'!X8,"; ","En Marzo: ",'1er. Trimestre'!AA8),IF(AND('1er. Trimestre'!U8&gt;0,'1er. Trimestre'!X8=0,'1er. Trimestre'!AA8&gt;0),CONCATENATE("En Enero: ",'1er. Trimestre'!U8,"; ",,"En Marzo: ",'1er. Trimestre'!AA8),IF(AND('1er. Trimestre'!U8&gt;0,'1er. Trimestre'!X8&gt;0,'1er. Trimestre'!AA8=0),CONCATENATE("En Enero: ",'1er. Trimestre'!U8,"; ","En Febrero: ",'1er. Trimestre'!X8),IF(AND('1er. Trimestre'!U8&gt;0,'1er. Trimestre'!X8=0,'1er. Trimestre'!AA8=0),CONCATENATE("En Enero: ",'1er. Trimestre'!U8),IF(AND('1er. Trimestre'!U8=0,'1er. Trimestre'!X8&gt;0,'1er. Trimestre'!AA8=0),CONCATENATE("En Febrero: ",'1er. Trimestre'!X8),IF(AND('1er. Trimestre'!U8=0,'1er. Trimestre'!X8=0,'1er. Trimestre'!AA8&gt;0),CONCATENATE("En Marzo: ",'1er. Trimestre'!AA8)," "))))))))&amp;" "&amp;(IF(AND('2o. Trimestre'!U8&gt;0,'2o. Trimestre'!X8&gt;0,'2o. Trimestre'!AA8&gt;0),CONCATENATE("En Abril: ",'2o. Trimestre'!U8,"; ","En Mayo: ",'2o. Trimestre'!X8,"; ","En Junio: ",'2o. Trimestre'!AA8),IF(AND('2o. Trimestre'!U8=0,'2o. Trimestre'!X8&gt;0,'2o. Trimestre'!AA8&gt;0),CONCATENATE("En Mayo: ",'2o. Trimestre'!X8,"; ","En Junio: ",'2o. Trimestre'!AA8),IF(AND('2o. Trimestre'!U8&gt;0,'2o. Trimestre'!X8=0,'2o. Trimestre'!AA8&gt;0),CONCATENATE("En Abril: ",'2o. Trimestre'!U8,"; ",,"En Junio: ",'2o. Trimestre'!AA8),IF(AND('2o. Trimestre'!U8&gt;0,'2o. Trimestre'!X8&gt;0,'2o. Trimestre'!AA8=0),CONCATENATE("En Abril: ",'2o. Trimestre'!U8,"; ","En Mayo: ",'2o. Trimestre'!X8),IF(AND('2o. Trimestre'!U8&gt;0,'2o. Trimestre'!X8=0,'2o. Trimestre'!AA8=0),CONCATENATE("En Abril: ",'2o. Trimestre'!U8),IF(AND('2o. Trimestre'!U8=0,'2o. Trimestre'!X8&gt;0,'2o. Trimestre'!AA8=0),CONCATENATE("En Mayo: ",'2o. Trimestre'!X8),IF(AND('2o. Trimestre'!U8=0,'2o. Trimestre'!X8=0,'2o. Trimestre'!AA8&gt;0),CONCATENATE("En Junio: ",'2o. Trimestre'!AA8)," "))))))))</f>
        <v xml:space="preserve">   </v>
      </c>
      <c r="V8" s="23">
        <f t="shared" si="1"/>
        <v>0</v>
      </c>
      <c r="W8" s="9">
        <f>'3er. Trimestre'!W8+'3er. Trimestre'!Z8+'3er. Trimestre'!AC8+'4o. Trimestre'!W8+'4o. Trimestre'!Z8+'4o. Trimestre'!AC8</f>
        <v>0</v>
      </c>
      <c r="X8" s="10" t="str">
        <f>(IF(AND('3er. Trimestre'!U8&gt;0,'3er. Trimestre'!X8&gt;0,'3er. Trimestre'!AA8&gt;0),CONCATENATE("En Julio: ",'3er. Trimestre'!U8,"; ","En Agosto: ",'3er. Trimestre'!X8,"; ","En Septiembre: ",'3er. Trimestre'!AA8),IF(AND('3er. Trimestre'!U8=0,'3er. Trimestre'!X8&gt;0,'3er. Trimestre'!AA8&gt;0),CONCATENATE("En Agosto: ",'3er. Trimestre'!X8,"; ","En Septiembre: ",'3er. Trimestre'!AA8),IF(AND('3er. Trimestre'!U8&gt;0,'3er. Trimestre'!X8=0,'3er. Trimestre'!AA8&gt;0),CONCATENATE("En Julio: ",'3er. Trimestre'!U8,"; ",,"En Septiembre: ",'3er. Trimestre'!AA8),IF(AND('3er. Trimestre'!U8&gt;0,'3er. Trimestre'!X8&gt;0,'3er. Trimestre'!AA8=0),CONCATENATE("En Julio: ",'3er. Trimestre'!U8,"; ","En Agosto: ",'3er. Trimestre'!X8),IF(AND('3er. Trimestre'!U8&gt;0,'3er. Trimestre'!X8=0,'3er. Trimestre'!AA8=0),CONCATENATE("En Julio: ",'3er. Trimestre'!U8),IF(AND('3er. Trimestre'!U8=0,'3er. Trimestre'!X8&gt;0,'3er. Trimestre'!AA8=0),CONCATENATE("En Agosto: ",'3er. Trimestre'!X8),IF(AND('3er. Trimestre'!U8=0,'3er. Trimestre'!X8=0,'3er. Trimestre'!AA8&gt;0),CONCATENATE("En Septiembre: ",'3er. Trimestre'!AA8)," "))))))))&amp;" "&amp;(IF(AND('4o. Trimestre'!U8&gt;0,'4o. Trimestre'!X8&gt;0,'4o. Trimestre'!AA8&gt;0),CONCATENATE("En Octubre: ",'4o. Trimestre'!U8,"; ","En Noviembre: ",'4o. Trimestre'!X8,"; ","En Diciembre: ",'4o. Trimestre'!AA8),IF(AND('4o. Trimestre'!U8=0,'4o. Trimestre'!X8&gt;0,'4o. Trimestre'!AA8&gt;0),CONCATENATE("En Noviembre: ",'4o. Trimestre'!X8,"; ","En Diciembre: ",'4o. Trimestre'!AA8),IF(AND('4o. Trimestre'!U8&gt;0,'4o. Trimestre'!X8=0,'4o. Trimestre'!AA8&gt;0),CONCATENATE("En Octubre: ",'4o. Trimestre'!U8,"; ",,"En Diciembre: ",'4o. Trimestre'!AA8),IF(AND('4o. Trimestre'!U8&gt;0,'4o. Trimestre'!X8&gt;0,'4o. Trimestre'!AA8=0),CONCATENATE("En Octubre: ",'4o. Trimestre'!U8,"; ","En Noviembre: ",'4o. Trimestre'!X8),IF(AND('4o. Trimestre'!U8&gt;0,'4o. Trimestre'!X8=0,'4o. Trimestre'!AA8=0),CONCATENATE("En Octubre: ",'4o. Trimestre'!U8),IF(AND('4o. Trimestre'!U8=0,'4o. Trimestre'!X8&gt;0,'4o. Trimestre'!AA8=0),CONCATENATE("En Noviembre: ",'4o. Trimestre'!X8),IF(AND('4o. Trimestre'!U8=0,'4o. Trimestre'!X8=0,'4o. Trimestre'!AA8&gt;0),CONCATENATE("En Diciembre: ",'4o. Trimestre'!AA8)," "))))))))</f>
        <v xml:space="preserve">   </v>
      </c>
      <c r="Y8" s="23">
        <f t="shared" si="2"/>
        <v>0</v>
      </c>
      <c r="AA8" s="114" t="e">
        <f t="shared" si="0"/>
        <v>#DIV/0!</v>
      </c>
      <c r="AB8" s="157"/>
      <c r="AC8" s="157"/>
      <c r="AD8" s="157"/>
      <c r="AE8" s="157"/>
      <c r="AF8" s="157"/>
      <c r="AG8" s="157"/>
      <c r="AH8" s="109"/>
    </row>
    <row r="9" spans="1:34" ht="103.5" customHeight="1" x14ac:dyDescent="0.25">
      <c r="A9" s="176"/>
      <c r="B9" s="176"/>
      <c r="C9" s="175"/>
      <c r="D9" s="89">
        <f>'1er. Trimestre'!D9</f>
        <v>0</v>
      </c>
      <c r="E9" s="87">
        <f>'1er. Trimestre'!E9</f>
        <v>0</v>
      </c>
      <c r="F9" s="89">
        <f>'1er. Trimestre'!F9</f>
        <v>0</v>
      </c>
      <c r="G9" s="89">
        <f>'1er. Trimestre'!G9</f>
        <v>0</v>
      </c>
      <c r="H9" s="89">
        <f>'1er. Trimestre'!H9</f>
        <v>0</v>
      </c>
      <c r="I9" s="89">
        <f>'1er. Trimestre'!I9</f>
        <v>0</v>
      </c>
      <c r="J9" s="89">
        <f>'1er. Trimestre'!J9</f>
        <v>0</v>
      </c>
      <c r="K9" s="89">
        <f>'1er. Trimestre'!K9</f>
        <v>0</v>
      </c>
      <c r="L9" s="89">
        <f>'1er. Trimestre'!L9</f>
        <v>0</v>
      </c>
      <c r="M9" s="89">
        <f>'1er. Trimestre'!M9</f>
        <v>0</v>
      </c>
      <c r="N9" s="89">
        <f>'1er. Trimestre'!N9</f>
        <v>0</v>
      </c>
      <c r="O9" s="89">
        <f>'1er. Trimestre'!O9</f>
        <v>0</v>
      </c>
      <c r="P9" s="76">
        <f>'1er. Trimestre'!P9</f>
        <v>0</v>
      </c>
      <c r="Q9" s="110">
        <f>'1er. Trimestre'!Q9</f>
        <v>0</v>
      </c>
      <c r="R9" s="110">
        <f>'1er. Trimestre'!R9</f>
        <v>0</v>
      </c>
      <c r="S9" s="110">
        <f>'1er. Trimestre'!S9</f>
        <v>0</v>
      </c>
      <c r="T9" s="95">
        <f>'1er. Trimestre'!T9+'1er. Trimestre'!W9+'1er. Trimestre'!Z9+'2o. Trimestre'!T9+'2o. Trimestre'!W9+'2o. Trimestre'!Z9</f>
        <v>0</v>
      </c>
      <c r="U9" s="10" t="str">
        <f>(IF(AND('1er. Trimestre'!U9&gt;0,'1er. Trimestre'!X9&gt;0,'1er. Trimestre'!AA9&gt;0),CONCATENATE("En Enero: ",'1er. Trimestre'!U9,"; ","En Febrero: ",'1er. Trimestre'!X9,"; ","En Marzo: ",'1er. Trimestre'!AA9),IF(AND('1er. Trimestre'!U9=0,'1er. Trimestre'!X9&gt;0,'1er. Trimestre'!AA9&gt;0),CONCATENATE("En Febrero: ",'1er. Trimestre'!X9,"; ","En Marzo: ",'1er. Trimestre'!AA9),IF(AND('1er. Trimestre'!U9&gt;0,'1er. Trimestre'!X9=0,'1er. Trimestre'!AA9&gt;0),CONCATENATE("En Enero: ",'1er. Trimestre'!U9,"; ",,"En Marzo: ",'1er. Trimestre'!AA9),IF(AND('1er. Trimestre'!U9&gt;0,'1er. Trimestre'!X9&gt;0,'1er. Trimestre'!AA9=0),CONCATENATE("En Enero: ",'1er. Trimestre'!U9,"; ","En Febrero: ",'1er. Trimestre'!X9),IF(AND('1er. Trimestre'!U9&gt;0,'1er. Trimestre'!X9=0,'1er. Trimestre'!AA9=0),CONCATENATE("En Enero: ",'1er. Trimestre'!U9),IF(AND('1er. Trimestre'!U9=0,'1er. Trimestre'!X9&gt;0,'1er. Trimestre'!AA9=0),CONCATENATE("En Febrero: ",'1er. Trimestre'!X9),IF(AND('1er. Trimestre'!U9=0,'1er. Trimestre'!X9=0,'1er. Trimestre'!AA9&gt;0),CONCATENATE("En Marzo: ",'1er. Trimestre'!AA9)," "))))))))&amp;" "&amp;(IF(AND('2o. Trimestre'!U9&gt;0,'2o. Trimestre'!X9&gt;0,'2o. Trimestre'!AA9&gt;0),CONCATENATE("En Abril: ",'2o. Trimestre'!U9,"; ","En Mayo: ",'2o. Trimestre'!X9,"; ","En Junio: ",'2o. Trimestre'!AA9),IF(AND('2o. Trimestre'!U9=0,'2o. Trimestre'!X9&gt;0,'2o. Trimestre'!AA9&gt;0),CONCATENATE("En Mayo: ",'2o. Trimestre'!X9,"; ","En Junio: ",'2o. Trimestre'!AA9),IF(AND('2o. Trimestre'!U9&gt;0,'2o. Trimestre'!X9=0,'2o. Trimestre'!AA9&gt;0),CONCATENATE("En Abril: ",'2o. Trimestre'!U9,"; ",,"En Junio: ",'2o. Trimestre'!AA9),IF(AND('2o. Trimestre'!U9&gt;0,'2o. Trimestre'!X9&gt;0,'2o. Trimestre'!AA9=0),CONCATENATE("En Abril: ",'2o. Trimestre'!U9,"; ","En Mayo: ",'2o. Trimestre'!X9),IF(AND('2o. Trimestre'!U9&gt;0,'2o. Trimestre'!X9=0,'2o. Trimestre'!AA9=0),CONCATENATE("En Abril: ",'2o. Trimestre'!U9),IF(AND('2o. Trimestre'!U9=0,'2o. Trimestre'!X9&gt;0,'2o. Trimestre'!AA9=0),CONCATENATE("En Mayo: ",'2o. Trimestre'!X9),IF(AND('2o. Trimestre'!U9=0,'2o. Trimestre'!X9=0,'2o. Trimestre'!AA9&gt;0),CONCATENATE("En Junio: ",'2o. Trimestre'!AA9)," "))))))))</f>
        <v xml:space="preserve">   </v>
      </c>
      <c r="V9" s="23">
        <f t="shared" si="1"/>
        <v>0</v>
      </c>
      <c r="W9" s="9">
        <f>'3er. Trimestre'!W9+'3er. Trimestre'!Z9+'3er. Trimestre'!AC9+'4o. Trimestre'!W9+'4o. Trimestre'!Z9+'4o. Trimestre'!AC9</f>
        <v>0</v>
      </c>
      <c r="X9" s="10" t="str">
        <f>(IF(AND('3er. Trimestre'!U9&gt;0,'3er. Trimestre'!X9&gt;0,'3er. Trimestre'!AA9&gt;0),CONCATENATE("En Julio: ",'3er. Trimestre'!U9,"; ","En Agosto: ",'3er. Trimestre'!X9,"; ","En Septiembre: ",'3er. Trimestre'!AA9),IF(AND('3er. Trimestre'!U9=0,'3er. Trimestre'!X9&gt;0,'3er. Trimestre'!AA9&gt;0),CONCATENATE("En Agosto: ",'3er. Trimestre'!X9,"; ","En Septiembre: ",'3er. Trimestre'!AA9),IF(AND('3er. Trimestre'!U9&gt;0,'3er. Trimestre'!X9=0,'3er. Trimestre'!AA9&gt;0),CONCATENATE("En Julio: ",'3er. Trimestre'!U9,"; ",,"En Septiembre: ",'3er. Trimestre'!AA9),IF(AND('3er. Trimestre'!U9&gt;0,'3er. Trimestre'!X9&gt;0,'3er. Trimestre'!AA9=0),CONCATENATE("En Julio: ",'3er. Trimestre'!U9,"; ","En Agosto: ",'3er. Trimestre'!X9),IF(AND('3er. Trimestre'!U9&gt;0,'3er. Trimestre'!X9=0,'3er. Trimestre'!AA9=0),CONCATENATE("En Julio: ",'3er. Trimestre'!U9),IF(AND('3er. Trimestre'!U9=0,'3er. Trimestre'!X9&gt;0,'3er. Trimestre'!AA9=0),CONCATENATE("En Agosto: ",'3er. Trimestre'!X9),IF(AND('3er. Trimestre'!U9=0,'3er. Trimestre'!X9=0,'3er. Trimestre'!AA9&gt;0),CONCATENATE("En Septiembre: ",'3er. Trimestre'!AA9)," "))))))))&amp;" "&amp;(IF(AND('4o. Trimestre'!U9&gt;0,'4o. Trimestre'!X9&gt;0,'4o. Trimestre'!AA9&gt;0),CONCATENATE("En Octubre: ",'4o. Trimestre'!U9,"; ","En Noviembre: ",'4o. Trimestre'!X9,"; ","En Diciembre: ",'4o. Trimestre'!AA9),IF(AND('4o. Trimestre'!U9=0,'4o. Trimestre'!X9&gt;0,'4o. Trimestre'!AA9&gt;0),CONCATENATE("En Noviembre: ",'4o. Trimestre'!X9,"; ","En Diciembre: ",'4o. Trimestre'!AA9),IF(AND('4o. Trimestre'!U9&gt;0,'4o. Trimestre'!X9=0,'4o. Trimestre'!AA9&gt;0),CONCATENATE("En Octubre: ",'4o. Trimestre'!U9,"; ",,"En Diciembre: ",'4o. Trimestre'!AA9),IF(AND('4o. Trimestre'!U9&gt;0,'4o. Trimestre'!X9&gt;0,'4o. Trimestre'!AA9=0),CONCATENATE("En Octubre: ",'4o. Trimestre'!U9,"; ","En Noviembre: ",'4o. Trimestre'!X9),IF(AND('4o. Trimestre'!U9&gt;0,'4o. Trimestre'!X9=0,'4o. Trimestre'!AA9=0),CONCATENATE("En Octubre: ",'4o. Trimestre'!U9),IF(AND('4o. Trimestre'!U9=0,'4o. Trimestre'!X9&gt;0,'4o. Trimestre'!AA9=0),CONCATENATE("En Noviembre: ",'4o. Trimestre'!X9),IF(AND('4o. Trimestre'!U9=0,'4o. Trimestre'!X9=0,'4o. Trimestre'!AA9&gt;0),CONCATENATE("En Diciembre: ",'4o. Trimestre'!AA9)," "))))))))</f>
        <v xml:space="preserve">   </v>
      </c>
      <c r="Y9" s="23">
        <f t="shared" si="2"/>
        <v>0</v>
      </c>
      <c r="AA9" s="114" t="e">
        <f t="shared" si="0"/>
        <v>#DIV/0!</v>
      </c>
      <c r="AB9" s="157"/>
      <c r="AC9" s="157"/>
      <c r="AD9" s="157"/>
      <c r="AE9" s="157"/>
      <c r="AF9" s="157"/>
      <c r="AG9" s="157"/>
      <c r="AH9" s="109"/>
    </row>
    <row r="10" spans="1:34" ht="64.5" customHeight="1" x14ac:dyDescent="0.25">
      <c r="A10" s="176"/>
      <c r="B10" s="176"/>
      <c r="C10" s="175"/>
      <c r="D10" s="89">
        <f>'1er. Trimestre'!D10</f>
        <v>0</v>
      </c>
      <c r="E10" s="87">
        <f>'1er. Trimestre'!E10</f>
        <v>0</v>
      </c>
      <c r="F10" s="89">
        <f>'1er. Trimestre'!F10</f>
        <v>0</v>
      </c>
      <c r="G10" s="89">
        <f>'1er. Trimestre'!G10</f>
        <v>0</v>
      </c>
      <c r="H10" s="89">
        <f>'1er. Trimestre'!H10</f>
        <v>0</v>
      </c>
      <c r="I10" s="89">
        <f>'1er. Trimestre'!I10</f>
        <v>0</v>
      </c>
      <c r="J10" s="89">
        <f>'1er. Trimestre'!J10</f>
        <v>0</v>
      </c>
      <c r="K10" s="89">
        <f>'1er. Trimestre'!K10</f>
        <v>0</v>
      </c>
      <c r="L10" s="89">
        <f>'1er. Trimestre'!L10</f>
        <v>0</v>
      </c>
      <c r="M10" s="89">
        <f>'1er. Trimestre'!M10</f>
        <v>0</v>
      </c>
      <c r="N10" s="89">
        <f>'1er. Trimestre'!N10</f>
        <v>0</v>
      </c>
      <c r="O10" s="89">
        <f>'1er. Trimestre'!O10</f>
        <v>0</v>
      </c>
      <c r="P10" s="76">
        <f>'1er. Trimestre'!P10</f>
        <v>0</v>
      </c>
      <c r="Q10" s="110">
        <f>'1er. Trimestre'!Q10</f>
        <v>0</v>
      </c>
      <c r="R10" s="110">
        <f>'1er. Trimestre'!R10</f>
        <v>0</v>
      </c>
      <c r="S10" s="110">
        <f>'1er. Trimestre'!S10</f>
        <v>0</v>
      </c>
      <c r="T10" s="95">
        <f>'1er. Trimestre'!T10+'1er. Trimestre'!W10+'1er. Trimestre'!Z10+'2o. Trimestre'!T10+'2o. Trimestre'!W10+'2o. Trimestre'!Z10</f>
        <v>0</v>
      </c>
      <c r="U10" s="10" t="str">
        <f>(IF(AND('1er. Trimestre'!U10&gt;0,'1er. Trimestre'!X10&gt;0,'1er. Trimestre'!AA10&gt;0),CONCATENATE("En Enero: ",'1er. Trimestre'!U10,"; ","En Febrero: ",'1er. Trimestre'!X10,"; ","En Marzo: ",'1er. Trimestre'!AA10),IF(AND('1er. Trimestre'!U10=0,'1er. Trimestre'!X10&gt;0,'1er. Trimestre'!AA10&gt;0),CONCATENATE("En Febrero: ",'1er. Trimestre'!X10,"; ","En Marzo: ",'1er. Trimestre'!AA10),IF(AND('1er. Trimestre'!U10&gt;0,'1er. Trimestre'!X10=0,'1er. Trimestre'!AA10&gt;0),CONCATENATE("En Enero: ",'1er. Trimestre'!U10,"; ",,"En Marzo: ",'1er. Trimestre'!AA10),IF(AND('1er. Trimestre'!U10&gt;0,'1er. Trimestre'!X10&gt;0,'1er. Trimestre'!AA10=0),CONCATENATE("En Enero: ",'1er. Trimestre'!U10,"; ","En Febrero: ",'1er. Trimestre'!X10),IF(AND('1er. Trimestre'!U10&gt;0,'1er. Trimestre'!X10=0,'1er. Trimestre'!AA10=0),CONCATENATE("En Enero: ",'1er. Trimestre'!U10),IF(AND('1er. Trimestre'!U10=0,'1er. Trimestre'!X10&gt;0,'1er. Trimestre'!AA10=0),CONCATENATE("En Febrero: ",'1er. Trimestre'!X10),IF(AND('1er. Trimestre'!U10=0,'1er. Trimestre'!X10=0,'1er. Trimestre'!AA10&gt;0),CONCATENATE("En Marzo: ",'1er. Trimestre'!AA10)," "))))))))&amp;" "&amp;(IF(AND('2o. Trimestre'!U10&gt;0,'2o. Trimestre'!X10&gt;0,'2o. Trimestre'!AA10&gt;0),CONCATENATE("En Abril: ",'2o. Trimestre'!U10,"; ","En Mayo: ",'2o. Trimestre'!X10,"; ","En Junio: ",'2o. Trimestre'!AA10),IF(AND('2o. Trimestre'!U10=0,'2o. Trimestre'!X10&gt;0,'2o. Trimestre'!AA10&gt;0),CONCATENATE("En Mayo: ",'2o. Trimestre'!X10,"; ","En Junio: ",'2o. Trimestre'!AA10),IF(AND('2o. Trimestre'!U10&gt;0,'2o. Trimestre'!X10=0,'2o. Trimestre'!AA10&gt;0),CONCATENATE("En Abril: ",'2o. Trimestre'!U10,"; ",,"En Junio: ",'2o. Trimestre'!AA10),IF(AND('2o. Trimestre'!U10&gt;0,'2o. Trimestre'!X10&gt;0,'2o. Trimestre'!AA10=0),CONCATENATE("En Abril: ",'2o. Trimestre'!U10,"; ","En Mayo: ",'2o. Trimestre'!X10),IF(AND('2o. Trimestre'!U10&gt;0,'2o. Trimestre'!X10=0,'2o. Trimestre'!AA10=0),CONCATENATE("En Abril: ",'2o. Trimestre'!U10),IF(AND('2o. Trimestre'!U10=0,'2o. Trimestre'!X10&gt;0,'2o. Trimestre'!AA10=0),CONCATENATE("En Mayo: ",'2o. Trimestre'!X10),IF(AND('2o. Trimestre'!U10=0,'2o. Trimestre'!X10=0,'2o. Trimestre'!AA10&gt;0),CONCATENATE("En Junio: ",'2o. Trimestre'!AA10)," "))))))))</f>
        <v xml:space="preserve">   </v>
      </c>
      <c r="V10" s="23">
        <f t="shared" si="1"/>
        <v>0</v>
      </c>
      <c r="W10" s="9">
        <f>'3er. Trimestre'!W10+'3er. Trimestre'!Z10+'3er. Trimestre'!AC10+'4o. Trimestre'!W10+'4o. Trimestre'!Z10+'4o. Trimestre'!AC10</f>
        <v>0</v>
      </c>
      <c r="X10" s="10" t="str">
        <f>(IF(AND('3er. Trimestre'!U10&gt;0,'3er. Trimestre'!X10&gt;0,'3er. Trimestre'!AA10&gt;0),CONCATENATE("En Julio: ",'3er. Trimestre'!U10,"; ","En Agosto: ",'3er. Trimestre'!X10,"; ","En Septiembre: ",'3er. Trimestre'!AA10),IF(AND('3er. Trimestre'!U10=0,'3er. Trimestre'!X10&gt;0,'3er. Trimestre'!AA10&gt;0),CONCATENATE("En Agosto: ",'3er. Trimestre'!X10,"; ","En Septiembre: ",'3er. Trimestre'!AA10),IF(AND('3er. Trimestre'!U10&gt;0,'3er. Trimestre'!X10=0,'3er. Trimestre'!AA10&gt;0),CONCATENATE("En Julio: ",'3er. Trimestre'!U10,"; ",,"En Septiembre: ",'3er. Trimestre'!AA10),IF(AND('3er. Trimestre'!U10&gt;0,'3er. Trimestre'!X10&gt;0,'3er. Trimestre'!AA10=0),CONCATENATE("En Julio: ",'3er. Trimestre'!U10,"; ","En Agosto: ",'3er. Trimestre'!X10),IF(AND('3er. Trimestre'!U10&gt;0,'3er. Trimestre'!X10=0,'3er. Trimestre'!AA10=0),CONCATENATE("En Julio: ",'3er. Trimestre'!U10),IF(AND('3er. Trimestre'!U10=0,'3er. Trimestre'!X10&gt;0,'3er. Trimestre'!AA10=0),CONCATENATE("En Agosto: ",'3er. Trimestre'!X10),IF(AND('3er. Trimestre'!U10=0,'3er. Trimestre'!X10=0,'3er. Trimestre'!AA10&gt;0),CONCATENATE("En Septiembre: ",'3er. Trimestre'!AA10)," "))))))))&amp;" "&amp;(IF(AND('4o. Trimestre'!U10&gt;0,'4o. Trimestre'!X10&gt;0,'4o. Trimestre'!AA10&gt;0),CONCATENATE("En Octubre: ",'4o. Trimestre'!U10,"; ","En Noviembre: ",'4o. Trimestre'!X10,"; ","En Diciembre: ",'4o. Trimestre'!AA10),IF(AND('4o. Trimestre'!U10=0,'4o. Trimestre'!X10&gt;0,'4o. Trimestre'!AA10&gt;0),CONCATENATE("En Noviembre: ",'4o. Trimestre'!X10,"; ","En Diciembre: ",'4o. Trimestre'!AA10),IF(AND('4o. Trimestre'!U10&gt;0,'4o. Trimestre'!X10=0,'4o. Trimestre'!AA10&gt;0),CONCATENATE("En Octubre: ",'4o. Trimestre'!U10,"; ",,"En Diciembre: ",'4o. Trimestre'!AA10),IF(AND('4o. Trimestre'!U10&gt;0,'4o. Trimestre'!X10&gt;0,'4o. Trimestre'!AA10=0),CONCATENATE("En Octubre: ",'4o. Trimestre'!U10,"; ","En Noviembre: ",'4o. Trimestre'!X10),IF(AND('4o. Trimestre'!U10&gt;0,'4o. Trimestre'!X10=0,'4o. Trimestre'!AA10=0),CONCATENATE("En Octubre: ",'4o. Trimestre'!U10),IF(AND('4o. Trimestre'!U10=0,'4o. Trimestre'!X10&gt;0,'4o. Trimestre'!AA10=0),CONCATENATE("En Noviembre: ",'4o. Trimestre'!X10),IF(AND('4o. Trimestre'!U10=0,'4o. Trimestre'!X10=0,'4o. Trimestre'!AA10&gt;0),CONCATENATE("En Diciembre: ",'4o. Trimestre'!AA10)," "))))))))</f>
        <v xml:space="preserve">   </v>
      </c>
      <c r="Y10" s="23">
        <f t="shared" si="2"/>
        <v>0</v>
      </c>
      <c r="AA10" s="114" t="e">
        <f t="shared" si="0"/>
        <v>#DIV/0!</v>
      </c>
      <c r="AB10" s="157"/>
      <c r="AC10" s="157"/>
      <c r="AD10" s="157"/>
      <c r="AE10" s="157"/>
      <c r="AF10" s="157"/>
      <c r="AG10" s="157"/>
      <c r="AH10" s="109"/>
    </row>
    <row r="11" spans="1:34" ht="55.5" customHeight="1" x14ac:dyDescent="0.25">
      <c r="A11" s="176"/>
      <c r="B11" s="176"/>
      <c r="C11" s="175"/>
      <c r="D11" s="89">
        <f>'1er. Trimestre'!D11</f>
        <v>0</v>
      </c>
      <c r="E11" s="87">
        <f>'1er. Trimestre'!E11</f>
        <v>0</v>
      </c>
      <c r="F11" s="89">
        <f>'1er. Trimestre'!F11</f>
        <v>0</v>
      </c>
      <c r="G11" s="89">
        <f>'1er. Trimestre'!G11</f>
        <v>0</v>
      </c>
      <c r="H11" s="89">
        <f>'1er. Trimestre'!H11</f>
        <v>0</v>
      </c>
      <c r="I11" s="89">
        <f>'1er. Trimestre'!I11</f>
        <v>0</v>
      </c>
      <c r="J11" s="89">
        <f>'1er. Trimestre'!J11</f>
        <v>0</v>
      </c>
      <c r="K11" s="89">
        <f>'1er. Trimestre'!K11</f>
        <v>0</v>
      </c>
      <c r="L11" s="89">
        <f>'1er. Trimestre'!L11</f>
        <v>0</v>
      </c>
      <c r="M11" s="89">
        <f>'1er. Trimestre'!M11</f>
        <v>0</v>
      </c>
      <c r="N11" s="89">
        <f>'1er. Trimestre'!N11</f>
        <v>0</v>
      </c>
      <c r="O11" s="89">
        <f>'1er. Trimestre'!O11</f>
        <v>0</v>
      </c>
      <c r="P11" s="76">
        <f>'1er. Trimestre'!P11</f>
        <v>0</v>
      </c>
      <c r="Q11" s="110">
        <f>'1er. Trimestre'!Q11</f>
        <v>0</v>
      </c>
      <c r="R11" s="110">
        <f>'1er. Trimestre'!R11</f>
        <v>0</v>
      </c>
      <c r="S11" s="110">
        <f>'1er. Trimestre'!S11</f>
        <v>0</v>
      </c>
      <c r="T11" s="95">
        <f>'1er. Trimestre'!T11+'1er. Trimestre'!W11+'1er. Trimestre'!Z11+'2o. Trimestre'!T11+'2o. Trimestre'!W11+'2o. Trimestre'!Z11</f>
        <v>0</v>
      </c>
      <c r="U11" s="10" t="str">
        <f>(IF(AND('1er. Trimestre'!U11&gt;0,'1er. Trimestre'!X11&gt;0,'1er. Trimestre'!AA11&gt;0),CONCATENATE("En Enero: ",'1er. Trimestre'!U11,"; ","En Febrero: ",'1er. Trimestre'!X11,"; ","En Marzo: ",'1er. Trimestre'!AA11),IF(AND('1er. Trimestre'!U11=0,'1er. Trimestre'!X11&gt;0,'1er. Trimestre'!AA11&gt;0),CONCATENATE("En Febrero: ",'1er. Trimestre'!X11,"; ","En Marzo: ",'1er. Trimestre'!AA11),IF(AND('1er. Trimestre'!U11&gt;0,'1er. Trimestre'!X11=0,'1er. Trimestre'!AA11&gt;0),CONCATENATE("En Enero: ",'1er. Trimestre'!U11,"; ",,"En Marzo: ",'1er. Trimestre'!AA11),IF(AND('1er. Trimestre'!U11&gt;0,'1er. Trimestre'!X11&gt;0,'1er. Trimestre'!AA11=0),CONCATENATE("En Enero: ",'1er. Trimestre'!U11,"; ","En Febrero: ",'1er. Trimestre'!X11),IF(AND('1er. Trimestre'!U11&gt;0,'1er. Trimestre'!X11=0,'1er. Trimestre'!AA11=0),CONCATENATE("En Enero: ",'1er. Trimestre'!U11),IF(AND('1er. Trimestre'!U11=0,'1er. Trimestre'!X11&gt;0,'1er. Trimestre'!AA11=0),CONCATENATE("En Febrero: ",'1er. Trimestre'!X11),IF(AND('1er. Trimestre'!U11=0,'1er. Trimestre'!X11=0,'1er. Trimestre'!AA11&gt;0),CONCATENATE("En Marzo: ",'1er. Trimestre'!AA11)," "))))))))&amp;" "&amp;(IF(AND('2o. Trimestre'!U11&gt;0,'2o. Trimestre'!X11&gt;0,'2o. Trimestre'!AA11&gt;0),CONCATENATE("En Abril: ",'2o. Trimestre'!U11,"; ","En Mayo: ",'2o. Trimestre'!X11,"; ","En Junio: ",'2o. Trimestre'!AA11),IF(AND('2o. Trimestre'!U11=0,'2o. Trimestre'!X11&gt;0,'2o. Trimestre'!AA11&gt;0),CONCATENATE("En Mayo: ",'2o. Trimestre'!X11,"; ","En Junio: ",'2o. Trimestre'!AA11),IF(AND('2o. Trimestre'!U11&gt;0,'2o. Trimestre'!X11=0,'2o. Trimestre'!AA11&gt;0),CONCATENATE("En Abril: ",'2o. Trimestre'!U11,"; ",,"En Junio: ",'2o. Trimestre'!AA11),IF(AND('2o. Trimestre'!U11&gt;0,'2o. Trimestre'!X11&gt;0,'2o. Trimestre'!AA11=0),CONCATENATE("En Abril: ",'2o. Trimestre'!U11,"; ","En Mayo: ",'2o. Trimestre'!X11),IF(AND('2o. Trimestre'!U11&gt;0,'2o. Trimestre'!X11=0,'2o. Trimestre'!AA11=0),CONCATENATE("En Abril: ",'2o. Trimestre'!U11),IF(AND('2o. Trimestre'!U11=0,'2o. Trimestre'!X11&gt;0,'2o. Trimestre'!AA11=0),CONCATENATE("En Mayo: ",'2o. Trimestre'!X11),IF(AND('2o. Trimestre'!U11=0,'2o. Trimestre'!X11=0,'2o. Trimestre'!AA11&gt;0),CONCATENATE("En Junio: ",'2o. Trimestre'!AA11)," "))))))))</f>
        <v xml:space="preserve">   </v>
      </c>
      <c r="V11" s="23">
        <f t="shared" si="1"/>
        <v>0</v>
      </c>
      <c r="W11" s="9">
        <f>'3er. Trimestre'!W11+'3er. Trimestre'!Z11+'3er. Trimestre'!AC11+'4o. Trimestre'!W11+'4o. Trimestre'!Z11+'4o. Trimestre'!AC11</f>
        <v>0</v>
      </c>
      <c r="X11" s="10" t="str">
        <f>(IF(AND('3er. Trimestre'!U11&gt;0,'3er. Trimestre'!X11&gt;0,'3er. Trimestre'!AA11&gt;0),CONCATENATE("En Julio: ",'3er. Trimestre'!U11,"; ","En Agosto: ",'3er. Trimestre'!X11,"; ","En Septiembre: ",'3er. Trimestre'!AA11),IF(AND('3er. Trimestre'!U11=0,'3er. Trimestre'!X11&gt;0,'3er. Trimestre'!AA11&gt;0),CONCATENATE("En Agosto: ",'3er. Trimestre'!X11,"; ","En Septiembre: ",'3er. Trimestre'!AA11),IF(AND('3er. Trimestre'!U11&gt;0,'3er. Trimestre'!X11=0,'3er. Trimestre'!AA11&gt;0),CONCATENATE("En Julio: ",'3er. Trimestre'!U11,"; ",,"En Septiembre: ",'3er. Trimestre'!AA11),IF(AND('3er. Trimestre'!U11&gt;0,'3er. Trimestre'!X11&gt;0,'3er. Trimestre'!AA11=0),CONCATENATE("En Julio: ",'3er. Trimestre'!U11,"; ","En Agosto: ",'3er. Trimestre'!X11),IF(AND('3er. Trimestre'!U11&gt;0,'3er. Trimestre'!X11=0,'3er. Trimestre'!AA11=0),CONCATENATE("En Julio: ",'3er. Trimestre'!U11),IF(AND('3er. Trimestre'!U11=0,'3er. Trimestre'!X11&gt;0,'3er. Trimestre'!AA11=0),CONCATENATE("En Agosto: ",'3er. Trimestre'!X11),IF(AND('3er. Trimestre'!U11=0,'3er. Trimestre'!X11=0,'3er. Trimestre'!AA11&gt;0),CONCATENATE("En Septiembre: ",'3er. Trimestre'!AA11)," "))))))))&amp;" "&amp;(IF(AND('4o. Trimestre'!U11&gt;0,'4o. Trimestre'!X11&gt;0,'4o. Trimestre'!AA11&gt;0),CONCATENATE("En Octubre: ",'4o. Trimestre'!U11,"; ","En Noviembre: ",'4o. Trimestre'!X11,"; ","En Diciembre: ",'4o. Trimestre'!AA11),IF(AND('4o. Trimestre'!U11=0,'4o. Trimestre'!X11&gt;0,'4o. Trimestre'!AA11&gt;0),CONCATENATE("En Noviembre: ",'4o. Trimestre'!X11,"; ","En Diciembre: ",'4o. Trimestre'!AA11),IF(AND('4o. Trimestre'!U11&gt;0,'4o. Trimestre'!X11=0,'4o. Trimestre'!AA11&gt;0),CONCATENATE("En Octubre: ",'4o. Trimestre'!U11,"; ",,"En Diciembre: ",'4o. Trimestre'!AA11),IF(AND('4o. Trimestre'!U11&gt;0,'4o. Trimestre'!X11&gt;0,'4o. Trimestre'!AA11=0),CONCATENATE("En Octubre: ",'4o. Trimestre'!U11,"; ","En Noviembre: ",'4o. Trimestre'!X11),IF(AND('4o. Trimestre'!U11&gt;0,'4o. Trimestre'!X11=0,'4o. Trimestre'!AA11=0),CONCATENATE("En Octubre: ",'4o. Trimestre'!U11),IF(AND('4o. Trimestre'!U11=0,'4o. Trimestre'!X11&gt;0,'4o. Trimestre'!AA11=0),CONCATENATE("En Noviembre: ",'4o. Trimestre'!X11),IF(AND('4o. Trimestre'!U11=0,'4o. Trimestre'!X11=0,'4o. Trimestre'!AA11&gt;0),CONCATENATE("En Diciembre: ",'4o. Trimestre'!AA11)," "))))))))</f>
        <v xml:space="preserve">   </v>
      </c>
      <c r="Y11" s="23">
        <f t="shared" si="2"/>
        <v>0</v>
      </c>
      <c r="AA11" s="114" t="e">
        <f t="shared" si="0"/>
        <v>#DIV/0!</v>
      </c>
      <c r="AB11" s="157"/>
      <c r="AC11" s="157"/>
      <c r="AD11" s="157"/>
      <c r="AE11" s="157"/>
      <c r="AF11" s="157"/>
      <c r="AG11" s="157"/>
      <c r="AH11" s="109"/>
    </row>
    <row r="12" spans="1:34" x14ac:dyDescent="0.25">
      <c r="A12" s="176"/>
      <c r="B12" s="176"/>
      <c r="C12" s="175"/>
      <c r="D12" s="89">
        <f>'1er. Trimestre'!D12</f>
        <v>0</v>
      </c>
      <c r="E12" s="87">
        <f>'1er. Trimestre'!E12</f>
        <v>0</v>
      </c>
      <c r="F12" s="89">
        <f>'1er. Trimestre'!F12</f>
        <v>0</v>
      </c>
      <c r="G12" s="89">
        <f>'1er. Trimestre'!G12</f>
        <v>0</v>
      </c>
      <c r="H12" s="89">
        <f>'1er. Trimestre'!H12</f>
        <v>0</v>
      </c>
      <c r="I12" s="89">
        <f>'1er. Trimestre'!I12</f>
        <v>0</v>
      </c>
      <c r="J12" s="89">
        <f>'1er. Trimestre'!J12</f>
        <v>0</v>
      </c>
      <c r="K12" s="89">
        <f>'1er. Trimestre'!K12</f>
        <v>0</v>
      </c>
      <c r="L12" s="89">
        <f>'1er. Trimestre'!L12</f>
        <v>0</v>
      </c>
      <c r="M12" s="89">
        <f>'1er. Trimestre'!M12</f>
        <v>0</v>
      </c>
      <c r="N12" s="89">
        <f>'1er. Trimestre'!N12</f>
        <v>0</v>
      </c>
      <c r="O12" s="89">
        <f>'1er. Trimestre'!O12</f>
        <v>0</v>
      </c>
      <c r="P12" s="76">
        <f>'1er. Trimestre'!P12</f>
        <v>0</v>
      </c>
      <c r="Q12" s="110">
        <f>'1er. Trimestre'!Q12</f>
        <v>0</v>
      </c>
      <c r="R12" s="110">
        <f>'1er. Trimestre'!R12</f>
        <v>0</v>
      </c>
      <c r="S12" s="110">
        <f>'1er. Trimestre'!S12</f>
        <v>0</v>
      </c>
      <c r="T12" s="95">
        <f>'1er. Trimestre'!T12+'1er. Trimestre'!W12+'1er. Trimestre'!Z12+'2o. Trimestre'!T12+'2o. Trimestre'!W12+'2o. Trimestre'!Z12</f>
        <v>0</v>
      </c>
      <c r="U12" s="10" t="str">
        <f>(IF(AND('1er. Trimestre'!U12&gt;0,'1er. Trimestre'!X12&gt;0,'1er. Trimestre'!AA12&gt;0),CONCATENATE("En Enero: ",'1er. Trimestre'!U12,"; ","En Febrero: ",'1er. Trimestre'!X12,"; ","En Marzo: ",'1er. Trimestre'!AA12),IF(AND('1er. Trimestre'!U12=0,'1er. Trimestre'!X12&gt;0,'1er. Trimestre'!AA12&gt;0),CONCATENATE("En Febrero: ",'1er. Trimestre'!X12,"; ","En Marzo: ",'1er. Trimestre'!AA12),IF(AND('1er. Trimestre'!U12&gt;0,'1er. Trimestre'!X12=0,'1er. Trimestre'!AA12&gt;0),CONCATENATE("En Enero: ",'1er. Trimestre'!U12,"; ",,"En Marzo: ",'1er. Trimestre'!AA12),IF(AND('1er. Trimestre'!U12&gt;0,'1er. Trimestre'!X12&gt;0,'1er. Trimestre'!AA12=0),CONCATENATE("En Enero: ",'1er. Trimestre'!U12,"; ","En Febrero: ",'1er. Trimestre'!X12),IF(AND('1er. Trimestre'!U12&gt;0,'1er. Trimestre'!X12=0,'1er. Trimestre'!AA12=0),CONCATENATE("En Enero: ",'1er. Trimestre'!U12),IF(AND('1er. Trimestre'!U12=0,'1er. Trimestre'!X12&gt;0,'1er. Trimestre'!AA12=0),CONCATENATE("En Febrero: ",'1er. Trimestre'!X12),IF(AND('1er. Trimestre'!U12=0,'1er. Trimestre'!X12=0,'1er. Trimestre'!AA12&gt;0),CONCATENATE("En Marzo: ",'1er. Trimestre'!AA12)," "))))))))&amp;" "&amp;(IF(AND('2o. Trimestre'!U12&gt;0,'2o. Trimestre'!X12&gt;0,'2o. Trimestre'!AA12&gt;0),CONCATENATE("En Abril: ",'2o. Trimestre'!U12,"; ","En Mayo: ",'2o. Trimestre'!X12,"; ","En Junio: ",'2o. Trimestre'!AA12),IF(AND('2o. Trimestre'!U12=0,'2o. Trimestre'!X12&gt;0,'2o. Trimestre'!AA12&gt;0),CONCATENATE("En Mayo: ",'2o. Trimestre'!X12,"; ","En Junio: ",'2o. Trimestre'!AA12),IF(AND('2o. Trimestre'!U12&gt;0,'2o. Trimestre'!X12=0,'2o. Trimestre'!AA12&gt;0),CONCATENATE("En Abril: ",'2o. Trimestre'!U12,"; ",,"En Junio: ",'2o. Trimestre'!AA12),IF(AND('2o. Trimestre'!U12&gt;0,'2o. Trimestre'!X12&gt;0,'2o. Trimestre'!AA12=0),CONCATENATE("En Abril: ",'2o. Trimestre'!U12,"; ","En Mayo: ",'2o. Trimestre'!X12),IF(AND('2o. Trimestre'!U12&gt;0,'2o. Trimestre'!X12=0,'2o. Trimestre'!AA12=0),CONCATENATE("En Abril: ",'2o. Trimestre'!U12),IF(AND('2o. Trimestre'!U12=0,'2o. Trimestre'!X12&gt;0,'2o. Trimestre'!AA12=0),CONCATENATE("En Mayo: ",'2o. Trimestre'!X12),IF(AND('2o. Trimestre'!U12=0,'2o. Trimestre'!X12=0,'2o. Trimestre'!AA12&gt;0),CONCATENATE("En Junio: ",'2o. Trimestre'!AA12)," "))))))))</f>
        <v xml:space="preserve">   </v>
      </c>
      <c r="V12" s="23">
        <f t="shared" si="1"/>
        <v>0</v>
      </c>
      <c r="W12" s="9">
        <f>'3er. Trimestre'!W12+'3er. Trimestre'!Z12+'3er. Trimestre'!AC12+'4o. Trimestre'!W12+'4o. Trimestre'!Z12+'4o. Trimestre'!AC12</f>
        <v>0</v>
      </c>
      <c r="X12" s="10" t="str">
        <f>(IF(AND('3er. Trimestre'!U12&gt;0,'3er. Trimestre'!X12&gt;0,'3er. Trimestre'!AA12&gt;0),CONCATENATE("En Julio: ",'3er. Trimestre'!U12,"; ","En Agosto: ",'3er. Trimestre'!X12,"; ","En Septiembre: ",'3er. Trimestre'!AA12),IF(AND('3er. Trimestre'!U12=0,'3er. Trimestre'!X12&gt;0,'3er. Trimestre'!AA12&gt;0),CONCATENATE("En Agosto: ",'3er. Trimestre'!X12,"; ","En Septiembre: ",'3er. Trimestre'!AA12),IF(AND('3er. Trimestre'!U12&gt;0,'3er. Trimestre'!X12=0,'3er. Trimestre'!AA12&gt;0),CONCATENATE("En Julio: ",'3er. Trimestre'!U12,"; ",,"En Septiembre: ",'3er. Trimestre'!AA12),IF(AND('3er. Trimestre'!U12&gt;0,'3er. Trimestre'!X12&gt;0,'3er. Trimestre'!AA12=0),CONCATENATE("En Julio: ",'3er. Trimestre'!U12,"; ","En Agosto: ",'3er. Trimestre'!X12),IF(AND('3er. Trimestre'!U12&gt;0,'3er. Trimestre'!X12=0,'3er. Trimestre'!AA12=0),CONCATENATE("En Julio: ",'3er. Trimestre'!U12),IF(AND('3er. Trimestre'!U12=0,'3er. Trimestre'!X12&gt;0,'3er. Trimestre'!AA12=0),CONCATENATE("En Agosto: ",'3er. Trimestre'!X12),IF(AND('3er. Trimestre'!U12=0,'3er. Trimestre'!X12=0,'3er. Trimestre'!AA12&gt;0),CONCATENATE("En Septiembre: ",'3er. Trimestre'!AA12)," "))))))))&amp;" "&amp;(IF(AND('4o. Trimestre'!U12&gt;0,'4o. Trimestre'!X12&gt;0,'4o. Trimestre'!AA12&gt;0),CONCATENATE("En Octubre: ",'4o. Trimestre'!U12,"; ","En Noviembre: ",'4o. Trimestre'!X12,"; ","En Diciembre: ",'4o. Trimestre'!AA12),IF(AND('4o. Trimestre'!U12=0,'4o. Trimestre'!X12&gt;0,'4o. Trimestre'!AA12&gt;0),CONCATENATE("En Noviembre: ",'4o. Trimestre'!X12,"; ","En Diciembre: ",'4o. Trimestre'!AA12),IF(AND('4o. Trimestre'!U12&gt;0,'4o. Trimestre'!X12=0,'4o. Trimestre'!AA12&gt;0),CONCATENATE("En Octubre: ",'4o. Trimestre'!U12,"; ",,"En Diciembre: ",'4o. Trimestre'!AA12),IF(AND('4o. Trimestre'!U12&gt;0,'4o. Trimestre'!X12&gt;0,'4o. Trimestre'!AA12=0),CONCATENATE("En Octubre: ",'4o. Trimestre'!U12,"; ","En Noviembre: ",'4o. Trimestre'!X12),IF(AND('4o. Trimestre'!U12&gt;0,'4o. Trimestre'!X12=0,'4o. Trimestre'!AA12=0),CONCATENATE("En Octubre: ",'4o. Trimestre'!U12),IF(AND('4o. Trimestre'!U12=0,'4o. Trimestre'!X12&gt;0,'4o. Trimestre'!AA12=0),CONCATENATE("En Noviembre: ",'4o. Trimestre'!X12),IF(AND('4o. Trimestre'!U12=0,'4o. Trimestre'!X12=0,'4o. Trimestre'!AA12&gt;0),CONCATENATE("En Diciembre: ",'4o. Trimestre'!AA12)," "))))))))</f>
        <v xml:space="preserve">   </v>
      </c>
      <c r="Y12" s="23">
        <f t="shared" si="2"/>
        <v>0</v>
      </c>
      <c r="AA12" s="114" t="e">
        <f t="shared" si="0"/>
        <v>#DIV/0!</v>
      </c>
      <c r="AB12" s="157"/>
      <c r="AC12" s="157"/>
      <c r="AD12" s="157"/>
      <c r="AE12" s="157"/>
      <c r="AF12" s="157"/>
      <c r="AG12" s="157"/>
      <c r="AH12" s="109"/>
    </row>
    <row r="13" spans="1:34" ht="87.75" customHeight="1" x14ac:dyDescent="0.25">
      <c r="A13" s="176"/>
      <c r="B13" s="176">
        <f>'1er. Trimestre'!B13:B18</f>
        <v>0</v>
      </c>
      <c r="C13" s="175">
        <f>'1er. Trimestre'!C13:C18</f>
        <v>0</v>
      </c>
      <c r="D13" s="89">
        <f>'1er. Trimestre'!D13</f>
        <v>0</v>
      </c>
      <c r="E13" s="87">
        <f>'1er. Trimestre'!E13</f>
        <v>0</v>
      </c>
      <c r="F13" s="89">
        <f>'1er. Trimestre'!F13</f>
        <v>0</v>
      </c>
      <c r="G13" s="89">
        <f>'1er. Trimestre'!G13</f>
        <v>0</v>
      </c>
      <c r="H13" s="89">
        <f>'1er. Trimestre'!H13</f>
        <v>0</v>
      </c>
      <c r="I13" s="89">
        <f>'1er. Trimestre'!I13</f>
        <v>0</v>
      </c>
      <c r="J13" s="89">
        <f>'1er. Trimestre'!J13</f>
        <v>0</v>
      </c>
      <c r="K13" s="89">
        <f>'1er. Trimestre'!K13</f>
        <v>0</v>
      </c>
      <c r="L13" s="89">
        <f>'1er. Trimestre'!L13</f>
        <v>0</v>
      </c>
      <c r="M13" s="89">
        <f>'1er. Trimestre'!M13</f>
        <v>0</v>
      </c>
      <c r="N13" s="89">
        <f>'1er. Trimestre'!N13</f>
        <v>0</v>
      </c>
      <c r="O13" s="89">
        <f>'1er. Trimestre'!O13</f>
        <v>0</v>
      </c>
      <c r="P13" s="76">
        <f>'1er. Trimestre'!P13</f>
        <v>0</v>
      </c>
      <c r="Q13" s="110">
        <f>'1er. Trimestre'!Q13</f>
        <v>0</v>
      </c>
      <c r="R13" s="110">
        <f>'1er. Trimestre'!R13</f>
        <v>0</v>
      </c>
      <c r="S13" s="110">
        <f>'1er. Trimestre'!S13</f>
        <v>0</v>
      </c>
      <c r="T13" s="95">
        <f>'1er. Trimestre'!T13+'1er. Trimestre'!W13+'1er. Trimestre'!Z13+'2o. Trimestre'!T13+'2o. Trimestre'!W13+'2o. Trimestre'!Z13</f>
        <v>0</v>
      </c>
      <c r="U13" s="10" t="str">
        <f>(IF(AND('1er. Trimestre'!U13&gt;0,'1er. Trimestre'!X13&gt;0,'1er. Trimestre'!AA13&gt;0),CONCATENATE("En Enero: ",'1er. Trimestre'!U13,"; ","En Febrero: ",'1er. Trimestre'!X13,"; ","En Marzo: ",'1er. Trimestre'!AA13),IF(AND('1er. Trimestre'!U13=0,'1er. Trimestre'!X13&gt;0,'1er. Trimestre'!AA13&gt;0),CONCATENATE("En Febrero: ",'1er. Trimestre'!X13,"; ","En Marzo: ",'1er. Trimestre'!AA13),IF(AND('1er. Trimestre'!U13&gt;0,'1er. Trimestre'!X13=0,'1er. Trimestre'!AA13&gt;0),CONCATENATE("En Enero: ",'1er. Trimestre'!U13,"; ",,"En Marzo: ",'1er. Trimestre'!AA13),IF(AND('1er. Trimestre'!U13&gt;0,'1er. Trimestre'!X13&gt;0,'1er. Trimestre'!AA13=0),CONCATENATE("En Enero: ",'1er. Trimestre'!U13,"; ","En Febrero: ",'1er. Trimestre'!X13),IF(AND('1er. Trimestre'!U13&gt;0,'1er. Trimestre'!X13=0,'1er. Trimestre'!AA13=0),CONCATENATE("En Enero: ",'1er. Trimestre'!U13),IF(AND('1er. Trimestre'!U13=0,'1er. Trimestre'!X13&gt;0,'1er. Trimestre'!AA13=0),CONCATENATE("En Febrero: ",'1er. Trimestre'!X13),IF(AND('1er. Trimestre'!U13=0,'1er. Trimestre'!X13=0,'1er. Trimestre'!AA13&gt;0),CONCATENATE("En Marzo: ",'1er. Trimestre'!AA13)," "))))))))&amp;" "&amp;(IF(AND('2o. Trimestre'!U13&gt;0,'2o. Trimestre'!X13&gt;0,'2o. Trimestre'!AA13&gt;0),CONCATENATE("En Abril: ",'2o. Trimestre'!U13,"; ","En Mayo: ",'2o. Trimestre'!X13,"; ","En Junio: ",'2o. Trimestre'!AA13),IF(AND('2o. Trimestre'!U13=0,'2o. Trimestre'!X13&gt;0,'2o. Trimestre'!AA13&gt;0),CONCATENATE("En Mayo: ",'2o. Trimestre'!X13,"; ","En Junio: ",'2o. Trimestre'!AA13),IF(AND('2o. Trimestre'!U13&gt;0,'2o. Trimestre'!X13=0,'2o. Trimestre'!AA13&gt;0),CONCATENATE("En Abril: ",'2o. Trimestre'!U13,"; ",,"En Junio: ",'2o. Trimestre'!AA13),IF(AND('2o. Trimestre'!U13&gt;0,'2o. Trimestre'!X13&gt;0,'2o. Trimestre'!AA13=0),CONCATENATE("En Abril: ",'2o. Trimestre'!U13,"; ","En Mayo: ",'2o. Trimestre'!X13),IF(AND('2o. Trimestre'!U13&gt;0,'2o. Trimestre'!X13=0,'2o. Trimestre'!AA13=0),CONCATENATE("En Abril: ",'2o. Trimestre'!U13),IF(AND('2o. Trimestre'!U13=0,'2o. Trimestre'!X13&gt;0,'2o. Trimestre'!AA13=0),CONCATENATE("En Mayo: ",'2o. Trimestre'!X13),IF(AND('2o. Trimestre'!U13=0,'2o. Trimestre'!X13=0,'2o. Trimestre'!AA13&gt;0),CONCATENATE("En Junio: ",'2o. Trimestre'!AA13)," "))))))))</f>
        <v xml:space="preserve">   </v>
      </c>
      <c r="V13" s="23">
        <f t="shared" si="1"/>
        <v>0</v>
      </c>
      <c r="W13" s="9">
        <f>'3er. Trimestre'!W13+'3er. Trimestre'!Z13+'3er. Trimestre'!AC13+'4o. Trimestre'!W13+'4o. Trimestre'!Z13+'4o. Trimestre'!AC13</f>
        <v>0</v>
      </c>
      <c r="X13" s="10" t="str">
        <f>(IF(AND('3er. Trimestre'!U13&gt;0,'3er. Trimestre'!X13&gt;0,'3er. Trimestre'!AA13&gt;0),CONCATENATE("En Julio: ",'3er. Trimestre'!U13,"; ","En Agosto: ",'3er. Trimestre'!X13,"; ","En Septiembre: ",'3er. Trimestre'!AA13),IF(AND('3er. Trimestre'!U13=0,'3er. Trimestre'!X13&gt;0,'3er. Trimestre'!AA13&gt;0),CONCATENATE("En Agosto: ",'3er. Trimestre'!X13,"; ","En Septiembre: ",'3er. Trimestre'!AA13),IF(AND('3er. Trimestre'!U13&gt;0,'3er. Trimestre'!X13=0,'3er. Trimestre'!AA13&gt;0),CONCATENATE("En Julio: ",'3er. Trimestre'!U13,"; ",,"En Septiembre: ",'3er. Trimestre'!AA13),IF(AND('3er. Trimestre'!U13&gt;0,'3er. Trimestre'!X13&gt;0,'3er. Trimestre'!AA13=0),CONCATENATE("En Julio: ",'3er. Trimestre'!U13,"; ","En Agosto: ",'3er. Trimestre'!X13),IF(AND('3er. Trimestre'!U13&gt;0,'3er. Trimestre'!X13=0,'3er. Trimestre'!AA13=0),CONCATENATE("En Julio: ",'3er. Trimestre'!U13),IF(AND('3er. Trimestre'!U13=0,'3er. Trimestre'!X13&gt;0,'3er. Trimestre'!AA13=0),CONCATENATE("En Agosto: ",'3er. Trimestre'!X13),IF(AND('3er. Trimestre'!U13=0,'3er. Trimestre'!X13=0,'3er. Trimestre'!AA13&gt;0),CONCATENATE("En Septiembre: ",'3er. Trimestre'!AA13)," "))))))))&amp;" "&amp;(IF(AND('4o. Trimestre'!U13&gt;0,'4o. Trimestre'!X13&gt;0,'4o. Trimestre'!AA13&gt;0),CONCATENATE("En Octubre: ",'4o. Trimestre'!U13,"; ","En Noviembre: ",'4o. Trimestre'!X13,"; ","En Diciembre: ",'4o. Trimestre'!AA13),IF(AND('4o. Trimestre'!U13=0,'4o. Trimestre'!X13&gt;0,'4o. Trimestre'!AA13&gt;0),CONCATENATE("En Noviembre: ",'4o. Trimestre'!X13,"; ","En Diciembre: ",'4o. Trimestre'!AA13),IF(AND('4o. Trimestre'!U13&gt;0,'4o. Trimestre'!X13=0,'4o. Trimestre'!AA13&gt;0),CONCATENATE("En Octubre: ",'4o. Trimestre'!U13,"; ",,"En Diciembre: ",'4o. Trimestre'!AA13),IF(AND('4o. Trimestre'!U13&gt;0,'4o. Trimestre'!X13&gt;0,'4o. Trimestre'!AA13=0),CONCATENATE("En Octubre: ",'4o. Trimestre'!U13,"; ","En Noviembre: ",'4o. Trimestre'!X13),IF(AND('4o. Trimestre'!U13&gt;0,'4o. Trimestre'!X13=0,'4o. Trimestre'!AA13=0),CONCATENATE("En Octubre: ",'4o. Trimestre'!U13),IF(AND('4o. Trimestre'!U13=0,'4o. Trimestre'!X13&gt;0,'4o. Trimestre'!AA13=0),CONCATENATE("En Noviembre: ",'4o. Trimestre'!X13),IF(AND('4o. Trimestre'!U13=0,'4o. Trimestre'!X13=0,'4o. Trimestre'!AA13&gt;0),CONCATENATE("En Diciembre: ",'4o. Trimestre'!AA13)," "))))))))</f>
        <v xml:space="preserve">   </v>
      </c>
      <c r="Y13" s="23">
        <f t="shared" si="2"/>
        <v>0</v>
      </c>
      <c r="AA13" s="114" t="e">
        <f t="shared" si="0"/>
        <v>#DIV/0!</v>
      </c>
      <c r="AB13" s="157" t="e">
        <f>(SUM(AA13:AA18))*C13</f>
        <v>#DIV/0!</v>
      </c>
      <c r="AC13" s="157"/>
      <c r="AD13" s="157"/>
      <c r="AE13" s="157"/>
      <c r="AF13" s="157"/>
      <c r="AG13" s="157"/>
      <c r="AH13" s="109"/>
    </row>
    <row r="14" spans="1:34" ht="68.25" customHeight="1" x14ac:dyDescent="0.25">
      <c r="A14" s="176"/>
      <c r="B14" s="176"/>
      <c r="C14" s="175"/>
      <c r="D14" s="89">
        <f>'1er. Trimestre'!D14</f>
        <v>0</v>
      </c>
      <c r="E14" s="87">
        <f>'1er. Trimestre'!E14</f>
        <v>0</v>
      </c>
      <c r="F14" s="89">
        <f>'1er. Trimestre'!F14</f>
        <v>0</v>
      </c>
      <c r="G14" s="89">
        <f>'1er. Trimestre'!G14</f>
        <v>0</v>
      </c>
      <c r="H14" s="89">
        <f>'1er. Trimestre'!H14</f>
        <v>0</v>
      </c>
      <c r="I14" s="89">
        <f>'1er. Trimestre'!I14</f>
        <v>0</v>
      </c>
      <c r="J14" s="89">
        <f>'1er. Trimestre'!J14</f>
        <v>0</v>
      </c>
      <c r="K14" s="89">
        <f>'1er. Trimestre'!K14</f>
        <v>0</v>
      </c>
      <c r="L14" s="89">
        <f>'1er. Trimestre'!L14</f>
        <v>0</v>
      </c>
      <c r="M14" s="89">
        <f>'1er. Trimestre'!M14</f>
        <v>0</v>
      </c>
      <c r="N14" s="89">
        <f>'1er. Trimestre'!N14</f>
        <v>0</v>
      </c>
      <c r="O14" s="89">
        <f>'1er. Trimestre'!O14</f>
        <v>0</v>
      </c>
      <c r="P14" s="76">
        <f>'1er. Trimestre'!P14</f>
        <v>0</v>
      </c>
      <c r="Q14" s="110">
        <f>'1er. Trimestre'!Q14</f>
        <v>0</v>
      </c>
      <c r="R14" s="110">
        <f>'1er. Trimestre'!R14</f>
        <v>0</v>
      </c>
      <c r="S14" s="110">
        <f>'1er. Trimestre'!S14</f>
        <v>0</v>
      </c>
      <c r="T14" s="95">
        <f>'1er. Trimestre'!T14+'1er. Trimestre'!W14+'1er. Trimestre'!Z14+'2o. Trimestre'!T14+'2o. Trimestre'!W14+'2o. Trimestre'!Z14</f>
        <v>0</v>
      </c>
      <c r="U14" s="10" t="str">
        <f>(IF(AND('1er. Trimestre'!U14&gt;0,'1er. Trimestre'!X14&gt;0,'1er. Trimestre'!AA14&gt;0),CONCATENATE("En Enero: ",'1er. Trimestre'!U14,"; ","En Febrero: ",'1er. Trimestre'!X14,"; ","En Marzo: ",'1er. Trimestre'!AA14),IF(AND('1er. Trimestre'!U14=0,'1er. Trimestre'!X14&gt;0,'1er. Trimestre'!AA14&gt;0),CONCATENATE("En Febrero: ",'1er. Trimestre'!X14,"; ","En Marzo: ",'1er. Trimestre'!AA14),IF(AND('1er. Trimestre'!U14&gt;0,'1er. Trimestre'!X14=0,'1er. Trimestre'!AA14&gt;0),CONCATENATE("En Enero: ",'1er. Trimestre'!U14,"; ",,"En Marzo: ",'1er. Trimestre'!AA14),IF(AND('1er. Trimestre'!U14&gt;0,'1er. Trimestre'!X14&gt;0,'1er. Trimestre'!AA14=0),CONCATENATE("En Enero: ",'1er. Trimestre'!U14,"; ","En Febrero: ",'1er. Trimestre'!X14),IF(AND('1er. Trimestre'!U14&gt;0,'1er. Trimestre'!X14=0,'1er. Trimestre'!AA14=0),CONCATENATE("En Enero: ",'1er. Trimestre'!U14),IF(AND('1er. Trimestre'!U14=0,'1er. Trimestre'!X14&gt;0,'1er. Trimestre'!AA14=0),CONCATENATE("En Febrero: ",'1er. Trimestre'!X14),IF(AND('1er. Trimestre'!U14=0,'1er. Trimestre'!X14=0,'1er. Trimestre'!AA14&gt;0),CONCATENATE("En Marzo: ",'1er. Trimestre'!AA14)," "))))))))&amp;" "&amp;(IF(AND('2o. Trimestre'!U14&gt;0,'2o. Trimestre'!X14&gt;0,'2o. Trimestre'!AA14&gt;0),CONCATENATE("En Abril: ",'2o. Trimestre'!U14,"; ","En Mayo: ",'2o. Trimestre'!X14,"; ","En Junio: ",'2o. Trimestre'!AA14),IF(AND('2o. Trimestre'!U14=0,'2o. Trimestre'!X14&gt;0,'2o. Trimestre'!AA14&gt;0),CONCATENATE("En Mayo: ",'2o. Trimestre'!X14,"; ","En Junio: ",'2o. Trimestre'!AA14),IF(AND('2o. Trimestre'!U14&gt;0,'2o. Trimestre'!X14=0,'2o. Trimestre'!AA14&gt;0),CONCATENATE("En Abril: ",'2o. Trimestre'!U14,"; ",,"En Junio: ",'2o. Trimestre'!AA14),IF(AND('2o. Trimestre'!U14&gt;0,'2o. Trimestre'!X14&gt;0,'2o. Trimestre'!AA14=0),CONCATENATE("En Abril: ",'2o. Trimestre'!U14,"; ","En Mayo: ",'2o. Trimestre'!X14),IF(AND('2o. Trimestre'!U14&gt;0,'2o. Trimestre'!X14=0,'2o. Trimestre'!AA14=0),CONCATENATE("En Abril: ",'2o. Trimestre'!U14),IF(AND('2o. Trimestre'!U14=0,'2o. Trimestre'!X14&gt;0,'2o. Trimestre'!AA14=0),CONCATENATE("En Mayo: ",'2o. Trimestre'!X14),IF(AND('2o. Trimestre'!U14=0,'2o. Trimestre'!X14=0,'2o. Trimestre'!AA14&gt;0),CONCATENATE("En Junio: ",'2o. Trimestre'!AA14)," "))))))))</f>
        <v xml:space="preserve">   </v>
      </c>
      <c r="V14" s="23">
        <f t="shared" si="1"/>
        <v>0</v>
      </c>
      <c r="W14" s="9">
        <f>'3er. Trimestre'!W14+'3er. Trimestre'!Z14+'3er. Trimestre'!AC14+'4o. Trimestre'!W14+'4o. Trimestre'!Z14+'4o. Trimestre'!AC14</f>
        <v>0</v>
      </c>
      <c r="X14" s="10" t="str">
        <f>(IF(AND('3er. Trimestre'!U14&gt;0,'3er. Trimestre'!X14&gt;0,'3er. Trimestre'!AA14&gt;0),CONCATENATE("En Julio: ",'3er. Trimestre'!U14,"; ","En Agosto: ",'3er. Trimestre'!X14,"; ","En Septiembre: ",'3er. Trimestre'!AA14),IF(AND('3er. Trimestre'!U14=0,'3er. Trimestre'!X14&gt;0,'3er. Trimestre'!AA14&gt;0),CONCATENATE("En Agosto: ",'3er. Trimestre'!X14,"; ","En Septiembre: ",'3er. Trimestre'!AA14),IF(AND('3er. Trimestre'!U14&gt;0,'3er. Trimestre'!X14=0,'3er. Trimestre'!AA14&gt;0),CONCATENATE("En Julio: ",'3er. Trimestre'!U14,"; ",,"En Septiembre: ",'3er. Trimestre'!AA14),IF(AND('3er. Trimestre'!U14&gt;0,'3er. Trimestre'!X14&gt;0,'3er. Trimestre'!AA14=0),CONCATENATE("En Julio: ",'3er. Trimestre'!U14,"; ","En Agosto: ",'3er. Trimestre'!X14),IF(AND('3er. Trimestre'!U14&gt;0,'3er. Trimestre'!X14=0,'3er. Trimestre'!AA14=0),CONCATENATE("En Julio: ",'3er. Trimestre'!U14),IF(AND('3er. Trimestre'!U14=0,'3er. Trimestre'!X14&gt;0,'3er. Trimestre'!AA14=0),CONCATENATE("En Agosto: ",'3er. Trimestre'!X14),IF(AND('3er. Trimestre'!U14=0,'3er. Trimestre'!X14=0,'3er. Trimestre'!AA14&gt;0),CONCATENATE("En Septiembre: ",'3er. Trimestre'!AA14)," "))))))))&amp;" "&amp;(IF(AND('4o. Trimestre'!U14&gt;0,'4o. Trimestre'!X14&gt;0,'4o. Trimestre'!AA14&gt;0),CONCATENATE("En Octubre: ",'4o. Trimestre'!U14,"; ","En Noviembre: ",'4o. Trimestre'!X14,"; ","En Diciembre: ",'4o. Trimestre'!AA14),IF(AND('4o. Trimestre'!U14=0,'4o. Trimestre'!X14&gt;0,'4o. Trimestre'!AA14&gt;0),CONCATENATE("En Noviembre: ",'4o. Trimestre'!X14,"; ","En Diciembre: ",'4o. Trimestre'!AA14),IF(AND('4o. Trimestre'!U14&gt;0,'4o. Trimestre'!X14=0,'4o. Trimestre'!AA14&gt;0),CONCATENATE("En Octubre: ",'4o. Trimestre'!U14,"; ",,"En Diciembre: ",'4o. Trimestre'!AA14),IF(AND('4o. Trimestre'!U14&gt;0,'4o. Trimestre'!X14&gt;0,'4o. Trimestre'!AA14=0),CONCATENATE("En Octubre: ",'4o. Trimestre'!U14,"; ","En Noviembre: ",'4o. Trimestre'!X14),IF(AND('4o. Trimestre'!U14&gt;0,'4o. Trimestre'!X14=0,'4o. Trimestre'!AA14=0),CONCATENATE("En Octubre: ",'4o. Trimestre'!U14),IF(AND('4o. Trimestre'!U14=0,'4o. Trimestre'!X14&gt;0,'4o. Trimestre'!AA14=0),CONCATENATE("En Noviembre: ",'4o. Trimestre'!X14),IF(AND('4o. Trimestre'!U14=0,'4o. Trimestre'!X14=0,'4o. Trimestre'!AA14&gt;0),CONCATENATE("En Diciembre: ",'4o. Trimestre'!AA14)," "))))))))</f>
        <v xml:space="preserve">   </v>
      </c>
      <c r="Y14" s="23">
        <f t="shared" si="2"/>
        <v>0</v>
      </c>
      <c r="AA14" s="114" t="e">
        <f t="shared" si="0"/>
        <v>#DIV/0!</v>
      </c>
      <c r="AB14" s="157"/>
      <c r="AC14" s="157"/>
      <c r="AD14" s="157"/>
      <c r="AE14" s="157"/>
      <c r="AF14" s="157"/>
      <c r="AG14" s="157"/>
      <c r="AH14" s="109"/>
    </row>
    <row r="15" spans="1:34" ht="72" customHeight="1" x14ac:dyDescent="0.25">
      <c r="A15" s="176"/>
      <c r="B15" s="176"/>
      <c r="C15" s="175"/>
      <c r="D15" s="89">
        <f>'1er. Trimestre'!D15</f>
        <v>0</v>
      </c>
      <c r="E15" s="87">
        <f>'1er. Trimestre'!E15</f>
        <v>0</v>
      </c>
      <c r="F15" s="89">
        <f>'1er. Trimestre'!F15</f>
        <v>0</v>
      </c>
      <c r="G15" s="89">
        <f>'1er. Trimestre'!G15</f>
        <v>0</v>
      </c>
      <c r="H15" s="89">
        <f>'1er. Trimestre'!H15</f>
        <v>0</v>
      </c>
      <c r="I15" s="89">
        <f>'1er. Trimestre'!I15</f>
        <v>0</v>
      </c>
      <c r="J15" s="89">
        <f>'1er. Trimestre'!J15</f>
        <v>0</v>
      </c>
      <c r="K15" s="89">
        <f>'1er. Trimestre'!K15</f>
        <v>0</v>
      </c>
      <c r="L15" s="89">
        <f>'1er. Trimestre'!L15</f>
        <v>0</v>
      </c>
      <c r="M15" s="89">
        <f>'1er. Trimestre'!M15</f>
        <v>0</v>
      </c>
      <c r="N15" s="89">
        <f>'1er. Trimestre'!N15</f>
        <v>0</v>
      </c>
      <c r="O15" s="89">
        <f>'1er. Trimestre'!O15</f>
        <v>0</v>
      </c>
      <c r="P15" s="76">
        <f>'1er. Trimestre'!P15</f>
        <v>0</v>
      </c>
      <c r="Q15" s="110">
        <f>'1er. Trimestre'!Q15</f>
        <v>0</v>
      </c>
      <c r="R15" s="110">
        <f>'1er. Trimestre'!R15</f>
        <v>0</v>
      </c>
      <c r="S15" s="110">
        <f>'1er. Trimestre'!S15</f>
        <v>0</v>
      </c>
      <c r="T15" s="95">
        <f>'1er. Trimestre'!T15+'1er. Trimestre'!W15+'1er. Trimestre'!Z15+'2o. Trimestre'!T15+'2o. Trimestre'!W15+'2o. Trimestre'!Z15</f>
        <v>0</v>
      </c>
      <c r="U15" s="10" t="str">
        <f>(IF(AND('1er. Trimestre'!U15&gt;0,'1er. Trimestre'!X15&gt;0,'1er. Trimestre'!AA15&gt;0),CONCATENATE("En Enero: ",'1er. Trimestre'!U15,"; ","En Febrero: ",'1er. Trimestre'!X15,"; ","En Marzo: ",'1er. Trimestre'!AA15),IF(AND('1er. Trimestre'!U15=0,'1er. Trimestre'!X15&gt;0,'1er. Trimestre'!AA15&gt;0),CONCATENATE("En Febrero: ",'1er. Trimestre'!X15,"; ","En Marzo: ",'1er. Trimestre'!AA15),IF(AND('1er. Trimestre'!U15&gt;0,'1er. Trimestre'!X15=0,'1er. Trimestre'!AA15&gt;0),CONCATENATE("En Enero: ",'1er. Trimestre'!U15,"; ",,"En Marzo: ",'1er. Trimestre'!AA15),IF(AND('1er. Trimestre'!U15&gt;0,'1er. Trimestre'!X15&gt;0,'1er. Trimestre'!AA15=0),CONCATENATE("En Enero: ",'1er. Trimestre'!U15,"; ","En Febrero: ",'1er. Trimestre'!X15),IF(AND('1er. Trimestre'!U15&gt;0,'1er. Trimestre'!X15=0,'1er. Trimestre'!AA15=0),CONCATENATE("En Enero: ",'1er. Trimestre'!U15),IF(AND('1er. Trimestre'!U15=0,'1er. Trimestre'!X15&gt;0,'1er. Trimestre'!AA15=0),CONCATENATE("En Febrero: ",'1er. Trimestre'!X15),IF(AND('1er. Trimestre'!U15=0,'1er. Trimestre'!X15=0,'1er. Trimestre'!AA15&gt;0),CONCATENATE("En Marzo: ",'1er. Trimestre'!AA15)," "))))))))&amp;" "&amp;(IF(AND('2o. Trimestre'!U15&gt;0,'2o. Trimestre'!X15&gt;0,'2o. Trimestre'!AA15&gt;0),CONCATENATE("En Abril: ",'2o. Trimestre'!U15,"; ","En Mayo: ",'2o. Trimestre'!X15,"; ","En Junio: ",'2o. Trimestre'!AA15),IF(AND('2o. Trimestre'!U15=0,'2o. Trimestre'!X15&gt;0,'2o. Trimestre'!AA15&gt;0),CONCATENATE("En Mayo: ",'2o. Trimestre'!X15,"; ","En Junio: ",'2o. Trimestre'!AA15),IF(AND('2o. Trimestre'!U15&gt;0,'2o. Trimestre'!X15=0,'2o. Trimestre'!AA15&gt;0),CONCATENATE("En Abril: ",'2o. Trimestre'!U15,"; ",,"En Junio: ",'2o. Trimestre'!AA15),IF(AND('2o. Trimestre'!U15&gt;0,'2o. Trimestre'!X15&gt;0,'2o. Trimestre'!AA15=0),CONCATENATE("En Abril: ",'2o. Trimestre'!U15,"; ","En Mayo: ",'2o. Trimestre'!X15),IF(AND('2o. Trimestre'!U15&gt;0,'2o. Trimestre'!X15=0,'2o. Trimestre'!AA15=0),CONCATENATE("En Abril: ",'2o. Trimestre'!U15),IF(AND('2o. Trimestre'!U15=0,'2o. Trimestre'!X15&gt;0,'2o. Trimestre'!AA15=0),CONCATENATE("En Mayo: ",'2o. Trimestre'!X15),IF(AND('2o. Trimestre'!U15=0,'2o. Trimestre'!X15=0,'2o. Trimestre'!AA15&gt;0),CONCATENATE("En Junio: ",'2o. Trimestre'!AA15)," "))))))))</f>
        <v xml:space="preserve">   </v>
      </c>
      <c r="V15" s="23">
        <f t="shared" si="1"/>
        <v>0</v>
      </c>
      <c r="W15" s="9">
        <f>'3er. Trimestre'!W15+'3er. Trimestre'!Z15+'3er. Trimestre'!AC15+'4o. Trimestre'!W15+'4o. Trimestre'!Z15+'4o. Trimestre'!AC15</f>
        <v>0</v>
      </c>
      <c r="X15" s="10" t="str">
        <f>(IF(AND('3er. Trimestre'!U15&gt;0,'3er. Trimestre'!X15&gt;0,'3er. Trimestre'!AA15&gt;0),CONCATENATE("En Julio: ",'3er. Trimestre'!U15,"; ","En Agosto: ",'3er. Trimestre'!X15,"; ","En Septiembre: ",'3er. Trimestre'!AA15),IF(AND('3er. Trimestre'!U15=0,'3er. Trimestre'!X15&gt;0,'3er. Trimestre'!AA15&gt;0),CONCATENATE("En Agosto: ",'3er. Trimestre'!X15,"; ","En Septiembre: ",'3er. Trimestre'!AA15),IF(AND('3er. Trimestre'!U15&gt;0,'3er. Trimestre'!X15=0,'3er. Trimestre'!AA15&gt;0),CONCATENATE("En Julio: ",'3er. Trimestre'!U15,"; ",,"En Septiembre: ",'3er. Trimestre'!AA15),IF(AND('3er. Trimestre'!U15&gt;0,'3er. Trimestre'!X15&gt;0,'3er. Trimestre'!AA15=0),CONCATENATE("En Julio: ",'3er. Trimestre'!U15,"; ","En Agosto: ",'3er. Trimestre'!X15),IF(AND('3er. Trimestre'!U15&gt;0,'3er. Trimestre'!X15=0,'3er. Trimestre'!AA15=0),CONCATENATE("En Julio: ",'3er. Trimestre'!U15),IF(AND('3er. Trimestre'!U15=0,'3er. Trimestre'!X15&gt;0,'3er. Trimestre'!AA15=0),CONCATENATE("En Agosto: ",'3er. Trimestre'!X15),IF(AND('3er. Trimestre'!U15=0,'3er. Trimestre'!X15=0,'3er. Trimestre'!AA15&gt;0),CONCATENATE("En Septiembre: ",'3er. Trimestre'!AA15)," "))))))))&amp;" "&amp;(IF(AND('4o. Trimestre'!U15&gt;0,'4o. Trimestre'!X15&gt;0,'4o. Trimestre'!AA15&gt;0),CONCATENATE("En Octubre: ",'4o. Trimestre'!U15,"; ","En Noviembre: ",'4o. Trimestre'!X15,"; ","En Diciembre: ",'4o. Trimestre'!AA15),IF(AND('4o. Trimestre'!U15=0,'4o. Trimestre'!X15&gt;0,'4o. Trimestre'!AA15&gt;0),CONCATENATE("En Noviembre: ",'4o. Trimestre'!X15,"; ","En Diciembre: ",'4o. Trimestre'!AA15),IF(AND('4o. Trimestre'!U15&gt;0,'4o. Trimestre'!X15=0,'4o. Trimestre'!AA15&gt;0),CONCATENATE("En Octubre: ",'4o. Trimestre'!U15,"; ",,"En Diciembre: ",'4o. Trimestre'!AA15),IF(AND('4o. Trimestre'!U15&gt;0,'4o. Trimestre'!X15&gt;0,'4o. Trimestre'!AA15=0),CONCATENATE("En Octubre: ",'4o. Trimestre'!U15,"; ","En Noviembre: ",'4o. Trimestre'!X15),IF(AND('4o. Trimestre'!U15&gt;0,'4o. Trimestre'!X15=0,'4o. Trimestre'!AA15=0),CONCATENATE("En Octubre: ",'4o. Trimestre'!U15),IF(AND('4o. Trimestre'!U15=0,'4o. Trimestre'!X15&gt;0,'4o. Trimestre'!AA15=0),CONCATENATE("En Noviembre: ",'4o. Trimestre'!X15),IF(AND('4o. Trimestre'!U15=0,'4o. Trimestre'!X15=0,'4o. Trimestre'!AA15&gt;0),CONCATENATE("En Diciembre: ",'4o. Trimestre'!AA15)," "))))))))</f>
        <v xml:space="preserve">   </v>
      </c>
      <c r="Y15" s="23">
        <f t="shared" si="2"/>
        <v>0</v>
      </c>
      <c r="AA15" s="114" t="e">
        <f t="shared" si="0"/>
        <v>#DIV/0!</v>
      </c>
      <c r="AB15" s="157"/>
      <c r="AC15" s="157"/>
      <c r="AD15" s="157"/>
      <c r="AE15" s="157"/>
      <c r="AF15" s="157"/>
      <c r="AG15" s="157"/>
      <c r="AH15" s="109"/>
    </row>
    <row r="16" spans="1:34" ht="69" customHeight="1" x14ac:dyDescent="0.25">
      <c r="A16" s="176"/>
      <c r="B16" s="176"/>
      <c r="C16" s="175"/>
      <c r="D16" s="89">
        <f>'1er. Trimestre'!D16</f>
        <v>0</v>
      </c>
      <c r="E16" s="87">
        <f>'1er. Trimestre'!E16</f>
        <v>0</v>
      </c>
      <c r="F16" s="89">
        <f>'1er. Trimestre'!F16</f>
        <v>0</v>
      </c>
      <c r="G16" s="89">
        <f>'1er. Trimestre'!G16</f>
        <v>0</v>
      </c>
      <c r="H16" s="89">
        <f>'1er. Trimestre'!H16</f>
        <v>0</v>
      </c>
      <c r="I16" s="89">
        <f>'1er. Trimestre'!I16</f>
        <v>0</v>
      </c>
      <c r="J16" s="89">
        <f>'1er. Trimestre'!J16</f>
        <v>0</v>
      </c>
      <c r="K16" s="89">
        <f>'1er. Trimestre'!K16</f>
        <v>0</v>
      </c>
      <c r="L16" s="89">
        <f>'1er. Trimestre'!L16</f>
        <v>0</v>
      </c>
      <c r="M16" s="89">
        <f>'1er. Trimestre'!M16</f>
        <v>0</v>
      </c>
      <c r="N16" s="89">
        <f>'1er. Trimestre'!N16</f>
        <v>0</v>
      </c>
      <c r="O16" s="89">
        <f>'1er. Trimestre'!O16</f>
        <v>0</v>
      </c>
      <c r="P16" s="76">
        <f>'1er. Trimestre'!P16</f>
        <v>0</v>
      </c>
      <c r="Q16" s="110">
        <f>'1er. Trimestre'!Q16</f>
        <v>0</v>
      </c>
      <c r="R16" s="110">
        <f>'1er. Trimestre'!R16</f>
        <v>0</v>
      </c>
      <c r="S16" s="110">
        <f>'1er. Trimestre'!S16</f>
        <v>0</v>
      </c>
      <c r="T16" s="95">
        <f>'1er. Trimestre'!T16+'1er. Trimestre'!W16+'1er. Trimestre'!Z16+'2o. Trimestre'!T16+'2o. Trimestre'!W16+'2o. Trimestre'!Z16</f>
        <v>0</v>
      </c>
      <c r="U16" s="10" t="str">
        <f>(IF(AND('1er. Trimestre'!U16&gt;0,'1er. Trimestre'!X16&gt;0,'1er. Trimestre'!AA16&gt;0),CONCATENATE("En Enero: ",'1er. Trimestre'!U16,"; ","En Febrero: ",'1er. Trimestre'!X16,"; ","En Marzo: ",'1er. Trimestre'!AA16),IF(AND('1er. Trimestre'!U16=0,'1er. Trimestre'!X16&gt;0,'1er. Trimestre'!AA16&gt;0),CONCATENATE("En Febrero: ",'1er. Trimestre'!X16,"; ","En Marzo: ",'1er. Trimestre'!AA16),IF(AND('1er. Trimestre'!U16&gt;0,'1er. Trimestre'!X16=0,'1er. Trimestre'!AA16&gt;0),CONCATENATE("En Enero: ",'1er. Trimestre'!U16,"; ",,"En Marzo: ",'1er. Trimestre'!AA16),IF(AND('1er. Trimestre'!U16&gt;0,'1er. Trimestre'!X16&gt;0,'1er. Trimestre'!AA16=0),CONCATENATE("En Enero: ",'1er. Trimestre'!U16,"; ","En Febrero: ",'1er. Trimestre'!X16),IF(AND('1er. Trimestre'!U16&gt;0,'1er. Trimestre'!X16=0,'1er. Trimestre'!AA16=0),CONCATENATE("En Enero: ",'1er. Trimestre'!U16),IF(AND('1er. Trimestre'!U16=0,'1er. Trimestre'!X16&gt;0,'1er. Trimestre'!AA16=0),CONCATENATE("En Febrero: ",'1er. Trimestre'!X16),IF(AND('1er. Trimestre'!U16=0,'1er. Trimestre'!X16=0,'1er. Trimestre'!AA16&gt;0),CONCATENATE("En Marzo: ",'1er. Trimestre'!AA16)," "))))))))&amp;" "&amp;(IF(AND('2o. Trimestre'!U16&gt;0,'2o. Trimestre'!X16&gt;0,'2o. Trimestre'!AA16&gt;0),CONCATENATE("En Abril: ",'2o. Trimestre'!U16,"; ","En Mayo: ",'2o. Trimestre'!X16,"; ","En Junio: ",'2o. Trimestre'!AA16),IF(AND('2o. Trimestre'!U16=0,'2o. Trimestre'!X16&gt;0,'2o. Trimestre'!AA16&gt;0),CONCATENATE("En Mayo: ",'2o. Trimestre'!X16,"; ","En Junio: ",'2o. Trimestre'!AA16),IF(AND('2o. Trimestre'!U16&gt;0,'2o. Trimestre'!X16=0,'2o. Trimestre'!AA16&gt;0),CONCATENATE("En Abril: ",'2o. Trimestre'!U16,"; ",,"En Junio: ",'2o. Trimestre'!AA16),IF(AND('2o. Trimestre'!U16&gt;0,'2o. Trimestre'!X16&gt;0,'2o. Trimestre'!AA16=0),CONCATENATE("En Abril: ",'2o. Trimestre'!U16,"; ","En Mayo: ",'2o. Trimestre'!X16),IF(AND('2o. Trimestre'!U16&gt;0,'2o. Trimestre'!X16=0,'2o. Trimestre'!AA16=0),CONCATENATE("En Abril: ",'2o. Trimestre'!U16),IF(AND('2o. Trimestre'!U16=0,'2o. Trimestre'!X16&gt;0,'2o. Trimestre'!AA16=0),CONCATENATE("En Mayo: ",'2o. Trimestre'!X16),IF(AND('2o. Trimestre'!U16=0,'2o. Trimestre'!X16=0,'2o. Trimestre'!AA16&gt;0),CONCATENATE("En Junio: ",'2o. Trimestre'!AA16)," "))))))))</f>
        <v xml:space="preserve">   </v>
      </c>
      <c r="V16" s="23">
        <f t="shared" ref="V16" si="3">IF(SUM(H16:M16)=0,0,IF((T16/(SUM(H16:M16)))&gt;1,1,(T16/(SUM(H16:M16)))))</f>
        <v>0</v>
      </c>
      <c r="W16" s="9">
        <f>'3er. Trimestre'!W16+'3er. Trimestre'!Z16+'3er. Trimestre'!AC16+'4o. Trimestre'!W16+'4o. Trimestre'!Z16+'4o. Trimestre'!AC16</f>
        <v>0</v>
      </c>
      <c r="X16" s="10" t="str">
        <f>(IF(AND('3er. Trimestre'!U16&gt;0,'3er. Trimestre'!X16&gt;0,'3er. Trimestre'!AA16&gt;0),CONCATENATE("En Julio: ",'3er. Trimestre'!U16,"; ","En Agosto: ",'3er. Trimestre'!X16,"; ","En Septiembre: ",'3er. Trimestre'!AA16),IF(AND('3er. Trimestre'!U16=0,'3er. Trimestre'!X16&gt;0,'3er. Trimestre'!AA16&gt;0),CONCATENATE("En Agosto: ",'3er. Trimestre'!X16,"; ","En Septiembre: ",'3er. Trimestre'!AA16),IF(AND('3er. Trimestre'!U16&gt;0,'3er. Trimestre'!X16=0,'3er. Trimestre'!AA16&gt;0),CONCATENATE("En Julio: ",'3er. Trimestre'!U16,"; ",,"En Septiembre: ",'3er. Trimestre'!AA16),IF(AND('3er. Trimestre'!U16&gt;0,'3er. Trimestre'!X16&gt;0,'3er. Trimestre'!AA16=0),CONCATENATE("En Julio: ",'3er. Trimestre'!U16,"; ","En Agosto: ",'3er. Trimestre'!X16),IF(AND('3er. Trimestre'!U16&gt;0,'3er. Trimestre'!X16=0,'3er. Trimestre'!AA16=0),CONCATENATE("En Julio: ",'3er. Trimestre'!U16),IF(AND('3er. Trimestre'!U16=0,'3er. Trimestre'!X16&gt;0,'3er. Trimestre'!AA16=0),CONCATENATE("En Agosto: ",'3er. Trimestre'!X16),IF(AND('3er. Trimestre'!U16=0,'3er. Trimestre'!X16=0,'3er. Trimestre'!AA16&gt;0),CONCATENATE("En Septiembre: ",'3er. Trimestre'!AA16)," "))))))))&amp;" "&amp;(IF(AND('4o. Trimestre'!U16&gt;0,'4o. Trimestre'!X16&gt;0,'4o. Trimestre'!AA16&gt;0),CONCATENATE("En Octubre: ",'4o. Trimestre'!U16,"; ","En Noviembre: ",'4o. Trimestre'!X16,"; ","En Diciembre: ",'4o. Trimestre'!AA16),IF(AND('4o. Trimestre'!U16=0,'4o. Trimestre'!X16&gt;0,'4o. Trimestre'!AA16&gt;0),CONCATENATE("En Noviembre: ",'4o. Trimestre'!X16,"; ","En Diciembre: ",'4o. Trimestre'!AA16),IF(AND('4o. Trimestre'!U16&gt;0,'4o. Trimestre'!X16=0,'4o. Trimestre'!AA16&gt;0),CONCATENATE("En Octubre: ",'4o. Trimestre'!U16,"; ",,"En Diciembre: ",'4o. Trimestre'!AA16),IF(AND('4o. Trimestre'!U16&gt;0,'4o. Trimestre'!X16&gt;0,'4o. Trimestre'!AA16=0),CONCATENATE("En Octubre: ",'4o. Trimestre'!U16,"; ","En Noviembre: ",'4o. Trimestre'!X16),IF(AND('4o. Trimestre'!U16&gt;0,'4o. Trimestre'!X16=0,'4o. Trimestre'!AA16=0),CONCATENATE("En Octubre: ",'4o. Trimestre'!U16),IF(AND('4o. Trimestre'!U16=0,'4o. Trimestre'!X16&gt;0,'4o. Trimestre'!AA16=0),CONCATENATE("En Noviembre: ",'4o. Trimestre'!X16),IF(AND('4o. Trimestre'!U16=0,'4o. Trimestre'!X16=0,'4o. Trimestre'!AA16&gt;0),CONCATENATE("En Diciembre: ",'4o. Trimestre'!AA16)," "))))))))</f>
        <v xml:space="preserve">   </v>
      </c>
      <c r="Y16" s="23">
        <f t="shared" si="2"/>
        <v>0</v>
      </c>
      <c r="AA16" s="114" t="e">
        <f t="shared" si="0"/>
        <v>#DIV/0!</v>
      </c>
      <c r="AB16" s="157"/>
      <c r="AC16" s="157"/>
      <c r="AD16" s="157"/>
      <c r="AE16" s="157"/>
      <c r="AF16" s="157"/>
      <c r="AG16" s="157"/>
      <c r="AH16" s="109"/>
    </row>
    <row r="17" spans="1:34" x14ac:dyDescent="0.25">
      <c r="A17" s="176"/>
      <c r="B17" s="176"/>
      <c r="C17" s="175"/>
      <c r="D17" s="89">
        <f>'1er. Trimestre'!D17</f>
        <v>0</v>
      </c>
      <c r="E17" s="87">
        <f>'1er. Trimestre'!E17</f>
        <v>0</v>
      </c>
      <c r="F17" s="89">
        <f>'1er. Trimestre'!F17</f>
        <v>0</v>
      </c>
      <c r="G17" s="89">
        <f>'1er. Trimestre'!G17</f>
        <v>0</v>
      </c>
      <c r="H17" s="89">
        <f>'1er. Trimestre'!H17</f>
        <v>0</v>
      </c>
      <c r="I17" s="89">
        <f>'1er. Trimestre'!I17</f>
        <v>0</v>
      </c>
      <c r="J17" s="89">
        <f>'1er. Trimestre'!J17</f>
        <v>0</v>
      </c>
      <c r="K17" s="89">
        <f>'1er. Trimestre'!K17</f>
        <v>0</v>
      </c>
      <c r="L17" s="89">
        <f>'1er. Trimestre'!L17</f>
        <v>0</v>
      </c>
      <c r="M17" s="89">
        <f>'1er. Trimestre'!M17</f>
        <v>0</v>
      </c>
      <c r="N17" s="89">
        <f>'1er. Trimestre'!N17</f>
        <v>0</v>
      </c>
      <c r="O17" s="89">
        <f>'1er. Trimestre'!O17</f>
        <v>0</v>
      </c>
      <c r="P17" s="76">
        <f>'1er. Trimestre'!P17</f>
        <v>0</v>
      </c>
      <c r="Q17" s="110">
        <f>'1er. Trimestre'!Q17</f>
        <v>0</v>
      </c>
      <c r="R17" s="110">
        <f>'1er. Trimestre'!R17</f>
        <v>0</v>
      </c>
      <c r="S17" s="110">
        <f>'1er. Trimestre'!S17</f>
        <v>0</v>
      </c>
      <c r="T17" s="95">
        <f>'1er. Trimestre'!T17+'1er. Trimestre'!W17+'1er. Trimestre'!Z17+'2o. Trimestre'!T16+'2o. Trimestre'!W17+'2o. Trimestre'!Z17</f>
        <v>0</v>
      </c>
      <c r="U17" s="10" t="str">
        <f>(IF(AND('1er. Trimestre'!U17&gt;0,'1er. Trimestre'!X17&gt;0,'1er. Trimestre'!AA17&gt;0),CONCATENATE("En Enero: ",'1er. Trimestre'!U17,"; ","En Febrero: ",'1er. Trimestre'!X17,"; ","En Marzo: ",'1er. Trimestre'!AA17),IF(AND('1er. Trimestre'!U17=0,'1er. Trimestre'!X17&gt;0,'1er. Trimestre'!AA17&gt;0),CONCATENATE("En Febrero: ",'1er. Trimestre'!X17,"; ","En Marzo: ",'1er. Trimestre'!AA17),IF(AND('1er. Trimestre'!U17&gt;0,'1er. Trimestre'!X17=0,'1er. Trimestre'!AA17&gt;0),CONCATENATE("En Enero: ",'1er. Trimestre'!U17,"; ",,"En Marzo: ",'1er. Trimestre'!AA17),IF(AND('1er. Trimestre'!U17&gt;0,'1er. Trimestre'!X17&gt;0,'1er. Trimestre'!AA17=0),CONCATENATE("En Enero: ",'1er. Trimestre'!U17,"; ","En Febrero: ",'1er. Trimestre'!X17),IF(AND('1er. Trimestre'!U17&gt;0,'1er. Trimestre'!X17=0,'1er. Trimestre'!AA17=0),CONCATENATE("En Enero: ",'1er. Trimestre'!U17),IF(AND('1er. Trimestre'!U17=0,'1er. Trimestre'!X17&gt;0,'1er. Trimestre'!AA17=0),CONCATENATE("En Febrero: ",'1er. Trimestre'!X17),IF(AND('1er. Trimestre'!U17=0,'1er. Trimestre'!X17=0,'1er. Trimestre'!AA17&gt;0),CONCATENATE("En Marzo: ",'1er. Trimestre'!AA17)," "))))))))&amp;" "&amp;(IF(AND('2o. Trimestre'!U16&gt;0,'2o. Trimestre'!X17&gt;0,'2o. Trimestre'!AA17&gt;0),CONCATENATE("En Abril: ",'2o. Trimestre'!U16,"; ","En Mayo: ",'2o. Trimestre'!X17,"; ","En Junio: ",'2o. Trimestre'!AA17),IF(AND('2o. Trimestre'!U16=0,'2o. Trimestre'!X17&gt;0,'2o. Trimestre'!AA17&gt;0),CONCATENATE("En Mayo: ",'2o. Trimestre'!X17,"; ","En Junio: ",'2o. Trimestre'!AA17),IF(AND('2o. Trimestre'!U16&gt;0,'2o. Trimestre'!X17=0,'2o. Trimestre'!AA17&gt;0),CONCATENATE("En Abril: ",'2o. Trimestre'!U16,"; ",,"En Junio: ",'2o. Trimestre'!AA17),IF(AND('2o. Trimestre'!U16&gt;0,'2o. Trimestre'!X17&gt;0,'2o. Trimestre'!AA17=0),CONCATENATE("En Abril: ",'2o. Trimestre'!U16,"; ","En Mayo: ",'2o. Trimestre'!X17),IF(AND('2o. Trimestre'!U16&gt;0,'2o. Trimestre'!X17=0,'2o. Trimestre'!AA17=0),CONCATENATE("En Abril: ",'2o. Trimestre'!U16),IF(AND('2o. Trimestre'!U16=0,'2o. Trimestre'!X17&gt;0,'2o. Trimestre'!AA17=0),CONCATENATE("En Mayo: ",'2o. Trimestre'!X17),IF(AND('2o. Trimestre'!U16=0,'2o. Trimestre'!X17=0,'2o. Trimestre'!AA17&gt;0),CONCATENATE("En Junio: ",'2o. Trimestre'!AA17)," "))))))))</f>
        <v xml:space="preserve">   </v>
      </c>
      <c r="V17" s="23">
        <f t="shared" si="1"/>
        <v>0</v>
      </c>
      <c r="W17" s="9">
        <f>'3er. Trimestre'!W17+'3er. Trimestre'!Z17+'3er. Trimestre'!AC17+'4o. Trimestre'!W17+'4o. Trimestre'!Z17+'4o. Trimestre'!AC17</f>
        <v>0</v>
      </c>
      <c r="X17" s="10" t="str">
        <f>(IF(AND('3er. Trimestre'!U17&gt;0,'3er. Trimestre'!X17&gt;0,'3er. Trimestre'!AA17&gt;0),CONCATENATE("En Julio: ",'3er. Trimestre'!U17,"; ","En Agosto: ",'3er. Trimestre'!X17,"; ","En Septiembre: ",'3er. Trimestre'!AA17),IF(AND('3er. Trimestre'!U17=0,'3er. Trimestre'!X17&gt;0,'3er. Trimestre'!AA17&gt;0),CONCATENATE("En Agosto: ",'3er. Trimestre'!X17,"; ","En Septiembre: ",'3er. Trimestre'!AA17),IF(AND('3er. Trimestre'!U17&gt;0,'3er. Trimestre'!X17=0,'3er. Trimestre'!AA17&gt;0),CONCATENATE("En Julio: ",'3er. Trimestre'!U17,"; ",,"En Septiembre: ",'3er. Trimestre'!AA17),IF(AND('3er. Trimestre'!U17&gt;0,'3er. Trimestre'!X17&gt;0,'3er. Trimestre'!AA17=0),CONCATENATE("En Julio: ",'3er. Trimestre'!U17,"; ","En Agosto: ",'3er. Trimestre'!X17),IF(AND('3er. Trimestre'!U17&gt;0,'3er. Trimestre'!X17=0,'3er. Trimestre'!AA17=0),CONCATENATE("En Julio: ",'3er. Trimestre'!U17),IF(AND('3er. Trimestre'!U17=0,'3er. Trimestre'!X17&gt;0,'3er. Trimestre'!AA17=0),CONCATENATE("En Agosto: ",'3er. Trimestre'!X17),IF(AND('3er. Trimestre'!U17=0,'3er. Trimestre'!X17=0,'3er. Trimestre'!AA17&gt;0),CONCATENATE("En Septiembre: ",'3er. Trimestre'!AA17)," "))))))))&amp;" "&amp;(IF(AND('4o. Trimestre'!U17&gt;0,'4o. Trimestre'!X17&gt;0,'4o. Trimestre'!AA17&gt;0),CONCATENATE("En Octubre: ",'4o. Trimestre'!U17,"; ","En Noviembre: ",'4o. Trimestre'!X17,"; ","En Diciembre: ",'4o. Trimestre'!AA17),IF(AND('4o. Trimestre'!U17=0,'4o. Trimestre'!X17&gt;0,'4o. Trimestre'!AA17&gt;0),CONCATENATE("En Noviembre: ",'4o. Trimestre'!X17,"; ","En Diciembre: ",'4o. Trimestre'!AA17),IF(AND('4o. Trimestre'!U17&gt;0,'4o. Trimestre'!X17=0,'4o. Trimestre'!AA17&gt;0),CONCATENATE("En Octubre: ",'4o. Trimestre'!U17,"; ",,"En Diciembre: ",'4o. Trimestre'!AA17),IF(AND('4o. Trimestre'!U17&gt;0,'4o. Trimestre'!X17&gt;0,'4o. Trimestre'!AA17=0),CONCATENATE("En Octubre: ",'4o. Trimestre'!U17,"; ","En Noviembre: ",'4o. Trimestre'!X17),IF(AND('4o. Trimestre'!U17&gt;0,'4o. Trimestre'!X17=0,'4o. Trimestre'!AA17=0),CONCATENATE("En Octubre: ",'4o. Trimestre'!U17),IF(AND('4o. Trimestre'!U17=0,'4o. Trimestre'!X17&gt;0,'4o. Trimestre'!AA17=0),CONCATENATE("En Noviembre: ",'4o. Trimestre'!X17),IF(AND('4o. Trimestre'!U17=0,'4o. Trimestre'!X17=0,'4o. Trimestre'!AA17&gt;0),CONCATENATE("En Diciembre: ",'4o. Trimestre'!AA17)," "))))))))</f>
        <v xml:space="preserve">   </v>
      </c>
      <c r="Y17" s="23">
        <f t="shared" si="2"/>
        <v>0</v>
      </c>
      <c r="AA17" s="114" t="e">
        <f t="shared" si="0"/>
        <v>#DIV/0!</v>
      </c>
      <c r="AB17" s="157"/>
      <c r="AC17" s="157"/>
      <c r="AD17" s="157"/>
      <c r="AE17" s="157"/>
      <c r="AF17" s="157"/>
      <c r="AG17" s="157"/>
      <c r="AH17" s="109"/>
    </row>
    <row r="18" spans="1:34" x14ac:dyDescent="0.25">
      <c r="A18" s="176"/>
      <c r="B18" s="176"/>
      <c r="C18" s="175"/>
      <c r="D18" s="89">
        <f>'1er. Trimestre'!D18</f>
        <v>0</v>
      </c>
      <c r="E18" s="87">
        <f>'1er. Trimestre'!E18</f>
        <v>0</v>
      </c>
      <c r="F18" s="89">
        <f>'1er. Trimestre'!F18</f>
        <v>0</v>
      </c>
      <c r="G18" s="89">
        <f>'1er. Trimestre'!G18</f>
        <v>0</v>
      </c>
      <c r="H18" s="89">
        <f>'1er. Trimestre'!H18</f>
        <v>0</v>
      </c>
      <c r="I18" s="89">
        <f>'1er. Trimestre'!I18</f>
        <v>0</v>
      </c>
      <c r="J18" s="89">
        <f>'1er. Trimestre'!J18</f>
        <v>0</v>
      </c>
      <c r="K18" s="89">
        <f>'1er. Trimestre'!K18</f>
        <v>0</v>
      </c>
      <c r="L18" s="89">
        <f>'1er. Trimestre'!L18</f>
        <v>0</v>
      </c>
      <c r="M18" s="89">
        <f>'1er. Trimestre'!M18</f>
        <v>0</v>
      </c>
      <c r="N18" s="89">
        <f>'1er. Trimestre'!N18</f>
        <v>0</v>
      </c>
      <c r="O18" s="89">
        <f>'1er. Trimestre'!O18</f>
        <v>0</v>
      </c>
      <c r="P18" s="76">
        <f>'1er. Trimestre'!P18</f>
        <v>0</v>
      </c>
      <c r="Q18" s="110">
        <f>'1er. Trimestre'!Q18</f>
        <v>0</v>
      </c>
      <c r="R18" s="110">
        <f>'1er. Trimestre'!R18</f>
        <v>0</v>
      </c>
      <c r="S18" s="110">
        <f>'1er. Trimestre'!S18</f>
        <v>0</v>
      </c>
      <c r="T18" s="95">
        <f>'1er. Trimestre'!T18+'1er. Trimestre'!W18+'1er. Trimestre'!Z18+'2o. Trimestre'!T17+'2o. Trimestre'!W18+'2o. Trimestre'!Z18</f>
        <v>0</v>
      </c>
      <c r="U18" s="10" t="str">
        <f>(IF(AND('1er. Trimestre'!U18&gt;0,'1er. Trimestre'!X18&gt;0,'1er. Trimestre'!AA18&gt;0),CONCATENATE("En Enero: ",'1er. Trimestre'!U18,"; ","En Febrero: ",'1er. Trimestre'!X18,"; ","En Marzo: ",'1er. Trimestre'!AA18),IF(AND('1er. Trimestre'!U18=0,'1er. Trimestre'!X18&gt;0,'1er. Trimestre'!AA18&gt;0),CONCATENATE("En Febrero: ",'1er. Trimestre'!X18,"; ","En Marzo: ",'1er. Trimestre'!AA18),IF(AND('1er. Trimestre'!U18&gt;0,'1er. Trimestre'!X18=0,'1er. Trimestre'!AA18&gt;0),CONCATENATE("En Enero: ",'1er. Trimestre'!U18,"; ",,"En Marzo: ",'1er. Trimestre'!AA18),IF(AND('1er. Trimestre'!U18&gt;0,'1er. Trimestre'!X18&gt;0,'1er. Trimestre'!AA18=0),CONCATENATE("En Enero: ",'1er. Trimestre'!U18,"; ","En Febrero: ",'1er. Trimestre'!X18),IF(AND('1er. Trimestre'!U18&gt;0,'1er. Trimestre'!X18=0,'1er. Trimestre'!AA18=0),CONCATENATE("En Enero: ",'1er. Trimestre'!U18),IF(AND('1er. Trimestre'!U18=0,'1er. Trimestre'!X18&gt;0,'1er. Trimestre'!AA18=0),CONCATENATE("En Febrero: ",'1er. Trimestre'!X18),IF(AND('1er. Trimestre'!U18=0,'1er. Trimestre'!X18=0,'1er. Trimestre'!AA18&gt;0),CONCATENATE("En Marzo: ",'1er. Trimestre'!AA18)," "))))))))&amp;" "&amp;(IF(AND('2o. Trimestre'!U17&gt;0,'2o. Trimestre'!X18&gt;0,'2o. Trimestre'!AA18&gt;0),CONCATENATE("En Abril: ",'2o. Trimestre'!U17,"; ","En Mayo: ",'2o. Trimestre'!X18,"; ","En Junio: ",'2o. Trimestre'!AA18),IF(AND('2o. Trimestre'!U17=0,'2o. Trimestre'!X18&gt;0,'2o. Trimestre'!AA18&gt;0),CONCATENATE("En Mayo: ",'2o. Trimestre'!X18,"; ","En Junio: ",'2o. Trimestre'!AA18),IF(AND('2o. Trimestre'!U17&gt;0,'2o. Trimestre'!X18=0,'2o. Trimestre'!AA18&gt;0),CONCATENATE("En Abril: ",'2o. Trimestre'!U17,"; ",,"En Junio: ",'2o. Trimestre'!AA18),IF(AND('2o. Trimestre'!U17&gt;0,'2o. Trimestre'!X18&gt;0,'2o. Trimestre'!AA18=0),CONCATENATE("En Abril: ",'2o. Trimestre'!U17,"; ","En Mayo: ",'2o. Trimestre'!X18),IF(AND('2o. Trimestre'!U17&gt;0,'2o. Trimestre'!X18=0,'2o. Trimestre'!AA18=0),CONCATENATE("En Abril: ",'2o. Trimestre'!U17),IF(AND('2o. Trimestre'!U17=0,'2o. Trimestre'!X18&gt;0,'2o. Trimestre'!AA18=0),CONCATENATE("En Mayo: ",'2o. Trimestre'!X18),IF(AND('2o. Trimestre'!U17=0,'2o. Trimestre'!X18=0,'2o. Trimestre'!AA18&gt;0),CONCATENATE("En Junio: ",'2o. Trimestre'!AA18)," "))))))))</f>
        <v xml:space="preserve">   </v>
      </c>
      <c r="V18" s="23">
        <f t="shared" si="1"/>
        <v>0</v>
      </c>
      <c r="W18" s="9">
        <f>'3er. Trimestre'!W18+'3er. Trimestre'!Z18+'3er. Trimestre'!AC18+'4o. Trimestre'!W18+'4o. Trimestre'!Z18+'4o. Trimestre'!AC18</f>
        <v>0</v>
      </c>
      <c r="X18" s="10" t="str">
        <f>(IF(AND('3er. Trimestre'!U18&gt;0,'3er. Trimestre'!X18&gt;0,'3er. Trimestre'!AA18&gt;0),CONCATENATE("En Julio: ",'3er. Trimestre'!U18,"; ","En Agosto: ",'3er. Trimestre'!X18,"; ","En Septiembre: ",'3er. Trimestre'!AA18),IF(AND('3er. Trimestre'!U18=0,'3er. Trimestre'!X18&gt;0,'3er. Trimestre'!AA18&gt;0),CONCATENATE("En Agosto: ",'3er. Trimestre'!X18,"; ","En Septiembre: ",'3er. Trimestre'!AA18),IF(AND('3er. Trimestre'!U18&gt;0,'3er. Trimestre'!X18=0,'3er. Trimestre'!AA18&gt;0),CONCATENATE("En Julio: ",'3er. Trimestre'!U18,"; ",,"En Septiembre: ",'3er. Trimestre'!AA18),IF(AND('3er. Trimestre'!U18&gt;0,'3er. Trimestre'!X18&gt;0,'3er. Trimestre'!AA18=0),CONCATENATE("En Julio: ",'3er. Trimestre'!U18,"; ","En Agosto: ",'3er. Trimestre'!X18),IF(AND('3er. Trimestre'!U18&gt;0,'3er. Trimestre'!X18=0,'3er. Trimestre'!AA18=0),CONCATENATE("En Julio: ",'3er. Trimestre'!U18),IF(AND('3er. Trimestre'!U18=0,'3er. Trimestre'!X18&gt;0,'3er. Trimestre'!AA18=0),CONCATENATE("En Agosto: ",'3er. Trimestre'!X18),IF(AND('3er. Trimestre'!U18=0,'3er. Trimestre'!X18=0,'3er. Trimestre'!AA18&gt;0),CONCATENATE("En Septiembre: ",'3er. Trimestre'!AA18)," "))))))))&amp;" "&amp;(IF(AND('4o. Trimestre'!U18&gt;0,'4o. Trimestre'!X18&gt;0,'4o. Trimestre'!AA18&gt;0),CONCATENATE("En Octubre: ",'4o. Trimestre'!U18,"; ","En Noviembre: ",'4o. Trimestre'!X18,"; ","En Diciembre: ",'4o. Trimestre'!AA18),IF(AND('4o. Trimestre'!U18=0,'4o. Trimestre'!X18&gt;0,'4o. Trimestre'!AA18&gt;0),CONCATENATE("En Noviembre: ",'4o. Trimestre'!X18,"; ","En Diciembre: ",'4o. Trimestre'!AA18),IF(AND('4o. Trimestre'!U18&gt;0,'4o. Trimestre'!X18=0,'4o. Trimestre'!AA18&gt;0),CONCATENATE("En Octubre: ",'4o. Trimestre'!U18,"; ",,"En Diciembre: ",'4o. Trimestre'!AA18),IF(AND('4o. Trimestre'!U18&gt;0,'4o. Trimestre'!X18&gt;0,'4o. Trimestre'!AA18=0),CONCATENATE("En Octubre: ",'4o. Trimestre'!U18,"; ","En Noviembre: ",'4o. Trimestre'!X18),IF(AND('4o. Trimestre'!U18&gt;0,'4o. Trimestre'!X18=0,'4o. Trimestre'!AA18=0),CONCATENATE("En Octubre: ",'4o. Trimestre'!U18),IF(AND('4o. Trimestre'!U18=0,'4o. Trimestre'!X18&gt;0,'4o. Trimestre'!AA18=0),CONCATENATE("En Noviembre: ",'4o. Trimestre'!X18),IF(AND('4o. Trimestre'!U18=0,'4o. Trimestre'!X18=0,'4o. Trimestre'!AA18&gt;0),CONCATENATE("En Diciembre: ",'4o. Trimestre'!AA18)," "))))))))</f>
        <v xml:space="preserve">   </v>
      </c>
      <c r="Y18" s="23">
        <f t="shared" si="2"/>
        <v>0</v>
      </c>
      <c r="AA18" s="114" t="e">
        <f t="shared" si="0"/>
        <v>#DIV/0!</v>
      </c>
      <c r="AB18" s="157"/>
      <c r="AC18" s="157"/>
      <c r="AD18" s="157"/>
      <c r="AE18" s="157"/>
      <c r="AF18" s="157"/>
      <c r="AG18" s="157"/>
      <c r="AH18" s="109"/>
    </row>
    <row r="19" spans="1:34" ht="71.25" customHeight="1" x14ac:dyDescent="0.25">
      <c r="A19" s="174">
        <f>'1er. Trimestre'!A19:A20</f>
        <v>0</v>
      </c>
      <c r="B19" s="174">
        <f>'1er. Trimestre'!B19:B20</f>
        <v>0</v>
      </c>
      <c r="C19" s="175">
        <f>'1er. Trimestre'!C19:C20</f>
        <v>0</v>
      </c>
      <c r="D19" s="89">
        <f>'1er. Trimestre'!D19</f>
        <v>0</v>
      </c>
      <c r="E19" s="87">
        <f>'1er. Trimestre'!E19</f>
        <v>0</v>
      </c>
      <c r="F19" s="89">
        <f>'1er. Trimestre'!F19</f>
        <v>0</v>
      </c>
      <c r="G19" s="89">
        <f>'1er. Trimestre'!G19</f>
        <v>0</v>
      </c>
      <c r="H19" s="89">
        <f>'1er. Trimestre'!H19</f>
        <v>0</v>
      </c>
      <c r="I19" s="89">
        <f>'1er. Trimestre'!I19</f>
        <v>0</v>
      </c>
      <c r="J19" s="89">
        <f>'1er. Trimestre'!J19</f>
        <v>0</v>
      </c>
      <c r="K19" s="89">
        <f>'1er. Trimestre'!K19</f>
        <v>0</v>
      </c>
      <c r="L19" s="89">
        <f>'1er. Trimestre'!L19</f>
        <v>0</v>
      </c>
      <c r="M19" s="89">
        <f>'1er. Trimestre'!M19</f>
        <v>0</v>
      </c>
      <c r="N19" s="89">
        <f>'1er. Trimestre'!N19</f>
        <v>0</v>
      </c>
      <c r="O19" s="89">
        <f>'1er. Trimestre'!O19</f>
        <v>0</v>
      </c>
      <c r="P19" s="76">
        <f>'1er. Trimestre'!P19</f>
        <v>0</v>
      </c>
      <c r="Q19" s="110">
        <f>'1er. Trimestre'!Q19</f>
        <v>0</v>
      </c>
      <c r="R19" s="110">
        <f>'1er. Trimestre'!R19</f>
        <v>0</v>
      </c>
      <c r="S19" s="110">
        <f>'1er. Trimestre'!S19</f>
        <v>0</v>
      </c>
      <c r="T19" s="95">
        <f>'1er. Trimestre'!T19+'1er. Trimestre'!W19+'1er. Trimestre'!Z19+'2o. Trimestre'!T18+'2o. Trimestre'!W19+'2o. Trimestre'!Z19</f>
        <v>0</v>
      </c>
      <c r="U19" s="10" t="str">
        <f>(IF(AND('1er. Trimestre'!U19&gt;0,'1er. Trimestre'!X19&gt;0,'1er. Trimestre'!AA19&gt;0),CONCATENATE("En Enero: ",'1er. Trimestre'!U19,"; ","En Febrero: ",'1er. Trimestre'!X19,"; ","En Marzo: ",'1er. Trimestre'!AA19),IF(AND('1er. Trimestre'!U19=0,'1er. Trimestre'!X19&gt;0,'1er. Trimestre'!AA19&gt;0),CONCATENATE("En Febrero: ",'1er. Trimestre'!X19,"; ","En Marzo: ",'1er. Trimestre'!AA19),IF(AND('1er. Trimestre'!U19&gt;0,'1er. Trimestre'!X19=0,'1er. Trimestre'!AA19&gt;0),CONCATENATE("En Enero: ",'1er. Trimestre'!U19,"; ",,"En Marzo: ",'1er. Trimestre'!AA19),IF(AND('1er. Trimestre'!U19&gt;0,'1er. Trimestre'!X19&gt;0,'1er. Trimestre'!AA19=0),CONCATENATE("En Enero: ",'1er. Trimestre'!U19,"; ","En Febrero: ",'1er. Trimestre'!X19),IF(AND('1er. Trimestre'!U19&gt;0,'1er. Trimestre'!X19=0,'1er. Trimestre'!AA19=0),CONCATENATE("En Enero: ",'1er. Trimestre'!U19),IF(AND('1er. Trimestre'!U19=0,'1er. Trimestre'!X19&gt;0,'1er. Trimestre'!AA19=0),CONCATENATE("En Febrero: ",'1er. Trimestre'!X19),IF(AND('1er. Trimestre'!U19=0,'1er. Trimestre'!X19=0,'1er. Trimestre'!AA19&gt;0),CONCATENATE("En Marzo: ",'1er. Trimestre'!AA19)," "))))))))&amp;" "&amp;(IF(AND('2o. Trimestre'!U18&gt;0,'2o. Trimestre'!X19&gt;0,'2o. Trimestre'!AA19&gt;0),CONCATENATE("En Abril: ",'2o. Trimestre'!U18,"; ","En Mayo: ",'2o. Trimestre'!X19,"; ","En Junio: ",'2o. Trimestre'!AA19),IF(AND('2o. Trimestre'!U18=0,'2o. Trimestre'!X19&gt;0,'2o. Trimestre'!AA19&gt;0),CONCATENATE("En Mayo: ",'2o. Trimestre'!X19,"; ","En Junio: ",'2o. Trimestre'!AA19),IF(AND('2o. Trimestre'!U18&gt;0,'2o. Trimestre'!X19=0,'2o. Trimestre'!AA19&gt;0),CONCATENATE("En Abril: ",'2o. Trimestre'!U18,"; ",,"En Junio: ",'2o. Trimestre'!AA19),IF(AND('2o. Trimestre'!U18&gt;0,'2o. Trimestre'!X19&gt;0,'2o. Trimestre'!AA19=0),CONCATENATE("En Abril: ",'2o. Trimestre'!U18,"; ","En Mayo: ",'2o. Trimestre'!X19),IF(AND('2o. Trimestre'!U18&gt;0,'2o. Trimestre'!X19=0,'2o. Trimestre'!AA19=0),CONCATENATE("En Abril: ",'2o. Trimestre'!U18),IF(AND('2o. Trimestre'!U18=0,'2o. Trimestre'!X19&gt;0,'2o. Trimestre'!AA19=0),CONCATENATE("En Mayo: ",'2o. Trimestre'!X19),IF(AND('2o. Trimestre'!U18=0,'2o. Trimestre'!X19=0,'2o. Trimestre'!AA19&gt;0),CONCATENATE("En Junio: ",'2o. Trimestre'!AA19)," "))))))))</f>
        <v xml:space="preserve">   </v>
      </c>
      <c r="V19" s="23">
        <f t="shared" ref="V19" si="4">IF(SUM(H19:M19)=0,0,IF((T19/(SUM(H19:M19)))&gt;1,1,(T19/(SUM(H19:M19)))))</f>
        <v>0</v>
      </c>
      <c r="W19" s="9">
        <f>'3er. Trimestre'!W19+'3er. Trimestre'!Z19+'3er. Trimestre'!AC19+'4o. Trimestre'!W19+'4o. Trimestre'!Z19+'4o. Trimestre'!AC19</f>
        <v>0</v>
      </c>
      <c r="X19" s="10" t="str">
        <f>(IF(AND('3er. Trimestre'!U19&gt;0,'3er. Trimestre'!X19&gt;0,'3er. Trimestre'!AA19&gt;0),CONCATENATE("En Julio: ",'3er. Trimestre'!U19,"; ","En Agosto: ",'3er. Trimestre'!X19,"; ","En Septiembre: ",'3er. Trimestre'!AA19),IF(AND('3er. Trimestre'!U19=0,'3er. Trimestre'!X19&gt;0,'3er. Trimestre'!AA19&gt;0),CONCATENATE("En Agosto: ",'3er. Trimestre'!X19,"; ","En Septiembre: ",'3er. Trimestre'!AA19),IF(AND('3er. Trimestre'!U19&gt;0,'3er. Trimestre'!X19=0,'3er. Trimestre'!AA19&gt;0),CONCATENATE("En Julio: ",'3er. Trimestre'!U19,"; ",,"En Septiembre: ",'3er. Trimestre'!AA19),IF(AND('3er. Trimestre'!U19&gt;0,'3er. Trimestre'!X19&gt;0,'3er. Trimestre'!AA19=0),CONCATENATE("En Julio: ",'3er. Trimestre'!U19,"; ","En Agosto: ",'3er. Trimestre'!X19),IF(AND('3er. Trimestre'!U19&gt;0,'3er. Trimestre'!X19=0,'3er. Trimestre'!AA19=0),CONCATENATE("En Julio: ",'3er. Trimestre'!U19),IF(AND('3er. Trimestre'!U19=0,'3er. Trimestre'!X19&gt;0,'3er. Trimestre'!AA19=0),CONCATENATE("En Agosto: ",'3er. Trimestre'!X19),IF(AND('3er. Trimestre'!U19=0,'3er. Trimestre'!X19=0,'3er. Trimestre'!AA19&gt;0),CONCATENATE("En Septiembre: ",'3er. Trimestre'!AA19)," "))))))))&amp;" "&amp;(IF(AND('4o. Trimestre'!U19&gt;0,'4o. Trimestre'!X19&gt;0,'4o. Trimestre'!AA19&gt;0),CONCATENATE("En Octubre: ",'4o. Trimestre'!U19,"; ","En Noviembre: ",'4o. Trimestre'!X19,"; ","En Diciembre: ",'4o. Trimestre'!AA19),IF(AND('4o. Trimestre'!U19=0,'4o. Trimestre'!X19&gt;0,'4o. Trimestre'!AA19&gt;0),CONCATENATE("En Noviembre: ",'4o. Trimestre'!X19,"; ","En Diciembre: ",'4o. Trimestre'!AA19),IF(AND('4o. Trimestre'!U19&gt;0,'4o. Trimestre'!X19=0,'4o. Trimestre'!AA19&gt;0),CONCATENATE("En Octubre: ",'4o. Trimestre'!U19,"; ",,"En Diciembre: ",'4o. Trimestre'!AA19),IF(AND('4o. Trimestre'!U19&gt;0,'4o. Trimestre'!X19&gt;0,'4o. Trimestre'!AA19=0),CONCATENATE("En Octubre: ",'4o. Trimestre'!U19,"; ","En Noviembre: ",'4o. Trimestre'!X19),IF(AND('4o. Trimestre'!U19&gt;0,'4o. Trimestre'!X19=0,'4o. Trimestre'!AA19=0),CONCATENATE("En Octubre: ",'4o. Trimestre'!U19),IF(AND('4o. Trimestre'!U19=0,'4o. Trimestre'!X19&gt;0,'4o. Trimestre'!AA19=0),CONCATENATE("En Noviembre: ",'4o. Trimestre'!X19),IF(AND('4o. Trimestre'!U19=0,'4o. Trimestre'!X19=0,'4o. Trimestre'!AA19&gt;0),CONCATENATE("En Diciembre: ",'4o. Trimestre'!AA19)," "))))))))</f>
        <v xml:space="preserve">   </v>
      </c>
      <c r="Y19" s="23">
        <f t="shared" si="2"/>
        <v>0</v>
      </c>
      <c r="AA19" s="114" t="e">
        <f t="shared" si="0"/>
        <v>#DIV/0!</v>
      </c>
      <c r="AB19" s="157" t="e">
        <f>(SUM(AA19:AA20))*C19</f>
        <v>#DIV/0!</v>
      </c>
      <c r="AC19" s="157" t="e">
        <f>SUM(AB19)</f>
        <v>#DIV/0!</v>
      </c>
      <c r="AD19" s="157"/>
      <c r="AE19" s="157"/>
      <c r="AF19" s="157"/>
      <c r="AG19" s="157"/>
      <c r="AH19" s="109"/>
    </row>
    <row r="20" spans="1:34" ht="103.5" customHeight="1" x14ac:dyDescent="0.25">
      <c r="A20" s="174"/>
      <c r="B20" s="174"/>
      <c r="C20" s="175"/>
      <c r="D20" s="89">
        <f>'1er. Trimestre'!D20</f>
        <v>0</v>
      </c>
      <c r="E20" s="87">
        <f>'1er. Trimestre'!E20</f>
        <v>0</v>
      </c>
      <c r="F20" s="89">
        <f>'1er. Trimestre'!F20</f>
        <v>0</v>
      </c>
      <c r="G20" s="89">
        <f>'1er. Trimestre'!G20</f>
        <v>0</v>
      </c>
      <c r="H20" s="89">
        <f>'1er. Trimestre'!H20</f>
        <v>0</v>
      </c>
      <c r="I20" s="89">
        <f>'1er. Trimestre'!I20</f>
        <v>0</v>
      </c>
      <c r="J20" s="89">
        <f>'1er. Trimestre'!J20</f>
        <v>0</v>
      </c>
      <c r="K20" s="89">
        <f>'1er. Trimestre'!K20</f>
        <v>0</v>
      </c>
      <c r="L20" s="89">
        <f>'1er. Trimestre'!L20</f>
        <v>0</v>
      </c>
      <c r="M20" s="89">
        <f>'1er. Trimestre'!M20</f>
        <v>0</v>
      </c>
      <c r="N20" s="89">
        <f>'1er. Trimestre'!N20</f>
        <v>0</v>
      </c>
      <c r="O20" s="89">
        <f>'1er. Trimestre'!O20</f>
        <v>0</v>
      </c>
      <c r="P20" s="76">
        <f>'1er. Trimestre'!P20</f>
        <v>0</v>
      </c>
      <c r="Q20" s="110">
        <f>'1er. Trimestre'!Q20</f>
        <v>0</v>
      </c>
      <c r="R20" s="110">
        <f>'1er. Trimestre'!R20</f>
        <v>0</v>
      </c>
      <c r="S20" s="110">
        <f>'1er. Trimestre'!S20</f>
        <v>0</v>
      </c>
      <c r="T20" s="95">
        <f>'1er. Trimestre'!T20+'1er. Trimestre'!W20+'1er. Trimestre'!Z20+'2o. Trimestre'!T19+'2o. Trimestre'!W20+'2o. Trimestre'!Z20</f>
        <v>0</v>
      </c>
      <c r="U20" s="10" t="str">
        <f>(IF(AND('1er. Trimestre'!U20&gt;0,'1er. Trimestre'!X20&gt;0,'1er. Trimestre'!AA20&gt;0),CONCATENATE("En Enero: ",'1er. Trimestre'!U20,"; ","En Febrero: ",'1er. Trimestre'!X20,"; ","En Marzo: ",'1er. Trimestre'!AA20),IF(AND('1er. Trimestre'!U20=0,'1er. Trimestre'!X20&gt;0,'1er. Trimestre'!AA20&gt;0),CONCATENATE("En Febrero: ",'1er. Trimestre'!X20,"; ","En Marzo: ",'1er. Trimestre'!AA20),IF(AND('1er. Trimestre'!U20&gt;0,'1er. Trimestre'!X20=0,'1er. Trimestre'!AA20&gt;0),CONCATENATE("En Enero: ",'1er. Trimestre'!U20,"; ",,"En Marzo: ",'1er. Trimestre'!AA20),IF(AND('1er. Trimestre'!U20&gt;0,'1er. Trimestre'!X20&gt;0,'1er. Trimestre'!AA20=0),CONCATENATE("En Enero: ",'1er. Trimestre'!U20,"; ","En Febrero: ",'1er. Trimestre'!X20),IF(AND('1er. Trimestre'!U20&gt;0,'1er. Trimestre'!X20=0,'1er. Trimestre'!AA20=0),CONCATENATE("En Enero: ",'1er. Trimestre'!U20),IF(AND('1er. Trimestre'!U20=0,'1er. Trimestre'!X20&gt;0,'1er. Trimestre'!AA20=0),CONCATENATE("En Febrero: ",'1er. Trimestre'!X20),IF(AND('1er. Trimestre'!U20=0,'1er. Trimestre'!X20=0,'1er. Trimestre'!AA20&gt;0),CONCATENATE("En Marzo: ",'1er. Trimestre'!AA20)," "))))))))&amp;" "&amp;(IF(AND('2o. Trimestre'!U19&gt;0,'2o. Trimestre'!X20&gt;0,'2o. Trimestre'!AA20&gt;0),CONCATENATE("En Abril: ",'2o. Trimestre'!U19,"; ","En Mayo: ",'2o. Trimestre'!X20,"; ","En Junio: ",'2o. Trimestre'!AA20),IF(AND('2o. Trimestre'!U19=0,'2o. Trimestre'!X20&gt;0,'2o. Trimestre'!AA20&gt;0),CONCATENATE("En Mayo: ",'2o. Trimestre'!X20,"; ","En Junio: ",'2o. Trimestre'!AA20),IF(AND('2o. Trimestre'!U19&gt;0,'2o. Trimestre'!X20=0,'2o. Trimestre'!AA20&gt;0),CONCATENATE("En Abril: ",'2o. Trimestre'!U19,"; ",,"En Junio: ",'2o. Trimestre'!AA20),IF(AND('2o. Trimestre'!U19&gt;0,'2o. Trimestre'!X20&gt;0,'2o. Trimestre'!AA20=0),CONCATENATE("En Abril: ",'2o. Trimestre'!U19,"; ","En Mayo: ",'2o. Trimestre'!X20),IF(AND('2o. Trimestre'!U19&gt;0,'2o. Trimestre'!X20=0,'2o. Trimestre'!AA20=0),CONCATENATE("En Abril: ",'2o. Trimestre'!U19),IF(AND('2o. Trimestre'!U19=0,'2o. Trimestre'!X20&gt;0,'2o. Trimestre'!AA20=0),CONCATENATE("En Mayo: ",'2o. Trimestre'!X20),IF(AND('2o. Trimestre'!U19=0,'2o. Trimestre'!X20=0,'2o. Trimestre'!AA20&gt;0),CONCATENATE("En Junio: ",'2o. Trimestre'!AA20)," "))))))))</f>
        <v xml:space="preserve">   </v>
      </c>
      <c r="V20" s="23">
        <f t="shared" si="1"/>
        <v>0</v>
      </c>
      <c r="W20" s="9">
        <f>'3er. Trimestre'!W20+'3er. Trimestre'!Z20+'3er. Trimestre'!AC20+'4o. Trimestre'!W20+'4o. Trimestre'!Z20+'4o. Trimestre'!AC20</f>
        <v>0</v>
      </c>
      <c r="X20" s="10" t="str">
        <f>(IF(AND('3er. Trimestre'!U20&gt;0,'3er. Trimestre'!X20&gt;0,'3er. Trimestre'!AA20&gt;0),CONCATENATE("En Julio: ",'3er. Trimestre'!U20,"; ","En Agosto: ",'3er. Trimestre'!X20,"; ","En Septiembre: ",'3er. Trimestre'!AA20),IF(AND('3er. Trimestre'!U20=0,'3er. Trimestre'!X20&gt;0,'3er. Trimestre'!AA20&gt;0),CONCATENATE("En Agosto: ",'3er. Trimestre'!X20,"; ","En Septiembre: ",'3er. Trimestre'!AA20),IF(AND('3er. Trimestre'!U20&gt;0,'3er. Trimestre'!X20=0,'3er. Trimestre'!AA20&gt;0),CONCATENATE("En Julio: ",'3er. Trimestre'!U20,"; ",,"En Septiembre: ",'3er. Trimestre'!AA20),IF(AND('3er. Trimestre'!U20&gt;0,'3er. Trimestre'!X20&gt;0,'3er. Trimestre'!AA20=0),CONCATENATE("En Julio: ",'3er. Trimestre'!U20,"; ","En Agosto: ",'3er. Trimestre'!X20),IF(AND('3er. Trimestre'!U20&gt;0,'3er. Trimestre'!X20=0,'3er. Trimestre'!AA20=0),CONCATENATE("En Julio: ",'3er. Trimestre'!U20),IF(AND('3er. Trimestre'!U20=0,'3er. Trimestre'!X20&gt;0,'3er. Trimestre'!AA20=0),CONCATENATE("En Agosto: ",'3er. Trimestre'!X20),IF(AND('3er. Trimestre'!U20=0,'3er. Trimestre'!X20=0,'3er. Trimestre'!AA20&gt;0),CONCATENATE("En Septiembre: ",'3er. Trimestre'!AA20)," "))))))))&amp;" "&amp;(IF(AND('4o. Trimestre'!U20&gt;0,'4o. Trimestre'!X20&gt;0,'4o. Trimestre'!AA20&gt;0),CONCATENATE("En Octubre: ",'4o. Trimestre'!U20,"; ","En Noviembre: ",'4o. Trimestre'!X20,"; ","En Diciembre: ",'4o. Trimestre'!AA20),IF(AND('4o. Trimestre'!U20=0,'4o. Trimestre'!X20&gt;0,'4o. Trimestre'!AA20&gt;0),CONCATENATE("En Noviembre: ",'4o. Trimestre'!X20,"; ","En Diciembre: ",'4o. Trimestre'!AA20),IF(AND('4o. Trimestre'!U20&gt;0,'4o. Trimestre'!X20=0,'4o. Trimestre'!AA20&gt;0),CONCATENATE("En Octubre: ",'4o. Trimestre'!U20,"; ",,"En Diciembre: ",'4o. Trimestre'!AA20),IF(AND('4o. Trimestre'!U20&gt;0,'4o. Trimestre'!X20&gt;0,'4o. Trimestre'!AA20=0),CONCATENATE("En Octubre: ",'4o. Trimestre'!U20,"; ","En Noviembre: ",'4o. Trimestre'!X20),IF(AND('4o. Trimestre'!U20&gt;0,'4o. Trimestre'!X20=0,'4o. Trimestre'!AA20=0),CONCATENATE("En Octubre: ",'4o. Trimestre'!U20),IF(AND('4o. Trimestre'!U20=0,'4o. Trimestre'!X20&gt;0,'4o. Trimestre'!AA20=0),CONCATENATE("En Noviembre: ",'4o. Trimestre'!X20),IF(AND('4o. Trimestre'!U20=0,'4o. Trimestre'!X20=0,'4o. Trimestre'!AA20&gt;0),CONCATENATE("En Diciembre: ",'4o. Trimestre'!AA20)," "))))))))</f>
        <v xml:space="preserve">   </v>
      </c>
      <c r="Y20" s="23">
        <f t="shared" si="2"/>
        <v>0</v>
      </c>
      <c r="AA20" s="114" t="e">
        <f t="shared" si="0"/>
        <v>#DIV/0!</v>
      </c>
      <c r="AB20" s="157"/>
      <c r="AC20" s="157"/>
      <c r="AD20" s="157"/>
      <c r="AE20" s="157"/>
      <c r="AF20" s="157"/>
      <c r="AG20" s="157"/>
      <c r="AH20" s="109"/>
    </row>
    <row r="22" spans="1:34" x14ac:dyDescent="0.25">
      <c r="C22" s="90">
        <f>SUM(C3:C20)</f>
        <v>0</v>
      </c>
      <c r="D22" s="91"/>
      <c r="E22" s="96">
        <f>SUM(E3:E20)</f>
        <v>0</v>
      </c>
      <c r="F22" s="11"/>
      <c r="G22" s="91">
        <f t="shared" ref="G22:S22" si="5">SUM(G3:G20)</f>
        <v>15</v>
      </c>
      <c r="H22" s="91">
        <f t="shared" si="5"/>
        <v>2</v>
      </c>
      <c r="I22" s="91">
        <f t="shared" si="5"/>
        <v>2</v>
      </c>
      <c r="J22" s="91">
        <f t="shared" si="5"/>
        <v>2</v>
      </c>
      <c r="K22" s="91">
        <f t="shared" si="5"/>
        <v>0</v>
      </c>
      <c r="L22" s="91">
        <f t="shared" si="5"/>
        <v>0</v>
      </c>
      <c r="M22" s="91">
        <f t="shared" si="5"/>
        <v>0</v>
      </c>
      <c r="N22" s="91">
        <f t="shared" si="5"/>
        <v>0</v>
      </c>
      <c r="O22" s="91">
        <f t="shared" si="5"/>
        <v>0</v>
      </c>
      <c r="P22" s="91">
        <f t="shared" si="5"/>
        <v>0</v>
      </c>
      <c r="Q22" s="91">
        <f t="shared" si="5"/>
        <v>0</v>
      </c>
      <c r="R22" s="91">
        <f t="shared" si="5"/>
        <v>0</v>
      </c>
      <c r="S22" s="91">
        <f t="shared" si="5"/>
        <v>0</v>
      </c>
    </row>
  </sheetData>
  <sheetProtection formatColumns="0" formatRows="0"/>
  <mergeCells count="24">
    <mergeCell ref="A1:S1"/>
    <mergeCell ref="T1:V1"/>
    <mergeCell ref="W1:Y1"/>
    <mergeCell ref="C3:C12"/>
    <mergeCell ref="B3:B12"/>
    <mergeCell ref="A3:A18"/>
    <mergeCell ref="B13:B18"/>
    <mergeCell ref="C13:C18"/>
    <mergeCell ref="AG19:AG20"/>
    <mergeCell ref="A19:A20"/>
    <mergeCell ref="B19:B20"/>
    <mergeCell ref="C19:C20"/>
    <mergeCell ref="AE19:AE20"/>
    <mergeCell ref="AB19:AB20"/>
    <mergeCell ref="AC19:AC20"/>
    <mergeCell ref="AD3:AD20"/>
    <mergeCell ref="AF19:AF20"/>
    <mergeCell ref="AE3:AE15"/>
    <mergeCell ref="AF3:AF18"/>
    <mergeCell ref="AG3:AG18"/>
    <mergeCell ref="AE16:AE18"/>
    <mergeCell ref="AC3:AC18"/>
    <mergeCell ref="AB3:AB12"/>
    <mergeCell ref="AB13:AB18"/>
  </mergeCells>
  <dataValidations count="1">
    <dataValidation type="whole" operator="greaterThanOrEqual" allowBlank="1" showInputMessage="1" showErrorMessage="1" errorTitle="Error de Formato" error="Favor ingresar un número entero positivo." sqref="W3:W20 T3:T20">
      <formula1>0</formula1>
    </dataValidation>
  </dataValidations>
  <hyperlinks>
    <hyperlink ref="A1:S1" location="Index!A1" display="OFICINA DE ESTADÍSTICA E INFORMÁTICA - PAT2013"/>
  </hyperlinks>
  <pageMargins left="0.70866141732283472" right="0.70866141732283472" top="0.74803149606299213" bottom="0.74803149606299213" header="0.31496062992125984" footer="0.31496062992125984"/>
  <pageSetup scale="38" orientation="landscape" r:id="rId1"/>
  <rowBreaks count="2" manualBreakCount="2">
    <brk id="12" max="30" man="1"/>
    <brk id="18" max="30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31"/>
  <sheetViews>
    <sheetView showGridLines="0" view="pageBreakPreview" zoomScale="80" zoomScaleNormal="100" zoomScaleSheetLayoutView="80" workbookViewId="0">
      <selection activeCell="E30" sqref="E30"/>
    </sheetView>
  </sheetViews>
  <sheetFormatPr baseColWidth="10" defaultRowHeight="15" x14ac:dyDescent="0.25"/>
  <cols>
    <col min="1" max="1" width="47" style="35" customWidth="1"/>
    <col min="2" max="2" width="12" style="35" customWidth="1"/>
    <col min="3" max="3" width="15.7109375" style="35" customWidth="1"/>
    <col min="4" max="4" width="17.42578125" style="35" customWidth="1"/>
    <col min="5" max="5" width="49" style="35" customWidth="1"/>
    <col min="6" max="6" width="11.42578125" style="13"/>
    <col min="7" max="7" width="11.85546875" style="13" bestFit="1" customWidth="1"/>
    <col min="8" max="16384" width="11.42578125" style="13"/>
  </cols>
  <sheetData>
    <row r="1" spans="1:7" ht="18.75" customHeight="1" x14ac:dyDescent="0.25">
      <c r="A1" s="12" t="s">
        <v>24</v>
      </c>
      <c r="B1" s="180" t="s">
        <v>67</v>
      </c>
      <c r="C1" s="180"/>
      <c r="D1" s="180"/>
    </row>
    <row r="3" spans="1:7" ht="18.75" x14ac:dyDescent="0.25">
      <c r="A3" s="168" t="str">
        <f>'4o. Trimestre'!A1</f>
        <v>OFICINA DE ESTADÍSTICA E INFORMÁTICA - PAT2014</v>
      </c>
      <c r="B3" s="168"/>
      <c r="C3" s="168"/>
      <c r="D3" s="168"/>
      <c r="E3" s="168"/>
    </row>
    <row r="4" spans="1:7" ht="18.75" x14ac:dyDescent="0.25">
      <c r="A4" s="14"/>
      <c r="B4" s="169" t="str">
        <f>UPPER(B1)</f>
        <v>MONITOREO ANUAL</v>
      </c>
      <c r="C4" s="169"/>
      <c r="D4" s="169"/>
      <c r="E4" s="177" t="e">
        <f>CONCATENATE("Promedio: ",(TEXT(Anual!AD3,"00.00%")))</f>
        <v>#DIV/0!</v>
      </c>
    </row>
    <row r="5" spans="1:7" x14ac:dyDescent="0.25">
      <c r="C5" s="179"/>
      <c r="D5" s="179"/>
      <c r="E5" s="178"/>
      <c r="G5" s="15"/>
    </row>
    <row r="6" spans="1:7" x14ac:dyDescent="0.25">
      <c r="A6" s="173" t="str">
        <f>CONCATENATE("OBJETIVO OPERATIVO: ",Anual!A3)</f>
        <v>OBJETIVO OPERATIVO: 0</v>
      </c>
      <c r="B6" s="173"/>
      <c r="C6" s="173"/>
      <c r="D6" s="173"/>
      <c r="E6" s="173"/>
      <c r="G6" s="15"/>
    </row>
    <row r="7" spans="1:7" ht="28.5" customHeight="1" x14ac:dyDescent="0.25">
      <c r="A7" s="166" t="str">
        <f>CONCATENATE("RESULTADO ESPERADO: ",Anual!B3)</f>
        <v>RESULTADO ESPERADO: 0</v>
      </c>
      <c r="B7" s="166"/>
      <c r="C7" s="166"/>
      <c r="D7" s="166"/>
      <c r="E7" s="166"/>
      <c r="G7" s="15"/>
    </row>
    <row r="8" spans="1:7" x14ac:dyDescent="0.25">
      <c r="A8" s="16" t="s">
        <v>25</v>
      </c>
      <c r="B8" s="17" t="s">
        <v>27</v>
      </c>
      <c r="C8" s="17" t="s">
        <v>26</v>
      </c>
      <c r="D8" s="17" t="s">
        <v>33</v>
      </c>
      <c r="E8" s="16" t="s">
        <v>29</v>
      </c>
      <c r="F8" s="18"/>
      <c r="G8" s="18"/>
    </row>
    <row r="9" spans="1:7" ht="28.5" customHeight="1" x14ac:dyDescent="0.25">
      <c r="A9" s="19" t="str">
        <f>Anual!D3</f>
        <v>mas empleos</v>
      </c>
      <c r="B9" s="20">
        <f>IF($B$1="Monitoreo 1er. Semestre",Anual!T3,IF($B$1="Monitoreo 2o. Semestre",Anual!W3,IF($B$1="Monitoreo Anual",SUM(Anual!T3,Anual!W3))))</f>
        <v>6</v>
      </c>
      <c r="C9" s="20">
        <f>IF($B$1="Monitoreo 1er. Semestre",SUM(Anual!H3:'Anual'!M3),IF($B$1="Monitoreo 2o. Semestre",SUM(Anual!N3:'Anual'!S3),IF($B$1="Monitoreo Anual",SUM(Anual!H3:'Anual'!S3))))</f>
        <v>6</v>
      </c>
      <c r="D9" s="21">
        <f>IFERROR(B9/C9,"No se programo")</f>
        <v>1</v>
      </c>
      <c r="E9" s="19" t="str">
        <f>IF($B$1="Monitoreo 1er. Semestre",Anual!U3,IF($B$1="Monitoreo 2o. Semestre",Anual!X3,IF($B$1="Monitoreo Anual",Anual!U3&amp;" "&amp;Anual!X3)))</f>
        <v xml:space="preserve">       </v>
      </c>
    </row>
    <row r="10" spans="1:7" ht="28.5" customHeight="1" x14ac:dyDescent="0.25">
      <c r="A10" s="19">
        <f>Anual!D4</f>
        <v>0</v>
      </c>
      <c r="B10" s="20">
        <f>IF($B$1="Monitoreo 1er. Semestre",Anual!T4,IF($B$1="Monitoreo 2o. Semestre",Anual!W4,IF($B$1="Monitoreo Anual",SUM(Anual!T4,Anual!W4))))</f>
        <v>0</v>
      </c>
      <c r="C10" s="20">
        <f>IF($B$1="Monitoreo 1er. Semestre",SUM(Anual!H4:'Anual'!M4),IF($B$1="Monitoreo 2o. Semestre",SUM(Anual!N4:'Anual'!S4),IF($B$1="Monitoreo Anual",SUM(Anual!H4:'Anual'!S4))))</f>
        <v>0</v>
      </c>
      <c r="D10" s="21" t="str">
        <f>IFERROR(B10/C10,"No se programo")</f>
        <v>No se programo</v>
      </c>
      <c r="E10" s="19" t="str">
        <f>IF($B$1="Monitoreo 1er. Semestre",Anual!U4,IF($B$1="Monitoreo 2o. Semestre",Anual!X4,IF($B$1="Monitoreo Anual",Anual!U4&amp;" "&amp;Anual!X4)))</f>
        <v xml:space="preserve">       </v>
      </c>
    </row>
    <row r="11" spans="1:7" ht="30" x14ac:dyDescent="0.25">
      <c r="A11" s="19">
        <f>Anual!D5</f>
        <v>0</v>
      </c>
      <c r="B11" s="20">
        <f>IF($B$1="Monitoreo 1er. Semestre",Anual!T5,IF($B$1="Monitoreo 2o. Semestre",Anual!W5,IF($B$1="Monitoreo Anual",SUM(Anual!T5,Anual!W5))))</f>
        <v>0</v>
      </c>
      <c r="C11" s="20">
        <f>IF($B$1="Monitoreo 1er. Semestre",SUM(Anual!H5:'Anual'!M5),IF($B$1="Monitoreo 2o. Semestre",SUM(Anual!N5:'Anual'!S5),IF($B$1="Monitoreo Anual",SUM(Anual!H5:'Anual'!S5))))</f>
        <v>0</v>
      </c>
      <c r="D11" s="21" t="str">
        <f t="shared" ref="D11:D23" si="0">IFERROR(B11/C11,"No se programo")</f>
        <v>No se programo</v>
      </c>
      <c r="E11" s="19" t="str">
        <f>IF($B$1="Monitoreo 1er. Semestre",Anual!U5,IF($B$1="Monitoreo 2o. Semestre",Anual!X5,IF($B$1="Monitoreo Anual",Anual!U5&amp;" "&amp;Anual!X5)))</f>
        <v xml:space="preserve">       </v>
      </c>
    </row>
    <row r="12" spans="1:7" ht="46.5" customHeight="1" x14ac:dyDescent="0.25">
      <c r="A12" s="19">
        <f>Anual!D6</f>
        <v>0</v>
      </c>
      <c r="B12" s="20">
        <f>IF($B$1="Monitoreo 1er. Semestre",Anual!T6,IF($B$1="Monitoreo 2o. Semestre",Anual!W6,IF($B$1="Monitoreo Anual",SUM(Anual!T6,Anual!W6))))</f>
        <v>0</v>
      </c>
      <c r="C12" s="20">
        <f>IF($B$1="Monitoreo 1er. Semestre",SUM(Anual!H6:'Anual'!M6),IF($B$1="Monitoreo 2o. Semestre",SUM(Anual!N6:'Anual'!S6),IF($B$1="Monitoreo Anual",SUM(Anual!H6:'Anual'!S6))))</f>
        <v>0</v>
      </c>
      <c r="D12" s="21" t="str">
        <f t="shared" si="0"/>
        <v>No se programo</v>
      </c>
      <c r="E12" s="19" t="str">
        <f>IF($B$1="Monitoreo 1er. Semestre",Anual!U6,IF($B$1="Monitoreo 2o. Semestre",Anual!X6,IF($B$1="Monitoreo Anual",Anual!U6&amp;" "&amp;Anual!X6)))</f>
        <v xml:space="preserve">       </v>
      </c>
    </row>
    <row r="13" spans="1:7" ht="33.75" customHeight="1" x14ac:dyDescent="0.25">
      <c r="A13" s="19">
        <f>Anual!D7</f>
        <v>0</v>
      </c>
      <c r="B13" s="20">
        <f>IF($B$1="Monitoreo 1er. Semestre",Anual!T7,IF($B$1="Monitoreo 2o. Semestre",Anual!W7,IF($B$1="Monitoreo Anual",SUM(Anual!T7,Anual!W7))))</f>
        <v>0</v>
      </c>
      <c r="C13" s="20">
        <f>IF($B$1="Monitoreo 1er. Semestre",SUM(Anual!H7:'Anual'!M7),IF($B$1="Monitoreo 2o. Semestre",SUM(Anual!N7:'Anual'!S7),IF($B$1="Monitoreo Anual",SUM(Anual!H7:'Anual'!S7))))</f>
        <v>0</v>
      </c>
      <c r="D13" s="21" t="str">
        <f t="shared" si="0"/>
        <v>No se programo</v>
      </c>
      <c r="E13" s="19" t="str">
        <f>IF($B$1="Monitoreo 1er. Semestre",Anual!U7,IF($B$1="Monitoreo 2o. Semestre",Anual!X7,IF($B$1="Monitoreo Anual",Anual!U7&amp;" "&amp;Anual!X7)))</f>
        <v xml:space="preserve">       </v>
      </c>
    </row>
    <row r="14" spans="1:7" ht="49.5" customHeight="1" x14ac:dyDescent="0.25">
      <c r="A14" s="19">
        <f>Anual!D8</f>
        <v>0</v>
      </c>
      <c r="B14" s="20">
        <f>IF($B$1="Monitoreo 1er. Semestre",Anual!T8,IF($B$1="Monitoreo 2o. Semestre",Anual!W8,IF($B$1="Monitoreo Anual",SUM(Anual!T8,Anual!W8))))</f>
        <v>0</v>
      </c>
      <c r="C14" s="20">
        <f>IF($B$1="Monitoreo 1er. Semestre",SUM(Anual!H8:'Anual'!M8),IF($B$1="Monitoreo 2o. Semestre",SUM(Anual!N8:'Anual'!S8),IF($B$1="Monitoreo Anual",SUM(Anual!H8:'Anual'!S8))))</f>
        <v>0</v>
      </c>
      <c r="D14" s="21" t="str">
        <f t="shared" si="0"/>
        <v>No se programo</v>
      </c>
      <c r="E14" s="19" t="str">
        <f>IF($B$1="Monitoreo 1er. Semestre",Anual!U8,IF($B$1="Monitoreo 2o. Semestre",Anual!X8,IF($B$1="Monitoreo Anual",Anual!U8&amp;" "&amp;Anual!X8)))</f>
        <v xml:space="preserve">       </v>
      </c>
    </row>
    <row r="15" spans="1:7" ht="53.25" customHeight="1" x14ac:dyDescent="0.25">
      <c r="A15" s="19">
        <f>Anual!D9</f>
        <v>0</v>
      </c>
      <c r="B15" s="20">
        <f>IF($B$1="Monitoreo 1er. Semestre",Anual!T9,IF($B$1="Monitoreo 2o. Semestre",Anual!W9,IF($B$1="Monitoreo Anual",SUM(Anual!T9,Anual!W9))))</f>
        <v>0</v>
      </c>
      <c r="C15" s="20">
        <f>IF($B$1="Monitoreo 1er. Semestre",SUM(Anual!H9:'Anual'!M9),IF($B$1="Monitoreo 2o. Semestre",SUM(Anual!N9:'Anual'!S9),IF($B$1="Monitoreo Anual",SUM(Anual!H9:'Anual'!S9))))</f>
        <v>0</v>
      </c>
      <c r="D15" s="21" t="str">
        <f t="shared" si="0"/>
        <v>No se programo</v>
      </c>
      <c r="E15" s="19" t="str">
        <f>IF($B$1="Monitoreo 1er. Semestre",Anual!U9,IF($B$1="Monitoreo 2o. Semestre",Anual!X9,IF($B$1="Monitoreo Anual",Anual!U9&amp;" "&amp;Anual!X9)))</f>
        <v xml:space="preserve">       </v>
      </c>
    </row>
    <row r="16" spans="1:7" ht="50.25" customHeight="1" x14ac:dyDescent="0.25">
      <c r="A16" s="19">
        <f>Anual!D10</f>
        <v>0</v>
      </c>
      <c r="B16" s="20">
        <f>IF($B$1="Monitoreo 1er. Semestre",Anual!T10,IF($B$1="Monitoreo 2o. Semestre",Anual!W10,IF($B$1="Monitoreo Anual",SUM(Anual!T10,Anual!W10))))</f>
        <v>0</v>
      </c>
      <c r="C16" s="20">
        <f>IF($B$1="Monitoreo 1er. Semestre",SUM(Anual!H10:'Anual'!M10),IF($B$1="Monitoreo 2o. Semestre",SUM(Anual!N10:'Anual'!S10),IF($B$1="Monitoreo Anual",SUM(Anual!H10:'Anual'!S10))))</f>
        <v>0</v>
      </c>
      <c r="D16" s="21" t="str">
        <f t="shared" si="0"/>
        <v>No se programo</v>
      </c>
      <c r="E16" s="19" t="str">
        <f>IF($B$1="Monitoreo 1er. Semestre",Anual!U10,IF($B$1="Monitoreo 2o. Semestre",Anual!X10,IF($B$1="Monitoreo Anual",Anual!U10&amp;" "&amp;Anual!X10)))</f>
        <v xml:space="preserve">       </v>
      </c>
    </row>
    <row r="17" spans="1:7" ht="36.75" customHeight="1" x14ac:dyDescent="0.25">
      <c r="A17" s="19">
        <f>Anual!D11</f>
        <v>0</v>
      </c>
      <c r="B17" s="20">
        <f>IF($B$1="Monitoreo 1er. Semestre",Anual!T11,IF($B$1="Monitoreo 2o. Semestre",Anual!W11,IF($B$1="Monitoreo Anual",SUM(Anual!T11,Anual!W11))))</f>
        <v>0</v>
      </c>
      <c r="C17" s="20">
        <f>IF($B$1="Monitoreo 1er. Semestre",SUM(Anual!H11:'Anual'!M11),IF($B$1="Monitoreo 2o. Semestre",SUM(Anual!N11:'Anual'!S11),IF($B$1="Monitoreo Anual",SUM(Anual!H11:'Anual'!S11))))</f>
        <v>0</v>
      </c>
      <c r="D17" s="21" t="str">
        <f t="shared" si="0"/>
        <v>No se programo</v>
      </c>
      <c r="E17" s="19" t="str">
        <f>IF($B$1="Monitoreo 1er. Semestre",Anual!U11,IF($B$1="Monitoreo 2o. Semestre",Anual!X11,IF($B$1="Monitoreo Anual",Anual!U11&amp;" "&amp;Anual!X11)))</f>
        <v xml:space="preserve">       </v>
      </c>
    </row>
    <row r="18" spans="1:7" ht="61.5" customHeight="1" x14ac:dyDescent="0.25">
      <c r="A18" s="19">
        <f>Anual!D12</f>
        <v>0</v>
      </c>
      <c r="B18" s="20">
        <f>IF($B$1="Monitoreo 1er. Semestre",Anual!T12,IF($B$1="Monitoreo 2o. Semestre",Anual!W12,IF($B$1="Monitoreo Anual",SUM(Anual!T12,Anual!W12))))</f>
        <v>0</v>
      </c>
      <c r="C18" s="20">
        <f>IF($B$1="Monitoreo 1er. Semestre",SUM(Anual!H12:'Anual'!M12),IF($B$1="Monitoreo 2o. Semestre",SUM(Anual!N12:'Anual'!S12),IF($B$1="Monitoreo Anual",SUM(Anual!H12:'Anual'!S12))))</f>
        <v>0</v>
      </c>
      <c r="D18" s="21" t="str">
        <f t="shared" si="0"/>
        <v>No se programo</v>
      </c>
      <c r="E18" s="19" t="str">
        <f>IF($B$1="Monitoreo 1er. Semestre",Anual!U12,IF($B$1="Monitoreo 2o. Semestre",Anual!X12,IF($B$1="Monitoreo Anual",Anual!U12&amp;" "&amp;Anual!X12)))</f>
        <v xml:space="preserve">       </v>
      </c>
    </row>
    <row r="19" spans="1:7" ht="30.75" customHeight="1" x14ac:dyDescent="0.25">
      <c r="A19" s="166" t="str">
        <f>CONCATENATE("RESULTADO ESPERADO: ",Anual!B13)</f>
        <v>RESULTADO ESPERADO: 0</v>
      </c>
      <c r="B19" s="166"/>
      <c r="C19" s="166"/>
      <c r="D19" s="166"/>
      <c r="E19" s="166"/>
    </row>
    <row r="20" spans="1:7" ht="23.25" customHeight="1" x14ac:dyDescent="0.25">
      <c r="A20" s="16" t="s">
        <v>25</v>
      </c>
      <c r="B20" s="17" t="s">
        <v>27</v>
      </c>
      <c r="C20" s="17" t="s">
        <v>26</v>
      </c>
      <c r="D20" s="17" t="s">
        <v>33</v>
      </c>
      <c r="E20" s="16" t="s">
        <v>29</v>
      </c>
    </row>
    <row r="21" spans="1:7" ht="28.5" customHeight="1" x14ac:dyDescent="0.25">
      <c r="A21" s="19">
        <f>Anual!D13</f>
        <v>0</v>
      </c>
      <c r="B21" s="20">
        <f>IF($B$1="Monitoreo 1er. Semestre",Anual!T13,IF($B$1="Monitoreo 2o. Semestre",Anual!W13,IF($B$1="Monitoreo Anual",SUM(Anual!T13,Anual!W13))))</f>
        <v>0</v>
      </c>
      <c r="C21" s="20">
        <f>IF($B$1="Monitoreo 1er. Semestre",SUM(Anual!H13:'Anual'!M13),IF($B$1="Monitoreo 2o. Semestre",SUM(Anual!N13:'Anual'!S13),IF($B$1="Monitoreo Anual",SUM(Anual!H13:'Anual'!S13))))</f>
        <v>0</v>
      </c>
      <c r="D21" s="21" t="str">
        <f t="shared" si="0"/>
        <v>No se programo</v>
      </c>
      <c r="E21" s="19" t="str">
        <f>IF($B$1="Monitoreo 1er. Semestre",Anual!U13,IF($B$1="Monitoreo 2o. Semestre",Anual!X13,IF($B$1="Monitoreo Anual",Anual!U13&amp;" "&amp;Anual!X13)))</f>
        <v xml:space="preserve">       </v>
      </c>
    </row>
    <row r="22" spans="1:7" ht="25.5" customHeight="1" x14ac:dyDescent="0.25">
      <c r="A22" s="19">
        <f>Anual!D14</f>
        <v>0</v>
      </c>
      <c r="B22" s="20">
        <f>IF($B$1="Monitoreo 1er. Semestre",Anual!T14,IF($B$1="Monitoreo 2o. Semestre",Anual!W14,IF($B$1="Monitoreo Anual",SUM(Anual!T14,Anual!W14))))</f>
        <v>0</v>
      </c>
      <c r="C22" s="20">
        <f>IF($B$1="Monitoreo 1er. Semestre",SUM(Anual!H14:'Anual'!M14),IF($B$1="Monitoreo 2o. Semestre",SUM(Anual!N14:'Anual'!S14),IF($B$1="Monitoreo Anual",SUM(Anual!H14:'Anual'!S14))))</f>
        <v>0</v>
      </c>
      <c r="D22" s="21" t="str">
        <f t="shared" si="0"/>
        <v>No se programo</v>
      </c>
      <c r="E22" s="19" t="str">
        <f>IF($B$1="Monitoreo 1er. Semestre",Anual!U14,IF($B$1="Monitoreo 2o. Semestre",Anual!X14,IF($B$1="Monitoreo Anual",Anual!U14&amp;" "&amp;Anual!X14)))</f>
        <v xml:space="preserve">       </v>
      </c>
    </row>
    <row r="23" spans="1:7" ht="26.25" customHeight="1" x14ac:dyDescent="0.25">
      <c r="A23" s="19">
        <f>Anual!D15</f>
        <v>0</v>
      </c>
      <c r="B23" s="20">
        <f>IF($B$1="Monitoreo 1er. Semestre",Anual!T15,IF($B$1="Monitoreo 2o. Semestre",Anual!W15,IF($B$1="Monitoreo Anual",SUM(Anual!T15,Anual!W15))))</f>
        <v>0</v>
      </c>
      <c r="C23" s="20">
        <f>IF($B$1="Monitoreo 1er. Semestre",SUM(Anual!H15:'Anual'!M15),IF($B$1="Monitoreo 2o. Semestre",SUM(Anual!N15:'Anual'!S15),IF($B$1="Monitoreo Anual",SUM(Anual!H15:'Anual'!S15))))</f>
        <v>0</v>
      </c>
      <c r="D23" s="21" t="str">
        <f t="shared" si="0"/>
        <v>No se programo</v>
      </c>
      <c r="E23" s="19" t="str">
        <f>IF($B$1="Monitoreo 1er. Semestre",Anual!U15,IF($B$1="Monitoreo 2o. Semestre",Anual!X15,IF($B$1="Monitoreo Anual",Anual!U15&amp;" "&amp;Anual!X15)))</f>
        <v xml:space="preserve">       </v>
      </c>
    </row>
    <row r="24" spans="1:7" ht="29.25" customHeight="1" x14ac:dyDescent="0.25">
      <c r="A24" s="19">
        <f>Anual!D16</f>
        <v>0</v>
      </c>
      <c r="B24" s="20">
        <f>IF($B$1="Monitoreo 1er. Semestre",Anual!T16,IF($B$1="Monitoreo 2o. Semestre",Anual!W16,IF($B$1="Monitoreo Anual",SUM(Anual!T16,Anual!W16))))</f>
        <v>0</v>
      </c>
      <c r="C24" s="20">
        <f>IF($B$1="Monitoreo 1er. Semestre",SUM(Anual!H16:'Anual'!M16),IF($B$1="Monitoreo 2o. Semestre",SUM(Anual!N16:'Anual'!S16),IF($B$1="Monitoreo Anual",SUM(Anual!H16:'Anual'!S16))))</f>
        <v>0</v>
      </c>
      <c r="D24" s="21" t="str">
        <f t="shared" ref="D24:D26" si="1">IFERROR(B24/C24,"No se programo")</f>
        <v>No se programo</v>
      </c>
      <c r="E24" s="19" t="str">
        <f>IF($B$1="Monitoreo 1er. Semestre",Anual!U16,IF($B$1="Monitoreo 2o. Semestre",Anual!X16,IF($B$1="Monitoreo Anual",Anual!U16&amp;" "&amp;Anual!X16)))</f>
        <v xml:space="preserve">       </v>
      </c>
    </row>
    <row r="25" spans="1:7" ht="45.75" customHeight="1" x14ac:dyDescent="0.25">
      <c r="A25" s="19">
        <f>Anual!D17</f>
        <v>0</v>
      </c>
      <c r="B25" s="20">
        <f>IF($B$1="Monitoreo 1er. Semestre",Anual!T17,IF($B$1="Monitoreo 2o. Semestre",Anual!W17,IF($B$1="Monitoreo Anual",SUM(Anual!T17,Anual!W17))))</f>
        <v>0</v>
      </c>
      <c r="C25" s="20">
        <f>IF($B$1="Monitoreo 1er. Semestre",SUM(Anual!H17:'Anual'!M17),IF($B$1="Monitoreo 2o. Semestre",SUM(Anual!N17:'Anual'!S17),IF($B$1="Monitoreo Anual",SUM(Anual!H17:'Anual'!S17))))</f>
        <v>0</v>
      </c>
      <c r="D25" s="21" t="str">
        <f t="shared" si="1"/>
        <v>No se programo</v>
      </c>
      <c r="E25" s="19" t="str">
        <f>IF($B$1="Monitoreo 1er. Semestre",Anual!U17,IF($B$1="Monitoreo 2o. Semestre",Anual!X17,IF($B$1="Monitoreo Anual",Anual!U17&amp;" "&amp;Anual!X17)))</f>
        <v xml:space="preserve">       </v>
      </c>
    </row>
    <row r="26" spans="1:7" ht="42.75" customHeight="1" x14ac:dyDescent="0.25">
      <c r="A26" s="19">
        <f>Anual!D18</f>
        <v>0</v>
      </c>
      <c r="B26" s="20">
        <f>IF($B$1="Monitoreo 1er. Semestre",Anual!T18,IF($B$1="Monitoreo 2o. Semestre",Anual!W18,IF($B$1="Monitoreo Anual",SUM(Anual!T18,Anual!W18))))</f>
        <v>0</v>
      </c>
      <c r="C26" s="20">
        <f>IF($B$1="Monitoreo 1er. Semestre",SUM(Anual!H18:'Anual'!M18),IF($B$1="Monitoreo 2o. Semestre",SUM(Anual!N18:'Anual'!S18),IF($B$1="Monitoreo Anual",SUM(Anual!H18:'Anual'!S18))))</f>
        <v>0</v>
      </c>
      <c r="D26" s="21" t="str">
        <f t="shared" si="1"/>
        <v>No se programo</v>
      </c>
      <c r="E26" s="19" t="str">
        <f>IF($B$1="Monitoreo 1er. Semestre",Anual!U18,IF($B$1="Monitoreo 2o. Semestre",Anual!X18,IF($B$1="Monitoreo Anual",Anual!U18&amp;" "&amp;Anual!X18)))</f>
        <v xml:space="preserve">       </v>
      </c>
    </row>
    <row r="27" spans="1:7" x14ac:dyDescent="0.25">
      <c r="A27" s="173" t="str">
        <f>CONCATENATE("OBJETIVO OPERATIVO: ",'4o. Trimestre'!A19)</f>
        <v>OBJETIVO OPERATIVO: 0</v>
      </c>
      <c r="B27" s="173"/>
      <c r="C27" s="173"/>
      <c r="D27" s="173"/>
      <c r="E27" s="173"/>
      <c r="G27" s="15"/>
    </row>
    <row r="28" spans="1:7" x14ac:dyDescent="0.25">
      <c r="A28" s="166" t="str">
        <f>CONCATENATE("RESULTADO ESPERADO: ",'4o. Trimestre'!B19)</f>
        <v>RESULTADO ESPERADO: 0</v>
      </c>
      <c r="B28" s="166"/>
      <c r="C28" s="166"/>
      <c r="D28" s="166"/>
      <c r="E28" s="166"/>
      <c r="G28" s="15"/>
    </row>
    <row r="29" spans="1:7" x14ac:dyDescent="0.25">
      <c r="A29" s="16" t="s">
        <v>25</v>
      </c>
      <c r="B29" s="17" t="s">
        <v>27</v>
      </c>
      <c r="C29" s="17" t="s">
        <v>26</v>
      </c>
      <c r="D29" s="17" t="s">
        <v>33</v>
      </c>
      <c r="E29" s="16" t="s">
        <v>29</v>
      </c>
      <c r="F29" s="18"/>
      <c r="G29" s="18"/>
    </row>
    <row r="30" spans="1:7" x14ac:dyDescent="0.25">
      <c r="A30" s="19">
        <f>Anual!D19</f>
        <v>0</v>
      </c>
      <c r="B30" s="20">
        <f>IF($B$1="Monitoreo 1er. Semestre",Anual!T19,IF($B$1="Monitoreo 2o. Semestre",Anual!W19,IF($B$1="Monitoreo Anual",SUM(Anual!T19,Anual!W19))))</f>
        <v>0</v>
      </c>
      <c r="C30" s="20">
        <f>IF($B$1="Monitoreo 1er. Semestre",SUM(Anual!H19:'Anual'!M19),IF($B$1="Monitoreo 2o. Semestre",SUM(Anual!N19:'Anual'!S19),IF($B$1="Monitoreo Anual",SUM(Anual!H19:'Anual'!S19))))</f>
        <v>0</v>
      </c>
      <c r="D30" s="21" t="str">
        <f t="shared" ref="D30:D31" si="2">IFERROR(B30/C30,"No se programo")</f>
        <v>No se programo</v>
      </c>
      <c r="E30" s="19" t="str">
        <f>IF($B$1="Monitoreo 1er. Semestre",Anual!U19,IF($B$1="Monitoreo 2o. Semestre",Anual!X19,IF($B$1="Monitoreo Anual",Anual!U19&amp;" "&amp;Anual!X19)))</f>
        <v xml:space="preserve">       </v>
      </c>
    </row>
    <row r="31" spans="1:7" ht="48.75" customHeight="1" x14ac:dyDescent="0.25">
      <c r="A31" s="19">
        <f>Anual!D20</f>
        <v>0</v>
      </c>
      <c r="B31" s="20">
        <f>IF($B$1="Monitoreo 1er. Semestre",Anual!T20,IF($B$1="Monitoreo 2o. Semestre",Anual!W20,IF($B$1="Monitoreo Anual",SUM(Anual!T20,Anual!W20))))</f>
        <v>0</v>
      </c>
      <c r="C31" s="20">
        <f>IF($B$1="Monitoreo 1er. Semestre",SUM(Anual!H20:'Anual'!M20),IF($B$1="Monitoreo 2o. Semestre",SUM(Anual!N20:'Anual'!S20),IF($B$1="Monitoreo Anual",SUM(Anual!H20:'Anual'!S20))))</f>
        <v>0</v>
      </c>
      <c r="D31" s="21" t="str">
        <f t="shared" si="2"/>
        <v>No se programo</v>
      </c>
      <c r="E31" s="19" t="str">
        <f>IF($B$1="Monitoreo 1er. Semestre",Anual!U20,IF($B$1="Monitoreo 2o. Semestre",Anual!X20,IF($B$1="Monitoreo Anual",Anual!U20&amp;" "&amp;Anual!X20)))</f>
        <v xml:space="preserve">       </v>
      </c>
    </row>
  </sheetData>
  <sheetProtection formatColumns="0" formatRows="0"/>
  <mergeCells count="10">
    <mergeCell ref="A7:E7"/>
    <mergeCell ref="A27:E27"/>
    <mergeCell ref="A28:E28"/>
    <mergeCell ref="B1:D1"/>
    <mergeCell ref="A3:E3"/>
    <mergeCell ref="B4:D4"/>
    <mergeCell ref="E4:E5"/>
    <mergeCell ref="C5:D5"/>
    <mergeCell ref="A6:E6"/>
    <mergeCell ref="A19:E19"/>
  </mergeCells>
  <dataValidations count="3">
    <dataValidation type="list" showErrorMessage="1" errorTitle="Sugerencia" error="Selecciones el informe que desea visualizar." promptTitle="Sugerencia" prompt="_x000a_Selecciones el mes que desea visualizar/imprimir." sqref="B65515:D65515">
      <formula1>"Monitoreo Enero, Monitoreo Febrero, Monitoreo Marzo, Evaluación 1er. Trimestre"</formula1>
    </dataValidation>
    <dataValidation allowBlank="1" showErrorMessage="1" promptTitle="Sugerencia" prompt="Selecciones el Mes que desea visualizar." sqref="A1 A65515"/>
    <dataValidation type="list" showErrorMessage="1" errorTitle="Sugerencia" error="Selecciones el informe que desea visualizar." promptTitle="Sugerencia" prompt="_x000a_Selecciones el mes que desea visualizar/imprimir." sqref="B1:D1">
      <formula1>"Monitoreo 1er. Semestre, Monitoreo 2o. Semestre, Monitoreo Anual"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52" orientation="portrait" r:id="rId1"/>
  <headerFooter>
    <oddFooter>&amp;CPágina &amp;P de &amp;N</oddFooter>
  </headerFooter>
  <rowBreaks count="1" manualBreakCount="1">
    <brk id="26" max="4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J61"/>
  <sheetViews>
    <sheetView showGridLines="0" zoomScale="60" zoomScaleNormal="60" workbookViewId="0">
      <selection activeCell="G36" sqref="G36"/>
    </sheetView>
  </sheetViews>
  <sheetFormatPr baseColWidth="10" defaultRowHeight="15" x14ac:dyDescent="0.25"/>
  <cols>
    <col min="1" max="1" width="56.7109375" style="13" customWidth="1"/>
    <col min="2" max="2" width="14.140625" style="13" customWidth="1"/>
    <col min="3" max="3" width="11.42578125" style="13"/>
    <col min="4" max="4" width="13.7109375" style="13" customWidth="1"/>
    <col min="5" max="5" width="11.42578125" style="13"/>
    <col min="6" max="6" width="56.7109375" style="13" customWidth="1"/>
    <col min="7" max="7" width="14.5703125" style="13" customWidth="1"/>
    <col min="8" max="8" width="11.42578125" style="13"/>
    <col min="9" max="9" width="13.85546875" style="13" customWidth="1"/>
    <col min="10" max="16384" width="11.42578125" style="13"/>
  </cols>
  <sheetData>
    <row r="1" spans="1:10" x14ac:dyDescent="0.25">
      <c r="A1" s="187" t="str">
        <f>'1er. Trimestre'!A1</f>
        <v>NOMBRE DE LA DIRECCION/OFICINA/UNIDAD - PAT2014</v>
      </c>
      <c r="B1" s="188"/>
      <c r="C1" s="188"/>
      <c r="D1" s="188"/>
      <c r="E1" s="36"/>
      <c r="F1" s="188" t="str">
        <f>'1er. Trimestre'!A1</f>
        <v>NOMBRE DE LA DIRECCION/OFICINA/UNIDAD - PAT2014</v>
      </c>
      <c r="G1" s="188"/>
      <c r="H1" s="188"/>
      <c r="I1" s="188"/>
      <c r="J1" s="37"/>
    </row>
    <row r="2" spans="1:10" x14ac:dyDescent="0.25">
      <c r="A2" s="189" t="s">
        <v>30</v>
      </c>
      <c r="B2" s="182"/>
      <c r="C2" s="182"/>
      <c r="D2" s="182"/>
      <c r="E2" s="38"/>
      <c r="F2" s="182" t="s">
        <v>30</v>
      </c>
      <c r="G2" s="182"/>
      <c r="H2" s="182"/>
      <c r="I2" s="182"/>
      <c r="J2" s="39"/>
    </row>
    <row r="3" spans="1:10" x14ac:dyDescent="0.25">
      <c r="A3" s="40" t="s">
        <v>31</v>
      </c>
      <c r="B3" s="22" t="s">
        <v>26</v>
      </c>
      <c r="C3" s="22" t="s">
        <v>32</v>
      </c>
      <c r="D3" s="22" t="s">
        <v>33</v>
      </c>
      <c r="E3" s="38"/>
      <c r="F3" s="22" t="s">
        <v>34</v>
      </c>
      <c r="G3" s="22" t="s">
        <v>26</v>
      </c>
      <c r="H3" s="22" t="s">
        <v>32</v>
      </c>
      <c r="I3" s="22" t="s">
        <v>33</v>
      </c>
      <c r="J3" s="39"/>
    </row>
    <row r="4" spans="1:10" x14ac:dyDescent="0.25">
      <c r="A4" s="41">
        <f>'1er. Trimestre'!A3</f>
        <v>0</v>
      </c>
      <c r="B4" s="23" t="e">
        <f>'1er. Trimestre'!AI3</f>
        <v>#DIV/0!</v>
      </c>
      <c r="C4" s="23" t="e">
        <f>'1er. Trimestre'!AL3</f>
        <v>#DIV/0!</v>
      </c>
      <c r="D4" s="23" t="e">
        <f>'1er. Trimestre'!AM3</f>
        <v>#DIV/0!</v>
      </c>
      <c r="E4" s="38"/>
      <c r="F4" s="19">
        <f>'1er. Trimestre'!B3</f>
        <v>0</v>
      </c>
      <c r="G4" s="23" t="e">
        <f>'1er. Trimestre'!AH3</f>
        <v>#DIV/0!</v>
      </c>
      <c r="H4" s="23" t="e">
        <f>'1er. Trimestre'!AK3</f>
        <v>#DIV/0!</v>
      </c>
      <c r="I4" s="23" t="e">
        <f>IF(G4=0,0,H4/G4)</f>
        <v>#DIV/0!</v>
      </c>
      <c r="J4" s="39"/>
    </row>
    <row r="5" spans="1:10" x14ac:dyDescent="0.25">
      <c r="A5" s="41">
        <f>'1er. Trimestre'!A19</f>
        <v>0</v>
      </c>
      <c r="B5" s="23" t="e">
        <f>'1er. Trimestre'!AI19</f>
        <v>#DIV/0!</v>
      </c>
      <c r="C5" s="23" t="e">
        <f>'1er. Trimestre'!AL19</f>
        <v>#DIV/0!</v>
      </c>
      <c r="D5" s="23" t="e">
        <f>'1er. Trimestre'!AM19</f>
        <v>#DIV/0!</v>
      </c>
      <c r="E5" s="38"/>
      <c r="F5" s="19">
        <f>'1er. Trimestre'!B13</f>
        <v>0</v>
      </c>
      <c r="G5" s="23" t="e">
        <f>'1er. Trimestre'!AH13</f>
        <v>#DIV/0!</v>
      </c>
      <c r="H5" s="23" t="e">
        <f>'1er. Trimestre'!AK13</f>
        <v>#DIV/0!</v>
      </c>
      <c r="I5" s="23" t="e">
        <f>IF(G5=0,0,H5/G5)</f>
        <v>#DIV/0!</v>
      </c>
      <c r="J5" s="39"/>
    </row>
    <row r="6" spans="1:10" x14ac:dyDescent="0.25">
      <c r="A6" s="42"/>
      <c r="B6" s="38"/>
      <c r="C6" s="38"/>
      <c r="D6" s="38"/>
      <c r="E6" s="38"/>
      <c r="F6" s="19">
        <f>'1er. Trimestre'!B19</f>
        <v>0</v>
      </c>
      <c r="G6" s="23" t="e">
        <f>'1er. Trimestre'!AH19</f>
        <v>#DIV/0!</v>
      </c>
      <c r="H6" s="23" t="e">
        <f>'1er. Trimestre'!AK19</f>
        <v>#DIV/0!</v>
      </c>
      <c r="I6" s="23" t="e">
        <f>IF(G6=0,0,H6/G6)</f>
        <v>#DIV/0!</v>
      </c>
      <c r="J6" s="39"/>
    </row>
    <row r="7" spans="1:10" x14ac:dyDescent="0.25">
      <c r="A7" s="42"/>
      <c r="B7" s="38"/>
      <c r="C7" s="38"/>
      <c r="D7" s="38"/>
      <c r="E7" s="38"/>
      <c r="F7" s="38"/>
      <c r="G7" s="38"/>
      <c r="H7" s="38"/>
      <c r="I7" s="38"/>
      <c r="J7" s="39"/>
    </row>
    <row r="8" spans="1:10" ht="15.75" thickBot="1" x14ac:dyDescent="0.3">
      <c r="A8" s="43"/>
      <c r="B8" s="44"/>
      <c r="C8" s="44"/>
      <c r="D8" s="44"/>
      <c r="E8" s="44"/>
      <c r="F8" s="44"/>
      <c r="G8" s="44"/>
      <c r="H8" s="44"/>
      <c r="I8" s="44"/>
      <c r="J8" s="45"/>
    </row>
    <row r="10" spans="1:10" ht="15.75" thickBot="1" x14ac:dyDescent="0.3"/>
    <row r="11" spans="1:10" x14ac:dyDescent="0.25">
      <c r="A11" s="46"/>
      <c r="B11" s="47"/>
      <c r="C11" s="47"/>
      <c r="D11" s="47"/>
      <c r="E11" s="47"/>
      <c r="F11" s="47"/>
      <c r="G11" s="47"/>
      <c r="H11" s="47"/>
      <c r="I11" s="47"/>
      <c r="J11" s="48"/>
    </row>
    <row r="12" spans="1:10" x14ac:dyDescent="0.25">
      <c r="A12" s="185" t="str">
        <f>'2o. Trimestre'!A1</f>
        <v>OFICINA DE ESTADÍSTICA E INFORMÁTICA - PAT2014</v>
      </c>
      <c r="B12" s="182"/>
      <c r="C12" s="182"/>
      <c r="D12" s="182"/>
      <c r="E12" s="38"/>
      <c r="F12" s="182" t="str">
        <f>A12</f>
        <v>OFICINA DE ESTADÍSTICA E INFORMÁTICA - PAT2014</v>
      </c>
      <c r="G12" s="182"/>
      <c r="H12" s="182"/>
      <c r="I12" s="182"/>
      <c r="J12" s="49"/>
    </row>
    <row r="13" spans="1:10" x14ac:dyDescent="0.25">
      <c r="A13" s="185" t="s">
        <v>45</v>
      </c>
      <c r="B13" s="182"/>
      <c r="C13" s="182"/>
      <c r="D13" s="182"/>
      <c r="E13" s="38"/>
      <c r="F13" s="182" t="str">
        <f>A13</f>
        <v>EVALUACIÓN 2o. TRIMESTRE</v>
      </c>
      <c r="G13" s="182"/>
      <c r="H13" s="182"/>
      <c r="I13" s="182"/>
      <c r="J13" s="49"/>
    </row>
    <row r="14" spans="1:10" x14ac:dyDescent="0.25">
      <c r="A14" s="50" t="s">
        <v>31</v>
      </c>
      <c r="B14" s="22" t="s">
        <v>26</v>
      </c>
      <c r="C14" s="22" t="s">
        <v>32</v>
      </c>
      <c r="D14" s="22" t="s">
        <v>33</v>
      </c>
      <c r="E14" s="38"/>
      <c r="F14" s="22" t="s">
        <v>34</v>
      </c>
      <c r="G14" s="22" t="s">
        <v>26</v>
      </c>
      <c r="H14" s="22" t="s">
        <v>32</v>
      </c>
      <c r="I14" s="22" t="s">
        <v>33</v>
      </c>
      <c r="J14" s="49"/>
    </row>
    <row r="15" spans="1:10" x14ac:dyDescent="0.25">
      <c r="A15" s="51">
        <f>'2o. Trimestre'!A3</f>
        <v>0</v>
      </c>
      <c r="B15" s="23" t="e">
        <f>'2o. Trimestre'!AI3</f>
        <v>#DIV/0!</v>
      </c>
      <c r="C15" s="23" t="e">
        <f>'2o. Trimestre'!AL3</f>
        <v>#DIV/0!</v>
      </c>
      <c r="D15" s="23" t="e">
        <f>'2o. Trimestre'!AM3</f>
        <v>#DIV/0!</v>
      </c>
      <c r="E15" s="38"/>
      <c r="F15" s="19">
        <f>'2o. Trimestre'!B3</f>
        <v>0</v>
      </c>
      <c r="G15" s="23" t="e">
        <f>'2o. Trimestre'!AH3</f>
        <v>#DIV/0!</v>
      </c>
      <c r="H15" s="23" t="e">
        <f>'2o. Trimestre'!AK3</f>
        <v>#DIV/0!</v>
      </c>
      <c r="I15" s="23" t="e">
        <f>IF(G15=0,0,H15/G15)</f>
        <v>#DIV/0!</v>
      </c>
      <c r="J15" s="49"/>
    </row>
    <row r="16" spans="1:10" x14ac:dyDescent="0.25">
      <c r="A16" s="51">
        <f>'2o. Trimestre'!A19</f>
        <v>0</v>
      </c>
      <c r="B16" s="23" t="e">
        <f>'2o. Trimestre'!AI19</f>
        <v>#DIV/0!</v>
      </c>
      <c r="C16" s="23" t="e">
        <f>'2o. Trimestre'!AL19</f>
        <v>#DIV/0!</v>
      </c>
      <c r="D16" s="23" t="e">
        <f>'2o. Trimestre'!AM19</f>
        <v>#DIV/0!</v>
      </c>
      <c r="E16" s="38"/>
      <c r="F16" s="19">
        <f>'2o. Trimestre'!B13</f>
        <v>0</v>
      </c>
      <c r="G16" s="23" t="e">
        <f>'2o. Trimestre'!AH13</f>
        <v>#DIV/0!</v>
      </c>
      <c r="H16" s="23" t="e">
        <f>'2o. Trimestre'!AK13</f>
        <v>#DIV/0!</v>
      </c>
      <c r="I16" s="23" t="e">
        <f>IF(G16=0,0,H16/G16)</f>
        <v>#DIV/0!</v>
      </c>
      <c r="J16" s="49"/>
    </row>
    <row r="17" spans="1:10" x14ac:dyDescent="0.25">
      <c r="A17" s="52"/>
      <c r="B17" s="38"/>
      <c r="C17" s="38"/>
      <c r="D17" s="38"/>
      <c r="E17" s="38"/>
      <c r="F17" s="19">
        <f>'2o. Trimestre'!B19</f>
        <v>0</v>
      </c>
      <c r="G17" s="23" t="e">
        <f>'2o. Trimestre'!AH19</f>
        <v>#DIV/0!</v>
      </c>
      <c r="H17" s="23" t="e">
        <f>'2o. Trimestre'!AK19</f>
        <v>#DIV/0!</v>
      </c>
      <c r="I17" s="23" t="e">
        <f>IF(G17=0,0,H17/G17)</f>
        <v>#DIV/0!</v>
      </c>
      <c r="J17" s="49"/>
    </row>
    <row r="18" spans="1:10" ht="15.75" thickBot="1" x14ac:dyDescent="0.3">
      <c r="A18" s="53"/>
      <c r="B18" s="54"/>
      <c r="C18" s="54"/>
      <c r="D18" s="54"/>
      <c r="E18" s="54"/>
      <c r="F18" s="54"/>
      <c r="G18" s="54"/>
      <c r="H18" s="54"/>
      <c r="I18" s="54"/>
      <c r="J18" s="55"/>
    </row>
    <row r="20" spans="1:10" ht="15.75" thickBot="1" x14ac:dyDescent="0.3"/>
    <row r="21" spans="1:10" x14ac:dyDescent="0.25">
      <c r="A21" s="56"/>
      <c r="B21" s="57"/>
      <c r="C21" s="57"/>
      <c r="D21" s="57"/>
      <c r="E21" s="57"/>
      <c r="F21" s="57"/>
      <c r="G21" s="57"/>
      <c r="H21" s="57"/>
      <c r="I21" s="57"/>
      <c r="J21" s="58"/>
    </row>
    <row r="22" spans="1:10" x14ac:dyDescent="0.25">
      <c r="A22" s="186" t="str">
        <f>'3er. Trimestre'!A1</f>
        <v>OFICINA DE ESTADÍSTICA E INFORMÁTICA - PAT2014</v>
      </c>
      <c r="B22" s="182"/>
      <c r="C22" s="182"/>
      <c r="D22" s="182"/>
      <c r="E22" s="38"/>
      <c r="F22" s="182" t="str">
        <f>A22</f>
        <v>OFICINA DE ESTADÍSTICA E INFORMÁTICA - PAT2014</v>
      </c>
      <c r="G22" s="182"/>
      <c r="H22" s="182"/>
      <c r="I22" s="182"/>
      <c r="J22" s="59"/>
    </row>
    <row r="23" spans="1:10" x14ac:dyDescent="0.25">
      <c r="A23" s="186" t="s">
        <v>46</v>
      </c>
      <c r="B23" s="182"/>
      <c r="C23" s="182"/>
      <c r="D23" s="182"/>
      <c r="E23" s="38"/>
      <c r="F23" s="182" t="str">
        <f>A23</f>
        <v>EVALUACIÓN 3ER. TRIMESTRE</v>
      </c>
      <c r="G23" s="182"/>
      <c r="H23" s="182"/>
      <c r="I23" s="182"/>
      <c r="J23" s="59"/>
    </row>
    <row r="24" spans="1:10" x14ac:dyDescent="0.25">
      <c r="A24" s="60" t="s">
        <v>31</v>
      </c>
      <c r="B24" s="22" t="s">
        <v>26</v>
      </c>
      <c r="C24" s="22" t="s">
        <v>32</v>
      </c>
      <c r="D24" s="22" t="s">
        <v>33</v>
      </c>
      <c r="E24" s="38"/>
      <c r="F24" s="22" t="s">
        <v>34</v>
      </c>
      <c r="G24" s="22" t="s">
        <v>26</v>
      </c>
      <c r="H24" s="22" t="s">
        <v>32</v>
      </c>
      <c r="I24" s="22" t="s">
        <v>33</v>
      </c>
      <c r="J24" s="59"/>
    </row>
    <row r="25" spans="1:10" x14ac:dyDescent="0.25">
      <c r="A25" s="61">
        <f>'3er. Trimestre'!A3</f>
        <v>0</v>
      </c>
      <c r="B25" s="23" t="e">
        <f>'3er. Trimestre'!AI3</f>
        <v>#DIV/0!</v>
      </c>
      <c r="C25" s="23" t="e">
        <f>'3er. Trimestre'!AL3</f>
        <v>#DIV/0!</v>
      </c>
      <c r="D25" s="23" t="e">
        <f>'3er. Trimestre'!AM3</f>
        <v>#DIV/0!</v>
      </c>
      <c r="E25" s="38"/>
      <c r="F25" s="19">
        <f>'3er. Trimestre'!B3</f>
        <v>0</v>
      </c>
      <c r="G25" s="23" t="e">
        <f>'3er. Trimestre'!AH3</f>
        <v>#DIV/0!</v>
      </c>
      <c r="H25" s="23" t="e">
        <f>'3er. Trimestre'!AK3</f>
        <v>#DIV/0!</v>
      </c>
      <c r="I25" s="23" t="e">
        <f>IF(G25=0,0,H25/G25)</f>
        <v>#DIV/0!</v>
      </c>
      <c r="J25" s="59"/>
    </row>
    <row r="26" spans="1:10" x14ac:dyDescent="0.25">
      <c r="A26" s="61">
        <f>'3er. Trimestre'!A19</f>
        <v>0</v>
      </c>
      <c r="B26" s="23" t="e">
        <f>'3er. Trimestre'!AI19</f>
        <v>#DIV/0!</v>
      </c>
      <c r="C26" s="23" t="e">
        <f>'3er. Trimestre'!AL19</f>
        <v>#DIV/0!</v>
      </c>
      <c r="D26" s="23" t="e">
        <f>'3er. Trimestre'!AM19</f>
        <v>#DIV/0!</v>
      </c>
      <c r="E26" s="38"/>
      <c r="F26" s="19">
        <f>'3er. Trimestre'!B13</f>
        <v>0</v>
      </c>
      <c r="G26" s="23" t="e">
        <f>'3er. Trimestre'!AH13</f>
        <v>#DIV/0!</v>
      </c>
      <c r="H26" s="23" t="e">
        <f>'3er. Trimestre'!AK13</f>
        <v>#DIV/0!</v>
      </c>
      <c r="I26" s="23" t="e">
        <f>IF(G26=0,0,H26/G26)</f>
        <v>#DIV/0!</v>
      </c>
      <c r="J26" s="59"/>
    </row>
    <row r="27" spans="1:10" x14ac:dyDescent="0.25">
      <c r="A27" s="62"/>
      <c r="B27" s="38"/>
      <c r="C27" s="38"/>
      <c r="D27" s="38"/>
      <c r="E27" s="38"/>
      <c r="F27" s="19">
        <f>'3er. Trimestre'!B19</f>
        <v>0</v>
      </c>
      <c r="G27" s="23" t="e">
        <f>'3er. Trimestre'!AH19</f>
        <v>#DIV/0!</v>
      </c>
      <c r="H27" s="23" t="e">
        <f>'3er. Trimestre'!AK19</f>
        <v>#DIV/0!</v>
      </c>
      <c r="I27" s="23" t="e">
        <f>IF(G27=0,0,H27/G27)</f>
        <v>#DIV/0!</v>
      </c>
      <c r="J27" s="59"/>
    </row>
    <row r="28" spans="1:10" x14ac:dyDescent="0.25">
      <c r="A28" s="62"/>
      <c r="B28" s="38"/>
      <c r="C28" s="38"/>
      <c r="D28" s="38"/>
      <c r="E28" s="38"/>
      <c r="F28" s="38"/>
      <c r="G28" s="38"/>
      <c r="H28" s="38"/>
      <c r="I28" s="38"/>
      <c r="J28" s="59"/>
    </row>
    <row r="29" spans="1:10" ht="15.75" thickBot="1" x14ac:dyDescent="0.3">
      <c r="A29" s="63"/>
      <c r="B29" s="64"/>
      <c r="C29" s="64"/>
      <c r="D29" s="64"/>
      <c r="E29" s="64"/>
      <c r="F29" s="64"/>
      <c r="G29" s="64"/>
      <c r="H29" s="64"/>
      <c r="I29" s="64"/>
      <c r="J29" s="65"/>
    </row>
    <row r="30" spans="1:10" ht="15.75" thickBot="1" x14ac:dyDescent="0.3"/>
    <row r="31" spans="1:10" x14ac:dyDescent="0.25">
      <c r="A31" s="66"/>
      <c r="B31" s="67"/>
      <c r="C31" s="67"/>
      <c r="D31" s="67"/>
      <c r="E31" s="67"/>
      <c r="F31" s="67"/>
      <c r="G31" s="67"/>
      <c r="H31" s="67"/>
      <c r="I31" s="67"/>
      <c r="J31" s="68"/>
    </row>
    <row r="32" spans="1:10" x14ac:dyDescent="0.25">
      <c r="A32" s="184" t="str">
        <f>'4o. Trimestre'!A1</f>
        <v>OFICINA DE ESTADÍSTICA E INFORMÁTICA - PAT2014</v>
      </c>
      <c r="B32" s="182"/>
      <c r="C32" s="182"/>
      <c r="D32" s="182"/>
      <c r="E32" s="38"/>
      <c r="F32" s="182" t="str">
        <f>A32</f>
        <v>OFICINA DE ESTADÍSTICA E INFORMÁTICA - PAT2014</v>
      </c>
      <c r="G32" s="182"/>
      <c r="H32" s="182"/>
      <c r="I32" s="182"/>
      <c r="J32" s="69"/>
    </row>
    <row r="33" spans="1:10" x14ac:dyDescent="0.25">
      <c r="A33" s="184" t="s">
        <v>30</v>
      </c>
      <c r="B33" s="182"/>
      <c r="C33" s="182"/>
      <c r="D33" s="182"/>
      <c r="E33" s="38"/>
      <c r="F33" s="182" t="s">
        <v>47</v>
      </c>
      <c r="G33" s="182"/>
      <c r="H33" s="182"/>
      <c r="I33" s="182"/>
      <c r="J33" s="69"/>
    </row>
    <row r="34" spans="1:10" x14ac:dyDescent="0.25">
      <c r="A34" s="70" t="s">
        <v>31</v>
      </c>
      <c r="B34" s="22" t="s">
        <v>26</v>
      </c>
      <c r="C34" s="22" t="s">
        <v>32</v>
      </c>
      <c r="D34" s="22" t="s">
        <v>33</v>
      </c>
      <c r="E34" s="38"/>
      <c r="F34" s="22" t="s">
        <v>34</v>
      </c>
      <c r="G34" s="22" t="s">
        <v>26</v>
      </c>
      <c r="H34" s="22" t="s">
        <v>32</v>
      </c>
      <c r="I34" s="22" t="s">
        <v>33</v>
      </c>
      <c r="J34" s="69"/>
    </row>
    <row r="35" spans="1:10" x14ac:dyDescent="0.25">
      <c r="A35" s="71">
        <f>'4o. Trimestre'!A3</f>
        <v>0</v>
      </c>
      <c r="B35" s="23" t="e">
        <f>'4o. Trimestre'!AI3</f>
        <v>#DIV/0!</v>
      </c>
      <c r="C35" s="23" t="e">
        <f>'4o. Trimestre'!AL3</f>
        <v>#DIV/0!</v>
      </c>
      <c r="D35" s="23" t="e">
        <f>'4o. Trimestre'!AM3</f>
        <v>#DIV/0!</v>
      </c>
      <c r="E35" s="38"/>
      <c r="F35" s="19">
        <f>'4o. Trimestre'!B3</f>
        <v>0</v>
      </c>
      <c r="G35" s="23" t="e">
        <f>'4o. Trimestre'!AH3</f>
        <v>#DIV/0!</v>
      </c>
      <c r="H35" s="23" t="e">
        <f>'4o. Trimestre'!AK3</f>
        <v>#DIV/0!</v>
      </c>
      <c r="I35" s="23" t="e">
        <f>IF(G35=0,0,H35/G35)</f>
        <v>#DIV/0!</v>
      </c>
      <c r="J35" s="69"/>
    </row>
    <row r="36" spans="1:10" x14ac:dyDescent="0.25">
      <c r="A36" s="71">
        <f>'4o. Trimestre'!A19</f>
        <v>0</v>
      </c>
      <c r="B36" s="23" t="e">
        <f>'4o. Trimestre'!AI19</f>
        <v>#DIV/0!</v>
      </c>
      <c r="C36" s="23" t="e">
        <f>'4o. Trimestre'!AL19</f>
        <v>#DIV/0!</v>
      </c>
      <c r="D36" s="23" t="e">
        <f>'4o. Trimestre'!AM19</f>
        <v>#DIV/0!</v>
      </c>
      <c r="E36" s="38"/>
      <c r="F36" s="19">
        <f>'4o. Trimestre'!B13</f>
        <v>0</v>
      </c>
      <c r="G36" s="23" t="e">
        <f>'4o. Trimestre'!AH13</f>
        <v>#DIV/0!</v>
      </c>
      <c r="H36" s="23" t="e">
        <f>'4o. Trimestre'!AK13</f>
        <v>#DIV/0!</v>
      </c>
      <c r="I36" s="23" t="e">
        <f>IF(G36=0,0,H36/G36)</f>
        <v>#DIV/0!</v>
      </c>
      <c r="J36" s="69"/>
    </row>
    <row r="37" spans="1:10" x14ac:dyDescent="0.25">
      <c r="A37" s="72"/>
      <c r="B37" s="38"/>
      <c r="C37" s="38"/>
      <c r="D37" s="38"/>
      <c r="E37" s="38"/>
      <c r="F37" s="19">
        <f>'4o. Trimestre'!B19</f>
        <v>0</v>
      </c>
      <c r="G37" s="23" t="e">
        <f>'4o. Trimestre'!AH19</f>
        <v>#DIV/0!</v>
      </c>
      <c r="H37" s="23" t="e">
        <f>'4o. Trimestre'!AK19</f>
        <v>#DIV/0!</v>
      </c>
      <c r="I37" s="23" t="e">
        <f>IF(G37=0,0,H37/G37)</f>
        <v>#DIV/0!</v>
      </c>
      <c r="J37" s="69"/>
    </row>
    <row r="38" spans="1:10" x14ac:dyDescent="0.25">
      <c r="A38" s="72"/>
      <c r="B38" s="38"/>
      <c r="C38" s="38"/>
      <c r="D38" s="38"/>
      <c r="E38" s="38"/>
      <c r="F38" s="38"/>
      <c r="G38" s="38"/>
      <c r="H38" s="38"/>
      <c r="I38" s="38"/>
      <c r="J38" s="69"/>
    </row>
    <row r="39" spans="1:10" ht="15.75" thickBot="1" x14ac:dyDescent="0.3">
      <c r="A39" s="73"/>
      <c r="B39" s="74"/>
      <c r="C39" s="74"/>
      <c r="D39" s="74"/>
      <c r="E39" s="74"/>
      <c r="F39" s="74"/>
      <c r="G39" s="74"/>
      <c r="H39" s="74"/>
      <c r="I39" s="74"/>
      <c r="J39" s="75"/>
    </row>
    <row r="42" spans="1:10" x14ac:dyDescent="0.25">
      <c r="A42" s="183" t="str">
        <f>A1</f>
        <v>NOMBRE DE LA DIRECCION/OFICINA/UNIDAD - PAT2014</v>
      </c>
      <c r="B42" s="183"/>
      <c r="C42" s="183"/>
    </row>
    <row r="43" spans="1:10" x14ac:dyDescent="0.25">
      <c r="A43" s="183" t="s">
        <v>48</v>
      </c>
      <c r="B43" s="183"/>
      <c r="C43" s="183"/>
    </row>
    <row r="44" spans="1:10" x14ac:dyDescent="0.25">
      <c r="A44" s="86"/>
      <c r="B44" s="86" t="s">
        <v>53</v>
      </c>
      <c r="C44" s="86" t="s">
        <v>54</v>
      </c>
    </row>
    <row r="45" spans="1:10" x14ac:dyDescent="0.25">
      <c r="A45" s="83" t="s">
        <v>49</v>
      </c>
      <c r="B45" s="84" t="e">
        <f>'1er. Trimestre'!$AN$3</f>
        <v>#DIV/0!</v>
      </c>
      <c r="C45" s="85" t="e">
        <f>1-B45</f>
        <v>#DIV/0!</v>
      </c>
    </row>
    <row r="46" spans="1:10" x14ac:dyDescent="0.25">
      <c r="A46" s="83" t="s">
        <v>50</v>
      </c>
      <c r="B46" s="84" t="e">
        <f>'2o. Trimestre'!$AN$3</f>
        <v>#DIV/0!</v>
      </c>
      <c r="C46" s="85" t="e">
        <f>1-B46</f>
        <v>#DIV/0!</v>
      </c>
    </row>
    <row r="47" spans="1:10" x14ac:dyDescent="0.25">
      <c r="A47" s="83" t="s">
        <v>51</v>
      </c>
      <c r="B47" s="84" t="e">
        <f>'3er. Trimestre'!$AN$3</f>
        <v>#DIV/0!</v>
      </c>
      <c r="C47" s="85" t="e">
        <f t="shared" ref="C47:C49" si="0">1-B47</f>
        <v>#DIV/0!</v>
      </c>
    </row>
    <row r="48" spans="1:10" x14ac:dyDescent="0.25">
      <c r="A48" s="83" t="s">
        <v>52</v>
      </c>
      <c r="B48" s="84" t="e">
        <f>'4o. Trimestre'!$AN$3</f>
        <v>#DIV/0!</v>
      </c>
      <c r="C48" s="85" t="e">
        <f t="shared" si="0"/>
        <v>#DIV/0!</v>
      </c>
    </row>
    <row r="49" spans="1:10" x14ac:dyDescent="0.25">
      <c r="A49" s="83" t="s">
        <v>39</v>
      </c>
      <c r="B49" s="84" t="e">
        <f>B45*0.25+B46*0.25+B47*0.25+B48*0.25</f>
        <v>#DIV/0!</v>
      </c>
      <c r="C49" s="85" t="e">
        <f t="shared" si="0"/>
        <v>#DIV/0!</v>
      </c>
    </row>
    <row r="52" spans="1:10" ht="15.75" thickBot="1" x14ac:dyDescent="0.3"/>
    <row r="53" spans="1:10" x14ac:dyDescent="0.25">
      <c r="A53" s="97"/>
      <c r="B53" s="98"/>
      <c r="C53" s="98"/>
      <c r="D53" s="98"/>
      <c r="E53" s="98"/>
      <c r="F53" s="98"/>
      <c r="G53" s="98"/>
      <c r="H53" s="98"/>
      <c r="I53" s="98"/>
      <c r="J53" s="99"/>
    </row>
    <row r="54" spans="1:10" x14ac:dyDescent="0.25">
      <c r="A54" s="181" t="str">
        <f>Anual!A1</f>
        <v>OFICINA DE ESTADÍSTICA E INFORMÁTICA - PAT2013</v>
      </c>
      <c r="B54" s="182"/>
      <c r="C54" s="182"/>
      <c r="D54" s="182"/>
      <c r="E54" s="38"/>
      <c r="F54" s="182" t="str">
        <f>A54</f>
        <v>OFICINA DE ESTADÍSTICA E INFORMÁTICA - PAT2013</v>
      </c>
      <c r="G54" s="182"/>
      <c r="H54" s="182"/>
      <c r="I54" s="182"/>
      <c r="J54" s="100"/>
    </row>
    <row r="55" spans="1:10" x14ac:dyDescent="0.25">
      <c r="A55" s="181" t="s">
        <v>63</v>
      </c>
      <c r="B55" s="182"/>
      <c r="C55" s="182"/>
      <c r="D55" s="182"/>
      <c r="E55" s="38"/>
      <c r="F55" s="182" t="s">
        <v>47</v>
      </c>
      <c r="G55" s="182"/>
      <c r="H55" s="182"/>
      <c r="I55" s="182"/>
      <c r="J55" s="100"/>
    </row>
    <row r="56" spans="1:10" x14ac:dyDescent="0.25">
      <c r="A56" s="101" t="s">
        <v>31</v>
      </c>
      <c r="B56" s="22" t="s">
        <v>32</v>
      </c>
      <c r="C56" s="22" t="s">
        <v>66</v>
      </c>
      <c r="D56" s="22"/>
      <c r="E56" s="38"/>
      <c r="F56" s="22" t="s">
        <v>34</v>
      </c>
      <c r="G56" s="22" t="s">
        <v>26</v>
      </c>
      <c r="H56" s="22" t="s">
        <v>32</v>
      </c>
      <c r="I56" s="22"/>
      <c r="J56" s="100"/>
    </row>
    <row r="57" spans="1:10" x14ac:dyDescent="0.25">
      <c r="A57" s="102">
        <f>Anual!A3</f>
        <v>0</v>
      </c>
      <c r="B57" s="23" t="e">
        <f>Anual!AC3</f>
        <v>#DIV/0!</v>
      </c>
      <c r="C57" s="23" t="e">
        <f>1-B57</f>
        <v>#DIV/0!</v>
      </c>
      <c r="D57" s="23"/>
      <c r="E57" s="38"/>
      <c r="F57" s="19">
        <f>Anual!B3</f>
        <v>0</v>
      </c>
      <c r="G57" s="23" t="e">
        <f>Anual!AB3</f>
        <v>#DIV/0!</v>
      </c>
      <c r="H57" s="23" t="e">
        <f>1-G57</f>
        <v>#DIV/0!</v>
      </c>
      <c r="I57" s="23"/>
      <c r="J57" s="100"/>
    </row>
    <row r="58" spans="1:10" x14ac:dyDescent="0.25">
      <c r="A58" s="102">
        <f>Anual!A19</f>
        <v>0</v>
      </c>
      <c r="B58" s="23" t="e">
        <f>Anual!AC19</f>
        <v>#DIV/0!</v>
      </c>
      <c r="C58" s="23" t="e">
        <f>1-B58</f>
        <v>#DIV/0!</v>
      </c>
      <c r="D58" s="23"/>
      <c r="E58" s="38"/>
      <c r="F58" s="19">
        <f>Anual!B13</f>
        <v>0</v>
      </c>
      <c r="G58" s="23" t="e">
        <f>Anual!AB13</f>
        <v>#DIV/0!</v>
      </c>
      <c r="H58" s="23" t="e">
        <f>1-G58</f>
        <v>#DIV/0!</v>
      </c>
      <c r="I58" s="23"/>
      <c r="J58" s="100"/>
    </row>
    <row r="59" spans="1:10" x14ac:dyDescent="0.25">
      <c r="A59" s="103"/>
      <c r="B59" s="111" t="e">
        <f>SUM(B57:B58)</f>
        <v>#DIV/0!</v>
      </c>
      <c r="C59" s="111" t="e">
        <f>SUM(C57:C58)</f>
        <v>#DIV/0!</v>
      </c>
      <c r="D59" s="38"/>
      <c r="E59" s="38"/>
      <c r="F59" s="19">
        <f>Anual!B19</f>
        <v>0</v>
      </c>
      <c r="G59" s="23" t="e">
        <f>Anual!AB19</f>
        <v>#DIV/0!</v>
      </c>
      <c r="H59" s="23" t="e">
        <f>1-G59</f>
        <v>#DIV/0!</v>
      </c>
      <c r="I59" s="23"/>
      <c r="J59" s="100"/>
    </row>
    <row r="60" spans="1:10" x14ac:dyDescent="0.25">
      <c r="A60" s="103"/>
      <c r="B60" s="38"/>
      <c r="C60" s="38"/>
      <c r="D60" s="38"/>
      <c r="E60" s="38"/>
      <c r="F60" s="38"/>
      <c r="G60" s="38"/>
      <c r="H60" s="38"/>
      <c r="I60" s="38"/>
      <c r="J60" s="100"/>
    </row>
    <row r="61" spans="1:10" ht="15.75" thickBot="1" x14ac:dyDescent="0.3">
      <c r="A61" s="104"/>
      <c r="B61" s="105"/>
      <c r="C61" s="105"/>
      <c r="D61" s="105"/>
      <c r="E61" s="105"/>
      <c r="F61" s="105"/>
      <c r="G61" s="105"/>
      <c r="H61" s="105"/>
      <c r="I61" s="105"/>
      <c r="J61" s="106"/>
    </row>
  </sheetData>
  <mergeCells count="22">
    <mergeCell ref="A1:D1"/>
    <mergeCell ref="F1:I1"/>
    <mergeCell ref="A2:D2"/>
    <mergeCell ref="F2:I2"/>
    <mergeCell ref="A12:D12"/>
    <mergeCell ref="F12:I12"/>
    <mergeCell ref="A13:D13"/>
    <mergeCell ref="F13:I13"/>
    <mergeCell ref="A22:D22"/>
    <mergeCell ref="F22:I22"/>
    <mergeCell ref="A23:D23"/>
    <mergeCell ref="F23:I23"/>
    <mergeCell ref="A42:C42"/>
    <mergeCell ref="A32:D32"/>
    <mergeCell ref="F32:I32"/>
    <mergeCell ref="A33:D33"/>
    <mergeCell ref="F33:I33"/>
    <mergeCell ref="A54:D54"/>
    <mergeCell ref="F54:I54"/>
    <mergeCell ref="A55:D55"/>
    <mergeCell ref="F55:I55"/>
    <mergeCell ref="A43:C4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rgb="FFFFFF00"/>
  </sheetPr>
  <dimension ref="A1:AR22"/>
  <sheetViews>
    <sheetView showGridLines="0" tabSelected="1" zoomScale="60" zoomScaleNormal="60" zoomScaleSheetLayoutView="80" workbookViewId="0">
      <pane xSplit="19" ySplit="2" topLeftCell="Y3" activePane="bottomRight" state="frozen"/>
      <selection activeCell="G14" sqref="G14"/>
      <selection pane="topRight" activeCell="G14" sqref="G14"/>
      <selection pane="bottomLeft" activeCell="G14" sqref="G14"/>
      <selection pane="bottomRight" activeCell="AJ3" sqref="AJ3"/>
    </sheetView>
  </sheetViews>
  <sheetFormatPr baseColWidth="10" defaultRowHeight="15" x14ac:dyDescent="0.25"/>
  <cols>
    <col min="1" max="1" width="19.7109375" style="1" customWidth="1"/>
    <col min="2" max="2" width="18.7109375" style="1" customWidth="1"/>
    <col min="3" max="3" width="6.85546875" style="1" customWidth="1"/>
    <col min="4" max="4" width="22.140625" style="1" customWidth="1"/>
    <col min="5" max="5" width="7.85546875" style="1" customWidth="1"/>
    <col min="6" max="6" width="13.85546875" style="1" customWidth="1"/>
    <col min="7" max="7" width="6.7109375" style="1" customWidth="1"/>
    <col min="8" max="10" width="4" style="1" customWidth="1"/>
    <col min="11" max="19" width="3" style="1" hidden="1" customWidth="1"/>
    <col min="20" max="20" width="11.42578125" style="1"/>
    <col min="21" max="21" width="30.28515625" style="1" customWidth="1"/>
    <col min="22" max="23" width="11.42578125" style="1"/>
    <col min="24" max="24" width="29.42578125" style="1" customWidth="1"/>
    <col min="25" max="26" width="11.42578125" style="1"/>
    <col min="27" max="27" width="29.140625" style="1" customWidth="1"/>
    <col min="28" max="29" width="11.42578125" style="1"/>
    <col min="30" max="30" width="32.7109375" style="1" customWidth="1"/>
    <col min="31" max="31" width="11.42578125" style="1"/>
    <col min="32" max="32" width="11.42578125" style="107"/>
    <col min="33" max="33" width="11.42578125" style="107" customWidth="1"/>
    <col min="34" max="34" width="13.7109375" style="107" customWidth="1"/>
    <col min="35" max="40" width="11.42578125" style="107" customWidth="1"/>
    <col min="41" max="41" width="11.42578125" style="107"/>
    <col min="42" max="16384" width="11.42578125" style="1"/>
  </cols>
  <sheetData>
    <row r="1" spans="1:44" ht="24.75" customHeight="1" thickBot="1" x14ac:dyDescent="0.3">
      <c r="A1" s="161" t="s">
        <v>73</v>
      </c>
      <c r="B1" s="161"/>
      <c r="C1" s="161"/>
      <c r="D1" s="161"/>
      <c r="E1" s="161"/>
      <c r="F1" s="161"/>
      <c r="G1" s="161"/>
      <c r="H1" s="162"/>
      <c r="I1" s="162"/>
      <c r="J1" s="162"/>
      <c r="K1" s="161"/>
      <c r="L1" s="161"/>
      <c r="M1" s="161"/>
      <c r="N1" s="161"/>
      <c r="O1" s="161"/>
      <c r="P1" s="161"/>
      <c r="Q1" s="161"/>
      <c r="R1" s="161"/>
      <c r="S1" s="161"/>
      <c r="T1" s="145" t="s">
        <v>17</v>
      </c>
      <c r="U1" s="146"/>
      <c r="V1" s="147"/>
      <c r="W1" s="148" t="s">
        <v>21</v>
      </c>
      <c r="X1" s="149"/>
      <c r="Y1" s="150"/>
      <c r="Z1" s="158" t="s">
        <v>22</v>
      </c>
      <c r="AA1" s="159"/>
      <c r="AB1" s="160"/>
      <c r="AC1" s="163" t="s">
        <v>23</v>
      </c>
      <c r="AD1" s="164"/>
      <c r="AE1" s="165"/>
      <c r="AP1" s="107"/>
    </row>
    <row r="2" spans="1:44" ht="30" x14ac:dyDescent="0.25">
      <c r="A2" s="2" t="s">
        <v>0</v>
      </c>
      <c r="B2" s="2" t="s">
        <v>14</v>
      </c>
      <c r="C2" s="2" t="s">
        <v>1</v>
      </c>
      <c r="D2" s="2" t="s">
        <v>2</v>
      </c>
      <c r="E2" s="2" t="s">
        <v>1</v>
      </c>
      <c r="F2" s="2" t="s">
        <v>3</v>
      </c>
      <c r="G2" s="24" t="s">
        <v>4</v>
      </c>
      <c r="H2" s="26" t="s">
        <v>5</v>
      </c>
      <c r="I2" s="27" t="s">
        <v>6</v>
      </c>
      <c r="J2" s="28" t="s">
        <v>7</v>
      </c>
      <c r="K2" s="25" t="s">
        <v>8</v>
      </c>
      <c r="L2" s="2" t="s">
        <v>7</v>
      </c>
      <c r="M2" s="2" t="s">
        <v>9</v>
      </c>
      <c r="N2" s="2" t="s">
        <v>9</v>
      </c>
      <c r="O2" s="2" t="s">
        <v>8</v>
      </c>
      <c r="P2" s="2" t="s">
        <v>10</v>
      </c>
      <c r="Q2" s="2" t="s">
        <v>11</v>
      </c>
      <c r="R2" s="2" t="s">
        <v>12</v>
      </c>
      <c r="S2" s="2" t="s">
        <v>13</v>
      </c>
      <c r="T2" s="3" t="s">
        <v>18</v>
      </c>
      <c r="U2" s="3" t="s">
        <v>19</v>
      </c>
      <c r="V2" s="3" t="s">
        <v>20</v>
      </c>
      <c r="W2" s="4" t="s">
        <v>18</v>
      </c>
      <c r="X2" s="4" t="s">
        <v>19</v>
      </c>
      <c r="Y2" s="4" t="s">
        <v>20</v>
      </c>
      <c r="Z2" s="5" t="s">
        <v>18</v>
      </c>
      <c r="AA2" s="5" t="s">
        <v>19</v>
      </c>
      <c r="AB2" s="5" t="s">
        <v>20</v>
      </c>
      <c r="AC2" s="6" t="s">
        <v>18</v>
      </c>
      <c r="AD2" s="6" t="s">
        <v>19</v>
      </c>
      <c r="AE2" s="6" t="s">
        <v>20</v>
      </c>
      <c r="AG2" s="107" t="str">
        <f>IF('Informes 1er. Trimestre'!B1="Monitoreo Enero","M1",IF('Informes 1er. Trimestre'!B1="Monitoreo Febrero","M2",IF('Informes 1er. Trimestre'!B1="Monitoreo Marzo","M3","T")))</f>
        <v>T</v>
      </c>
      <c r="AH2" s="108" t="str">
        <f>CONCATENATE(A1,"                         ",(IF(AG2="M1","MONITOREO DE ENERO",IF(AG2="M2","MONITOREO DE FEBRERO",IF(AG2="M3","MONITOREO DE MARZO","EVALUACIÓN DEL 1er. TRIMESTRE")))),"                                ","                                                                                  Cumplimiento por Objetivo Operativo                  ")</f>
        <v xml:space="preserve">NOMBRE DE LA DIRECCION/OFICINA/UNIDAD - PAT2014                         EVALUACIÓN DEL 1er. TRIMESTRE                                                                                                                  Cumplimiento por Objetivo Operativo                  </v>
      </c>
      <c r="AI2" s="108" t="str">
        <f>CONCATENATE(A1,"                         ",(IF(AG2="M1","MONITOREO DE ENERO",IF(AG2="M2","MONITOREO DE FEBRERO",IF(AG2="M3","MONITOREO DE MARZO","EVALUACIÓN DEL 1er. TRIMESTRE")))),"                                ","                                                                                  Cumplimiento por Resultado Esperado                  ")</f>
        <v xml:space="preserve">NOMBRE DE LA DIRECCION/OFICINA/UNIDAD - PAT2014                         EVALUACIÓN DEL 1er. TRIMESTRE                                                                                                                  Cumplimiento por Resultado Esperado                  </v>
      </c>
      <c r="AP2" s="11"/>
      <c r="AQ2" s="11"/>
      <c r="AR2" s="11"/>
    </row>
    <row r="3" spans="1:44" ht="74.25" customHeight="1" x14ac:dyDescent="0.25">
      <c r="A3" s="151"/>
      <c r="B3" s="151"/>
      <c r="C3" s="154"/>
      <c r="D3" s="115" t="s">
        <v>74</v>
      </c>
      <c r="E3" s="116"/>
      <c r="F3" s="115" t="s">
        <v>75</v>
      </c>
      <c r="G3" s="117">
        <v>15</v>
      </c>
      <c r="H3" s="29">
        <v>2</v>
      </c>
      <c r="I3" s="30">
        <v>2</v>
      </c>
      <c r="J3" s="31">
        <v>2</v>
      </c>
      <c r="K3" s="118"/>
      <c r="L3" s="115"/>
      <c r="M3" s="115"/>
      <c r="N3" s="115"/>
      <c r="O3" s="115"/>
      <c r="P3" s="115"/>
      <c r="Q3" s="115"/>
      <c r="R3" s="115"/>
      <c r="S3" s="115"/>
      <c r="T3" s="124">
        <v>2</v>
      </c>
      <c r="U3" s="10"/>
      <c r="V3" s="23">
        <f>IF(H3&lt;=0,0,IF(T3&gt;0,IF(T3/H3&lt;=1,IF(H3&lt;=0,0,T3/H3),1),0))</f>
        <v>1</v>
      </c>
      <c r="W3" s="9">
        <v>1</v>
      </c>
      <c r="X3" s="10"/>
      <c r="Y3" s="23">
        <f>IF(I3&lt;=0,0,IF(W3&gt;0,IF(W3/I3&lt;=1,IF(I3&lt;=0,0,W3/I3),1),0))</f>
        <v>0.5</v>
      </c>
      <c r="Z3" s="9">
        <v>3</v>
      </c>
      <c r="AA3" s="10"/>
      <c r="AB3" s="23">
        <f>IF(J3&lt;=0,0,IF(Z3&gt;0,IF(Z3/J3&lt;=1,IF(J3&lt;=0,0,Z3/J3),1),0))</f>
        <v>1</v>
      </c>
      <c r="AC3" s="7">
        <f>T3+W3+Z3</f>
        <v>6</v>
      </c>
      <c r="AD3" s="126" t="str">
        <f>IF(AND(U3&gt;0,X3&gt;0,AA3&gt;0),CONCATENATE("En Enero: ",U3,"; ","En Febrero: ",X3,"; ","En Marzo: ",AA3),IF(AND(U3=0,X3&gt;0,AA3&gt;0),CONCATENATE("En Febrero: ",X3,"; ","En Marzo: ",AA3),IF(AND(U3&gt;0,X3=0,AA3&gt;0),CONCATENATE("En Enero: ",U3,"; ","En Marzo: ",AA3),IF(AND(U3&gt;0,X3&gt;0,AA3=0),CONCATENATE("En Enero: ",U3,"; ","En Febrero: ",X3),IF(AND(U3&gt;0,X3=0,AA3=0),CONCATENATE("En Enero: ",U3),IF(AND(U3=0,X3&gt;0,AA3=0),CONCATENATE("En Febrero: ",X3),IF(AND(U3=0,X3=0,AA3&gt;0),CONCATENATE("En Marzo: ",AA3)," ")))))))</f>
        <v xml:space="preserve"> </v>
      </c>
      <c r="AE3" s="23">
        <f>IF(SUM(H3:J3)=0,0,IF((AC3/(SUM(H3:J3)))&gt;1,1,(AC3/(SUM(H3:J3)))))</f>
        <v>1</v>
      </c>
      <c r="AG3" s="140">
        <f>IF($AG$2="M1",((H3/G3)*E3),IF($AG$2="M2",((I3/G3)*E3),IF($AG$2="M3",((J3/G3)*E3),(((SUM(H3:J3))*(1/G3))*E3))))</f>
        <v>0</v>
      </c>
      <c r="AH3" s="157" t="e">
        <f>(SUM(AG3:AG12))*C3</f>
        <v>#DIV/0!</v>
      </c>
      <c r="AI3" s="157" t="e">
        <f>SUM(AH3:AH18)</f>
        <v>#DIV/0!</v>
      </c>
      <c r="AJ3" s="140">
        <f>IF($AG$2="M1",(AG3*V3),IF($AG$2="M2",(AG3*Y3),IF($AG$2="M3",(AG3*AB3),(AG3*AE3))))</f>
        <v>0</v>
      </c>
      <c r="AK3" s="157" t="e">
        <f>(SUM(AJ3:AJ12))*C3</f>
        <v>#DIV/0!</v>
      </c>
      <c r="AL3" s="157" t="e">
        <f>SUM(AK3:AK18)</f>
        <v>#DIV/0!</v>
      </c>
      <c r="AM3" s="157" t="e">
        <f>IF(AI3=0,0,(AL3/AI3))</f>
        <v>#DIV/0!</v>
      </c>
      <c r="AN3" s="140" t="e">
        <f>IF(((SUM(AM3:AM20))/((COUNT(AI3:AI20))-(COUNTIF(AI3:AI20,0))))&lt;1,((SUM(AM3:AM20))/((COUNT(AI3:AI20))-(COUNTIF(AI3:AI20,0)))),1)</f>
        <v>#DIV/0!</v>
      </c>
      <c r="AP3" s="11"/>
      <c r="AQ3" s="11"/>
      <c r="AR3" s="11"/>
    </row>
    <row r="4" spans="1:44" ht="63.75" customHeight="1" x14ac:dyDescent="0.25">
      <c r="A4" s="152"/>
      <c r="B4" s="152"/>
      <c r="C4" s="156"/>
      <c r="D4" s="115"/>
      <c r="E4" s="116"/>
      <c r="F4" s="115"/>
      <c r="G4" s="117"/>
      <c r="H4" s="29"/>
      <c r="I4" s="30"/>
      <c r="J4" s="31"/>
      <c r="K4" s="118"/>
      <c r="L4" s="115"/>
      <c r="M4" s="115"/>
      <c r="N4" s="115"/>
      <c r="O4" s="115"/>
      <c r="P4" s="115"/>
      <c r="Q4" s="115"/>
      <c r="R4" s="115"/>
      <c r="S4" s="115"/>
      <c r="T4" s="124"/>
      <c r="U4" s="10"/>
      <c r="V4" s="23">
        <f t="shared" ref="V4:V20" si="0">IF(H4&lt;=0,0,IF(T4&gt;0,IF(T4/H4&lt;=1,IF(H4&lt;=0,0,T4/H4),1),0))</f>
        <v>0</v>
      </c>
      <c r="W4" s="9"/>
      <c r="X4" s="10"/>
      <c r="Y4" s="23">
        <f t="shared" ref="Y4:Y20" si="1">IF(I4&lt;=0,0,IF(W4&gt;0,IF(W4/I4&lt;=1,IF(I4&lt;=0,0,W4/I4),1),0))</f>
        <v>0</v>
      </c>
      <c r="Z4" s="9"/>
      <c r="AA4" s="10"/>
      <c r="AB4" s="23">
        <f t="shared" ref="AB4:AB20" si="2">IF(J4&lt;=0,0,IF(Z4&gt;0,IF(Z4/J4&lt;=1,IF(J4&lt;=0,0,Z4/J4),1),0))</f>
        <v>0</v>
      </c>
      <c r="AC4" s="7">
        <f t="shared" ref="AC4:AC20" si="3">T4+W4+Z4</f>
        <v>0</v>
      </c>
      <c r="AD4" s="126" t="str">
        <f t="shared" ref="AD4:AD20" si="4">IF(AND(U4&gt;0,X4&gt;0,AA4&gt;0),CONCATENATE("En Enero: ",U4,"; ","En Febrero: ",X4,"; ","En Marzo: ",AA4),IF(AND(U4=0,X4&gt;0,AA4&gt;0),CONCATENATE("En Febrero: ",X4,"; ","En Marzo: ",AA4),IF(AND(U4&gt;0,X4=0,AA4&gt;0),CONCATENATE("En Enero: ",U4,"; ","En Marzo: ",AA4),IF(AND(U4&gt;0,X4&gt;0,AA4=0),CONCATENATE("En Enero: ",U4,"; ","En Febrero: ",X4),IF(AND(U4&gt;0,X4=0,AA4=0),CONCATENATE("En Enero: ",U4),IF(AND(U4=0,X4&gt;0,AA4=0),CONCATENATE("En Febrero: ",X4),IF(AND(U4=0,X4=0,AA4&gt;0),CONCATENATE("En Marzo: ",AA4)," ")))))))</f>
        <v xml:space="preserve"> </v>
      </c>
      <c r="AE4" s="23">
        <f t="shared" ref="AE4:AE20" si="5">IF(SUM(H4:J4)=0,0,IF((AC4/(SUM(H4:J4)))&gt;1,1,(AC4/(SUM(H4:J4)))))</f>
        <v>0</v>
      </c>
      <c r="AG4" s="140" t="e">
        <f t="shared" ref="AG4:AG20" si="6">IF($AG$2="M1",((H4/G4)*E4),IF($AG$2="M2",((I4/G4)*E4),IF($AG$2="M3",((J4/G4)*E4),(((SUM(H4:J4))*(1/G4))*E4))))</f>
        <v>#DIV/0!</v>
      </c>
      <c r="AH4" s="157"/>
      <c r="AI4" s="157"/>
      <c r="AJ4" s="140" t="e">
        <f t="shared" ref="AJ4:AJ20" si="7">IF($AG$2="M1",(AG4*V4),IF($AG$2="M2",(AG4*Y4),IF($AG$2="M3",(AG4*AB4),(AG4*AE4))))</f>
        <v>#DIV/0!</v>
      </c>
      <c r="AK4" s="157"/>
      <c r="AL4" s="157"/>
      <c r="AM4" s="157"/>
      <c r="AN4" s="140"/>
      <c r="AP4" s="11"/>
      <c r="AQ4" s="11"/>
      <c r="AR4" s="11"/>
    </row>
    <row r="5" spans="1:44" ht="102" customHeight="1" x14ac:dyDescent="0.25">
      <c r="A5" s="152"/>
      <c r="B5" s="152"/>
      <c r="C5" s="156"/>
      <c r="D5" s="115"/>
      <c r="E5" s="116"/>
      <c r="F5" s="115"/>
      <c r="G5" s="117"/>
      <c r="H5" s="29"/>
      <c r="I5" s="30"/>
      <c r="J5" s="31"/>
      <c r="K5" s="118"/>
      <c r="L5" s="115"/>
      <c r="M5" s="115"/>
      <c r="N5" s="115"/>
      <c r="O5" s="115"/>
      <c r="P5" s="115"/>
      <c r="Q5" s="115"/>
      <c r="R5" s="115"/>
      <c r="S5" s="115"/>
      <c r="T5" s="124"/>
      <c r="U5" s="10"/>
      <c r="V5" s="23">
        <f t="shared" si="0"/>
        <v>0</v>
      </c>
      <c r="W5" s="9"/>
      <c r="X5" s="10"/>
      <c r="Y5" s="23">
        <f t="shared" si="1"/>
        <v>0</v>
      </c>
      <c r="Z5" s="9"/>
      <c r="AA5" s="10"/>
      <c r="AB5" s="23">
        <f t="shared" si="2"/>
        <v>0</v>
      </c>
      <c r="AC5" s="7">
        <f t="shared" si="3"/>
        <v>0</v>
      </c>
      <c r="AD5" s="126" t="str">
        <f t="shared" si="4"/>
        <v xml:space="preserve"> </v>
      </c>
      <c r="AE5" s="23">
        <f t="shared" si="5"/>
        <v>0</v>
      </c>
      <c r="AG5" s="140" t="e">
        <f t="shared" si="6"/>
        <v>#DIV/0!</v>
      </c>
      <c r="AH5" s="157"/>
      <c r="AI5" s="157"/>
      <c r="AJ5" s="140" t="e">
        <f t="shared" si="7"/>
        <v>#DIV/0!</v>
      </c>
      <c r="AK5" s="157"/>
      <c r="AL5" s="157"/>
      <c r="AM5" s="157"/>
      <c r="AN5" s="140"/>
      <c r="AP5" s="11"/>
      <c r="AQ5" s="11"/>
      <c r="AR5" s="11"/>
    </row>
    <row r="6" spans="1:44" x14ac:dyDescent="0.25">
      <c r="A6" s="152"/>
      <c r="B6" s="152"/>
      <c r="C6" s="156"/>
      <c r="D6" s="115"/>
      <c r="E6" s="116"/>
      <c r="F6" s="115"/>
      <c r="G6" s="117"/>
      <c r="H6" s="29"/>
      <c r="I6" s="30"/>
      <c r="J6" s="31"/>
      <c r="K6" s="118"/>
      <c r="L6" s="115"/>
      <c r="M6" s="115"/>
      <c r="N6" s="115"/>
      <c r="O6" s="115"/>
      <c r="P6" s="115"/>
      <c r="Q6" s="115"/>
      <c r="R6" s="115"/>
      <c r="S6" s="115"/>
      <c r="T6" s="124"/>
      <c r="U6" s="10"/>
      <c r="V6" s="23">
        <f t="shared" si="0"/>
        <v>0</v>
      </c>
      <c r="W6" s="9"/>
      <c r="X6" s="10"/>
      <c r="Y6" s="23">
        <f t="shared" si="1"/>
        <v>0</v>
      </c>
      <c r="Z6" s="9"/>
      <c r="AA6" s="10"/>
      <c r="AB6" s="23">
        <f t="shared" si="2"/>
        <v>0</v>
      </c>
      <c r="AC6" s="7">
        <f t="shared" si="3"/>
        <v>0</v>
      </c>
      <c r="AD6" s="126" t="str">
        <f t="shared" si="4"/>
        <v xml:space="preserve"> </v>
      </c>
      <c r="AE6" s="23">
        <f t="shared" si="5"/>
        <v>0</v>
      </c>
      <c r="AG6" s="140" t="e">
        <f t="shared" si="6"/>
        <v>#DIV/0!</v>
      </c>
      <c r="AH6" s="157"/>
      <c r="AI6" s="157"/>
      <c r="AJ6" s="140" t="e">
        <f t="shared" si="7"/>
        <v>#DIV/0!</v>
      </c>
      <c r="AK6" s="157"/>
      <c r="AL6" s="157"/>
      <c r="AM6" s="157"/>
      <c r="AN6" s="140"/>
      <c r="AP6" s="11"/>
      <c r="AQ6" s="11"/>
      <c r="AR6" s="11"/>
    </row>
    <row r="7" spans="1:44" ht="98.25" customHeight="1" x14ac:dyDescent="0.25">
      <c r="A7" s="152"/>
      <c r="B7" s="152"/>
      <c r="C7" s="156"/>
      <c r="D7" s="115"/>
      <c r="E7" s="116"/>
      <c r="F7" s="115"/>
      <c r="G7" s="117"/>
      <c r="H7" s="29"/>
      <c r="I7" s="30"/>
      <c r="J7" s="31"/>
      <c r="K7" s="118"/>
      <c r="L7" s="115"/>
      <c r="M7" s="115"/>
      <c r="N7" s="115"/>
      <c r="O7" s="115"/>
      <c r="P7" s="115"/>
      <c r="Q7" s="115"/>
      <c r="R7" s="115"/>
      <c r="S7" s="115"/>
      <c r="T7" s="124"/>
      <c r="U7" s="10"/>
      <c r="V7" s="23">
        <f t="shared" si="0"/>
        <v>0</v>
      </c>
      <c r="W7" s="9"/>
      <c r="X7" s="10"/>
      <c r="Y7" s="23">
        <f t="shared" si="1"/>
        <v>0</v>
      </c>
      <c r="Z7" s="9"/>
      <c r="AA7" s="10"/>
      <c r="AB7" s="23">
        <f t="shared" si="2"/>
        <v>0</v>
      </c>
      <c r="AC7" s="7">
        <f t="shared" si="3"/>
        <v>0</v>
      </c>
      <c r="AD7" s="126" t="str">
        <f t="shared" si="4"/>
        <v xml:space="preserve"> </v>
      </c>
      <c r="AE7" s="23">
        <f t="shared" si="5"/>
        <v>0</v>
      </c>
      <c r="AG7" s="140" t="e">
        <f t="shared" si="6"/>
        <v>#DIV/0!</v>
      </c>
      <c r="AH7" s="157"/>
      <c r="AI7" s="157"/>
      <c r="AJ7" s="140" t="e">
        <f t="shared" si="7"/>
        <v>#DIV/0!</v>
      </c>
      <c r="AK7" s="157"/>
      <c r="AL7" s="157"/>
      <c r="AM7" s="157"/>
      <c r="AN7" s="140"/>
      <c r="AP7" s="11"/>
      <c r="AQ7" s="11"/>
      <c r="AR7" s="11"/>
    </row>
    <row r="8" spans="1:44" ht="124.5" customHeight="1" x14ac:dyDescent="0.25">
      <c r="A8" s="152"/>
      <c r="B8" s="152"/>
      <c r="C8" s="156"/>
      <c r="D8" s="115"/>
      <c r="E8" s="116"/>
      <c r="F8" s="115"/>
      <c r="G8" s="117"/>
      <c r="H8" s="29"/>
      <c r="I8" s="30"/>
      <c r="J8" s="31"/>
      <c r="K8" s="118"/>
      <c r="L8" s="115"/>
      <c r="M8" s="115"/>
      <c r="N8" s="115"/>
      <c r="O8" s="115"/>
      <c r="P8" s="115"/>
      <c r="Q8" s="115"/>
      <c r="R8" s="115"/>
      <c r="S8" s="115"/>
      <c r="T8" s="124"/>
      <c r="U8" s="127"/>
      <c r="V8" s="23">
        <f t="shared" si="0"/>
        <v>0</v>
      </c>
      <c r="W8" s="9"/>
      <c r="X8" s="130"/>
      <c r="Y8" s="23">
        <f t="shared" si="1"/>
        <v>0</v>
      </c>
      <c r="Z8" s="9"/>
      <c r="AA8" s="130"/>
      <c r="AB8" s="23">
        <f t="shared" si="2"/>
        <v>0</v>
      </c>
      <c r="AC8" s="7">
        <f t="shared" si="3"/>
        <v>0</v>
      </c>
      <c r="AD8" s="126" t="str">
        <f t="shared" si="4"/>
        <v xml:space="preserve"> </v>
      </c>
      <c r="AE8" s="23">
        <f t="shared" si="5"/>
        <v>0</v>
      </c>
      <c r="AG8" s="140" t="e">
        <f t="shared" si="6"/>
        <v>#DIV/0!</v>
      </c>
      <c r="AH8" s="157"/>
      <c r="AI8" s="157"/>
      <c r="AJ8" s="140" t="e">
        <f t="shared" si="7"/>
        <v>#DIV/0!</v>
      </c>
      <c r="AK8" s="157"/>
      <c r="AL8" s="157"/>
      <c r="AM8" s="157"/>
      <c r="AN8" s="140"/>
      <c r="AP8" s="11"/>
      <c r="AQ8" s="11"/>
      <c r="AR8" s="11"/>
    </row>
    <row r="9" spans="1:44" ht="119.25" customHeight="1" x14ac:dyDescent="0.25">
      <c r="A9" s="152"/>
      <c r="B9" s="152"/>
      <c r="C9" s="156"/>
      <c r="D9" s="115"/>
      <c r="E9" s="116"/>
      <c r="F9" s="115"/>
      <c r="G9" s="117"/>
      <c r="H9" s="29"/>
      <c r="I9" s="30"/>
      <c r="J9" s="31"/>
      <c r="K9" s="118"/>
      <c r="L9" s="115"/>
      <c r="M9" s="115"/>
      <c r="N9" s="115"/>
      <c r="O9" s="115"/>
      <c r="P9" s="115"/>
      <c r="Q9" s="115"/>
      <c r="R9" s="115"/>
      <c r="S9" s="115"/>
      <c r="T9" s="124"/>
      <c r="U9" s="10"/>
      <c r="V9" s="23">
        <f t="shared" si="0"/>
        <v>0</v>
      </c>
      <c r="W9" s="9"/>
      <c r="X9" s="10"/>
      <c r="Y9" s="23">
        <f t="shared" si="1"/>
        <v>0</v>
      </c>
      <c r="Z9" s="9"/>
      <c r="AA9" s="10"/>
      <c r="AB9" s="23">
        <f t="shared" si="2"/>
        <v>0</v>
      </c>
      <c r="AC9" s="7">
        <f t="shared" si="3"/>
        <v>0</v>
      </c>
      <c r="AD9" s="126" t="str">
        <f t="shared" si="4"/>
        <v xml:space="preserve"> </v>
      </c>
      <c r="AE9" s="23">
        <f t="shared" si="5"/>
        <v>0</v>
      </c>
      <c r="AG9" s="140" t="e">
        <f t="shared" si="6"/>
        <v>#DIV/0!</v>
      </c>
      <c r="AH9" s="157"/>
      <c r="AI9" s="157"/>
      <c r="AJ9" s="140" t="e">
        <f t="shared" si="7"/>
        <v>#DIV/0!</v>
      </c>
      <c r="AK9" s="157"/>
      <c r="AL9" s="157"/>
      <c r="AM9" s="157"/>
      <c r="AN9" s="140"/>
      <c r="AP9" s="11"/>
      <c r="AQ9" s="11"/>
      <c r="AR9" s="11"/>
    </row>
    <row r="10" spans="1:44" ht="100.5" customHeight="1" x14ac:dyDescent="0.25">
      <c r="A10" s="152"/>
      <c r="B10" s="152"/>
      <c r="C10" s="156"/>
      <c r="D10" s="115"/>
      <c r="E10" s="116"/>
      <c r="F10" s="115"/>
      <c r="G10" s="117"/>
      <c r="H10" s="29"/>
      <c r="I10" s="30"/>
      <c r="J10" s="31"/>
      <c r="K10" s="118"/>
      <c r="L10" s="115"/>
      <c r="M10" s="115"/>
      <c r="N10" s="115"/>
      <c r="O10" s="115"/>
      <c r="P10" s="115"/>
      <c r="Q10" s="115"/>
      <c r="R10" s="115"/>
      <c r="S10" s="115"/>
      <c r="T10" s="124"/>
      <c r="U10" s="10"/>
      <c r="V10" s="23">
        <f t="shared" si="0"/>
        <v>0</v>
      </c>
      <c r="W10" s="9"/>
      <c r="X10" s="10"/>
      <c r="Y10" s="23">
        <f t="shared" si="1"/>
        <v>0</v>
      </c>
      <c r="Z10" s="9"/>
      <c r="AA10" s="10"/>
      <c r="AB10" s="23">
        <f t="shared" si="2"/>
        <v>0</v>
      </c>
      <c r="AC10" s="7">
        <f t="shared" si="3"/>
        <v>0</v>
      </c>
      <c r="AD10" s="126" t="str">
        <f t="shared" si="4"/>
        <v xml:space="preserve"> </v>
      </c>
      <c r="AE10" s="23">
        <f t="shared" si="5"/>
        <v>0</v>
      </c>
      <c r="AG10" s="140" t="e">
        <f t="shared" si="6"/>
        <v>#DIV/0!</v>
      </c>
      <c r="AH10" s="157"/>
      <c r="AI10" s="157"/>
      <c r="AJ10" s="140" t="e">
        <f t="shared" si="7"/>
        <v>#DIV/0!</v>
      </c>
      <c r="AK10" s="157"/>
      <c r="AL10" s="157"/>
      <c r="AM10" s="157"/>
      <c r="AN10" s="140"/>
      <c r="AP10" s="11"/>
      <c r="AQ10" s="11"/>
      <c r="AR10" s="11"/>
    </row>
    <row r="11" spans="1:44" ht="55.5" customHeight="1" x14ac:dyDescent="0.25">
      <c r="A11" s="152"/>
      <c r="B11" s="152"/>
      <c r="C11" s="156"/>
      <c r="D11" s="115"/>
      <c r="E11" s="116"/>
      <c r="F11" s="115"/>
      <c r="G11" s="117"/>
      <c r="H11" s="29"/>
      <c r="I11" s="30"/>
      <c r="J11" s="31"/>
      <c r="K11" s="118"/>
      <c r="L11" s="115"/>
      <c r="M11" s="115"/>
      <c r="N11" s="115"/>
      <c r="O11" s="115"/>
      <c r="P11" s="115"/>
      <c r="Q11" s="115"/>
      <c r="R11" s="115"/>
      <c r="S11" s="115"/>
      <c r="T11" s="124"/>
      <c r="U11" s="10"/>
      <c r="V11" s="23">
        <f t="shared" si="0"/>
        <v>0</v>
      </c>
      <c r="W11" s="9"/>
      <c r="X11" s="10"/>
      <c r="Y11" s="23">
        <f t="shared" si="1"/>
        <v>0</v>
      </c>
      <c r="Z11" s="9"/>
      <c r="AA11" s="10"/>
      <c r="AB11" s="23">
        <f t="shared" si="2"/>
        <v>0</v>
      </c>
      <c r="AC11" s="7">
        <f t="shared" si="3"/>
        <v>0</v>
      </c>
      <c r="AD11" s="126" t="str">
        <f t="shared" si="4"/>
        <v xml:space="preserve"> </v>
      </c>
      <c r="AE11" s="23">
        <f t="shared" si="5"/>
        <v>0</v>
      </c>
      <c r="AG11" s="140" t="e">
        <f t="shared" si="6"/>
        <v>#DIV/0!</v>
      </c>
      <c r="AH11" s="157"/>
      <c r="AI11" s="157"/>
      <c r="AJ11" s="140" t="e">
        <f t="shared" si="7"/>
        <v>#DIV/0!</v>
      </c>
      <c r="AK11" s="157"/>
      <c r="AL11" s="157"/>
      <c r="AM11" s="157"/>
      <c r="AN11" s="140"/>
      <c r="AP11" s="11"/>
      <c r="AQ11" s="11"/>
      <c r="AR11" s="11"/>
    </row>
    <row r="12" spans="1:44" x14ac:dyDescent="0.25">
      <c r="A12" s="152"/>
      <c r="B12" s="153"/>
      <c r="C12" s="155"/>
      <c r="D12" s="115"/>
      <c r="E12" s="116"/>
      <c r="F12" s="115"/>
      <c r="G12" s="117"/>
      <c r="H12" s="29"/>
      <c r="I12" s="30"/>
      <c r="J12" s="31"/>
      <c r="K12" s="118"/>
      <c r="L12" s="115"/>
      <c r="M12" s="115"/>
      <c r="N12" s="115"/>
      <c r="O12" s="115"/>
      <c r="P12" s="115"/>
      <c r="Q12" s="115"/>
      <c r="R12" s="115"/>
      <c r="S12" s="115"/>
      <c r="T12" s="124"/>
      <c r="U12" s="128"/>
      <c r="V12" s="23">
        <f t="shared" si="0"/>
        <v>0</v>
      </c>
      <c r="W12" s="9"/>
      <c r="X12" s="131"/>
      <c r="Y12" s="23">
        <f t="shared" si="1"/>
        <v>0</v>
      </c>
      <c r="Z12" s="9"/>
      <c r="AA12" s="131"/>
      <c r="AB12" s="23">
        <f t="shared" si="2"/>
        <v>0</v>
      </c>
      <c r="AC12" s="7">
        <f t="shared" si="3"/>
        <v>0</v>
      </c>
      <c r="AD12" s="126" t="str">
        <f t="shared" si="4"/>
        <v xml:space="preserve"> </v>
      </c>
      <c r="AE12" s="23">
        <f t="shared" si="5"/>
        <v>0</v>
      </c>
      <c r="AG12" s="140" t="e">
        <f t="shared" si="6"/>
        <v>#DIV/0!</v>
      </c>
      <c r="AH12" s="157"/>
      <c r="AI12" s="157"/>
      <c r="AJ12" s="140" t="e">
        <f t="shared" si="7"/>
        <v>#DIV/0!</v>
      </c>
      <c r="AK12" s="157"/>
      <c r="AL12" s="157"/>
      <c r="AM12" s="157"/>
      <c r="AN12" s="140"/>
      <c r="AP12" s="11"/>
      <c r="AQ12" s="11"/>
      <c r="AR12" s="11"/>
    </row>
    <row r="13" spans="1:44" ht="107.25" customHeight="1" thickBot="1" x14ac:dyDescent="0.3">
      <c r="A13" s="152"/>
      <c r="B13" s="144"/>
      <c r="C13" s="154"/>
      <c r="D13" s="115"/>
      <c r="E13" s="116"/>
      <c r="F13" s="115"/>
      <c r="G13" s="117"/>
      <c r="H13" s="29"/>
      <c r="I13" s="30"/>
      <c r="J13" s="31"/>
      <c r="K13" s="121"/>
      <c r="L13" s="115"/>
      <c r="M13" s="115"/>
      <c r="N13" s="115"/>
      <c r="O13" s="115"/>
      <c r="P13" s="115"/>
      <c r="Q13" s="115"/>
      <c r="R13" s="115"/>
      <c r="S13" s="115"/>
      <c r="T13" s="124"/>
      <c r="U13" s="129"/>
      <c r="V13" s="23">
        <f t="shared" si="0"/>
        <v>0</v>
      </c>
      <c r="W13" s="9"/>
      <c r="X13" s="132"/>
      <c r="Y13" s="23">
        <f t="shared" si="1"/>
        <v>0</v>
      </c>
      <c r="Z13" s="9"/>
      <c r="AA13" s="132"/>
      <c r="AB13" s="23">
        <f t="shared" si="2"/>
        <v>0</v>
      </c>
      <c r="AC13" s="7">
        <f t="shared" si="3"/>
        <v>0</v>
      </c>
      <c r="AD13" s="126" t="str">
        <f t="shared" si="4"/>
        <v xml:space="preserve"> </v>
      </c>
      <c r="AE13" s="23">
        <f t="shared" si="5"/>
        <v>0</v>
      </c>
      <c r="AG13" s="140" t="e">
        <f t="shared" si="6"/>
        <v>#DIV/0!</v>
      </c>
      <c r="AH13" s="157" t="e">
        <f>(SUM(AG13:AG18))*C13</f>
        <v>#DIV/0!</v>
      </c>
      <c r="AI13" s="157"/>
      <c r="AJ13" s="140" t="e">
        <f t="shared" si="7"/>
        <v>#DIV/0!</v>
      </c>
      <c r="AK13" s="157" t="e">
        <f>(SUM(AJ13:AJ18))*C13</f>
        <v>#DIV/0!</v>
      </c>
      <c r="AL13" s="157"/>
      <c r="AM13" s="157"/>
      <c r="AN13" s="140"/>
      <c r="AP13" s="11"/>
      <c r="AQ13" s="11"/>
      <c r="AR13" s="11"/>
    </row>
    <row r="14" spans="1:44" ht="124.5" customHeight="1" thickBot="1" x14ac:dyDescent="0.3">
      <c r="A14" s="152"/>
      <c r="B14" s="142"/>
      <c r="C14" s="156"/>
      <c r="D14" s="115"/>
      <c r="E14" s="116"/>
      <c r="F14" s="115"/>
      <c r="G14" s="117"/>
      <c r="H14" s="29"/>
      <c r="I14" s="30"/>
      <c r="J14" s="120"/>
      <c r="K14" s="123"/>
      <c r="L14" s="118"/>
      <c r="M14" s="119"/>
      <c r="N14" s="117"/>
      <c r="O14" s="115"/>
      <c r="P14" s="115"/>
      <c r="Q14" s="119"/>
      <c r="R14" s="115"/>
      <c r="S14" s="118"/>
      <c r="T14" s="124"/>
      <c r="U14" s="10"/>
      <c r="V14" s="23">
        <f t="shared" si="0"/>
        <v>0</v>
      </c>
      <c r="W14" s="9"/>
      <c r="X14" s="131"/>
      <c r="Y14" s="23">
        <f t="shared" si="1"/>
        <v>0</v>
      </c>
      <c r="Z14" s="9"/>
      <c r="AA14" s="10"/>
      <c r="AB14" s="23">
        <f t="shared" si="2"/>
        <v>0</v>
      </c>
      <c r="AC14" s="7">
        <f t="shared" si="3"/>
        <v>0</v>
      </c>
      <c r="AD14" s="126" t="str">
        <f t="shared" si="4"/>
        <v xml:space="preserve"> </v>
      </c>
      <c r="AE14" s="23">
        <f t="shared" si="5"/>
        <v>0</v>
      </c>
      <c r="AG14" s="140" t="e">
        <f t="shared" si="6"/>
        <v>#DIV/0!</v>
      </c>
      <c r="AH14" s="157"/>
      <c r="AI14" s="157"/>
      <c r="AJ14" s="140" t="e">
        <f t="shared" si="7"/>
        <v>#DIV/0!</v>
      </c>
      <c r="AK14" s="157"/>
      <c r="AL14" s="157"/>
      <c r="AM14" s="157"/>
      <c r="AN14" s="140"/>
      <c r="AP14" s="11"/>
      <c r="AQ14" s="11"/>
      <c r="AR14" s="11"/>
    </row>
    <row r="15" spans="1:44" ht="70.5" customHeight="1" x14ac:dyDescent="0.25">
      <c r="A15" s="152"/>
      <c r="B15" s="142"/>
      <c r="C15" s="156"/>
      <c r="D15" s="115"/>
      <c r="E15" s="116"/>
      <c r="F15" s="115"/>
      <c r="G15" s="117"/>
      <c r="H15" s="29"/>
      <c r="I15" s="30"/>
      <c r="J15" s="31"/>
      <c r="K15" s="122"/>
      <c r="L15" s="115"/>
      <c r="M15" s="115"/>
      <c r="N15" s="115"/>
      <c r="O15" s="115"/>
      <c r="P15" s="115"/>
      <c r="Q15" s="115"/>
      <c r="R15" s="115"/>
      <c r="S15" s="115"/>
      <c r="T15" s="124"/>
      <c r="U15" s="10"/>
      <c r="V15" s="23">
        <f t="shared" si="0"/>
        <v>0</v>
      </c>
      <c r="W15" s="9"/>
      <c r="X15" s="10"/>
      <c r="Y15" s="23">
        <f t="shared" si="1"/>
        <v>0</v>
      </c>
      <c r="Z15" s="9"/>
      <c r="AA15" s="10"/>
      <c r="AB15" s="23">
        <f t="shared" si="2"/>
        <v>0</v>
      </c>
      <c r="AC15" s="7">
        <f t="shared" si="3"/>
        <v>0</v>
      </c>
      <c r="AD15" s="126" t="str">
        <f t="shared" si="4"/>
        <v xml:space="preserve"> </v>
      </c>
      <c r="AE15" s="23">
        <f t="shared" si="5"/>
        <v>0</v>
      </c>
      <c r="AG15" s="140" t="e">
        <f t="shared" si="6"/>
        <v>#DIV/0!</v>
      </c>
      <c r="AH15" s="157"/>
      <c r="AI15" s="157"/>
      <c r="AJ15" s="140" t="e">
        <f t="shared" si="7"/>
        <v>#DIV/0!</v>
      </c>
      <c r="AK15" s="157"/>
      <c r="AL15" s="157"/>
      <c r="AM15" s="157"/>
      <c r="AN15" s="140"/>
      <c r="AP15" s="11"/>
      <c r="AQ15" s="11"/>
      <c r="AR15" s="11"/>
    </row>
    <row r="16" spans="1:44" ht="87" customHeight="1" x14ac:dyDescent="0.25">
      <c r="A16" s="152"/>
      <c r="B16" s="142"/>
      <c r="C16" s="156"/>
      <c r="D16" s="115"/>
      <c r="E16" s="116"/>
      <c r="F16" s="115"/>
      <c r="G16" s="117"/>
      <c r="H16" s="29"/>
      <c r="I16" s="30"/>
      <c r="J16" s="31"/>
      <c r="K16" s="118"/>
      <c r="L16" s="115"/>
      <c r="M16" s="115"/>
      <c r="N16" s="115"/>
      <c r="O16" s="115"/>
      <c r="P16" s="115"/>
      <c r="Q16" s="115"/>
      <c r="R16" s="115"/>
      <c r="S16" s="115"/>
      <c r="T16" s="124"/>
      <c r="U16" s="10"/>
      <c r="V16" s="23">
        <f t="shared" si="0"/>
        <v>0</v>
      </c>
      <c r="W16" s="9"/>
      <c r="X16" s="10"/>
      <c r="Y16" s="23">
        <f t="shared" si="1"/>
        <v>0</v>
      </c>
      <c r="Z16" s="9"/>
      <c r="AA16" s="10"/>
      <c r="AB16" s="23">
        <f t="shared" si="2"/>
        <v>0</v>
      </c>
      <c r="AC16" s="7">
        <f t="shared" si="3"/>
        <v>0</v>
      </c>
      <c r="AD16" s="126" t="str">
        <f t="shared" si="4"/>
        <v xml:space="preserve"> </v>
      </c>
      <c r="AE16" s="23">
        <f t="shared" si="5"/>
        <v>0</v>
      </c>
      <c r="AG16" s="140" t="e">
        <f t="shared" si="6"/>
        <v>#DIV/0!</v>
      </c>
      <c r="AH16" s="157"/>
      <c r="AI16" s="157"/>
      <c r="AJ16" s="140" t="e">
        <f t="shared" si="7"/>
        <v>#DIV/0!</v>
      </c>
      <c r="AK16" s="157"/>
      <c r="AL16" s="157"/>
      <c r="AM16" s="157"/>
      <c r="AN16" s="140"/>
      <c r="AP16" s="11"/>
      <c r="AQ16" s="11"/>
      <c r="AR16" s="11"/>
    </row>
    <row r="17" spans="1:44" ht="45" customHeight="1" x14ac:dyDescent="0.25">
      <c r="A17" s="152"/>
      <c r="B17" s="142"/>
      <c r="C17" s="156"/>
      <c r="D17" s="115"/>
      <c r="E17" s="116"/>
      <c r="F17" s="115"/>
      <c r="G17" s="117"/>
      <c r="H17" s="29"/>
      <c r="I17" s="30"/>
      <c r="J17" s="31"/>
      <c r="K17" s="118"/>
      <c r="L17" s="115"/>
      <c r="M17" s="115"/>
      <c r="N17" s="115"/>
      <c r="O17" s="115"/>
      <c r="P17" s="115"/>
      <c r="Q17" s="115"/>
      <c r="R17" s="115"/>
      <c r="S17" s="115"/>
      <c r="T17" s="124"/>
      <c r="U17" s="10"/>
      <c r="V17" s="23">
        <f t="shared" si="0"/>
        <v>0</v>
      </c>
      <c r="W17" s="9"/>
      <c r="X17" s="130"/>
      <c r="Y17" s="23">
        <f t="shared" si="1"/>
        <v>0</v>
      </c>
      <c r="Z17" s="9"/>
      <c r="AA17" s="10"/>
      <c r="AB17" s="23">
        <f t="shared" si="2"/>
        <v>0</v>
      </c>
      <c r="AC17" s="7">
        <f t="shared" si="3"/>
        <v>0</v>
      </c>
      <c r="AD17" s="126" t="str">
        <f t="shared" si="4"/>
        <v xml:space="preserve"> </v>
      </c>
      <c r="AE17" s="23">
        <f t="shared" si="5"/>
        <v>0</v>
      </c>
      <c r="AG17" s="140" t="e">
        <f t="shared" si="6"/>
        <v>#DIV/0!</v>
      </c>
      <c r="AH17" s="157"/>
      <c r="AI17" s="157"/>
      <c r="AJ17" s="140" t="e">
        <f t="shared" si="7"/>
        <v>#DIV/0!</v>
      </c>
      <c r="AK17" s="157"/>
      <c r="AL17" s="157"/>
      <c r="AM17" s="157"/>
      <c r="AN17" s="140"/>
      <c r="AP17" s="11"/>
      <c r="AQ17" s="11"/>
      <c r="AR17" s="11"/>
    </row>
    <row r="18" spans="1:44" x14ac:dyDescent="0.25">
      <c r="A18" s="153"/>
      <c r="B18" s="143"/>
      <c r="C18" s="155"/>
      <c r="D18" s="115"/>
      <c r="E18" s="116"/>
      <c r="F18" s="115"/>
      <c r="G18" s="117"/>
      <c r="H18" s="29"/>
      <c r="I18" s="30"/>
      <c r="J18" s="31"/>
      <c r="K18" s="118"/>
      <c r="L18" s="115"/>
      <c r="M18" s="115"/>
      <c r="N18" s="115"/>
      <c r="O18" s="115"/>
      <c r="P18" s="115"/>
      <c r="Q18" s="115"/>
      <c r="R18" s="115"/>
      <c r="S18" s="115"/>
      <c r="T18" s="124"/>
      <c r="U18" s="10"/>
      <c r="V18" s="23">
        <f t="shared" si="0"/>
        <v>0</v>
      </c>
      <c r="W18" s="9"/>
      <c r="X18" s="10"/>
      <c r="Y18" s="23">
        <f t="shared" si="1"/>
        <v>0</v>
      </c>
      <c r="Z18" s="9"/>
      <c r="AA18" s="10"/>
      <c r="AB18" s="23">
        <f t="shared" si="2"/>
        <v>0</v>
      </c>
      <c r="AC18" s="7">
        <f t="shared" si="3"/>
        <v>0</v>
      </c>
      <c r="AD18" s="126" t="str">
        <f t="shared" si="4"/>
        <v xml:space="preserve"> </v>
      </c>
      <c r="AE18" s="23">
        <f t="shared" si="5"/>
        <v>0</v>
      </c>
      <c r="AG18" s="140" t="e">
        <f t="shared" si="6"/>
        <v>#DIV/0!</v>
      </c>
      <c r="AH18" s="157"/>
      <c r="AI18" s="157"/>
      <c r="AJ18" s="140" t="e">
        <f t="shared" si="7"/>
        <v>#DIV/0!</v>
      </c>
      <c r="AK18" s="157"/>
      <c r="AL18" s="157"/>
      <c r="AM18" s="157"/>
      <c r="AN18" s="140"/>
      <c r="AP18" s="11"/>
      <c r="AQ18" s="11"/>
      <c r="AR18" s="11"/>
    </row>
    <row r="19" spans="1:44" ht="70.5" customHeight="1" x14ac:dyDescent="0.25">
      <c r="A19" s="142"/>
      <c r="B19" s="144"/>
      <c r="C19" s="154"/>
      <c r="D19" s="115"/>
      <c r="E19" s="116"/>
      <c r="F19" s="115"/>
      <c r="G19" s="117"/>
      <c r="H19" s="29"/>
      <c r="I19" s="30"/>
      <c r="J19" s="31"/>
      <c r="K19" s="118"/>
      <c r="L19" s="115"/>
      <c r="M19" s="115"/>
      <c r="N19" s="115"/>
      <c r="O19" s="115"/>
      <c r="P19" s="115"/>
      <c r="Q19" s="115"/>
      <c r="R19" s="115"/>
      <c r="S19" s="115"/>
      <c r="T19" s="124"/>
      <c r="U19" s="10"/>
      <c r="V19" s="23">
        <f t="shared" si="0"/>
        <v>0</v>
      </c>
      <c r="W19" s="9"/>
      <c r="X19" s="10"/>
      <c r="Y19" s="23">
        <f t="shared" si="1"/>
        <v>0</v>
      </c>
      <c r="Z19" s="9"/>
      <c r="AA19" s="10"/>
      <c r="AB19" s="23">
        <f t="shared" si="2"/>
        <v>0</v>
      </c>
      <c r="AC19" s="7">
        <f t="shared" si="3"/>
        <v>0</v>
      </c>
      <c r="AD19" s="126" t="str">
        <f t="shared" si="4"/>
        <v xml:space="preserve"> </v>
      </c>
      <c r="AE19" s="23">
        <f t="shared" si="5"/>
        <v>0</v>
      </c>
      <c r="AG19" s="140" t="e">
        <f t="shared" si="6"/>
        <v>#DIV/0!</v>
      </c>
      <c r="AH19" s="157" t="e">
        <f>(SUM(AG19:AG20))*C19</f>
        <v>#DIV/0!</v>
      </c>
      <c r="AI19" s="157" t="e">
        <f>AH19</f>
        <v>#DIV/0!</v>
      </c>
      <c r="AJ19" s="140" t="e">
        <f t="shared" si="7"/>
        <v>#DIV/0!</v>
      </c>
      <c r="AK19" s="157" t="e">
        <f>(SUM(AJ19:AJ20))*C19</f>
        <v>#DIV/0!</v>
      </c>
      <c r="AL19" s="157" t="e">
        <f>AK19</f>
        <v>#DIV/0!</v>
      </c>
      <c r="AM19" s="157" t="e">
        <f>IF(AI19=0,0,(AL19/AI19))</f>
        <v>#DIV/0!</v>
      </c>
      <c r="AN19" s="140"/>
      <c r="AP19" s="11"/>
      <c r="AQ19" s="11"/>
      <c r="AR19" s="11"/>
    </row>
    <row r="20" spans="1:44" ht="99" customHeight="1" thickBot="1" x14ac:dyDescent="0.3">
      <c r="A20" s="143"/>
      <c r="B20" s="143"/>
      <c r="C20" s="155"/>
      <c r="D20" s="115"/>
      <c r="E20" s="116"/>
      <c r="F20" s="115"/>
      <c r="G20" s="117"/>
      <c r="H20" s="32"/>
      <c r="I20" s="33"/>
      <c r="J20" s="34"/>
      <c r="K20" s="118"/>
      <c r="L20" s="115"/>
      <c r="M20" s="115"/>
      <c r="N20" s="115"/>
      <c r="O20" s="115"/>
      <c r="P20" s="115"/>
      <c r="Q20" s="115"/>
      <c r="R20" s="115"/>
      <c r="S20" s="115"/>
      <c r="T20" s="124"/>
      <c r="U20" s="10"/>
      <c r="V20" s="23">
        <f t="shared" si="0"/>
        <v>0</v>
      </c>
      <c r="W20" s="9"/>
      <c r="X20" s="132"/>
      <c r="Y20" s="23">
        <f t="shared" si="1"/>
        <v>0</v>
      </c>
      <c r="Z20" s="9"/>
      <c r="AA20" s="10"/>
      <c r="AB20" s="23">
        <f t="shared" si="2"/>
        <v>0</v>
      </c>
      <c r="AC20" s="7">
        <f t="shared" si="3"/>
        <v>0</v>
      </c>
      <c r="AD20" s="126" t="str">
        <f t="shared" si="4"/>
        <v xml:space="preserve"> </v>
      </c>
      <c r="AE20" s="23">
        <f t="shared" si="5"/>
        <v>0</v>
      </c>
      <c r="AG20" s="140" t="e">
        <f t="shared" si="6"/>
        <v>#DIV/0!</v>
      </c>
      <c r="AH20" s="157"/>
      <c r="AI20" s="157"/>
      <c r="AJ20" s="140" t="e">
        <f t="shared" si="7"/>
        <v>#DIV/0!</v>
      </c>
      <c r="AK20" s="157"/>
      <c r="AL20" s="157"/>
      <c r="AM20" s="157"/>
      <c r="AN20" s="140"/>
      <c r="AP20" s="11"/>
      <c r="AQ20" s="11"/>
      <c r="AR20" s="11"/>
    </row>
    <row r="22" spans="1:44" x14ac:dyDescent="0.25">
      <c r="C22" s="90">
        <f>SUM(C3:C20)</f>
        <v>0</v>
      </c>
      <c r="D22" s="91"/>
      <c r="E22" s="90">
        <f>SUM(E3:E20)</f>
        <v>0</v>
      </c>
      <c r="F22" s="11"/>
      <c r="G22" s="91">
        <f t="shared" ref="G22:S22" si="8">SUM(G3:G20)</f>
        <v>15</v>
      </c>
      <c r="H22" s="91">
        <f t="shared" si="8"/>
        <v>2</v>
      </c>
      <c r="I22" s="91">
        <f t="shared" si="8"/>
        <v>2</v>
      </c>
      <c r="J22" s="91">
        <f t="shared" si="8"/>
        <v>2</v>
      </c>
      <c r="K22" s="91">
        <f t="shared" si="8"/>
        <v>0</v>
      </c>
      <c r="L22" s="91">
        <f t="shared" si="8"/>
        <v>0</v>
      </c>
      <c r="M22" s="91">
        <f t="shared" si="8"/>
        <v>0</v>
      </c>
      <c r="N22" s="91">
        <f t="shared" si="8"/>
        <v>0</v>
      </c>
      <c r="O22" s="91">
        <f t="shared" si="8"/>
        <v>0</v>
      </c>
      <c r="P22" s="91">
        <f t="shared" si="8"/>
        <v>0</v>
      </c>
      <c r="Q22" s="91">
        <f t="shared" si="8"/>
        <v>0</v>
      </c>
      <c r="R22" s="91">
        <f t="shared" si="8"/>
        <v>0</v>
      </c>
      <c r="S22" s="91">
        <f t="shared" si="8"/>
        <v>0</v>
      </c>
    </row>
  </sheetData>
  <sheetProtection formatColumns="0" formatRows="0"/>
  <mergeCells count="25">
    <mergeCell ref="Z1:AB1"/>
    <mergeCell ref="A1:S1"/>
    <mergeCell ref="A3:A18"/>
    <mergeCell ref="B13:B18"/>
    <mergeCell ref="AC1:AE1"/>
    <mergeCell ref="AM3:AM18"/>
    <mergeCell ref="AM19:AM20"/>
    <mergeCell ref="AL19:AL20"/>
    <mergeCell ref="AL3:AL18"/>
    <mergeCell ref="AH19:AH20"/>
    <mergeCell ref="AI3:AI18"/>
    <mergeCell ref="AI19:AI20"/>
    <mergeCell ref="AK19:AK20"/>
    <mergeCell ref="AH3:AH12"/>
    <mergeCell ref="AH13:AH18"/>
    <mergeCell ref="AK3:AK12"/>
    <mergeCell ref="AK13:AK18"/>
    <mergeCell ref="A19:A20"/>
    <mergeCell ref="B19:B20"/>
    <mergeCell ref="T1:V1"/>
    <mergeCell ref="W1:Y1"/>
    <mergeCell ref="B3:B12"/>
    <mergeCell ref="C19:C20"/>
    <mergeCell ref="C3:C12"/>
    <mergeCell ref="C13:C18"/>
  </mergeCells>
  <dataValidations count="1">
    <dataValidation type="whole" operator="greaterThanOrEqual" allowBlank="1" showInputMessage="1" showErrorMessage="1" errorTitle="Error de Formato" error="Favor ingresar un número entero positivo." sqref="Z3:Z20 W3:W20 T3:T20">
      <formula1>0</formula1>
    </dataValidation>
  </dataValidations>
  <hyperlinks>
    <hyperlink ref="A1:S1" location="Index!A1" display="OFICINA DE ESTADÍSTICA E INFORMÁTICA - PAT2013"/>
  </hyperlinks>
  <pageMargins left="0.70866141732283472" right="0.70866141732283472" top="0.74803149606299213" bottom="0.74803149606299213" header="0.31496062992125984" footer="0.31496062992125984"/>
  <pageSetup scale="38" orientation="landscape" r:id="rId1"/>
  <rowBreaks count="2" manualBreakCount="2">
    <brk id="12" max="30" man="1"/>
    <brk id="18" max="30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rgb="FFFFFF00"/>
  </sheetPr>
  <dimension ref="A1:G31"/>
  <sheetViews>
    <sheetView showGridLines="0" view="pageBreakPreview" zoomScaleNormal="100" zoomScaleSheetLayoutView="100" workbookViewId="0">
      <selection activeCell="E10" sqref="E10"/>
    </sheetView>
  </sheetViews>
  <sheetFormatPr baseColWidth="10" defaultRowHeight="15" x14ac:dyDescent="0.25"/>
  <cols>
    <col min="1" max="1" width="47" style="13" customWidth="1"/>
    <col min="2" max="2" width="12" style="13" customWidth="1"/>
    <col min="3" max="3" width="9.85546875" style="13" customWidth="1"/>
    <col min="4" max="4" width="12.5703125" style="13" customWidth="1"/>
    <col min="5" max="5" width="40.7109375" style="13" customWidth="1"/>
    <col min="6" max="6" width="11.42578125" style="13"/>
    <col min="7" max="7" width="11.85546875" style="13" bestFit="1" customWidth="1"/>
    <col min="8" max="16384" width="11.42578125" style="13"/>
  </cols>
  <sheetData>
    <row r="1" spans="1:7" ht="18.75" customHeight="1" x14ac:dyDescent="0.25">
      <c r="A1" s="12" t="s">
        <v>24</v>
      </c>
      <c r="B1" s="167" t="s">
        <v>70</v>
      </c>
      <c r="C1" s="167"/>
      <c r="D1" s="167"/>
    </row>
    <row r="3" spans="1:7" ht="18.75" x14ac:dyDescent="0.25">
      <c r="A3" s="168" t="str">
        <f>'1er. Trimestre'!A1</f>
        <v>NOMBRE DE LA DIRECCION/OFICINA/UNIDAD - PAT2014</v>
      </c>
      <c r="B3" s="168"/>
      <c r="C3" s="168"/>
      <c r="D3" s="168"/>
      <c r="E3" s="168"/>
    </row>
    <row r="4" spans="1:7" ht="18.75" x14ac:dyDescent="0.25">
      <c r="A4" s="14"/>
      <c r="B4" s="169" t="str">
        <f>UPPER(B1)</f>
        <v>EVALUACIÓN 1ER. TRIMESTRE</v>
      </c>
      <c r="C4" s="169"/>
      <c r="D4" s="169"/>
      <c r="E4" s="170" t="e">
        <f>CONCATENATE("Promedio: ",(TEXT('1er. Trimestre'!AN3,"00.00%")))</f>
        <v>#DIV/0!</v>
      </c>
    </row>
    <row r="5" spans="1:7" x14ac:dyDescent="0.25">
      <c r="C5" s="172"/>
      <c r="D5" s="172"/>
      <c r="E5" s="171"/>
      <c r="G5" s="15"/>
    </row>
    <row r="6" spans="1:7" x14ac:dyDescent="0.25">
      <c r="A6" s="173" t="str">
        <f>CONCATENATE("OBJETIVO OPERATIVO: ",'1er. Trimestre'!A3)</f>
        <v xml:space="preserve">OBJETIVO OPERATIVO: </v>
      </c>
      <c r="B6" s="173"/>
      <c r="C6" s="173"/>
      <c r="D6" s="173"/>
      <c r="E6" s="173"/>
      <c r="G6" s="15"/>
    </row>
    <row r="7" spans="1:7" ht="28.5" customHeight="1" x14ac:dyDescent="0.25">
      <c r="A7" s="166" t="str">
        <f>CONCATENATE("RESULTADO ESPERADO: ",'1er. Trimestre'!B3)</f>
        <v xml:space="preserve">RESULTADO ESPERADO: </v>
      </c>
      <c r="B7" s="166"/>
      <c r="C7" s="166"/>
      <c r="D7" s="166"/>
      <c r="E7" s="166"/>
      <c r="G7" s="15"/>
    </row>
    <row r="8" spans="1:7" x14ac:dyDescent="0.25">
      <c r="A8" s="16" t="s">
        <v>25</v>
      </c>
      <c r="B8" s="17" t="s">
        <v>26</v>
      </c>
      <c r="C8" s="16" t="s">
        <v>27</v>
      </c>
      <c r="D8" s="16" t="s">
        <v>28</v>
      </c>
      <c r="E8" s="16" t="s">
        <v>29</v>
      </c>
      <c r="F8" s="18"/>
      <c r="G8" s="18"/>
    </row>
    <row r="9" spans="1:7" ht="28.5" customHeight="1" x14ac:dyDescent="0.25">
      <c r="A9" s="19" t="str">
        <f>'1er. Trimestre'!D3</f>
        <v>mas empleos</v>
      </c>
      <c r="B9" s="20">
        <f>IF($B$1="Monitoreo Enero",'1er. Trimestre'!H3,IF($B$1="Monitoreo Febrero",'1er. Trimestre'!I3,IF($B$1="Monitoreo Marzo",'1er. Trimestre'!J3,IF($B$1="Evaluación 1er. Trimestre",SUM('1er. Trimestre'!H3:J3)," "))))</f>
        <v>6</v>
      </c>
      <c r="C9" s="20">
        <f>IF($B$1="Monitoreo Enero",'1er. Trimestre'!T3,IF($B$1="Monitoreo Febrero",'1er. Trimestre'!W3,IF($B$1="Monitoreo Marzo",'1er. Trimestre'!Z3,IF($B$1="Evaluación 1er. Trimestre",'1er. Trimestre'!AC3," "))))</f>
        <v>6</v>
      </c>
      <c r="D9" s="21">
        <f>IF($B$1="Monitoreo Enero",'1er. Trimestre'!V3,IF($B$1="Monitoreo Febrero",'1er. Trimestre'!Y3,IF($B$1="Monitoreo Marzo",'1er. Trimestre'!AB3,IF($B$1="Evaluación 1er. Trimestre",'1er. Trimestre'!AE3," "))))</f>
        <v>1</v>
      </c>
      <c r="E9" s="19" t="str">
        <f>IF($B$1="Monitoreo Enero",'1er. Trimestre'!U3,IF($B$1="Monitoreo Febrero",'1er. Trimestre'!X3,IF($B$1="Monitoreo Marzo",'1er. Trimestre'!AA3,IF($B$1="Evaluación 1er. Trimestre",'1er. Trimestre'!AD3," "))))</f>
        <v xml:space="preserve"> </v>
      </c>
    </row>
    <row r="10" spans="1:7" ht="28.5" customHeight="1" x14ac:dyDescent="0.25">
      <c r="A10" s="19">
        <f>'1er. Trimestre'!D4</f>
        <v>0</v>
      </c>
      <c r="B10" s="20">
        <f>IF($B$1="Monitoreo Enero",'1er. Trimestre'!H4,IF($B$1="Monitoreo Febrero",'1er. Trimestre'!I4,IF($B$1="Monitoreo Marzo",'1er. Trimestre'!J4,IF($B$1="Evaluación 1er. Trimestre",SUM('1er. Trimestre'!H4:J4)," "))))</f>
        <v>0</v>
      </c>
      <c r="C10" s="20">
        <f>IF($B$1="Monitoreo Enero",'1er. Trimestre'!T4,IF($B$1="Monitoreo Febrero",'1er. Trimestre'!W4,IF($B$1="Monitoreo Marzo",'1er. Trimestre'!Z4,IF($B$1="Evaluación 1er. Trimestre",'1er. Trimestre'!AC4," "))))</f>
        <v>0</v>
      </c>
      <c r="D10" s="21">
        <f>IF($B$1="Monitoreo Enero",'1er. Trimestre'!V4,IF($B$1="Monitoreo Febrero",'1er. Trimestre'!Y4,IF($B$1="Monitoreo Marzo",'1er. Trimestre'!AB4,IF($B$1="Evaluación 1er. Trimestre",'1er. Trimestre'!AE4," "))))</f>
        <v>0</v>
      </c>
      <c r="E10" s="19" t="str">
        <f>IF($B$1="Monitoreo Enero",'1er. Trimestre'!U4,IF($B$1="Monitoreo Febrero",'1er. Trimestre'!X4,IF($B$1="Monitoreo Marzo",'1er. Trimestre'!AA4,IF($B$1="Evaluación 1er. Trimestre",'1er. Trimestre'!AD4," "))))</f>
        <v xml:space="preserve"> </v>
      </c>
    </row>
    <row r="11" spans="1:7" ht="45" x14ac:dyDescent="0.25">
      <c r="A11" s="19">
        <f>'1er. Trimestre'!D5</f>
        <v>0</v>
      </c>
      <c r="B11" s="20">
        <f>IF($B$1="Monitoreo Enero",'1er. Trimestre'!H5,IF($B$1="Monitoreo Febrero",'1er. Trimestre'!I5,IF($B$1="Monitoreo Marzo",'1er. Trimestre'!J5,IF($B$1="Evaluación 1er. Trimestre",SUM('1er. Trimestre'!H5:J5)," "))))</f>
        <v>0</v>
      </c>
      <c r="C11" s="20">
        <f>IF($B$1="Monitoreo Enero",'1er. Trimestre'!T5,IF($B$1="Monitoreo Febrero",'1er. Trimestre'!W5,IF($B$1="Monitoreo Marzo",'1er. Trimestre'!Z5,IF($B$1="Evaluación 1er. Trimestre",'1er. Trimestre'!AC5," "))))</f>
        <v>0</v>
      </c>
      <c r="D11" s="21">
        <f>IF($B$1="Monitoreo Enero",'1er. Trimestre'!V5,IF($B$1="Monitoreo Febrero",'1er. Trimestre'!Y5,IF($B$1="Monitoreo Marzo",'1er. Trimestre'!AB5,IF($B$1="Evaluación 1er. Trimestre",'1er. Trimestre'!AE5," "))))</f>
        <v>0</v>
      </c>
      <c r="E11" s="19" t="str">
        <f>IF($B$1="Monitoreo Enero",'1er. Trimestre'!U5,IF($B$1="Monitoreo Febrero",'1er. Trimestre'!X5,IF($B$1="Monitoreo Marzo",'1er. Trimestre'!AA5,IF($B$1="Evaluación 1er. Trimestre",'1er. Trimestre'!AD5," "))))</f>
        <v xml:space="preserve"> </v>
      </c>
    </row>
    <row r="12" spans="1:7" ht="90" x14ac:dyDescent="0.25">
      <c r="A12" s="19">
        <f>'1er. Trimestre'!D6</f>
        <v>0</v>
      </c>
      <c r="B12" s="20">
        <f>IF($B$1="Monitoreo Enero",'1er. Trimestre'!H6,IF($B$1="Monitoreo Febrero",'1er. Trimestre'!I6,IF($B$1="Monitoreo Marzo",'1er. Trimestre'!J6,IF($B$1="Evaluación 1er. Trimestre",SUM('1er. Trimestre'!H6:J6)," "))))</f>
        <v>0</v>
      </c>
      <c r="C12" s="20">
        <f>IF($B$1="Monitoreo Enero",'1er. Trimestre'!T6,IF($B$1="Monitoreo Febrero",'1er. Trimestre'!W6,IF($B$1="Monitoreo Marzo",'1er. Trimestre'!Z6,IF($B$1="Evaluación 1er. Trimestre",'1er. Trimestre'!AC6," "))))</f>
        <v>0</v>
      </c>
      <c r="D12" s="21">
        <f>IF($B$1="Monitoreo Enero",'1er. Trimestre'!V6,IF($B$1="Monitoreo Febrero",'1er. Trimestre'!Y6,IF($B$1="Monitoreo Marzo",'1er. Trimestre'!AB6,IF($B$1="Evaluación 1er. Trimestre",'1er. Trimestre'!AE6," "))))</f>
        <v>0</v>
      </c>
      <c r="E12" s="19" t="str">
        <f>IF($B$1="Monitoreo Enero",'1er. Trimestre'!U6,IF($B$1="Monitoreo Febrero",'1er. Trimestre'!X6,IF($B$1="Monitoreo Marzo",'1er. Trimestre'!AA6,IF($B$1="Evaluación 1er. Trimestre",'1er. Trimestre'!AD6," "))))</f>
        <v xml:space="preserve"> </v>
      </c>
    </row>
    <row r="13" spans="1:7" ht="44.25" customHeight="1" x14ac:dyDescent="0.25">
      <c r="A13" s="19">
        <f>'1er. Trimestre'!D7</f>
        <v>0</v>
      </c>
      <c r="B13" s="20">
        <f>IF($B$1="Monitoreo Enero",'1er. Trimestre'!H7,IF($B$1="Monitoreo Febrero",'1er. Trimestre'!I7,IF($B$1="Monitoreo Marzo",'1er. Trimestre'!J7,IF($B$1="Evaluación 1er. Trimestre",SUM('1er. Trimestre'!H7:J7)," "))))</f>
        <v>0</v>
      </c>
      <c r="C13" s="20">
        <f>IF($B$1="Monitoreo Enero",'1er. Trimestre'!T7,IF($B$1="Monitoreo Febrero",'1er. Trimestre'!W7,IF($B$1="Monitoreo Marzo",'1er. Trimestre'!Z7,IF($B$1="Evaluación 1er. Trimestre",'1er. Trimestre'!AC7," "))))</f>
        <v>0</v>
      </c>
      <c r="D13" s="21">
        <f>IF($B$1="Monitoreo Enero",'1er. Trimestre'!V7,IF($B$1="Monitoreo Febrero",'1er. Trimestre'!Y7,IF($B$1="Monitoreo Marzo",'1er. Trimestre'!AB7,IF($B$1="Evaluación 1er. Trimestre",'1er. Trimestre'!AE7," "))))</f>
        <v>0</v>
      </c>
      <c r="E13" s="19" t="str">
        <f>IF($B$1="Monitoreo Enero",'1er. Trimestre'!U7,IF($B$1="Monitoreo Febrero",'1er. Trimestre'!X7,IF($B$1="Monitoreo Marzo",'1er. Trimestre'!AA7,IF($B$1="Evaluación 1er. Trimestre",'1er. Trimestre'!AD7," "))))</f>
        <v xml:space="preserve"> </v>
      </c>
    </row>
    <row r="14" spans="1:7" ht="75" x14ac:dyDescent="0.25">
      <c r="A14" s="19">
        <f>'1er. Trimestre'!D8</f>
        <v>0</v>
      </c>
      <c r="B14" s="20">
        <f>IF($B$1="Monitoreo Enero",'1er. Trimestre'!H8,IF($B$1="Monitoreo Febrero",'1er. Trimestre'!I8,IF($B$1="Monitoreo Marzo",'1er. Trimestre'!J8,IF($B$1="Evaluación 1er. Trimestre",SUM('1er. Trimestre'!H8:J8)," "))))</f>
        <v>0</v>
      </c>
      <c r="C14" s="20">
        <f>IF($B$1="Monitoreo Enero",'1er. Trimestre'!T8,IF($B$1="Monitoreo Febrero",'1er. Trimestre'!W8,IF($B$1="Monitoreo Marzo",'1er. Trimestre'!Z8,IF($B$1="Evaluación 1er. Trimestre",'1er. Trimestre'!AC8," "))))</f>
        <v>0</v>
      </c>
      <c r="D14" s="21">
        <f>IF($B$1="Monitoreo Enero",'1er. Trimestre'!V8,IF($B$1="Monitoreo Febrero",'1er. Trimestre'!Y8,IF($B$1="Monitoreo Marzo",'1er. Trimestre'!AB8,IF($B$1="Evaluación 1er. Trimestre",'1er. Trimestre'!AE8," "))))</f>
        <v>0</v>
      </c>
      <c r="E14" s="19" t="str">
        <f>IF($B$1="Monitoreo Enero",'1er. Trimestre'!U8,IF($B$1="Monitoreo Febrero",'1er. Trimestre'!X8,IF($B$1="Monitoreo Marzo",'1er. Trimestre'!AA8,IF($B$1="Evaluación 1er. Trimestre",'1er. Trimestre'!AD8," "))))</f>
        <v xml:space="preserve"> </v>
      </c>
    </row>
    <row r="15" spans="1:7" x14ac:dyDescent="0.25">
      <c r="A15" s="19">
        <f>'1er. Trimestre'!D9</f>
        <v>0</v>
      </c>
      <c r="B15" s="20">
        <f>IF($B$1="Monitoreo Enero",'1er. Trimestre'!H9,IF($B$1="Monitoreo Febrero",'1er. Trimestre'!I9,IF($B$1="Monitoreo Marzo",'1er. Trimestre'!J9,IF($B$1="Evaluación 1er. Trimestre",SUM('1er. Trimestre'!H9:J9)," "))))</f>
        <v>0</v>
      </c>
      <c r="C15" s="20">
        <f>IF($B$1="Monitoreo Enero",'1er. Trimestre'!T9,IF($B$1="Monitoreo Febrero",'1er. Trimestre'!W9,IF($B$1="Monitoreo Marzo",'1er. Trimestre'!Z9,IF($B$1="Evaluación 1er. Trimestre",'1er. Trimestre'!AC9," "))))</f>
        <v>0</v>
      </c>
      <c r="D15" s="21">
        <f>IF($B$1="Monitoreo Enero",'1er. Trimestre'!V9,IF($B$1="Monitoreo Febrero",'1er. Trimestre'!Y9,IF($B$1="Monitoreo Marzo",'1er. Trimestre'!AB9,IF($B$1="Evaluación 1er. Trimestre",'1er. Trimestre'!AE9," "))))</f>
        <v>0</v>
      </c>
      <c r="E15" s="19" t="str">
        <f>IF($B$1="Monitoreo Enero",'1er. Trimestre'!U9,IF($B$1="Monitoreo Febrero",'1er. Trimestre'!X9,IF($B$1="Monitoreo Marzo",'1er. Trimestre'!AA9,IF($B$1="Evaluación 1er. Trimestre",'1er. Trimestre'!AD9," "))))</f>
        <v xml:space="preserve"> </v>
      </c>
    </row>
    <row r="16" spans="1:7" ht="36.75" customHeight="1" x14ac:dyDescent="0.25">
      <c r="A16" s="19">
        <f>'1er. Trimestre'!D10</f>
        <v>0</v>
      </c>
      <c r="B16" s="20">
        <f>IF($B$1="Monitoreo Enero",'1er. Trimestre'!H10,IF($B$1="Monitoreo Febrero",'1er. Trimestre'!I10,IF($B$1="Monitoreo Marzo",'1er. Trimestre'!J10,IF($B$1="Evaluación 1er. Trimestre",SUM('1er. Trimestre'!H10:J10)," "))))</f>
        <v>0</v>
      </c>
      <c r="C16" s="20">
        <f>IF($B$1="Monitoreo Enero",'1er. Trimestre'!T10,IF($B$1="Monitoreo Febrero",'1er. Trimestre'!W10,IF($B$1="Monitoreo Marzo",'1er. Trimestre'!Z10,IF($B$1="Evaluación 1er. Trimestre",'1er. Trimestre'!AC10," "))))</f>
        <v>0</v>
      </c>
      <c r="D16" s="21">
        <f>IF($B$1="Monitoreo Enero",'1er. Trimestre'!V10,IF($B$1="Monitoreo Febrero",'1er. Trimestre'!Y10,IF($B$1="Monitoreo Marzo",'1er. Trimestre'!AB10,IF($B$1="Evaluación 1er. Trimestre",'1er. Trimestre'!AE10," "))))</f>
        <v>0</v>
      </c>
      <c r="E16" s="19" t="str">
        <f>IF($B$1="Monitoreo Enero",'1er. Trimestre'!U10,IF($B$1="Monitoreo Febrero",'1er. Trimestre'!X10,IF($B$1="Monitoreo Marzo",'1er. Trimestre'!AA10,IF($B$1="Evaluación 1er. Trimestre",'1er. Trimestre'!AD10," "))))</f>
        <v xml:space="preserve"> </v>
      </c>
    </row>
    <row r="17" spans="1:7" ht="39" customHeight="1" x14ac:dyDescent="0.25">
      <c r="A17" s="19">
        <f>'1er. Trimestre'!D11</f>
        <v>0</v>
      </c>
      <c r="B17" s="20">
        <f>IF($B$1="Monitoreo Enero",'1er. Trimestre'!H11,IF($B$1="Monitoreo Febrero",'1er. Trimestre'!I11,IF($B$1="Monitoreo Marzo",'1er. Trimestre'!J11,IF($B$1="Evaluación 1er. Trimestre",SUM('1er. Trimestre'!H11:J11)," "))))</f>
        <v>0</v>
      </c>
      <c r="C17" s="20">
        <f>IF($B$1="Monitoreo Enero",'1er. Trimestre'!T11,IF($B$1="Monitoreo Febrero",'1er. Trimestre'!W11,IF($B$1="Monitoreo Marzo",'1er. Trimestre'!Z11,IF($B$1="Evaluación 1er. Trimestre",'1er. Trimestre'!AC11," "))))</f>
        <v>0</v>
      </c>
      <c r="D17" s="21">
        <f>IF($B$1="Monitoreo Enero",'1er. Trimestre'!V11,IF($B$1="Monitoreo Febrero",'1er. Trimestre'!Y11,IF($B$1="Monitoreo Marzo",'1er. Trimestre'!AB11,IF($B$1="Evaluación 1er. Trimestre",'1er. Trimestre'!AE11," "))))</f>
        <v>0</v>
      </c>
      <c r="E17" s="19" t="str">
        <f>IF($B$1="Monitoreo Enero",'1er. Trimestre'!U11,IF($B$1="Monitoreo Febrero",'1er. Trimestre'!X11,IF($B$1="Monitoreo Marzo",'1er. Trimestre'!AA11,IF($B$1="Evaluación 1er. Trimestre",'1er. Trimestre'!AD11," "))))</f>
        <v xml:space="preserve"> </v>
      </c>
    </row>
    <row r="18" spans="1:7" ht="44.25" customHeight="1" x14ac:dyDescent="0.25">
      <c r="A18" s="19">
        <f>'1er. Trimestre'!D12</f>
        <v>0</v>
      </c>
      <c r="B18" s="20">
        <f>IF($B$1="Monitoreo Enero",'1er. Trimestre'!H12,IF($B$1="Monitoreo Febrero",'1er. Trimestre'!I12,IF($B$1="Monitoreo Marzo",'1er. Trimestre'!J12,IF($B$1="Evaluación 1er. Trimestre",SUM('1er. Trimestre'!H12:J12)," "))))</f>
        <v>0</v>
      </c>
      <c r="C18" s="20">
        <f>IF($B$1="Monitoreo Enero",'1er. Trimestre'!T12,IF($B$1="Monitoreo Febrero",'1er. Trimestre'!W12,IF($B$1="Monitoreo Marzo",'1er. Trimestre'!Z12,IF($B$1="Evaluación 1er. Trimestre",'1er. Trimestre'!AC12," "))))</f>
        <v>0</v>
      </c>
      <c r="D18" s="21">
        <f>IF($B$1="Monitoreo Enero",'1er. Trimestre'!V12,IF($B$1="Monitoreo Febrero",'1er. Trimestre'!Y12,IF($B$1="Monitoreo Marzo",'1er. Trimestre'!AB12,IF($B$1="Evaluación 1er. Trimestre",'1er. Trimestre'!AE12," "))))</f>
        <v>0</v>
      </c>
      <c r="E18" s="19" t="str">
        <f>IF($B$1="Monitoreo Enero",'1er. Trimestre'!U12,IF($B$1="Monitoreo Febrero",'1er. Trimestre'!X12,IF($B$1="Monitoreo Marzo",'1er. Trimestre'!AA12,IF($B$1="Evaluación 1er. Trimestre",'1er. Trimestre'!AD12," "))))</f>
        <v xml:space="preserve"> </v>
      </c>
    </row>
    <row r="19" spans="1:7" x14ac:dyDescent="0.25">
      <c r="A19" s="166" t="str">
        <f>CONCATENATE("RESULTADO ESPERADO: ",'1er. Trimestre'!B13)</f>
        <v xml:space="preserve">RESULTADO ESPERADO: </v>
      </c>
      <c r="B19" s="166"/>
      <c r="C19" s="166"/>
      <c r="D19" s="166"/>
      <c r="E19" s="166"/>
    </row>
    <row r="20" spans="1:7" x14ac:dyDescent="0.25">
      <c r="A20" s="16" t="s">
        <v>25</v>
      </c>
      <c r="B20" s="17" t="s">
        <v>26</v>
      </c>
      <c r="C20" s="16" t="s">
        <v>27</v>
      </c>
      <c r="D20" s="16" t="s">
        <v>28</v>
      </c>
      <c r="E20" s="16" t="s">
        <v>29</v>
      </c>
    </row>
    <row r="21" spans="1:7" ht="24" customHeight="1" x14ac:dyDescent="0.25">
      <c r="A21" s="19">
        <f>'1er. Trimestre'!D13</f>
        <v>0</v>
      </c>
      <c r="B21" s="20">
        <f>IF($B$1="Monitoreo Enero",'1er. Trimestre'!H13,IF($B$1="Monitoreo Febrero",'1er. Trimestre'!I13,IF($B$1="Monitoreo Marzo",'1er. Trimestre'!J13,IF($B$1="Evaluación 1er. Trimestre",SUM('1er. Trimestre'!H13:J13)," "))))</f>
        <v>0</v>
      </c>
      <c r="C21" s="20">
        <f>IF($B$1="Monitoreo Enero",'1er. Trimestre'!T13,IF($B$1="Monitoreo Febrero",'1er. Trimestre'!W13,IF($B$1="Monitoreo Marzo",'1er. Trimestre'!Z13,IF($B$1="Evaluación 1er. Trimestre",'1er. Trimestre'!AC13," "))))</f>
        <v>0</v>
      </c>
      <c r="D21" s="21">
        <f>IF($B$1="Monitoreo Enero",'1er. Trimestre'!V13,IF($B$1="Monitoreo Febrero",'1er. Trimestre'!Y13,IF($B$1="Monitoreo Marzo",'1er. Trimestre'!AB13,IF($B$1="Evaluación 1er. Trimestre",'1er. Trimestre'!AE13," "))))</f>
        <v>0</v>
      </c>
      <c r="E21" s="19" t="str">
        <f>IF($B$1="Monitoreo Enero",'1er. Trimestre'!U13,IF($B$1="Monitoreo Febrero",'1er. Trimestre'!X13,IF($B$1="Monitoreo Marzo",'1er. Trimestre'!AA13,IF($B$1="Evaluación 1er. Trimestre",'1er. Trimestre'!AD13," "))))</f>
        <v xml:space="preserve"> </v>
      </c>
    </row>
    <row r="22" spans="1:7" x14ac:dyDescent="0.25">
      <c r="A22" s="19">
        <f>'1er. Trimestre'!D14</f>
        <v>0</v>
      </c>
      <c r="B22" s="20">
        <f>IF($B$1="Monitoreo Enero",'1er. Trimestre'!H14,IF($B$1="Monitoreo Febrero",'1er. Trimestre'!I14,IF($B$1="Monitoreo Marzo",'1er. Trimestre'!J14,IF($B$1="Evaluación 1er. Trimestre",SUM('1er. Trimestre'!H14:J14)," "))))</f>
        <v>0</v>
      </c>
      <c r="C22" s="20">
        <f>IF($B$1="Monitoreo Enero",'1er. Trimestre'!T14,IF($B$1="Monitoreo Febrero",'1er. Trimestre'!W14,IF($B$1="Monitoreo Marzo",'1er. Trimestre'!Z14,IF($B$1="Evaluación 1er. Trimestre",'1er. Trimestre'!AC14," "))))</f>
        <v>0</v>
      </c>
      <c r="D22" s="21">
        <f>IF($B$1="Monitoreo Enero",'1er. Trimestre'!V14,IF($B$1="Monitoreo Febrero",'1er. Trimestre'!Y14,IF($B$1="Monitoreo Marzo",'1er. Trimestre'!AB14,IF($B$1="Evaluación 1er. Trimestre",'1er. Trimestre'!AE14," "))))</f>
        <v>0</v>
      </c>
      <c r="E22" s="19" t="str">
        <f>IF($B$1="Monitoreo Enero",'1er. Trimestre'!U14,IF($B$1="Monitoreo Febrero",'1er. Trimestre'!X14,IF($B$1="Monitoreo Marzo",'1er. Trimestre'!AA14,IF($B$1="Evaluación 1er. Trimestre",'1er. Trimestre'!AD14," "))))</f>
        <v xml:space="preserve"> </v>
      </c>
    </row>
    <row r="23" spans="1:7" ht="33.75" customHeight="1" x14ac:dyDescent="0.25">
      <c r="A23" s="19">
        <f>'1er. Trimestre'!D15</f>
        <v>0</v>
      </c>
      <c r="B23" s="20">
        <f>IF($B$1="Monitoreo Enero",'1er. Trimestre'!H15,IF($B$1="Monitoreo Febrero",'1er. Trimestre'!I15,IF($B$1="Monitoreo Marzo",'1er. Trimestre'!J15,IF($B$1="Evaluación 1er. Trimestre",SUM('1er. Trimestre'!H15:J15)," "))))</f>
        <v>0</v>
      </c>
      <c r="C23" s="20">
        <f>IF($B$1="Monitoreo Enero",'1er. Trimestre'!T15,IF($B$1="Monitoreo Febrero",'1er. Trimestre'!W15,IF($B$1="Monitoreo Marzo",'1er. Trimestre'!Z15,IF($B$1="Evaluación 1er. Trimestre",'1er. Trimestre'!AC15," "))))</f>
        <v>0</v>
      </c>
      <c r="D23" s="21">
        <f>IF($B$1="Monitoreo Enero",'1er. Trimestre'!V15,IF($B$1="Monitoreo Febrero",'1er. Trimestre'!Y15,IF($B$1="Monitoreo Marzo",'1er. Trimestre'!AB15,IF($B$1="Evaluación 1er. Trimestre",'1er. Trimestre'!AE15," "))))</f>
        <v>0</v>
      </c>
      <c r="E23" s="19" t="str">
        <f>IF($B$1="Monitoreo Enero",'1er. Trimestre'!U15,IF($B$1="Monitoreo Febrero",'1er. Trimestre'!X15,IF($B$1="Monitoreo Marzo",'1er. Trimestre'!AA15,IF($B$1="Evaluación 1er. Trimestre",'1er. Trimestre'!AD15," "))))</f>
        <v xml:space="preserve"> </v>
      </c>
    </row>
    <row r="24" spans="1:7" ht="23.25" customHeight="1" x14ac:dyDescent="0.25">
      <c r="A24" s="19">
        <f>'1er. Trimestre'!D16</f>
        <v>0</v>
      </c>
      <c r="B24" s="20">
        <f>IF($B$1="Monitoreo Enero",'1er. Trimestre'!H16,IF($B$1="Monitoreo Febrero",'1er. Trimestre'!I16,IF($B$1="Monitoreo Marzo",'1er. Trimestre'!J16,IF($B$1="Evaluación 1er. Trimestre",SUM('1er. Trimestre'!H16:J16)," "))))</f>
        <v>0</v>
      </c>
      <c r="C24" s="20">
        <f>IF($B$1="Monitoreo Enero",'1er. Trimestre'!T16,IF($B$1="Monitoreo Febrero",'1er. Trimestre'!W16,IF($B$1="Monitoreo Marzo",'1er. Trimestre'!Z16,IF($B$1="Evaluación 1er. Trimestre",'1er. Trimestre'!AC16," "))))</f>
        <v>0</v>
      </c>
      <c r="D24" s="21">
        <f>IF($B$1="Monitoreo Enero",'1er. Trimestre'!V16,IF($B$1="Monitoreo Febrero",'1er. Trimestre'!Y16,IF($B$1="Monitoreo Marzo",'1er. Trimestre'!AB16,IF($B$1="Evaluación 1er. Trimestre",'1er. Trimestre'!AE16," "))))</f>
        <v>0</v>
      </c>
      <c r="E24" s="19" t="str">
        <f>IF($B$1="Monitoreo Enero",'1er. Trimestre'!U16,IF($B$1="Monitoreo Febrero",'1er. Trimestre'!X16,IF($B$1="Monitoreo Marzo",'1er. Trimestre'!AA16,IF($B$1="Evaluación 1er. Trimestre",'1er. Trimestre'!AD16," "))))</f>
        <v xml:space="preserve"> </v>
      </c>
    </row>
    <row r="25" spans="1:7" x14ac:dyDescent="0.25">
      <c r="A25" s="19">
        <f>'1er. Trimestre'!D17</f>
        <v>0</v>
      </c>
      <c r="B25" s="20">
        <f>IF($B$1="Monitoreo Enero",'1er. Trimestre'!H17,IF($B$1="Monitoreo Febrero",'1er. Trimestre'!I17,IF($B$1="Monitoreo Marzo",'1er. Trimestre'!J17,IF($B$1="Evaluación 1er. Trimestre",SUM('1er. Trimestre'!H17:J17)," "))))</f>
        <v>0</v>
      </c>
      <c r="C25" s="20">
        <f>IF($B$1="Monitoreo Enero",'1er. Trimestre'!T17,IF($B$1="Monitoreo Febrero",'1er. Trimestre'!W17,IF($B$1="Monitoreo Marzo",'1er. Trimestre'!Z17,IF($B$1="Evaluación 1er. Trimestre",'1er. Trimestre'!AC17," "))))</f>
        <v>0</v>
      </c>
      <c r="D25" s="21">
        <f>IF($B$1="Monitoreo Enero",'1er. Trimestre'!V17,IF($B$1="Monitoreo Febrero",'1er. Trimestre'!Y17,IF($B$1="Monitoreo Marzo",'1er. Trimestre'!AB17,IF($B$1="Evaluación 1er. Trimestre",'1er. Trimestre'!AE17," "))))</f>
        <v>0</v>
      </c>
      <c r="E25" s="19" t="str">
        <f>IF($B$1="Monitoreo Enero",'1er. Trimestre'!U17,IF($B$1="Monitoreo Febrero",'1er. Trimestre'!X17,IF($B$1="Monitoreo Marzo",'1er. Trimestre'!AA17,IF($B$1="Evaluación 1er. Trimestre",'1er. Trimestre'!AD17," "))))</f>
        <v xml:space="preserve"> </v>
      </c>
    </row>
    <row r="26" spans="1:7" x14ac:dyDescent="0.25">
      <c r="A26" s="19">
        <f>'1er. Trimestre'!D18</f>
        <v>0</v>
      </c>
      <c r="B26" s="20">
        <f>IF($B$1="Monitoreo Enero",'1er. Trimestre'!H18,IF($B$1="Monitoreo Febrero",'1er. Trimestre'!I18,IF($B$1="Monitoreo Marzo",'1er. Trimestre'!J18,IF($B$1="Evaluación 1er. Trimestre",SUM('1er. Trimestre'!H18:J18)," "))))</f>
        <v>0</v>
      </c>
      <c r="C26" s="20">
        <f>IF($B$1="Monitoreo Enero",'1er. Trimestre'!T18,IF($B$1="Monitoreo Febrero",'1er. Trimestre'!W18,IF($B$1="Monitoreo Marzo",'1er. Trimestre'!Z18,IF($B$1="Evaluación 1er. Trimestre",'1er. Trimestre'!AC18," "))))</f>
        <v>0</v>
      </c>
      <c r="D26" s="21">
        <f>IF($B$1="Monitoreo Enero",'1er. Trimestre'!V18,IF($B$1="Monitoreo Febrero",'1er. Trimestre'!Y18,IF($B$1="Monitoreo Marzo",'1er. Trimestre'!AB18,IF($B$1="Evaluación 1er. Trimestre",'1er. Trimestre'!AE18," "))))</f>
        <v>0</v>
      </c>
      <c r="E26" s="19" t="str">
        <f>IF($B$1="Monitoreo Enero",'1er. Trimestre'!U18,IF($B$1="Monitoreo Febrero",'1er. Trimestre'!X18,IF($B$1="Monitoreo Marzo",'1er. Trimestre'!AA18,IF($B$1="Evaluación 1er. Trimestre",'1er. Trimestre'!AD18," "))))</f>
        <v xml:space="preserve"> </v>
      </c>
    </row>
    <row r="27" spans="1:7" ht="23.25" customHeight="1" x14ac:dyDescent="0.25">
      <c r="A27" s="173" t="str">
        <f>CONCATENATE("OBJETIVO OPERATIVO: ",'1er. Trimestre'!A19)</f>
        <v xml:space="preserve">OBJETIVO OPERATIVO: </v>
      </c>
      <c r="B27" s="173"/>
      <c r="C27" s="173"/>
      <c r="D27" s="173"/>
      <c r="E27" s="173"/>
    </row>
    <row r="28" spans="1:7" ht="30" customHeight="1" x14ac:dyDescent="0.25">
      <c r="A28" s="166" t="str">
        <f>CONCATENATE("RESULTADO ESPERADO: ",'1er. Trimestre'!B19)</f>
        <v xml:space="preserve">RESULTADO ESPERADO: </v>
      </c>
      <c r="B28" s="166"/>
      <c r="C28" s="166"/>
      <c r="D28" s="166"/>
      <c r="E28" s="166"/>
      <c r="G28" s="15"/>
    </row>
    <row r="29" spans="1:7" x14ac:dyDescent="0.25">
      <c r="A29" s="16" t="s">
        <v>25</v>
      </c>
      <c r="B29" s="17" t="s">
        <v>26</v>
      </c>
      <c r="C29" s="16" t="s">
        <v>27</v>
      </c>
      <c r="D29" s="16" t="s">
        <v>28</v>
      </c>
      <c r="E29" s="16" t="s">
        <v>29</v>
      </c>
      <c r="F29" s="18"/>
      <c r="G29" s="18"/>
    </row>
    <row r="30" spans="1:7" ht="56.25" customHeight="1" x14ac:dyDescent="0.25">
      <c r="A30" s="19">
        <f>'1er. Trimestre'!D19</f>
        <v>0</v>
      </c>
      <c r="B30" s="20">
        <f>IF($B$1="Monitoreo Enero",'1er. Trimestre'!H19,IF($B$1="Monitoreo Febrero",'1er. Trimestre'!I19,IF($B$1="Monitoreo Marzo",'1er. Trimestre'!J19,IF($B$1="Evaluación 1er. Trimestre",SUM('1er. Trimestre'!H19:J19)," "))))</f>
        <v>0</v>
      </c>
      <c r="C30" s="20">
        <f>IF($B$1="Monitoreo Enero",'1er. Trimestre'!T19,IF($B$1="Monitoreo Febrero",'1er. Trimestre'!W19,IF($B$1="Monitoreo Marzo",'1er. Trimestre'!Z19,IF($B$1="Evaluación 1er. Trimestre",'1er. Trimestre'!AC19," "))))</f>
        <v>0</v>
      </c>
      <c r="D30" s="21">
        <f>IF($B$1="Monitoreo Enero",'1er. Trimestre'!V19,IF($B$1="Monitoreo Febrero",'1er. Trimestre'!Y19,IF($B$1="Monitoreo Marzo",'1er. Trimestre'!AB19,IF($B$1="Evaluación 1er. Trimestre",'1er. Trimestre'!AE19," "))))</f>
        <v>0</v>
      </c>
      <c r="E30" s="19" t="str">
        <f>IF($B$1="Monitoreo Enero",'1er. Trimestre'!U19,IF($B$1="Monitoreo Febrero",'1er. Trimestre'!X19,IF($B$1="Monitoreo Marzo",'1er. Trimestre'!AA19,IF($B$1="Evaluación 1er. Trimestre",'1er. Trimestre'!AD19," "))))</f>
        <v xml:space="preserve"> </v>
      </c>
    </row>
    <row r="31" spans="1:7" ht="54" customHeight="1" x14ac:dyDescent="0.25">
      <c r="A31" s="19">
        <f>'1er. Trimestre'!D20</f>
        <v>0</v>
      </c>
      <c r="B31" s="20">
        <f>IF($B$1="Monitoreo Enero",'1er. Trimestre'!H20,IF($B$1="Monitoreo Febrero",'1er. Trimestre'!I20,IF($B$1="Monitoreo Marzo",'1er. Trimestre'!J20,IF($B$1="Evaluación 1er. Trimestre",SUM('1er. Trimestre'!H20:J20)," "))))</f>
        <v>0</v>
      </c>
      <c r="C31" s="20">
        <f>IF($B$1="Monitoreo Enero",'1er. Trimestre'!T20,IF($B$1="Monitoreo Febrero",'1er. Trimestre'!W20,IF($B$1="Monitoreo Marzo",'1er. Trimestre'!Z20,IF($B$1="Evaluación 1er. Trimestre",'1er. Trimestre'!AC20," "))))</f>
        <v>0</v>
      </c>
      <c r="D31" s="21">
        <f>IF($B$1="Monitoreo Enero",'1er. Trimestre'!V20,IF($B$1="Monitoreo Febrero",'1er. Trimestre'!Y20,IF($B$1="Monitoreo Marzo",'1er. Trimestre'!AB20,IF($B$1="Evaluación 1er. Trimestre",'1er. Trimestre'!AE20," "))))</f>
        <v>0</v>
      </c>
      <c r="E31" s="19" t="str">
        <f>IF($B$1="Monitoreo Enero",'1er. Trimestre'!U20,IF($B$1="Monitoreo Febrero",'1er. Trimestre'!X20,IF($B$1="Monitoreo Marzo",'1er. Trimestre'!AA20,IF($B$1="Evaluación 1er. Trimestre",'1er. Trimestre'!AD20," "))))</f>
        <v xml:space="preserve"> </v>
      </c>
    </row>
  </sheetData>
  <sheetProtection formatColumns="0" formatRows="0"/>
  <mergeCells count="10">
    <mergeCell ref="A28:E28"/>
    <mergeCell ref="A7:E7"/>
    <mergeCell ref="B1:D1"/>
    <mergeCell ref="A3:E3"/>
    <mergeCell ref="B4:D4"/>
    <mergeCell ref="E4:E5"/>
    <mergeCell ref="C5:D5"/>
    <mergeCell ref="A6:E6"/>
    <mergeCell ref="A19:E19"/>
    <mergeCell ref="A27:E27"/>
  </mergeCells>
  <dataValidations count="2">
    <dataValidation allowBlank="1" showErrorMessage="1" promptTitle="Sugerencia" prompt="Selecciones el Mes que desea visualizar." sqref="A1 A65515"/>
    <dataValidation type="list" showErrorMessage="1" errorTitle="Sugerencia" error="Selecciones el informe que desea visualizar." promptTitle="Sugerencia" prompt="_x000a_Selecciones el mes que desea visualizar/imprimir." sqref="B1:D1 B65515:D65515">
      <formula1>"Monitoreo Enero, Monitoreo Febrero, Monitoreo Marzo, Evaluación 1er. Trimestre"</formula1>
    </dataValidation>
  </dataValidations>
  <printOptions horizontalCentered="1" verticalCentered="1"/>
  <pageMargins left="0.43307086614173229" right="0.35433070866141736" top="0.74803149606299213" bottom="0.74803149606299213" header="0.31496062992125984" footer="0.31496062992125984"/>
  <pageSetup scale="70" orientation="portrait" r:id="rId1"/>
  <headerFooter>
    <oddFooter>&amp;CPágina &amp;P de &amp;N</oddFooter>
  </headerFooter>
  <rowBreaks count="1" manualBreakCount="1">
    <brk id="27" max="4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tabColor rgb="FFFF0000"/>
  </sheetPr>
  <dimension ref="A1:AU22"/>
  <sheetViews>
    <sheetView showGridLines="0" zoomScale="60" zoomScaleNormal="60" zoomScaleSheetLayoutView="90" workbookViewId="0">
      <pane xSplit="19" ySplit="2" topLeftCell="T3" activePane="bottomRight" state="frozen"/>
      <selection activeCell="G14" sqref="G14"/>
      <selection pane="topRight" activeCell="G14" sqref="G14"/>
      <selection pane="bottomLeft" activeCell="G14" sqref="G14"/>
      <selection pane="bottomRight" activeCell="T4" sqref="T4"/>
    </sheetView>
  </sheetViews>
  <sheetFormatPr baseColWidth="10" defaultRowHeight="15" x14ac:dyDescent="0.25"/>
  <cols>
    <col min="1" max="1" width="21" style="1" customWidth="1"/>
    <col min="2" max="2" width="28.28515625" style="1" customWidth="1"/>
    <col min="3" max="3" width="7" style="1" customWidth="1"/>
    <col min="4" max="4" width="25.5703125" style="1" customWidth="1"/>
    <col min="5" max="5" width="7.85546875" style="93" customWidth="1"/>
    <col min="6" max="6" width="11.42578125" style="1"/>
    <col min="7" max="7" width="6.7109375" style="1" customWidth="1"/>
    <col min="8" max="10" width="3" style="1" hidden="1" customWidth="1"/>
    <col min="11" max="12" width="3" style="1" bestFit="1" customWidth="1"/>
    <col min="13" max="13" width="4.7109375" style="1" customWidth="1"/>
    <col min="14" max="19" width="3" style="1" hidden="1" customWidth="1"/>
    <col min="20" max="20" width="11.42578125" style="1"/>
    <col min="21" max="21" width="19.28515625" style="1" customWidth="1"/>
    <col min="22" max="23" width="11.42578125" style="1"/>
    <col min="24" max="24" width="17.7109375" style="1" customWidth="1"/>
    <col min="25" max="26" width="11.42578125" style="1"/>
    <col min="27" max="27" width="29.140625" style="1" customWidth="1"/>
    <col min="28" max="29" width="11.42578125" style="1"/>
    <col min="30" max="30" width="28.42578125" style="1" customWidth="1"/>
    <col min="31" max="31" width="11.42578125" style="1"/>
    <col min="32" max="32" width="11.42578125" style="107"/>
    <col min="33" max="33" width="11.42578125" style="107" customWidth="1"/>
    <col min="34" max="34" width="13.7109375" style="107" customWidth="1"/>
    <col min="35" max="40" width="11.42578125" style="107" customWidth="1"/>
    <col min="41" max="41" width="11.42578125" style="107"/>
    <col min="42" max="16384" width="11.42578125" style="1"/>
  </cols>
  <sheetData>
    <row r="1" spans="1:47" ht="27" customHeight="1" thickBot="1" x14ac:dyDescent="0.3">
      <c r="A1" s="161" t="s">
        <v>69</v>
      </c>
      <c r="B1" s="161"/>
      <c r="C1" s="161"/>
      <c r="D1" s="161"/>
      <c r="E1" s="161"/>
      <c r="F1" s="161"/>
      <c r="G1" s="161"/>
      <c r="H1" s="161"/>
      <c r="I1" s="161"/>
      <c r="J1" s="161"/>
      <c r="K1" s="162"/>
      <c r="L1" s="162"/>
      <c r="M1" s="162"/>
      <c r="N1" s="161"/>
      <c r="O1" s="161"/>
      <c r="P1" s="161"/>
      <c r="Q1" s="161"/>
      <c r="R1" s="161"/>
      <c r="S1" s="161"/>
      <c r="T1" s="145" t="s">
        <v>41</v>
      </c>
      <c r="U1" s="146"/>
      <c r="V1" s="147"/>
      <c r="W1" s="148" t="s">
        <v>42</v>
      </c>
      <c r="X1" s="149"/>
      <c r="Y1" s="150"/>
      <c r="Z1" s="158" t="s">
        <v>43</v>
      </c>
      <c r="AA1" s="159"/>
      <c r="AB1" s="160"/>
      <c r="AC1" s="163" t="s">
        <v>44</v>
      </c>
      <c r="AD1" s="164"/>
      <c r="AE1" s="165"/>
      <c r="AP1" s="11"/>
      <c r="AQ1" s="11"/>
      <c r="AR1" s="11"/>
      <c r="AS1" s="11"/>
      <c r="AT1" s="11"/>
      <c r="AU1" s="11"/>
    </row>
    <row r="2" spans="1:47" ht="30" x14ac:dyDescent="0.25">
      <c r="A2" s="2" t="s">
        <v>0</v>
      </c>
      <c r="B2" s="2" t="s">
        <v>14</v>
      </c>
      <c r="C2" s="2" t="s">
        <v>1</v>
      </c>
      <c r="D2" s="2" t="s">
        <v>2</v>
      </c>
      <c r="E2" s="92" t="s">
        <v>1</v>
      </c>
      <c r="F2" s="2" t="s">
        <v>3</v>
      </c>
      <c r="G2" s="2" t="s">
        <v>4</v>
      </c>
      <c r="H2" s="2" t="s">
        <v>5</v>
      </c>
      <c r="I2" s="2" t="s">
        <v>6</v>
      </c>
      <c r="J2" s="24" t="s">
        <v>7</v>
      </c>
      <c r="K2" s="26" t="s">
        <v>8</v>
      </c>
      <c r="L2" s="27" t="s">
        <v>7</v>
      </c>
      <c r="M2" s="28" t="s">
        <v>9</v>
      </c>
      <c r="N2" s="25" t="s">
        <v>9</v>
      </c>
      <c r="O2" s="2" t="s">
        <v>8</v>
      </c>
      <c r="P2" s="2" t="s">
        <v>10</v>
      </c>
      <c r="Q2" s="2" t="s">
        <v>11</v>
      </c>
      <c r="R2" s="2" t="s">
        <v>12</v>
      </c>
      <c r="S2" s="2" t="s">
        <v>13</v>
      </c>
      <c r="T2" s="3" t="s">
        <v>18</v>
      </c>
      <c r="U2" s="3" t="s">
        <v>19</v>
      </c>
      <c r="V2" s="3" t="s">
        <v>20</v>
      </c>
      <c r="W2" s="4" t="s">
        <v>18</v>
      </c>
      <c r="X2" s="4" t="s">
        <v>19</v>
      </c>
      <c r="Y2" s="4" t="s">
        <v>20</v>
      </c>
      <c r="Z2" s="5" t="s">
        <v>18</v>
      </c>
      <c r="AA2" s="5" t="s">
        <v>19</v>
      </c>
      <c r="AB2" s="5" t="s">
        <v>20</v>
      </c>
      <c r="AC2" s="6" t="s">
        <v>18</v>
      </c>
      <c r="AD2" s="6" t="s">
        <v>19</v>
      </c>
      <c r="AE2" s="6" t="s">
        <v>20</v>
      </c>
      <c r="AG2" s="107" t="str">
        <f>IF('Informes 2o. Trimestre'!B1="Monitoreo Abril","M1",IF('Informes 2o. Trimestre'!B1="Monitoreo Mayo","M2",IF('Informes 2o. Trimestre'!B1="Monitoreo Junio","M3","T")))</f>
        <v>T</v>
      </c>
      <c r="AH2" s="108" t="str">
        <f>CONCATENATE(A1,"                         ",(IF(AG2="M1","MONITOREO DE ABRIL",IF(AG2="M2","MONITOREO DE MAYO",IF(AG2="M3","MONITOREO DE JUNIO","EVALUACIÓN DEL 2o. TRIMESTRE")))),"                                        ","                                                                        Cumplimiento por Objetivo Operativo                  ")</f>
        <v xml:space="preserve">OFICINA DE ESTADÍSTICA E INFORMÁTICA - PAT2014                         EVALUACIÓN DEL 2o. TRIMESTRE                                                                                                                Cumplimiento por Objetivo Operativo                  </v>
      </c>
      <c r="AI2" s="108" t="str">
        <f>CONCATENATE(A1,"                         ",(IF(AG2="M1","MONITOREO DE ABRIL",IF(AG2="M2","MONITOREO DE MAYO",IF(AG2="M3","MONITOREO DE JUNIO","EVALUACIÓN DEL 2o. TRIMESTRE")))),"                                      ","                                                                            Cumplimiento por Resultado Esperado                  ")</f>
        <v xml:space="preserve">OFICINA DE ESTADÍSTICA E INFORMÁTICA - PAT2014                         EVALUACIÓN DEL 2o. TRIMESTRE                                                                                                                  Cumplimiento por Resultado Esperado                  </v>
      </c>
      <c r="AP2" s="11"/>
      <c r="AQ2" s="11"/>
      <c r="AR2" s="11"/>
      <c r="AS2" s="11"/>
      <c r="AT2" s="11"/>
      <c r="AU2" s="11"/>
    </row>
    <row r="3" spans="1:47" ht="78.75" customHeight="1" x14ac:dyDescent="0.25">
      <c r="A3" s="151">
        <f>'1er. Trimestre'!A3:A18</f>
        <v>0</v>
      </c>
      <c r="B3" s="176">
        <f>'1er. Trimestre'!B3:B12</f>
        <v>0</v>
      </c>
      <c r="C3" s="175">
        <f>'1er. Trimestre'!C3:C12</f>
        <v>0</v>
      </c>
      <c r="D3" s="112" t="str">
        <f>'1er. Trimestre'!D3</f>
        <v>mas empleos</v>
      </c>
      <c r="E3" s="113">
        <f>'1er. Trimestre'!E3</f>
        <v>0</v>
      </c>
      <c r="F3" s="112" t="str">
        <f>'1er. Trimestre'!F3</f>
        <v>empleos</v>
      </c>
      <c r="G3" s="112">
        <f>'1er. Trimestre'!G3</f>
        <v>15</v>
      </c>
      <c r="H3" s="112">
        <f>'1er. Trimestre'!H3</f>
        <v>2</v>
      </c>
      <c r="I3" s="112">
        <f>'1er. Trimestre'!I3</f>
        <v>2</v>
      </c>
      <c r="J3" s="76">
        <f>'1er. Trimestre'!J3</f>
        <v>2</v>
      </c>
      <c r="K3" s="29">
        <f>'1er. Trimestre'!K3</f>
        <v>0</v>
      </c>
      <c r="L3" s="30">
        <f>'1er. Trimestre'!L3</f>
        <v>0</v>
      </c>
      <c r="M3" s="31">
        <f>'1er. Trimestre'!M3</f>
        <v>0</v>
      </c>
      <c r="N3" s="94">
        <f>'1er. Trimestre'!N3</f>
        <v>0</v>
      </c>
      <c r="O3" s="112">
        <f>'1er. Trimestre'!O3</f>
        <v>0</v>
      </c>
      <c r="P3" s="112">
        <f>'1er. Trimestre'!P3</f>
        <v>0</v>
      </c>
      <c r="Q3" s="112">
        <f>'1er. Trimestre'!Q3</f>
        <v>0</v>
      </c>
      <c r="R3" s="112">
        <f>'1er. Trimestre'!R3</f>
        <v>0</v>
      </c>
      <c r="S3" s="112">
        <f>'1er. Trimestre'!S3</f>
        <v>0</v>
      </c>
      <c r="T3" s="9"/>
      <c r="U3" s="10"/>
      <c r="V3" s="23">
        <f>IF(K3&lt;=0,0,IF(T3&gt;0,IF(T3/K3&lt;=1,IF(K3&lt;=0,0,T3/K3),1),0))</f>
        <v>0</v>
      </c>
      <c r="W3" s="9"/>
      <c r="X3" s="10"/>
      <c r="Y3" s="23">
        <f>IF(L3&lt;=0,0,IF(W3&gt;0,IF(W3/L3&lt;=1,IF(L3&lt;=0,0,W3/L3),1),0))</f>
        <v>0</v>
      </c>
      <c r="Z3" s="9"/>
      <c r="AA3" s="10"/>
      <c r="AB3" s="23">
        <f>IF(M3&lt;=0,0,IF(Z3&gt;0,IF(Z3/M3&lt;=1,IF(M3&lt;=0,0,Z3/M3),1),0))</f>
        <v>0</v>
      </c>
      <c r="AC3" s="7">
        <f>T3+W3+Z3</f>
        <v>0</v>
      </c>
      <c r="AD3" s="8" t="str">
        <f>IF(AND(U3&gt;0,X3&gt;0,AA3&gt;0),CONCATENATE("En Abril: ",U3,"; ","En Mayo: ",X3,"; ","En Junio: ",AA3),IF(AND(U3=0,X3&gt;0,AA3&gt;0),CONCATENATE("En Mayo: ",X3,"; ","En Junio: ",AA3),IF(AND(U3&gt;0,X3=0,AA3&gt;0),CONCATENATE("En Abril: ",U3,"; ","En Junio: ",AA3),IF(AND(U3&gt;0,X3&gt;0,AA3=0),CONCATENATE("En Abril: ",U3,"; ","En Mayo: ",X3),IF(AND(U3&gt;0,X3=0,AA3=0),CONCATENATE("En Abril: ",U3),IF(AND(U3=0,X3&gt;0,AA3=0),CONCATENATE("En Mayo: ",X3),IF(AND(U3=0,X3=0,AA3&gt;0),CONCATENATE("En Junio: ",AA3)," ")))))))</f>
        <v xml:space="preserve"> </v>
      </c>
      <c r="AE3" s="23">
        <f>IF(SUM(K3:M3)=0,0,IF((AC3/(SUM(K3:M3)))&gt;1,1,(AC3/(SUM(K3:M3)))))</f>
        <v>0</v>
      </c>
      <c r="AG3" s="140">
        <f>IF($AG$2="M1",((K3/G3)*E3),IF($AG$2="M2",((L3/G3)*E3),IF($AG$2="M3",((M3/G3)*E3),(((SUM(K3:M3))*(1/G3))*E3))))</f>
        <v>0</v>
      </c>
      <c r="AH3" s="157" t="e">
        <f>(SUM(AG3:AG12))*C3</f>
        <v>#DIV/0!</v>
      </c>
      <c r="AI3" s="157" t="e">
        <f>SUM(AH3:AH18)</f>
        <v>#DIV/0!</v>
      </c>
      <c r="AJ3" s="140">
        <f>IF($AG$2="M1",(AG3*V3),IF($AG$2="M2",(AG3*Y3),IF($AG$2="M3",(AG3*AB3),(AG3*AE3))))</f>
        <v>0</v>
      </c>
      <c r="AK3" s="157" t="e">
        <f>(SUM(AJ3:AJ12))*C3</f>
        <v>#DIV/0!</v>
      </c>
      <c r="AL3" s="157" t="e">
        <f>SUM(AK3:AK18)</f>
        <v>#DIV/0!</v>
      </c>
      <c r="AM3" s="157" t="e">
        <f>IF(AI3=0,0,(AL3/AI3))</f>
        <v>#DIV/0!</v>
      </c>
      <c r="AN3" s="140" t="e">
        <f>IF(((SUM(AM3:AM20))/((COUNT(AI3:AI20))-(COUNTIF(AI3:AI20,0))))&lt;1,((SUM(AM3:AM20))/((COUNT(AI3:AI20))-(COUNTIF(AI3:AI20,0)))),1)</f>
        <v>#DIV/0!</v>
      </c>
      <c r="AP3" s="11"/>
      <c r="AQ3" s="11"/>
      <c r="AR3" s="11"/>
      <c r="AS3" s="11"/>
      <c r="AT3" s="11"/>
      <c r="AU3" s="11"/>
    </row>
    <row r="4" spans="1:47" ht="78.75" customHeight="1" x14ac:dyDescent="0.25">
      <c r="A4" s="152"/>
      <c r="B4" s="176"/>
      <c r="C4" s="175"/>
      <c r="D4" s="112">
        <f>'1er. Trimestre'!D4</f>
        <v>0</v>
      </c>
      <c r="E4" s="113">
        <f>'1er. Trimestre'!E4</f>
        <v>0</v>
      </c>
      <c r="F4" s="112">
        <f>'1er. Trimestre'!F4</f>
        <v>0</v>
      </c>
      <c r="G4" s="112">
        <f>'1er. Trimestre'!G4</f>
        <v>0</v>
      </c>
      <c r="H4" s="112">
        <f>'1er. Trimestre'!H4</f>
        <v>0</v>
      </c>
      <c r="I4" s="112">
        <f>'1er. Trimestre'!I4</f>
        <v>0</v>
      </c>
      <c r="J4" s="76">
        <f>'1er. Trimestre'!J4</f>
        <v>0</v>
      </c>
      <c r="K4" s="29">
        <f>'1er. Trimestre'!K4</f>
        <v>0</v>
      </c>
      <c r="L4" s="30">
        <f>'1er. Trimestre'!L4</f>
        <v>0</v>
      </c>
      <c r="M4" s="31">
        <f>'1er. Trimestre'!M4</f>
        <v>0</v>
      </c>
      <c r="N4" s="94">
        <f>'1er. Trimestre'!N4</f>
        <v>0</v>
      </c>
      <c r="O4" s="112">
        <f>'1er. Trimestre'!O4</f>
        <v>0</v>
      </c>
      <c r="P4" s="112">
        <f>'1er. Trimestre'!P4</f>
        <v>0</v>
      </c>
      <c r="Q4" s="112">
        <f>'1er. Trimestre'!Q4</f>
        <v>0</v>
      </c>
      <c r="R4" s="112">
        <f>'1er. Trimestre'!R4</f>
        <v>0</v>
      </c>
      <c r="S4" s="112">
        <f>'1er. Trimestre'!S4</f>
        <v>0</v>
      </c>
      <c r="T4" s="9"/>
      <c r="U4" s="10"/>
      <c r="V4" s="23">
        <f t="shared" ref="V4:V20" si="0">IF(K4&lt;=0,0,IF(T4&gt;0,IF(T4/K4&lt;=1,IF(K4&lt;=0,0,T4/K4),1),0))</f>
        <v>0</v>
      </c>
      <c r="W4" s="9"/>
      <c r="X4" s="10"/>
      <c r="Y4" s="23">
        <f t="shared" ref="Y4:Y20" si="1">IF(L4&lt;=0,0,IF(W4&gt;0,IF(W4/L4&lt;=1,IF(L4&lt;=0,0,W4/L4),1),0))</f>
        <v>0</v>
      </c>
      <c r="Z4" s="9"/>
      <c r="AA4" s="10"/>
      <c r="AB4" s="23">
        <f t="shared" ref="AB4:AB20" si="2">IF(M4&lt;=0,0,IF(Z4&gt;0,IF(Z4/M4&lt;=1,IF(M4&lt;=0,0,Z4/M4),1),0))</f>
        <v>0</v>
      </c>
      <c r="AC4" s="7">
        <f t="shared" ref="AC4:AC20" si="3">T4+W4+Z4</f>
        <v>0</v>
      </c>
      <c r="AD4" s="133" t="str">
        <f t="shared" ref="AD4:AD20" si="4">IF(AND(U4&gt;0,X4&gt;0,AA4&gt;0),CONCATENATE("En Abril: ",U4,"; ","En Mayo: ",X4,"; ","En Junio: ",AA4),IF(AND(U4=0,X4&gt;0,AA4&gt;0),CONCATENATE("En Mayo: ",X4,"; ","En Junio: ",AA4),IF(AND(U4&gt;0,X4=0,AA4&gt;0),CONCATENATE("En Abril: ",U4,"; ","En Junio: ",AA4),IF(AND(U4&gt;0,X4&gt;0,AA4=0),CONCATENATE("En Abril: ",U4,"; ","En Mayo: ",X4),IF(AND(U4&gt;0,X4=0,AA4=0),CONCATENATE("En Abril: ",U4),IF(AND(U4=0,X4&gt;0,AA4=0),CONCATENATE("En Mayo: ",X4),IF(AND(U4=0,X4=0,AA4&gt;0),CONCATENATE("En Junio: ",AA4)," ")))))))</f>
        <v xml:space="preserve"> </v>
      </c>
      <c r="AE4" s="23">
        <f t="shared" ref="AE4:AE20" si="5">IF(SUM(K4:M4)=0,0,IF((AC4/(SUM(K4:M4)))&gt;1,1,(AC4/(SUM(K4:M4)))))</f>
        <v>0</v>
      </c>
      <c r="AG4" s="140" t="e">
        <f t="shared" ref="AG4:AG20" si="6">IF($AG$2="M1",((K4/G4)*E4),IF($AG$2="M2",((L4/G4)*E4),IF($AG$2="M3",((M4/G4)*E4),(((SUM(K4:M4))*(1/G4))*E4))))</f>
        <v>#DIV/0!</v>
      </c>
      <c r="AH4" s="157"/>
      <c r="AI4" s="157"/>
      <c r="AJ4" s="140" t="e">
        <f t="shared" ref="AJ4:AJ20" si="7">IF($AG$2="M1",(AG4*V4),IF($AG$2="M2",(AG4*Y4),IF($AG$2="M3",(AG4*AB4),(AG4*AE4))))</f>
        <v>#DIV/0!</v>
      </c>
      <c r="AK4" s="157"/>
      <c r="AL4" s="157"/>
      <c r="AM4" s="157"/>
      <c r="AN4" s="140"/>
      <c r="AP4" s="11"/>
      <c r="AQ4" s="11"/>
      <c r="AR4" s="11"/>
      <c r="AS4" s="11"/>
      <c r="AT4" s="11"/>
      <c r="AU4" s="11"/>
    </row>
    <row r="5" spans="1:47" ht="102" customHeight="1" x14ac:dyDescent="0.25">
      <c r="A5" s="152"/>
      <c r="B5" s="176"/>
      <c r="C5" s="175"/>
      <c r="D5" s="112">
        <f>'1er. Trimestre'!D5</f>
        <v>0</v>
      </c>
      <c r="E5" s="113">
        <f>'1er. Trimestre'!E5</f>
        <v>0</v>
      </c>
      <c r="F5" s="112">
        <f>'1er. Trimestre'!F5</f>
        <v>0</v>
      </c>
      <c r="G5" s="112">
        <f>'1er. Trimestre'!G5</f>
        <v>0</v>
      </c>
      <c r="H5" s="112">
        <f>'1er. Trimestre'!H5</f>
        <v>0</v>
      </c>
      <c r="I5" s="112">
        <f>'1er. Trimestre'!I5</f>
        <v>0</v>
      </c>
      <c r="J5" s="76">
        <f>'1er. Trimestre'!J5</f>
        <v>0</v>
      </c>
      <c r="K5" s="29">
        <f>'1er. Trimestre'!K5</f>
        <v>0</v>
      </c>
      <c r="L5" s="30">
        <f>'1er. Trimestre'!L5</f>
        <v>0</v>
      </c>
      <c r="M5" s="31">
        <f>'1er. Trimestre'!M5</f>
        <v>0</v>
      </c>
      <c r="N5" s="94">
        <f>'1er. Trimestre'!N5</f>
        <v>0</v>
      </c>
      <c r="O5" s="112">
        <f>'1er. Trimestre'!O5</f>
        <v>0</v>
      </c>
      <c r="P5" s="112">
        <f>'1er. Trimestre'!P5</f>
        <v>0</v>
      </c>
      <c r="Q5" s="112">
        <f>'1er. Trimestre'!Q5</f>
        <v>0</v>
      </c>
      <c r="R5" s="112">
        <f>'1er. Trimestre'!R5</f>
        <v>0</v>
      </c>
      <c r="S5" s="112">
        <f>'1er. Trimestre'!S5</f>
        <v>0</v>
      </c>
      <c r="T5" s="9"/>
      <c r="U5" s="10"/>
      <c r="V5" s="23">
        <f t="shared" si="0"/>
        <v>0</v>
      </c>
      <c r="W5" s="9"/>
      <c r="X5" s="10"/>
      <c r="Y5" s="23">
        <f t="shared" si="1"/>
        <v>0</v>
      </c>
      <c r="Z5" s="9"/>
      <c r="AA5" s="10"/>
      <c r="AB5" s="23">
        <f t="shared" si="2"/>
        <v>0</v>
      </c>
      <c r="AC5" s="7">
        <f t="shared" si="3"/>
        <v>0</v>
      </c>
      <c r="AD5" s="133" t="str">
        <f t="shared" si="4"/>
        <v xml:space="preserve"> </v>
      </c>
      <c r="AE5" s="23">
        <f t="shared" si="5"/>
        <v>0</v>
      </c>
      <c r="AG5" s="140" t="e">
        <f t="shared" si="6"/>
        <v>#DIV/0!</v>
      </c>
      <c r="AH5" s="157"/>
      <c r="AI5" s="157"/>
      <c r="AJ5" s="140" t="e">
        <f t="shared" si="7"/>
        <v>#DIV/0!</v>
      </c>
      <c r="AK5" s="157"/>
      <c r="AL5" s="157"/>
      <c r="AM5" s="157"/>
      <c r="AN5" s="140"/>
      <c r="AP5" s="11"/>
      <c r="AQ5" s="11"/>
      <c r="AR5" s="11"/>
      <c r="AS5" s="11"/>
      <c r="AT5" s="11"/>
      <c r="AU5" s="11"/>
    </row>
    <row r="6" spans="1:47" ht="102" customHeight="1" x14ac:dyDescent="0.25">
      <c r="A6" s="152"/>
      <c r="B6" s="176"/>
      <c r="C6" s="175"/>
      <c r="D6" s="112">
        <f>'1er. Trimestre'!D6</f>
        <v>0</v>
      </c>
      <c r="E6" s="113">
        <f>'1er. Trimestre'!E6</f>
        <v>0</v>
      </c>
      <c r="F6" s="112">
        <f>'1er. Trimestre'!F6</f>
        <v>0</v>
      </c>
      <c r="G6" s="112">
        <f>'1er. Trimestre'!G6</f>
        <v>0</v>
      </c>
      <c r="H6" s="112">
        <f>'1er. Trimestre'!H6</f>
        <v>0</v>
      </c>
      <c r="I6" s="112">
        <f>'1er. Trimestre'!I6</f>
        <v>0</v>
      </c>
      <c r="J6" s="76">
        <f>'1er. Trimestre'!J6</f>
        <v>0</v>
      </c>
      <c r="K6" s="29">
        <f>'1er. Trimestre'!K6</f>
        <v>0</v>
      </c>
      <c r="L6" s="30">
        <f>'1er. Trimestre'!L6</f>
        <v>0</v>
      </c>
      <c r="M6" s="31">
        <f>'1er. Trimestre'!M6</f>
        <v>0</v>
      </c>
      <c r="N6" s="94">
        <f>'1er. Trimestre'!N6</f>
        <v>0</v>
      </c>
      <c r="O6" s="112">
        <f>'1er. Trimestre'!O6</f>
        <v>0</v>
      </c>
      <c r="P6" s="112">
        <f>'1er. Trimestre'!P6</f>
        <v>0</v>
      </c>
      <c r="Q6" s="112">
        <f>'1er. Trimestre'!Q6</f>
        <v>0</v>
      </c>
      <c r="R6" s="112">
        <f>'1er. Trimestre'!R6</f>
        <v>0</v>
      </c>
      <c r="S6" s="112">
        <f>'1er. Trimestre'!S6</f>
        <v>0</v>
      </c>
      <c r="T6" s="9"/>
      <c r="U6" s="10"/>
      <c r="V6" s="23">
        <f t="shared" si="0"/>
        <v>0</v>
      </c>
      <c r="W6" s="9"/>
      <c r="X6" s="10"/>
      <c r="Y6" s="23">
        <f t="shared" si="1"/>
        <v>0</v>
      </c>
      <c r="Z6" s="9"/>
      <c r="AA6" s="10"/>
      <c r="AB6" s="23">
        <f t="shared" si="2"/>
        <v>0</v>
      </c>
      <c r="AC6" s="7">
        <f t="shared" si="3"/>
        <v>0</v>
      </c>
      <c r="AD6" s="133" t="str">
        <f t="shared" si="4"/>
        <v xml:space="preserve"> </v>
      </c>
      <c r="AE6" s="23">
        <f t="shared" si="5"/>
        <v>0</v>
      </c>
      <c r="AG6" s="140" t="e">
        <f t="shared" si="6"/>
        <v>#DIV/0!</v>
      </c>
      <c r="AH6" s="157"/>
      <c r="AI6" s="157"/>
      <c r="AJ6" s="140" t="e">
        <f t="shared" si="7"/>
        <v>#DIV/0!</v>
      </c>
      <c r="AK6" s="157"/>
      <c r="AL6" s="157"/>
      <c r="AM6" s="157"/>
      <c r="AN6" s="140"/>
      <c r="AP6" s="11"/>
      <c r="AQ6" s="11"/>
      <c r="AR6" s="11"/>
      <c r="AS6" s="11"/>
      <c r="AT6" s="11"/>
      <c r="AU6" s="11"/>
    </row>
    <row r="7" spans="1:47" ht="65.25" customHeight="1" x14ac:dyDescent="0.25">
      <c r="A7" s="152"/>
      <c r="B7" s="176"/>
      <c r="C7" s="175"/>
      <c r="D7" s="112">
        <f>'1er. Trimestre'!D7</f>
        <v>0</v>
      </c>
      <c r="E7" s="113">
        <f>'1er. Trimestre'!E7</f>
        <v>0</v>
      </c>
      <c r="F7" s="112">
        <f>'1er. Trimestre'!F7</f>
        <v>0</v>
      </c>
      <c r="G7" s="112">
        <f>'1er. Trimestre'!G7</f>
        <v>0</v>
      </c>
      <c r="H7" s="112">
        <f>'1er. Trimestre'!H7</f>
        <v>0</v>
      </c>
      <c r="I7" s="112">
        <f>'1er. Trimestre'!I7</f>
        <v>0</v>
      </c>
      <c r="J7" s="76">
        <f>'1er. Trimestre'!J7</f>
        <v>0</v>
      </c>
      <c r="K7" s="29">
        <f>'1er. Trimestre'!K7</f>
        <v>0</v>
      </c>
      <c r="L7" s="30">
        <f>'1er. Trimestre'!L7</f>
        <v>0</v>
      </c>
      <c r="M7" s="31">
        <f>'1er. Trimestre'!M7</f>
        <v>0</v>
      </c>
      <c r="N7" s="94">
        <f>'1er. Trimestre'!N7</f>
        <v>0</v>
      </c>
      <c r="O7" s="112">
        <f>'1er. Trimestre'!O7</f>
        <v>0</v>
      </c>
      <c r="P7" s="112">
        <f>'1er. Trimestre'!P7</f>
        <v>0</v>
      </c>
      <c r="Q7" s="112">
        <f>'1er. Trimestre'!Q7</f>
        <v>0</v>
      </c>
      <c r="R7" s="112">
        <f>'1er. Trimestre'!R7</f>
        <v>0</v>
      </c>
      <c r="S7" s="112">
        <f>'1er. Trimestre'!S7</f>
        <v>0</v>
      </c>
      <c r="T7" s="9"/>
      <c r="U7" s="10"/>
      <c r="V7" s="23">
        <f t="shared" si="0"/>
        <v>0</v>
      </c>
      <c r="W7" s="9"/>
      <c r="X7" s="10"/>
      <c r="Y7" s="23">
        <f t="shared" si="1"/>
        <v>0</v>
      </c>
      <c r="Z7" s="9"/>
      <c r="AA7" s="10"/>
      <c r="AB7" s="23">
        <f t="shared" si="2"/>
        <v>0</v>
      </c>
      <c r="AC7" s="7">
        <f t="shared" si="3"/>
        <v>0</v>
      </c>
      <c r="AD7" s="133" t="str">
        <f t="shared" si="4"/>
        <v xml:space="preserve"> </v>
      </c>
      <c r="AE7" s="23">
        <f t="shared" si="5"/>
        <v>0</v>
      </c>
      <c r="AG7" s="140" t="e">
        <f t="shared" si="6"/>
        <v>#DIV/0!</v>
      </c>
      <c r="AH7" s="157"/>
      <c r="AI7" s="157"/>
      <c r="AJ7" s="140" t="e">
        <f t="shared" si="7"/>
        <v>#DIV/0!</v>
      </c>
      <c r="AK7" s="157"/>
      <c r="AL7" s="157"/>
      <c r="AM7" s="157"/>
      <c r="AN7" s="140"/>
      <c r="AP7" s="11"/>
      <c r="AQ7" s="11"/>
      <c r="AR7" s="11"/>
      <c r="AS7" s="11"/>
      <c r="AT7" s="11"/>
      <c r="AU7" s="11"/>
    </row>
    <row r="8" spans="1:47" x14ac:dyDescent="0.25">
      <c r="A8" s="152"/>
      <c r="B8" s="176"/>
      <c r="C8" s="175"/>
      <c r="D8" s="112">
        <f>'1er. Trimestre'!D8</f>
        <v>0</v>
      </c>
      <c r="E8" s="113">
        <f>'1er. Trimestre'!E8</f>
        <v>0</v>
      </c>
      <c r="F8" s="112">
        <f>'1er. Trimestre'!F8</f>
        <v>0</v>
      </c>
      <c r="G8" s="112">
        <f>'1er. Trimestre'!G8</f>
        <v>0</v>
      </c>
      <c r="H8" s="112">
        <f>'1er. Trimestre'!H8</f>
        <v>0</v>
      </c>
      <c r="I8" s="112">
        <f>'1er. Trimestre'!I8</f>
        <v>0</v>
      </c>
      <c r="J8" s="76">
        <f>'1er. Trimestre'!J8</f>
        <v>0</v>
      </c>
      <c r="K8" s="29">
        <f>'1er. Trimestre'!K8</f>
        <v>0</v>
      </c>
      <c r="L8" s="30">
        <f>'1er. Trimestre'!L8</f>
        <v>0</v>
      </c>
      <c r="M8" s="31">
        <f>'1er. Trimestre'!M8</f>
        <v>0</v>
      </c>
      <c r="N8" s="94">
        <f>'1er. Trimestre'!N8</f>
        <v>0</v>
      </c>
      <c r="O8" s="112">
        <f>'1er. Trimestre'!O8</f>
        <v>0</v>
      </c>
      <c r="P8" s="112">
        <f>'1er. Trimestre'!P8</f>
        <v>0</v>
      </c>
      <c r="Q8" s="112">
        <f>'1er. Trimestre'!Q8</f>
        <v>0</v>
      </c>
      <c r="R8" s="112">
        <f>'1er. Trimestre'!R8</f>
        <v>0</v>
      </c>
      <c r="S8" s="112">
        <f>'1er. Trimestre'!S8</f>
        <v>0</v>
      </c>
      <c r="T8" s="9"/>
      <c r="U8" s="10"/>
      <c r="V8" s="23">
        <f t="shared" si="0"/>
        <v>0</v>
      </c>
      <c r="W8" s="9"/>
      <c r="X8" s="10"/>
      <c r="Y8" s="23">
        <f t="shared" si="1"/>
        <v>0</v>
      </c>
      <c r="Z8" s="9"/>
      <c r="AA8" s="10"/>
      <c r="AB8" s="23">
        <f t="shared" si="2"/>
        <v>0</v>
      </c>
      <c r="AC8" s="7">
        <f t="shared" si="3"/>
        <v>0</v>
      </c>
      <c r="AD8" s="133" t="str">
        <f t="shared" si="4"/>
        <v xml:space="preserve"> </v>
      </c>
      <c r="AE8" s="23">
        <f t="shared" si="5"/>
        <v>0</v>
      </c>
      <c r="AG8" s="140" t="e">
        <f t="shared" si="6"/>
        <v>#DIV/0!</v>
      </c>
      <c r="AH8" s="157"/>
      <c r="AI8" s="157"/>
      <c r="AJ8" s="140" t="e">
        <f t="shared" si="7"/>
        <v>#DIV/0!</v>
      </c>
      <c r="AK8" s="157"/>
      <c r="AL8" s="157"/>
      <c r="AM8" s="157"/>
      <c r="AN8" s="140"/>
      <c r="AP8" s="11"/>
      <c r="AQ8" s="11"/>
      <c r="AR8" s="11"/>
      <c r="AS8" s="11"/>
      <c r="AT8" s="11"/>
      <c r="AU8" s="11"/>
    </row>
    <row r="9" spans="1:47" ht="103.5" customHeight="1" x14ac:dyDescent="0.25">
      <c r="A9" s="152"/>
      <c r="B9" s="176"/>
      <c r="C9" s="175"/>
      <c r="D9" s="112">
        <f>'1er. Trimestre'!D9</f>
        <v>0</v>
      </c>
      <c r="E9" s="113">
        <f>'1er. Trimestre'!E9</f>
        <v>0</v>
      </c>
      <c r="F9" s="112">
        <f>'1er. Trimestre'!F9</f>
        <v>0</v>
      </c>
      <c r="G9" s="112">
        <f>'1er. Trimestre'!G9</f>
        <v>0</v>
      </c>
      <c r="H9" s="112">
        <f>'1er. Trimestre'!H9</f>
        <v>0</v>
      </c>
      <c r="I9" s="112">
        <f>'1er. Trimestre'!I9</f>
        <v>0</v>
      </c>
      <c r="J9" s="76">
        <f>'1er. Trimestre'!J9</f>
        <v>0</v>
      </c>
      <c r="K9" s="29">
        <f>'1er. Trimestre'!K9</f>
        <v>0</v>
      </c>
      <c r="L9" s="30">
        <f>'1er. Trimestre'!L9</f>
        <v>0</v>
      </c>
      <c r="M9" s="31">
        <f>'1er. Trimestre'!M9</f>
        <v>0</v>
      </c>
      <c r="N9" s="94">
        <f>'1er. Trimestre'!N9</f>
        <v>0</v>
      </c>
      <c r="O9" s="112">
        <f>'1er. Trimestre'!O9</f>
        <v>0</v>
      </c>
      <c r="P9" s="112">
        <f>'1er. Trimestre'!P9</f>
        <v>0</v>
      </c>
      <c r="Q9" s="112">
        <f>'1er. Trimestre'!Q9</f>
        <v>0</v>
      </c>
      <c r="R9" s="112">
        <f>'1er. Trimestre'!R9</f>
        <v>0</v>
      </c>
      <c r="S9" s="112">
        <f>'1er. Trimestre'!S9</f>
        <v>0</v>
      </c>
      <c r="T9" s="9"/>
      <c r="U9" s="10"/>
      <c r="V9" s="23">
        <f t="shared" si="0"/>
        <v>0</v>
      </c>
      <c r="W9" s="9"/>
      <c r="X9" s="10"/>
      <c r="Y9" s="23">
        <f t="shared" si="1"/>
        <v>0</v>
      </c>
      <c r="Z9" s="9"/>
      <c r="AA9" s="10"/>
      <c r="AB9" s="23">
        <f t="shared" si="2"/>
        <v>0</v>
      </c>
      <c r="AC9" s="7">
        <f t="shared" si="3"/>
        <v>0</v>
      </c>
      <c r="AD9" s="133" t="str">
        <f t="shared" si="4"/>
        <v xml:space="preserve"> </v>
      </c>
      <c r="AE9" s="23">
        <f t="shared" si="5"/>
        <v>0</v>
      </c>
      <c r="AG9" s="140" t="e">
        <f t="shared" si="6"/>
        <v>#DIV/0!</v>
      </c>
      <c r="AH9" s="157"/>
      <c r="AI9" s="157"/>
      <c r="AJ9" s="140" t="e">
        <f t="shared" si="7"/>
        <v>#DIV/0!</v>
      </c>
      <c r="AK9" s="157"/>
      <c r="AL9" s="157"/>
      <c r="AM9" s="157"/>
      <c r="AN9" s="140"/>
      <c r="AP9" s="11"/>
      <c r="AQ9" s="11"/>
      <c r="AR9" s="11"/>
      <c r="AS9" s="11"/>
      <c r="AT9" s="11"/>
      <c r="AU9" s="11"/>
    </row>
    <row r="10" spans="1:47" ht="100.5" customHeight="1" x14ac:dyDescent="0.25">
      <c r="A10" s="152"/>
      <c r="B10" s="176"/>
      <c r="C10" s="175"/>
      <c r="D10" s="112">
        <f>'1er. Trimestre'!D10</f>
        <v>0</v>
      </c>
      <c r="E10" s="113">
        <f>'1er. Trimestre'!E10</f>
        <v>0</v>
      </c>
      <c r="F10" s="112">
        <f>'1er. Trimestre'!F10</f>
        <v>0</v>
      </c>
      <c r="G10" s="112">
        <f>'1er. Trimestre'!G10</f>
        <v>0</v>
      </c>
      <c r="H10" s="112">
        <f>'1er. Trimestre'!H10</f>
        <v>0</v>
      </c>
      <c r="I10" s="112">
        <f>'1er. Trimestre'!I10</f>
        <v>0</v>
      </c>
      <c r="J10" s="76">
        <f>'1er. Trimestre'!J10</f>
        <v>0</v>
      </c>
      <c r="K10" s="29">
        <f>'1er. Trimestre'!K10</f>
        <v>0</v>
      </c>
      <c r="L10" s="30">
        <f>'1er. Trimestre'!L10</f>
        <v>0</v>
      </c>
      <c r="M10" s="31">
        <f>'1er. Trimestre'!M10</f>
        <v>0</v>
      </c>
      <c r="N10" s="94">
        <f>'1er. Trimestre'!N10</f>
        <v>0</v>
      </c>
      <c r="O10" s="112">
        <f>'1er. Trimestre'!O10</f>
        <v>0</v>
      </c>
      <c r="P10" s="112">
        <f>'1er. Trimestre'!P10</f>
        <v>0</v>
      </c>
      <c r="Q10" s="112">
        <f>'1er. Trimestre'!Q10</f>
        <v>0</v>
      </c>
      <c r="R10" s="112">
        <f>'1er. Trimestre'!R10</f>
        <v>0</v>
      </c>
      <c r="S10" s="112">
        <f>'1er. Trimestre'!S10</f>
        <v>0</v>
      </c>
      <c r="T10" s="9"/>
      <c r="U10" s="10"/>
      <c r="V10" s="23">
        <f t="shared" si="0"/>
        <v>0</v>
      </c>
      <c r="W10" s="9"/>
      <c r="X10" s="10"/>
      <c r="Y10" s="23">
        <f t="shared" si="1"/>
        <v>0</v>
      </c>
      <c r="Z10" s="9"/>
      <c r="AA10" s="10"/>
      <c r="AB10" s="23">
        <f t="shared" si="2"/>
        <v>0</v>
      </c>
      <c r="AC10" s="7">
        <f t="shared" si="3"/>
        <v>0</v>
      </c>
      <c r="AD10" s="133" t="str">
        <f t="shared" si="4"/>
        <v xml:space="preserve"> </v>
      </c>
      <c r="AE10" s="23">
        <f t="shared" si="5"/>
        <v>0</v>
      </c>
      <c r="AG10" s="140" t="e">
        <f t="shared" si="6"/>
        <v>#DIV/0!</v>
      </c>
      <c r="AH10" s="157"/>
      <c r="AI10" s="157"/>
      <c r="AJ10" s="140" t="e">
        <f t="shared" si="7"/>
        <v>#DIV/0!</v>
      </c>
      <c r="AK10" s="157"/>
      <c r="AL10" s="157"/>
      <c r="AM10" s="157"/>
      <c r="AN10" s="140"/>
      <c r="AP10" s="11"/>
      <c r="AQ10" s="11"/>
      <c r="AR10" s="11"/>
      <c r="AS10" s="11"/>
      <c r="AT10" s="11"/>
      <c r="AU10" s="11"/>
    </row>
    <row r="11" spans="1:47" ht="55.5" customHeight="1" x14ac:dyDescent="0.25">
      <c r="A11" s="152"/>
      <c r="B11" s="176"/>
      <c r="C11" s="175"/>
      <c r="D11" s="112">
        <f>'1er. Trimestre'!D11</f>
        <v>0</v>
      </c>
      <c r="E11" s="113">
        <f>'1er. Trimestre'!E11</f>
        <v>0</v>
      </c>
      <c r="F11" s="112">
        <f>'1er. Trimestre'!F11</f>
        <v>0</v>
      </c>
      <c r="G11" s="112">
        <f>'1er. Trimestre'!G11</f>
        <v>0</v>
      </c>
      <c r="H11" s="112">
        <f>'1er. Trimestre'!H11</f>
        <v>0</v>
      </c>
      <c r="I11" s="112">
        <f>'1er. Trimestre'!I11</f>
        <v>0</v>
      </c>
      <c r="J11" s="76">
        <f>'1er. Trimestre'!J11</f>
        <v>0</v>
      </c>
      <c r="K11" s="29">
        <f>'1er. Trimestre'!K11</f>
        <v>0</v>
      </c>
      <c r="L11" s="30">
        <f>'1er. Trimestre'!L11</f>
        <v>0</v>
      </c>
      <c r="M11" s="31">
        <f>'1er. Trimestre'!M11</f>
        <v>0</v>
      </c>
      <c r="N11" s="94">
        <f>'1er. Trimestre'!N11</f>
        <v>0</v>
      </c>
      <c r="O11" s="112">
        <f>'1er. Trimestre'!O11</f>
        <v>0</v>
      </c>
      <c r="P11" s="112">
        <f>'1er. Trimestre'!P11</f>
        <v>0</v>
      </c>
      <c r="Q11" s="112">
        <f>'1er. Trimestre'!Q11</f>
        <v>0</v>
      </c>
      <c r="R11" s="112">
        <f>'1er. Trimestre'!R11</f>
        <v>0</v>
      </c>
      <c r="S11" s="112">
        <f>'1er. Trimestre'!S11</f>
        <v>0</v>
      </c>
      <c r="T11" s="9"/>
      <c r="U11" s="10"/>
      <c r="V11" s="23">
        <f t="shared" si="0"/>
        <v>0</v>
      </c>
      <c r="W11" s="9"/>
      <c r="X11" s="10"/>
      <c r="Y11" s="23">
        <f t="shared" si="1"/>
        <v>0</v>
      </c>
      <c r="Z11" s="9"/>
      <c r="AA11" s="10"/>
      <c r="AB11" s="23">
        <f t="shared" si="2"/>
        <v>0</v>
      </c>
      <c r="AC11" s="7">
        <f t="shared" si="3"/>
        <v>0</v>
      </c>
      <c r="AD11" s="133" t="str">
        <f t="shared" si="4"/>
        <v xml:space="preserve"> </v>
      </c>
      <c r="AE11" s="23">
        <f t="shared" si="5"/>
        <v>0</v>
      </c>
      <c r="AG11" s="140" t="e">
        <f t="shared" si="6"/>
        <v>#DIV/0!</v>
      </c>
      <c r="AH11" s="157"/>
      <c r="AI11" s="157"/>
      <c r="AJ11" s="140" t="e">
        <f t="shared" si="7"/>
        <v>#DIV/0!</v>
      </c>
      <c r="AK11" s="157"/>
      <c r="AL11" s="157"/>
      <c r="AM11" s="157"/>
      <c r="AN11" s="140"/>
      <c r="AP11" s="11"/>
      <c r="AQ11" s="11"/>
      <c r="AR11" s="11"/>
      <c r="AS11" s="11"/>
      <c r="AT11" s="11"/>
      <c r="AU11" s="11"/>
    </row>
    <row r="12" spans="1:47" ht="304.5" customHeight="1" x14ac:dyDescent="0.25">
      <c r="A12" s="152"/>
      <c r="B12" s="176"/>
      <c r="C12" s="175"/>
      <c r="D12" s="112">
        <f>'1er. Trimestre'!D12</f>
        <v>0</v>
      </c>
      <c r="E12" s="113">
        <f>'1er. Trimestre'!E12</f>
        <v>0</v>
      </c>
      <c r="F12" s="112">
        <f>'1er. Trimestre'!F12</f>
        <v>0</v>
      </c>
      <c r="G12" s="112">
        <f>'1er. Trimestre'!G12</f>
        <v>0</v>
      </c>
      <c r="H12" s="112">
        <f>'1er. Trimestre'!H12</f>
        <v>0</v>
      </c>
      <c r="I12" s="112">
        <f>'1er. Trimestre'!I12</f>
        <v>0</v>
      </c>
      <c r="J12" s="76">
        <f>'1er. Trimestre'!J12</f>
        <v>0</v>
      </c>
      <c r="K12" s="29">
        <f>'1er. Trimestre'!K12</f>
        <v>0</v>
      </c>
      <c r="L12" s="30">
        <f>'1er. Trimestre'!L12</f>
        <v>0</v>
      </c>
      <c r="M12" s="31">
        <f>'1er. Trimestre'!M12</f>
        <v>0</v>
      </c>
      <c r="N12" s="94">
        <f>'1er. Trimestre'!N12</f>
        <v>0</v>
      </c>
      <c r="O12" s="112">
        <f>'1er. Trimestre'!O12</f>
        <v>0</v>
      </c>
      <c r="P12" s="112">
        <f>'1er. Trimestre'!P12</f>
        <v>0</v>
      </c>
      <c r="Q12" s="112">
        <f>'1er. Trimestre'!Q12</f>
        <v>0</v>
      </c>
      <c r="R12" s="112">
        <f>'1er. Trimestre'!R12</f>
        <v>0</v>
      </c>
      <c r="S12" s="112">
        <f>'1er. Trimestre'!S12</f>
        <v>0</v>
      </c>
      <c r="T12" s="9"/>
      <c r="U12" s="10"/>
      <c r="V12" s="23">
        <f t="shared" si="0"/>
        <v>0</v>
      </c>
      <c r="W12" s="9"/>
      <c r="X12" s="10"/>
      <c r="Y12" s="23">
        <f t="shared" si="1"/>
        <v>0</v>
      </c>
      <c r="Z12" s="9"/>
      <c r="AA12" s="10"/>
      <c r="AB12" s="23">
        <f t="shared" si="2"/>
        <v>0</v>
      </c>
      <c r="AC12" s="7">
        <f t="shared" si="3"/>
        <v>0</v>
      </c>
      <c r="AD12" s="133" t="str">
        <f t="shared" si="4"/>
        <v xml:space="preserve"> </v>
      </c>
      <c r="AE12" s="23">
        <f t="shared" si="5"/>
        <v>0</v>
      </c>
      <c r="AG12" s="140" t="e">
        <f t="shared" si="6"/>
        <v>#DIV/0!</v>
      </c>
      <c r="AH12" s="157"/>
      <c r="AI12" s="157"/>
      <c r="AJ12" s="140" t="e">
        <f t="shared" si="7"/>
        <v>#DIV/0!</v>
      </c>
      <c r="AK12" s="157"/>
      <c r="AL12" s="157"/>
      <c r="AM12" s="157"/>
      <c r="AN12" s="140"/>
      <c r="AP12" s="11"/>
      <c r="AQ12" s="11"/>
      <c r="AR12" s="11"/>
      <c r="AS12" s="11"/>
      <c r="AT12" s="11"/>
      <c r="AU12" s="11"/>
    </row>
    <row r="13" spans="1:47" ht="70.5" customHeight="1" x14ac:dyDescent="0.25">
      <c r="A13" s="152"/>
      <c r="B13" s="176">
        <f>'1er. Trimestre'!B13:B18</f>
        <v>0</v>
      </c>
      <c r="C13" s="175">
        <f>'1er. Trimestre'!C13:C18</f>
        <v>0</v>
      </c>
      <c r="D13" s="112">
        <f>'1er. Trimestre'!D13</f>
        <v>0</v>
      </c>
      <c r="E13" s="113">
        <f>'1er. Trimestre'!E13</f>
        <v>0</v>
      </c>
      <c r="F13" s="112">
        <f>'1er. Trimestre'!F13</f>
        <v>0</v>
      </c>
      <c r="G13" s="112">
        <f>'1er. Trimestre'!G13</f>
        <v>0</v>
      </c>
      <c r="H13" s="112">
        <f>'1er. Trimestre'!H13</f>
        <v>0</v>
      </c>
      <c r="I13" s="112">
        <f>'1er. Trimestre'!I13</f>
        <v>0</v>
      </c>
      <c r="J13" s="76">
        <f>'1er. Trimestre'!J13</f>
        <v>0</v>
      </c>
      <c r="K13" s="29">
        <f>'1er. Trimestre'!K13</f>
        <v>0</v>
      </c>
      <c r="L13" s="30">
        <f>'1er. Trimestre'!L13</f>
        <v>0</v>
      </c>
      <c r="M13" s="31">
        <f>'1er. Trimestre'!M13</f>
        <v>0</v>
      </c>
      <c r="N13" s="94">
        <f>'1er. Trimestre'!N13</f>
        <v>0</v>
      </c>
      <c r="O13" s="112">
        <f>'1er. Trimestre'!O13</f>
        <v>0</v>
      </c>
      <c r="P13" s="112">
        <f>'1er. Trimestre'!P13</f>
        <v>0</v>
      </c>
      <c r="Q13" s="112">
        <f>'1er. Trimestre'!Q13</f>
        <v>0</v>
      </c>
      <c r="R13" s="112">
        <f>'1er. Trimestre'!R13</f>
        <v>0</v>
      </c>
      <c r="S13" s="112">
        <f>'1er. Trimestre'!S13</f>
        <v>0</v>
      </c>
      <c r="T13" s="9"/>
      <c r="U13" s="10"/>
      <c r="V13" s="23">
        <f t="shared" si="0"/>
        <v>0</v>
      </c>
      <c r="W13" s="9"/>
      <c r="X13" s="10"/>
      <c r="Y13" s="23">
        <f t="shared" si="1"/>
        <v>0</v>
      </c>
      <c r="Z13" s="9"/>
      <c r="AA13" s="10"/>
      <c r="AB13" s="23">
        <f t="shared" si="2"/>
        <v>0</v>
      </c>
      <c r="AC13" s="7">
        <f t="shared" si="3"/>
        <v>0</v>
      </c>
      <c r="AD13" s="133" t="str">
        <f t="shared" si="4"/>
        <v xml:space="preserve"> </v>
      </c>
      <c r="AE13" s="23">
        <f t="shared" si="5"/>
        <v>0</v>
      </c>
      <c r="AG13" s="140" t="e">
        <f t="shared" si="6"/>
        <v>#DIV/0!</v>
      </c>
      <c r="AH13" s="157" t="e">
        <f>(SUM(AG13:AG18))*C13</f>
        <v>#DIV/0!</v>
      </c>
      <c r="AI13" s="157"/>
      <c r="AJ13" s="140" t="e">
        <f t="shared" si="7"/>
        <v>#DIV/0!</v>
      </c>
      <c r="AK13" s="157" t="e">
        <f>(SUM(AJ13:AJ18))*C13</f>
        <v>#DIV/0!</v>
      </c>
      <c r="AL13" s="157"/>
      <c r="AM13" s="157"/>
      <c r="AN13" s="140"/>
      <c r="AP13" s="11"/>
      <c r="AQ13" s="11"/>
      <c r="AR13" s="11"/>
      <c r="AS13" s="11"/>
      <c r="AT13" s="11"/>
      <c r="AU13" s="11"/>
    </row>
    <row r="14" spans="1:47" ht="83.25" customHeight="1" x14ac:dyDescent="0.25">
      <c r="A14" s="152"/>
      <c r="B14" s="176"/>
      <c r="C14" s="175"/>
      <c r="D14" s="112">
        <f>'1er. Trimestre'!D14</f>
        <v>0</v>
      </c>
      <c r="E14" s="113">
        <f>'1er. Trimestre'!E14</f>
        <v>0</v>
      </c>
      <c r="F14" s="112">
        <f>'1er. Trimestre'!F14</f>
        <v>0</v>
      </c>
      <c r="G14" s="112">
        <f>'1er. Trimestre'!G14</f>
        <v>0</v>
      </c>
      <c r="H14" s="112">
        <f>'1er. Trimestre'!H14</f>
        <v>0</v>
      </c>
      <c r="I14" s="112">
        <f>'1er. Trimestre'!I14</f>
        <v>0</v>
      </c>
      <c r="J14" s="76">
        <f>'1er. Trimestre'!J14</f>
        <v>0</v>
      </c>
      <c r="K14" s="29">
        <f>'1er. Trimestre'!K14</f>
        <v>0</v>
      </c>
      <c r="L14" s="30">
        <f>'1er. Trimestre'!L14</f>
        <v>0</v>
      </c>
      <c r="M14" s="31">
        <f>'1er. Trimestre'!M14</f>
        <v>0</v>
      </c>
      <c r="N14" s="94">
        <f>'1er. Trimestre'!N14</f>
        <v>0</v>
      </c>
      <c r="O14" s="112">
        <f>'1er. Trimestre'!O14</f>
        <v>0</v>
      </c>
      <c r="P14" s="112">
        <f>'1er. Trimestre'!P14</f>
        <v>0</v>
      </c>
      <c r="Q14" s="112">
        <f>'1er. Trimestre'!Q14</f>
        <v>0</v>
      </c>
      <c r="R14" s="112">
        <f>'1er. Trimestre'!R14</f>
        <v>0</v>
      </c>
      <c r="S14" s="112">
        <f>'1er. Trimestre'!S14</f>
        <v>0</v>
      </c>
      <c r="T14" s="9"/>
      <c r="U14" s="10"/>
      <c r="V14" s="23">
        <f t="shared" si="0"/>
        <v>0</v>
      </c>
      <c r="W14" s="9"/>
      <c r="X14" s="10"/>
      <c r="Y14" s="23">
        <f t="shared" si="1"/>
        <v>0</v>
      </c>
      <c r="Z14" s="9"/>
      <c r="AA14" s="10"/>
      <c r="AB14" s="23">
        <f t="shared" si="2"/>
        <v>0</v>
      </c>
      <c r="AC14" s="7">
        <f t="shared" si="3"/>
        <v>0</v>
      </c>
      <c r="AD14" s="133" t="str">
        <f t="shared" si="4"/>
        <v xml:space="preserve"> </v>
      </c>
      <c r="AE14" s="23">
        <f t="shared" si="5"/>
        <v>0</v>
      </c>
      <c r="AG14" s="140" t="e">
        <f t="shared" si="6"/>
        <v>#DIV/0!</v>
      </c>
      <c r="AH14" s="157"/>
      <c r="AI14" s="157"/>
      <c r="AJ14" s="140" t="e">
        <f t="shared" si="7"/>
        <v>#DIV/0!</v>
      </c>
      <c r="AK14" s="157"/>
      <c r="AL14" s="157"/>
      <c r="AM14" s="157"/>
      <c r="AN14" s="140"/>
      <c r="AP14" s="11"/>
      <c r="AQ14" s="11"/>
      <c r="AR14" s="11"/>
      <c r="AS14" s="11"/>
      <c r="AT14" s="11"/>
      <c r="AU14" s="11"/>
    </row>
    <row r="15" spans="1:47" ht="60" customHeight="1" x14ac:dyDescent="0.25">
      <c r="A15" s="152"/>
      <c r="B15" s="176"/>
      <c r="C15" s="175"/>
      <c r="D15" s="112">
        <f>'1er. Trimestre'!D15</f>
        <v>0</v>
      </c>
      <c r="E15" s="113">
        <f>'1er. Trimestre'!E15</f>
        <v>0</v>
      </c>
      <c r="F15" s="112">
        <f>'1er. Trimestre'!F15</f>
        <v>0</v>
      </c>
      <c r="G15" s="112">
        <f>'1er. Trimestre'!G15</f>
        <v>0</v>
      </c>
      <c r="H15" s="112">
        <f>'1er. Trimestre'!H15</f>
        <v>0</v>
      </c>
      <c r="I15" s="112">
        <f>'1er. Trimestre'!I15</f>
        <v>0</v>
      </c>
      <c r="J15" s="76">
        <f>'1er. Trimestre'!J15</f>
        <v>0</v>
      </c>
      <c r="K15" s="29">
        <f>'1er. Trimestre'!K15</f>
        <v>0</v>
      </c>
      <c r="L15" s="30">
        <f>'1er. Trimestre'!L15</f>
        <v>0</v>
      </c>
      <c r="M15" s="31">
        <f>'1er. Trimestre'!M15</f>
        <v>0</v>
      </c>
      <c r="N15" s="94">
        <f>'1er. Trimestre'!N15</f>
        <v>0</v>
      </c>
      <c r="O15" s="112">
        <f>'1er. Trimestre'!O15</f>
        <v>0</v>
      </c>
      <c r="P15" s="112">
        <f>'1er. Trimestre'!P15</f>
        <v>0</v>
      </c>
      <c r="Q15" s="112">
        <f>'1er. Trimestre'!Q15</f>
        <v>0</v>
      </c>
      <c r="R15" s="112">
        <f>'1er. Trimestre'!R15</f>
        <v>0</v>
      </c>
      <c r="S15" s="112">
        <f>'1er. Trimestre'!S15</f>
        <v>0</v>
      </c>
      <c r="T15" s="9"/>
      <c r="U15" s="10"/>
      <c r="V15" s="23">
        <f t="shared" si="0"/>
        <v>0</v>
      </c>
      <c r="W15" s="9"/>
      <c r="X15" s="10"/>
      <c r="Y15" s="23">
        <f t="shared" si="1"/>
        <v>0</v>
      </c>
      <c r="Z15" s="9"/>
      <c r="AA15" s="10"/>
      <c r="AB15" s="23">
        <f t="shared" si="2"/>
        <v>0</v>
      </c>
      <c r="AC15" s="7">
        <f t="shared" si="3"/>
        <v>0</v>
      </c>
      <c r="AD15" s="133" t="str">
        <f t="shared" si="4"/>
        <v xml:space="preserve"> </v>
      </c>
      <c r="AE15" s="23">
        <f t="shared" si="5"/>
        <v>0</v>
      </c>
      <c r="AG15" s="140" t="e">
        <f t="shared" si="6"/>
        <v>#DIV/0!</v>
      </c>
      <c r="AH15" s="157"/>
      <c r="AI15" s="157"/>
      <c r="AJ15" s="140" t="e">
        <f t="shared" si="7"/>
        <v>#DIV/0!</v>
      </c>
      <c r="AK15" s="157"/>
      <c r="AL15" s="157"/>
      <c r="AM15" s="157"/>
      <c r="AN15" s="140"/>
      <c r="AP15" s="11"/>
      <c r="AQ15" s="11"/>
      <c r="AR15" s="11"/>
      <c r="AS15" s="11"/>
      <c r="AT15" s="11"/>
      <c r="AU15" s="11"/>
    </row>
    <row r="16" spans="1:47" ht="57.75" customHeight="1" x14ac:dyDescent="0.25">
      <c r="A16" s="152"/>
      <c r="B16" s="176"/>
      <c r="C16" s="175"/>
      <c r="D16" s="112">
        <f>'1er. Trimestre'!D16</f>
        <v>0</v>
      </c>
      <c r="E16" s="113">
        <f>'1er. Trimestre'!E16</f>
        <v>0</v>
      </c>
      <c r="F16" s="112">
        <f>'1er. Trimestre'!F16</f>
        <v>0</v>
      </c>
      <c r="G16" s="112">
        <f>'1er. Trimestre'!G16</f>
        <v>0</v>
      </c>
      <c r="H16" s="112">
        <f>'1er. Trimestre'!H16</f>
        <v>0</v>
      </c>
      <c r="I16" s="112">
        <f>'1er. Trimestre'!I16</f>
        <v>0</v>
      </c>
      <c r="J16" s="76">
        <f>'1er. Trimestre'!J16</f>
        <v>0</v>
      </c>
      <c r="K16" s="29">
        <f>'1er. Trimestre'!K16</f>
        <v>0</v>
      </c>
      <c r="L16" s="30">
        <f>'1er. Trimestre'!L16</f>
        <v>0</v>
      </c>
      <c r="M16" s="31">
        <f>'1er. Trimestre'!M16</f>
        <v>0</v>
      </c>
      <c r="N16" s="94">
        <f>'1er. Trimestre'!N16</f>
        <v>0</v>
      </c>
      <c r="O16" s="112">
        <f>'1er. Trimestre'!O16</f>
        <v>0</v>
      </c>
      <c r="P16" s="112">
        <f>'1er. Trimestre'!P16</f>
        <v>0</v>
      </c>
      <c r="Q16" s="112">
        <f>'1er. Trimestre'!Q16</f>
        <v>0</v>
      </c>
      <c r="R16" s="112">
        <f>'1er. Trimestre'!R16</f>
        <v>0</v>
      </c>
      <c r="S16" s="112">
        <f>'1er. Trimestre'!S16</f>
        <v>0</v>
      </c>
      <c r="T16" s="9"/>
      <c r="U16" s="10"/>
      <c r="V16" s="23">
        <f t="shared" si="0"/>
        <v>0</v>
      </c>
      <c r="W16" s="9"/>
      <c r="X16" s="10"/>
      <c r="Y16" s="23">
        <f t="shared" si="1"/>
        <v>0</v>
      </c>
      <c r="Z16" s="9"/>
      <c r="AA16" s="10"/>
      <c r="AB16" s="23">
        <f t="shared" si="2"/>
        <v>0</v>
      </c>
      <c r="AC16" s="7">
        <f t="shared" si="3"/>
        <v>0</v>
      </c>
      <c r="AD16" s="133" t="str">
        <f t="shared" si="4"/>
        <v xml:space="preserve"> </v>
      </c>
      <c r="AE16" s="23">
        <f t="shared" si="5"/>
        <v>0</v>
      </c>
      <c r="AG16" s="140" t="e">
        <f t="shared" si="6"/>
        <v>#DIV/0!</v>
      </c>
      <c r="AH16" s="157"/>
      <c r="AI16" s="157"/>
      <c r="AJ16" s="140" t="e">
        <f t="shared" si="7"/>
        <v>#DIV/0!</v>
      </c>
      <c r="AK16" s="157"/>
      <c r="AL16" s="157"/>
      <c r="AM16" s="157"/>
      <c r="AN16" s="140"/>
      <c r="AP16" s="11"/>
      <c r="AQ16" s="11"/>
      <c r="AR16" s="11"/>
      <c r="AS16" s="11"/>
      <c r="AT16" s="11"/>
      <c r="AU16" s="11"/>
    </row>
    <row r="17" spans="1:47" ht="60" customHeight="1" x14ac:dyDescent="0.25">
      <c r="A17" s="152"/>
      <c r="B17" s="176"/>
      <c r="C17" s="175"/>
      <c r="D17" s="112">
        <f>'1er. Trimestre'!D17</f>
        <v>0</v>
      </c>
      <c r="E17" s="113">
        <f>'1er. Trimestre'!E17</f>
        <v>0</v>
      </c>
      <c r="F17" s="112">
        <f>'1er. Trimestre'!F17</f>
        <v>0</v>
      </c>
      <c r="G17" s="112">
        <f>'1er. Trimestre'!G17</f>
        <v>0</v>
      </c>
      <c r="H17" s="112">
        <f>'1er. Trimestre'!H17</f>
        <v>0</v>
      </c>
      <c r="I17" s="112">
        <f>'1er. Trimestre'!I17</f>
        <v>0</v>
      </c>
      <c r="J17" s="76">
        <f>'1er. Trimestre'!J17</f>
        <v>0</v>
      </c>
      <c r="K17" s="29">
        <f>'1er. Trimestre'!K17</f>
        <v>0</v>
      </c>
      <c r="L17" s="30">
        <f>'1er. Trimestre'!L17</f>
        <v>0</v>
      </c>
      <c r="M17" s="31">
        <f>'1er. Trimestre'!M17</f>
        <v>0</v>
      </c>
      <c r="N17" s="94">
        <f>'1er. Trimestre'!N17</f>
        <v>0</v>
      </c>
      <c r="O17" s="112">
        <f>'1er. Trimestre'!O17</f>
        <v>0</v>
      </c>
      <c r="P17" s="112">
        <f>'1er. Trimestre'!P17</f>
        <v>0</v>
      </c>
      <c r="Q17" s="112">
        <f>'1er. Trimestre'!Q17</f>
        <v>0</v>
      </c>
      <c r="R17" s="112">
        <f>'1er. Trimestre'!R17</f>
        <v>0</v>
      </c>
      <c r="S17" s="112">
        <f>'1er. Trimestre'!S17</f>
        <v>0</v>
      </c>
      <c r="T17" s="9"/>
      <c r="U17" s="10"/>
      <c r="V17" s="23">
        <f t="shared" si="0"/>
        <v>0</v>
      </c>
      <c r="W17" s="9"/>
      <c r="X17" s="10"/>
      <c r="Y17" s="23">
        <f t="shared" si="1"/>
        <v>0</v>
      </c>
      <c r="Z17" s="9"/>
      <c r="AA17" s="10"/>
      <c r="AB17" s="23">
        <f t="shared" si="2"/>
        <v>0</v>
      </c>
      <c r="AC17" s="7">
        <f t="shared" si="3"/>
        <v>0</v>
      </c>
      <c r="AD17" s="133" t="str">
        <f t="shared" si="4"/>
        <v xml:space="preserve"> </v>
      </c>
      <c r="AE17" s="23">
        <f t="shared" si="5"/>
        <v>0</v>
      </c>
      <c r="AG17" s="140" t="e">
        <f t="shared" si="6"/>
        <v>#DIV/0!</v>
      </c>
      <c r="AH17" s="157"/>
      <c r="AI17" s="157"/>
      <c r="AJ17" s="140" t="e">
        <f t="shared" si="7"/>
        <v>#DIV/0!</v>
      </c>
      <c r="AK17" s="157"/>
      <c r="AL17" s="157"/>
      <c r="AM17" s="157"/>
      <c r="AN17" s="140"/>
      <c r="AP17" s="11"/>
      <c r="AQ17" s="11"/>
      <c r="AR17" s="11"/>
      <c r="AS17" s="11"/>
      <c r="AT17" s="11"/>
      <c r="AU17" s="11"/>
    </row>
    <row r="18" spans="1:47" ht="125.25" customHeight="1" x14ac:dyDescent="0.25">
      <c r="A18" s="153"/>
      <c r="B18" s="176"/>
      <c r="C18" s="175"/>
      <c r="D18" s="112">
        <f>'1er. Trimestre'!D18</f>
        <v>0</v>
      </c>
      <c r="E18" s="113">
        <f>'1er. Trimestre'!E18</f>
        <v>0</v>
      </c>
      <c r="F18" s="112">
        <f>'1er. Trimestre'!F18</f>
        <v>0</v>
      </c>
      <c r="G18" s="112">
        <f>'1er. Trimestre'!G18</f>
        <v>0</v>
      </c>
      <c r="H18" s="112">
        <f>'1er. Trimestre'!H18</f>
        <v>0</v>
      </c>
      <c r="I18" s="112">
        <f>'1er. Trimestre'!I18</f>
        <v>0</v>
      </c>
      <c r="J18" s="76">
        <f>'1er. Trimestre'!J18</f>
        <v>0</v>
      </c>
      <c r="K18" s="29">
        <f>'1er. Trimestre'!K18</f>
        <v>0</v>
      </c>
      <c r="L18" s="30">
        <f>'1er. Trimestre'!L18</f>
        <v>0</v>
      </c>
      <c r="M18" s="31">
        <f>'1er. Trimestre'!M18</f>
        <v>0</v>
      </c>
      <c r="N18" s="94">
        <f>'1er. Trimestre'!N18</f>
        <v>0</v>
      </c>
      <c r="O18" s="112">
        <f>'1er. Trimestre'!O18</f>
        <v>0</v>
      </c>
      <c r="P18" s="112">
        <f>'1er. Trimestre'!P18</f>
        <v>0</v>
      </c>
      <c r="Q18" s="112">
        <f>'1er. Trimestre'!Q18</f>
        <v>0</v>
      </c>
      <c r="R18" s="112">
        <f>'1er. Trimestre'!R18</f>
        <v>0</v>
      </c>
      <c r="S18" s="112">
        <f>'1er. Trimestre'!S18</f>
        <v>0</v>
      </c>
      <c r="T18" s="9"/>
      <c r="U18" s="10"/>
      <c r="V18" s="23">
        <f t="shared" si="0"/>
        <v>0</v>
      </c>
      <c r="W18" s="9"/>
      <c r="X18" s="10"/>
      <c r="Y18" s="23">
        <f t="shared" si="1"/>
        <v>0</v>
      </c>
      <c r="Z18" s="9"/>
      <c r="AA18" s="10"/>
      <c r="AB18" s="23">
        <f t="shared" si="2"/>
        <v>0</v>
      </c>
      <c r="AC18" s="7">
        <f t="shared" si="3"/>
        <v>0</v>
      </c>
      <c r="AD18" s="133" t="str">
        <f t="shared" si="4"/>
        <v xml:space="preserve"> </v>
      </c>
      <c r="AE18" s="23">
        <f t="shared" si="5"/>
        <v>0</v>
      </c>
      <c r="AG18" s="140" t="e">
        <f t="shared" si="6"/>
        <v>#DIV/0!</v>
      </c>
      <c r="AH18" s="157"/>
      <c r="AI18" s="157"/>
      <c r="AJ18" s="140" t="e">
        <f t="shared" si="7"/>
        <v>#DIV/0!</v>
      </c>
      <c r="AK18" s="157"/>
      <c r="AL18" s="157"/>
      <c r="AM18" s="157"/>
      <c r="AN18" s="140"/>
      <c r="AP18" s="11"/>
      <c r="AQ18" s="11"/>
      <c r="AR18" s="11"/>
      <c r="AS18" s="11"/>
      <c r="AT18" s="11"/>
      <c r="AU18" s="11"/>
    </row>
    <row r="19" spans="1:47" ht="80.25" customHeight="1" x14ac:dyDescent="0.25">
      <c r="A19" s="174">
        <f>'1er. Trimestre'!A19:A20</f>
        <v>0</v>
      </c>
      <c r="B19" s="174">
        <f>'1er. Trimestre'!B19:B20</f>
        <v>0</v>
      </c>
      <c r="C19" s="175">
        <f>'1er. Trimestre'!C19:C20</f>
        <v>0</v>
      </c>
      <c r="D19" s="112">
        <f>'1er. Trimestre'!D19</f>
        <v>0</v>
      </c>
      <c r="E19" s="113">
        <f>'1er. Trimestre'!E19</f>
        <v>0</v>
      </c>
      <c r="F19" s="112">
        <f>'1er. Trimestre'!F19</f>
        <v>0</v>
      </c>
      <c r="G19" s="112">
        <f>'1er. Trimestre'!G19</f>
        <v>0</v>
      </c>
      <c r="H19" s="112">
        <f>'1er. Trimestre'!H19</f>
        <v>0</v>
      </c>
      <c r="I19" s="112">
        <f>'1er. Trimestre'!I19</f>
        <v>0</v>
      </c>
      <c r="J19" s="76">
        <f>'1er. Trimestre'!J19</f>
        <v>0</v>
      </c>
      <c r="K19" s="29">
        <f>'1er. Trimestre'!K19</f>
        <v>0</v>
      </c>
      <c r="L19" s="30">
        <f>'1er. Trimestre'!L19</f>
        <v>0</v>
      </c>
      <c r="M19" s="31">
        <f>'1er. Trimestre'!M19</f>
        <v>0</v>
      </c>
      <c r="N19" s="94">
        <f>'1er. Trimestre'!N19</f>
        <v>0</v>
      </c>
      <c r="O19" s="112">
        <f>'1er. Trimestre'!O19</f>
        <v>0</v>
      </c>
      <c r="P19" s="112">
        <f>'1er. Trimestre'!P19</f>
        <v>0</v>
      </c>
      <c r="Q19" s="112">
        <f>'1er. Trimestre'!Q19</f>
        <v>0</v>
      </c>
      <c r="R19" s="112">
        <f>'1er. Trimestre'!R19</f>
        <v>0</v>
      </c>
      <c r="S19" s="112">
        <f>'1er. Trimestre'!S19</f>
        <v>0</v>
      </c>
      <c r="T19" s="9"/>
      <c r="U19" s="10"/>
      <c r="V19" s="23">
        <f t="shared" si="0"/>
        <v>0</v>
      </c>
      <c r="W19" s="9"/>
      <c r="X19" s="10"/>
      <c r="Y19" s="23">
        <f t="shared" si="1"/>
        <v>0</v>
      </c>
      <c r="Z19" s="9"/>
      <c r="AA19" s="10"/>
      <c r="AB19" s="23">
        <f t="shared" si="2"/>
        <v>0</v>
      </c>
      <c r="AC19" s="7">
        <f t="shared" si="3"/>
        <v>0</v>
      </c>
      <c r="AD19" s="133" t="str">
        <f t="shared" si="4"/>
        <v xml:space="preserve"> </v>
      </c>
      <c r="AE19" s="23">
        <f t="shared" si="5"/>
        <v>0</v>
      </c>
      <c r="AG19" s="140" t="e">
        <f t="shared" si="6"/>
        <v>#DIV/0!</v>
      </c>
      <c r="AH19" s="157" t="e">
        <f>SUM(AG19:AG20)*C19</f>
        <v>#DIV/0!</v>
      </c>
      <c r="AI19" s="157" t="e">
        <f>AH19</f>
        <v>#DIV/0!</v>
      </c>
      <c r="AJ19" s="140" t="e">
        <f t="shared" si="7"/>
        <v>#DIV/0!</v>
      </c>
      <c r="AK19" s="157" t="e">
        <f>(SUM(AJ19:AJ20))*C19</f>
        <v>#DIV/0!</v>
      </c>
      <c r="AL19" s="157" t="e">
        <f>AK19</f>
        <v>#DIV/0!</v>
      </c>
      <c r="AM19" s="157" t="e">
        <f>IF(AI19=0,0,(AL19/AI19))</f>
        <v>#DIV/0!</v>
      </c>
      <c r="AN19" s="140"/>
      <c r="AP19" s="11"/>
      <c r="AQ19" s="11"/>
      <c r="AR19" s="11"/>
      <c r="AS19" s="11"/>
      <c r="AT19" s="11"/>
      <c r="AU19" s="11"/>
    </row>
    <row r="20" spans="1:47" ht="99.75" customHeight="1" x14ac:dyDescent="0.25">
      <c r="A20" s="174"/>
      <c r="B20" s="174"/>
      <c r="C20" s="175"/>
      <c r="D20" s="112">
        <f>'1er. Trimestre'!D20</f>
        <v>0</v>
      </c>
      <c r="E20" s="113">
        <f>'1er. Trimestre'!E20</f>
        <v>0</v>
      </c>
      <c r="F20" s="112">
        <f>'1er. Trimestre'!F20</f>
        <v>0</v>
      </c>
      <c r="G20" s="112">
        <f>'1er. Trimestre'!G20</f>
        <v>0</v>
      </c>
      <c r="H20" s="112">
        <f>'1er. Trimestre'!H20</f>
        <v>0</v>
      </c>
      <c r="I20" s="112">
        <f>'1er. Trimestre'!I20</f>
        <v>0</v>
      </c>
      <c r="J20" s="76">
        <f>'1er. Trimestre'!J20</f>
        <v>0</v>
      </c>
      <c r="K20" s="29">
        <f>'1er. Trimestre'!K20</f>
        <v>0</v>
      </c>
      <c r="L20" s="30">
        <f>'1er. Trimestre'!L20</f>
        <v>0</v>
      </c>
      <c r="M20" s="31">
        <f>'1er. Trimestre'!M20</f>
        <v>0</v>
      </c>
      <c r="N20" s="94">
        <f>'1er. Trimestre'!N20</f>
        <v>0</v>
      </c>
      <c r="O20" s="112">
        <f>'1er. Trimestre'!O20</f>
        <v>0</v>
      </c>
      <c r="P20" s="112">
        <f>'1er. Trimestre'!P20</f>
        <v>0</v>
      </c>
      <c r="Q20" s="112">
        <f>'1er. Trimestre'!Q20</f>
        <v>0</v>
      </c>
      <c r="R20" s="112">
        <f>'1er. Trimestre'!R20</f>
        <v>0</v>
      </c>
      <c r="S20" s="112">
        <f>'1er. Trimestre'!S20</f>
        <v>0</v>
      </c>
      <c r="T20" s="9"/>
      <c r="U20" s="10"/>
      <c r="V20" s="23">
        <f t="shared" si="0"/>
        <v>0</v>
      </c>
      <c r="W20" s="9"/>
      <c r="X20" s="10"/>
      <c r="Y20" s="23">
        <f t="shared" si="1"/>
        <v>0</v>
      </c>
      <c r="Z20" s="9"/>
      <c r="AA20" s="10"/>
      <c r="AB20" s="23">
        <f t="shared" si="2"/>
        <v>0</v>
      </c>
      <c r="AC20" s="7">
        <f t="shared" si="3"/>
        <v>0</v>
      </c>
      <c r="AD20" s="133" t="str">
        <f t="shared" si="4"/>
        <v xml:space="preserve"> </v>
      </c>
      <c r="AE20" s="23">
        <f t="shared" si="5"/>
        <v>0</v>
      </c>
      <c r="AG20" s="140" t="e">
        <f t="shared" si="6"/>
        <v>#DIV/0!</v>
      </c>
      <c r="AH20" s="157"/>
      <c r="AI20" s="157"/>
      <c r="AJ20" s="140" t="e">
        <f t="shared" si="7"/>
        <v>#DIV/0!</v>
      </c>
      <c r="AK20" s="157"/>
      <c r="AL20" s="157"/>
      <c r="AM20" s="157"/>
      <c r="AN20" s="140"/>
      <c r="AP20" s="11"/>
      <c r="AQ20" s="11"/>
      <c r="AR20" s="11"/>
      <c r="AS20" s="11"/>
      <c r="AT20" s="11"/>
      <c r="AU20" s="11"/>
    </row>
    <row r="22" spans="1:47" x14ac:dyDescent="0.25">
      <c r="C22" s="90">
        <f>SUM(C3:C20)</f>
        <v>0</v>
      </c>
      <c r="D22" s="91"/>
      <c r="E22" s="96">
        <f>SUM(E3:E20)</f>
        <v>0</v>
      </c>
      <c r="F22" s="11"/>
      <c r="G22" s="91">
        <f t="shared" ref="G22:S22" si="8">SUM(G3:G20)</f>
        <v>15</v>
      </c>
      <c r="H22" s="91">
        <f t="shared" si="8"/>
        <v>2</v>
      </c>
      <c r="I22" s="91">
        <f t="shared" si="8"/>
        <v>2</v>
      </c>
      <c r="J22" s="91">
        <f t="shared" si="8"/>
        <v>2</v>
      </c>
      <c r="K22" s="91">
        <f t="shared" si="8"/>
        <v>0</v>
      </c>
      <c r="L22" s="91">
        <f t="shared" si="8"/>
        <v>0</v>
      </c>
      <c r="M22" s="91">
        <f t="shared" si="8"/>
        <v>0</v>
      </c>
      <c r="N22" s="91">
        <f t="shared" si="8"/>
        <v>0</v>
      </c>
      <c r="O22" s="91">
        <f t="shared" si="8"/>
        <v>0</v>
      </c>
      <c r="P22" s="91">
        <f t="shared" si="8"/>
        <v>0</v>
      </c>
      <c r="Q22" s="91">
        <f t="shared" si="8"/>
        <v>0</v>
      </c>
      <c r="R22" s="91">
        <f t="shared" si="8"/>
        <v>0</v>
      </c>
      <c r="S22" s="91">
        <f t="shared" si="8"/>
        <v>0</v>
      </c>
      <c r="T22" s="11"/>
    </row>
  </sheetData>
  <sheetProtection formatColumns="0" formatRows="0"/>
  <mergeCells count="25">
    <mergeCell ref="AL19:AL20"/>
    <mergeCell ref="AM19:AM20"/>
    <mergeCell ref="AH19:AH20"/>
    <mergeCell ref="AI19:AI20"/>
    <mergeCell ref="AK19:AK20"/>
    <mergeCell ref="AL3:AL18"/>
    <mergeCell ref="AM3:AM18"/>
    <mergeCell ref="B3:B12"/>
    <mergeCell ref="C3:C12"/>
    <mergeCell ref="B13:B18"/>
    <mergeCell ref="C13:C18"/>
    <mergeCell ref="AH3:AH12"/>
    <mergeCell ref="AH13:AH18"/>
    <mergeCell ref="AK3:AK12"/>
    <mergeCell ref="AK13:AK18"/>
    <mergeCell ref="AI3:AI18"/>
    <mergeCell ref="T1:V1"/>
    <mergeCell ref="W1:Y1"/>
    <mergeCell ref="Z1:AB1"/>
    <mergeCell ref="AC1:AE1"/>
    <mergeCell ref="A19:A20"/>
    <mergeCell ref="B19:B20"/>
    <mergeCell ref="C19:C20"/>
    <mergeCell ref="A3:A18"/>
    <mergeCell ref="A1:S1"/>
  </mergeCells>
  <dataValidations count="1">
    <dataValidation type="whole" operator="greaterThanOrEqual" allowBlank="1" showInputMessage="1" showErrorMessage="1" errorTitle="Error de Formato" error="Favor ingresar un número entero positivo." sqref="W3:W20 Z3:Z20 T3:T20">
      <formula1>0</formula1>
    </dataValidation>
  </dataValidations>
  <hyperlinks>
    <hyperlink ref="A1:S1" location="Index!A1" display="OFICINA DE ESTADÍSTICA E INFORMÁTICA - PAT2013"/>
  </hyperlinks>
  <pageMargins left="0.70866141732283472" right="0.70866141732283472" top="0.74803149606299213" bottom="0.74803149606299213" header="0.31496062992125984" footer="0.31496062992125984"/>
  <pageSetup scale="38" orientation="landscape" r:id="rId1"/>
  <rowBreaks count="2" manualBreakCount="2">
    <brk id="12" max="30" man="1"/>
    <brk id="18" max="30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rgb="FFFF0000"/>
  </sheetPr>
  <dimension ref="A1:G31"/>
  <sheetViews>
    <sheetView showGridLines="0" zoomScaleNormal="100" zoomScaleSheetLayoutView="39" workbookViewId="0">
      <selection activeCell="B1" sqref="B1:D1"/>
    </sheetView>
  </sheetViews>
  <sheetFormatPr baseColWidth="10" defaultRowHeight="15" x14ac:dyDescent="0.25"/>
  <cols>
    <col min="1" max="1" width="47" style="35" customWidth="1"/>
    <col min="2" max="2" width="12" style="35" customWidth="1"/>
    <col min="3" max="3" width="12.42578125" style="35" customWidth="1"/>
    <col min="4" max="4" width="12.5703125" style="35" customWidth="1"/>
    <col min="5" max="5" width="40.7109375" style="35" customWidth="1"/>
    <col min="6" max="6" width="11.42578125" style="13"/>
    <col min="7" max="7" width="11.85546875" style="13" bestFit="1" customWidth="1"/>
    <col min="8" max="16384" width="11.42578125" style="13"/>
  </cols>
  <sheetData>
    <row r="1" spans="1:7" ht="18.75" customHeight="1" x14ac:dyDescent="0.25">
      <c r="A1" s="12" t="s">
        <v>24</v>
      </c>
      <c r="B1" s="167" t="s">
        <v>71</v>
      </c>
      <c r="C1" s="167"/>
      <c r="D1" s="167"/>
    </row>
    <row r="3" spans="1:7" ht="18.75" x14ac:dyDescent="0.25">
      <c r="A3" s="168" t="str">
        <f>'2o. Trimestre'!A1</f>
        <v>OFICINA DE ESTADÍSTICA E INFORMÁTICA - PAT2014</v>
      </c>
      <c r="B3" s="168"/>
      <c r="C3" s="168"/>
      <c r="D3" s="168"/>
      <c r="E3" s="168"/>
    </row>
    <row r="4" spans="1:7" ht="18.75" x14ac:dyDescent="0.25">
      <c r="A4" s="14"/>
      <c r="B4" s="169" t="str">
        <f>UPPER(B1)</f>
        <v>EVALUACIÓN 2O. TRIMESTRE</v>
      </c>
      <c r="C4" s="169"/>
      <c r="D4" s="169"/>
      <c r="E4" s="177" t="e">
        <f>CONCATENATE("Promedio: ",(TEXT('2o. Trimestre'!AN3,"00.00%")))</f>
        <v>#DIV/0!</v>
      </c>
    </row>
    <row r="5" spans="1:7" x14ac:dyDescent="0.25">
      <c r="C5" s="179"/>
      <c r="D5" s="179"/>
      <c r="E5" s="178"/>
      <c r="G5" s="15"/>
    </row>
    <row r="6" spans="1:7" x14ac:dyDescent="0.25">
      <c r="A6" s="173" t="str">
        <f>CONCATENATE("OBJETIVO OPERATIVO: ",'2o. Trimestre'!A3)</f>
        <v>OBJETIVO OPERATIVO: 0</v>
      </c>
      <c r="B6" s="173"/>
      <c r="C6" s="173"/>
      <c r="D6" s="173"/>
      <c r="E6" s="173"/>
      <c r="G6" s="15"/>
    </row>
    <row r="7" spans="1:7" ht="28.5" customHeight="1" x14ac:dyDescent="0.25">
      <c r="A7" s="166" t="str">
        <f>CONCATENATE("RESULTADO ESPERADO: ",'2o. Trimestre'!B3)</f>
        <v>RESULTADO ESPERADO: 0</v>
      </c>
      <c r="B7" s="166"/>
      <c r="C7" s="166"/>
      <c r="D7" s="166"/>
      <c r="E7" s="166"/>
      <c r="G7" s="15"/>
    </row>
    <row r="8" spans="1:7" x14ac:dyDescent="0.25">
      <c r="A8" s="16" t="s">
        <v>25</v>
      </c>
      <c r="B8" s="17" t="s">
        <v>26</v>
      </c>
      <c r="C8" s="16" t="s">
        <v>27</v>
      </c>
      <c r="D8" s="16" t="s">
        <v>28</v>
      </c>
      <c r="E8" s="16" t="s">
        <v>29</v>
      </c>
      <c r="F8" s="18"/>
      <c r="G8" s="18"/>
    </row>
    <row r="9" spans="1:7" ht="28.5" customHeight="1" x14ac:dyDescent="0.25">
      <c r="A9" s="19" t="str">
        <f>'2o. Trimestre'!D3</f>
        <v>mas empleos</v>
      </c>
      <c r="B9" s="20">
        <f>IF($B$1="Monitoreo Abril",'2o. Trimestre'!K3,IF($B$1="Monitoreo Mayo",'2o. Trimestre'!L3,IF($B$1="Monitoreo Junio",'2o. Trimestre'!M3,IF($B$1="Evaluación 2o. Trimestre",SUM('2o. Trimestre'!K3:M3)," "))))</f>
        <v>0</v>
      </c>
      <c r="C9" s="20">
        <f>IF($B$1="Monitoreo Abril",'2o. Trimestre'!T3,IF($B$1="Monitoreo Mayo",'2o. Trimestre'!W3,IF($B$1="Monitoreo Junio",'2o. Trimestre'!Z3,IF($B$1="Evaluación 2o. Trimestre",'2o. Trimestre'!AC3," "))))</f>
        <v>0</v>
      </c>
      <c r="D9" s="21">
        <f>IF($B$1="Monitoreo Abril",'2o. Trimestre'!V3,IF($B$1="Monitoreo Mayo",'2o. Trimestre'!Y3,IF($B$1="Monitoreo Junio",'2o. Trimestre'!AB3,IF($B$1="Evaluación 2o. Trimestre",'2o. Trimestre'!AE3," "))))</f>
        <v>0</v>
      </c>
      <c r="E9" s="19" t="str">
        <f>IF($B$1="Monitoreo Abril",'2o. Trimestre'!U3,IF($B$1="Monitoreo Mayo",'2o. Trimestre'!X3,IF($B$1="Monitoreo Junio",'2o. Trimestre'!AA3,IF($B$1="Evaluación 2o. Trimestre",'2o. Trimestre'!AD3," "))))</f>
        <v xml:space="preserve"> </v>
      </c>
    </row>
    <row r="10" spans="1:7" ht="28.5" customHeight="1" x14ac:dyDescent="0.25">
      <c r="A10" s="19">
        <f>'2o. Trimestre'!D4</f>
        <v>0</v>
      </c>
      <c r="B10" s="20">
        <f>IF($B$1="Monitoreo Abril",'2o. Trimestre'!K4,IF($B$1="Monitoreo Mayo",'2o. Trimestre'!L4,IF($B$1="Monitoreo Junio",'2o. Trimestre'!M4,IF($B$1="Evaluación 2o. Trimestre",SUM('2o. Trimestre'!K4:M4)," "))))</f>
        <v>0</v>
      </c>
      <c r="C10" s="20">
        <f>IF($B$1="Monitoreo Abril",'2o. Trimestre'!T4,IF($B$1="Monitoreo Mayo",'2o. Trimestre'!W4,IF($B$1="Monitoreo Junio",'2o. Trimestre'!Z4,IF($B$1="Evaluación 2o. Trimestre",'2o. Trimestre'!AC4," "))))</f>
        <v>0</v>
      </c>
      <c r="D10" s="21">
        <f>IF($B$1="Monitoreo Abril",'2o. Trimestre'!V4,IF($B$1="Monitoreo Mayo",'2o. Trimestre'!Y4,IF($B$1="Monitoreo Junio",'2o. Trimestre'!AB4,IF($B$1="Evaluación 2o. Trimestre",'2o. Trimestre'!AE4," "))))</f>
        <v>0</v>
      </c>
      <c r="E10" s="19" t="str">
        <f>IF($B$1="Monitoreo Abril",'2o. Trimestre'!U4,IF($B$1="Monitoreo Mayo",'2o. Trimestre'!X4,IF($B$1="Monitoreo Junio",'2o. Trimestre'!AA4,IF($B$1="Evaluación 2o. Trimestre",'2o. Trimestre'!AD4," "))))</f>
        <v xml:space="preserve"> </v>
      </c>
    </row>
    <row r="11" spans="1:7" ht="40.5" customHeight="1" x14ac:dyDescent="0.25">
      <c r="A11" s="19">
        <f>'2o. Trimestre'!D5</f>
        <v>0</v>
      </c>
      <c r="B11" s="20">
        <f>IF($B$1="Monitoreo Abril",'2o. Trimestre'!K5,IF($B$1="Monitoreo Mayo",'2o. Trimestre'!L5,IF($B$1="Monitoreo Junio",'2o. Trimestre'!M5,IF($B$1="Evaluación 2o. Trimestre",SUM('2o. Trimestre'!K5:M5)," "))))</f>
        <v>0</v>
      </c>
      <c r="C11" s="20">
        <f>IF($B$1="Monitoreo Abril",'2o. Trimestre'!T5,IF($B$1="Monitoreo Mayo",'2o. Trimestre'!W5,IF($B$1="Monitoreo Junio",'2o. Trimestre'!Z5,IF($B$1="Evaluación 2o. Trimestre",'2o. Trimestre'!AC5," "))))</f>
        <v>0</v>
      </c>
      <c r="D11" s="21">
        <f>IF($B$1="Monitoreo Abril",'2o. Trimestre'!V5,IF($B$1="Monitoreo Mayo",'2o. Trimestre'!Y5,IF($B$1="Monitoreo Junio",'2o. Trimestre'!AB5,IF($B$1="Evaluación 2o. Trimestre",'2o. Trimestre'!AE5," "))))</f>
        <v>0</v>
      </c>
      <c r="E11" s="19" t="str">
        <f>IF($B$1="Monitoreo Abril",'2o. Trimestre'!U5,IF($B$1="Monitoreo Mayo",'2o. Trimestre'!X5,IF($B$1="Monitoreo Junio",'2o. Trimestre'!AA5,IF($B$1="Evaluación 2o. Trimestre",'2o. Trimestre'!AD5," "))))</f>
        <v xml:space="preserve"> </v>
      </c>
    </row>
    <row r="12" spans="1:7" ht="90.75" customHeight="1" x14ac:dyDescent="0.25">
      <c r="A12" s="19">
        <f>'2o. Trimestre'!D6</f>
        <v>0</v>
      </c>
      <c r="B12" s="20">
        <f>IF($B$1="Monitoreo Abril",'2o. Trimestre'!K6,IF($B$1="Monitoreo Mayo",'2o. Trimestre'!L6,IF($B$1="Monitoreo Junio",'2o. Trimestre'!M6,IF($B$1="Evaluación 2o. Trimestre",SUM('2o. Trimestre'!K6:M6)," "))))</f>
        <v>0</v>
      </c>
      <c r="C12" s="20">
        <f>IF($B$1="Monitoreo Abril",'2o. Trimestre'!T6,IF($B$1="Monitoreo Mayo",'2o. Trimestre'!W6,IF($B$1="Monitoreo Junio",'2o. Trimestre'!Z6,IF($B$1="Evaluación 2o. Trimestre",'2o. Trimestre'!AC6," "))))</f>
        <v>0</v>
      </c>
      <c r="D12" s="21">
        <f>IF($B$1="Monitoreo Abril",'2o. Trimestre'!V6,IF($B$1="Monitoreo Mayo",'2o. Trimestre'!Y6,IF($B$1="Monitoreo Junio",'2o. Trimestre'!AB6,IF($B$1="Evaluación 2o. Trimestre",'2o. Trimestre'!AE6," "))))</f>
        <v>0</v>
      </c>
      <c r="E12" s="19" t="str">
        <f>IF($B$1="Monitoreo Abril",'2o. Trimestre'!U6,IF($B$1="Monitoreo Mayo",'2o. Trimestre'!X6,IF($B$1="Monitoreo Junio",'2o. Trimestre'!AA6,IF($B$1="Evaluación 2o. Trimestre",'2o. Trimestre'!AD6," "))))</f>
        <v xml:space="preserve"> </v>
      </c>
    </row>
    <row r="13" spans="1:7" ht="36" customHeight="1" x14ac:dyDescent="0.25">
      <c r="A13" s="19">
        <f>'2o. Trimestre'!D7</f>
        <v>0</v>
      </c>
      <c r="B13" s="20">
        <f>IF($B$1="Monitoreo Abril",'2o. Trimestre'!K7,IF($B$1="Monitoreo Mayo",'2o. Trimestre'!L7,IF($B$1="Monitoreo Junio",'2o. Trimestre'!M7,IF($B$1="Evaluación 2o. Trimestre",SUM('2o. Trimestre'!K7:M7)," "))))</f>
        <v>0</v>
      </c>
      <c r="C13" s="20">
        <f>IF($B$1="Monitoreo Abril",'2o. Trimestre'!T7,IF($B$1="Monitoreo Mayo",'2o. Trimestre'!W7,IF($B$1="Monitoreo Junio",'2o. Trimestre'!Z7,IF($B$1="Evaluación 2o. Trimestre",'2o. Trimestre'!AC7," "))))</f>
        <v>0</v>
      </c>
      <c r="D13" s="21">
        <f>IF($B$1="Monitoreo Abril",'2o. Trimestre'!V7,IF($B$1="Monitoreo Mayo",'2o. Trimestre'!Y7,IF($B$1="Monitoreo Junio",'2o. Trimestre'!AB7,IF($B$1="Evaluación 2o. Trimestre",'2o. Trimestre'!AE7," "))))</f>
        <v>0</v>
      </c>
      <c r="E13" s="19" t="str">
        <f>IF($B$1="Monitoreo Abril",'2o. Trimestre'!U7,IF($B$1="Monitoreo Mayo",'2o. Trimestre'!X7,IF($B$1="Monitoreo Junio",'2o. Trimestre'!AA7,IF($B$1="Evaluación 2o. Trimestre",'2o. Trimestre'!AD7," "))))</f>
        <v xml:space="preserve"> </v>
      </c>
    </row>
    <row r="14" spans="1:7" ht="78" customHeight="1" x14ac:dyDescent="0.25">
      <c r="A14" s="19">
        <f>'2o. Trimestre'!D8</f>
        <v>0</v>
      </c>
      <c r="B14" s="20">
        <f>IF($B$1="Monitoreo Abril",'2o. Trimestre'!K8,IF($B$1="Monitoreo Mayo",'2o. Trimestre'!L8,IF($B$1="Monitoreo Junio",'2o. Trimestre'!M8,IF($B$1="Evaluación 2o. Trimestre",SUM('2o. Trimestre'!K8:M8)," "))))</f>
        <v>0</v>
      </c>
      <c r="C14" s="20">
        <f>IF($B$1="Monitoreo Abril",'2o. Trimestre'!T8,IF($B$1="Monitoreo Mayo",'2o. Trimestre'!W8,IF($B$1="Monitoreo Junio",'2o. Trimestre'!Z8,IF($B$1="Evaluación 2o. Trimestre",'2o. Trimestre'!AC8," "))))</f>
        <v>0</v>
      </c>
      <c r="D14" s="21">
        <f>IF($B$1="Monitoreo Abril",'2o. Trimestre'!V8,IF($B$1="Monitoreo Mayo",'2o. Trimestre'!Y8,IF($B$1="Monitoreo Junio",'2o. Trimestre'!AB8,IF($B$1="Evaluación 2o. Trimestre",'2o. Trimestre'!AE8," "))))</f>
        <v>0</v>
      </c>
      <c r="E14" s="19" t="str">
        <f>IF($B$1="Monitoreo Abril",'2o. Trimestre'!U8,IF($B$1="Monitoreo Mayo",'2o. Trimestre'!X8,IF($B$1="Monitoreo Junio",'2o. Trimestre'!AA8,IF($B$1="Evaluación 2o. Trimestre",'2o. Trimestre'!AD8," "))))</f>
        <v xml:space="preserve"> </v>
      </c>
    </row>
    <row r="15" spans="1:7" ht="45" customHeight="1" x14ac:dyDescent="0.25">
      <c r="A15" s="19">
        <f>'2o. Trimestre'!D9</f>
        <v>0</v>
      </c>
      <c r="B15" s="20">
        <f>IF($B$1="Monitoreo Abril",'2o. Trimestre'!K9,IF($B$1="Monitoreo Mayo",'2o. Trimestre'!L9,IF($B$1="Monitoreo Junio",'2o. Trimestre'!M9,IF($B$1="Evaluación 2o. Trimestre",SUM('2o. Trimestre'!K9:M9)," "))))</f>
        <v>0</v>
      </c>
      <c r="C15" s="20">
        <f>IF($B$1="Monitoreo Abril",'2o. Trimestre'!T9,IF($B$1="Monitoreo Mayo",'2o. Trimestre'!W9,IF($B$1="Monitoreo Junio",'2o. Trimestre'!Z9,IF($B$1="Evaluación 2o. Trimestre",'2o. Trimestre'!AC9," "))))</f>
        <v>0</v>
      </c>
      <c r="D15" s="21">
        <f>IF($B$1="Monitoreo Abril",'2o. Trimestre'!V9,IF($B$1="Monitoreo Mayo",'2o. Trimestre'!Y9,IF($B$1="Monitoreo Junio",'2o. Trimestre'!AB9,IF($B$1="Evaluación 2o. Trimestre",'2o. Trimestre'!AE9," "))))</f>
        <v>0</v>
      </c>
      <c r="E15" s="19" t="str">
        <f>IF($B$1="Monitoreo Abril",'2o. Trimestre'!U9,IF($B$1="Monitoreo Mayo",'2o. Trimestre'!X9,IF($B$1="Monitoreo Junio",'2o. Trimestre'!AA9,IF($B$1="Evaluación 2o. Trimestre",'2o. Trimestre'!AD9," "))))</f>
        <v xml:space="preserve"> </v>
      </c>
    </row>
    <row r="16" spans="1:7" x14ac:dyDescent="0.25">
      <c r="A16" s="19">
        <f>'2o. Trimestre'!D10</f>
        <v>0</v>
      </c>
      <c r="B16" s="20">
        <f>IF($B$1="Monitoreo Abril",'2o. Trimestre'!K10,IF($B$1="Monitoreo Mayo",'2o. Trimestre'!L10,IF($B$1="Monitoreo Junio",'2o. Trimestre'!M10,IF($B$1="Evaluación 2o. Trimestre",SUM('2o. Trimestre'!K10:M10)," "))))</f>
        <v>0</v>
      </c>
      <c r="C16" s="20">
        <f>IF($B$1="Monitoreo Abril",'2o. Trimestre'!T10,IF($B$1="Monitoreo Mayo",'2o. Trimestre'!W10,IF($B$1="Monitoreo Junio",'2o. Trimestre'!Z10,IF($B$1="Evaluación 2o. Trimestre",'2o. Trimestre'!AC10," "))))</f>
        <v>0</v>
      </c>
      <c r="D16" s="21">
        <f>IF($B$1="Monitoreo Abril",'2o. Trimestre'!V10,IF($B$1="Monitoreo Mayo",'2o. Trimestre'!Y10,IF($B$1="Monitoreo Junio",'2o. Trimestre'!AB10,IF($B$1="Evaluación 2o. Trimestre",'2o. Trimestre'!AE10," "))))</f>
        <v>0</v>
      </c>
      <c r="E16" s="19" t="str">
        <f>IF($B$1="Monitoreo Abril",'2o. Trimestre'!U10,IF($B$1="Monitoreo Mayo",'2o. Trimestre'!X10,IF($B$1="Monitoreo Junio",'2o. Trimestre'!AA10,IF($B$1="Evaluación 2o. Trimestre",'2o. Trimestre'!AD10," "))))</f>
        <v xml:space="preserve"> </v>
      </c>
    </row>
    <row r="17" spans="1:7" ht="29.25" customHeight="1" x14ac:dyDescent="0.25">
      <c r="A17" s="19">
        <f>'2o. Trimestre'!D11</f>
        <v>0</v>
      </c>
      <c r="B17" s="20">
        <f>IF($B$1="Monitoreo Abril",'2o. Trimestre'!K11,IF($B$1="Monitoreo Mayo",'2o. Trimestre'!L11,IF($B$1="Monitoreo Junio",'2o. Trimestre'!M11,IF($B$1="Evaluación 2o. Trimestre",SUM('2o. Trimestre'!K11:M11)," "))))</f>
        <v>0</v>
      </c>
      <c r="C17" s="20">
        <f>IF($B$1="Monitoreo Abril",'2o. Trimestre'!T11,IF($B$1="Monitoreo Mayo",'2o. Trimestre'!W11,IF($B$1="Monitoreo Junio",'2o. Trimestre'!Z11,IF($B$1="Evaluación 2o. Trimestre",'2o. Trimestre'!AC11," "))))</f>
        <v>0</v>
      </c>
      <c r="D17" s="21">
        <f>IF($B$1="Monitoreo Abril",'2o. Trimestre'!V11,IF($B$1="Monitoreo Mayo",'2o. Trimestre'!Y11,IF($B$1="Monitoreo Junio",'2o. Trimestre'!AB11,IF($B$1="Evaluación 2o. Trimestre",'2o. Trimestre'!AE11," "))))</f>
        <v>0</v>
      </c>
      <c r="E17" s="19" t="str">
        <f>IF($B$1="Monitoreo Abril",'2o. Trimestre'!U11,IF($B$1="Monitoreo Mayo",'2o. Trimestre'!X11,IF($B$1="Monitoreo Junio",'2o. Trimestre'!AA11,IF($B$1="Evaluación 2o. Trimestre",'2o. Trimestre'!AD11," "))))</f>
        <v xml:space="preserve"> </v>
      </c>
    </row>
    <row r="18" spans="1:7" ht="172.5" customHeight="1" x14ac:dyDescent="0.25">
      <c r="A18" s="19">
        <f>'2o. Trimestre'!D12</f>
        <v>0</v>
      </c>
      <c r="B18" s="20">
        <f>IF($B$1="Monitoreo Abril",'2o. Trimestre'!K12,IF($B$1="Monitoreo Mayo",'2o. Trimestre'!L12,IF($B$1="Monitoreo Junio",'2o. Trimestre'!M12,IF($B$1="Evaluación 2o. Trimestre",SUM('2o. Trimestre'!K12:M12)," "))))</f>
        <v>0</v>
      </c>
      <c r="C18" s="20">
        <f>IF($B$1="Monitoreo Abril",'2o. Trimestre'!T12,IF($B$1="Monitoreo Mayo",'2o. Trimestre'!W12,IF($B$1="Monitoreo Junio",'2o. Trimestre'!Z12,IF($B$1="Evaluación 2o. Trimestre",'2o. Trimestre'!AC12," "))))</f>
        <v>0</v>
      </c>
      <c r="D18" s="21">
        <f>IF($B$1="Monitoreo Abril",'2o. Trimestre'!V12,IF($B$1="Monitoreo Mayo",'2o. Trimestre'!Y12,IF($B$1="Monitoreo Junio",'2o. Trimestre'!AB12,IF($B$1="Evaluación 2o. Trimestre",'2o. Trimestre'!AE12," "))))</f>
        <v>0</v>
      </c>
      <c r="E18" s="19" t="str">
        <f>IF($B$1="Monitoreo Abril",'2o. Trimestre'!U12,IF($B$1="Monitoreo Mayo",'2o. Trimestre'!X12,IF($B$1="Monitoreo Junio",'2o. Trimestre'!AA12,IF($B$1="Evaluación 2o. Trimestre",'2o. Trimestre'!AD12," "))))</f>
        <v xml:space="preserve"> </v>
      </c>
    </row>
    <row r="19" spans="1:7" ht="21.75" customHeight="1" x14ac:dyDescent="0.25">
      <c r="A19" s="166" t="str">
        <f>CONCATENATE("RESULTADO ESPERADO: ",'2o. Trimestre'!B13)</f>
        <v>RESULTADO ESPERADO: 0</v>
      </c>
      <c r="B19" s="166"/>
      <c r="C19" s="166"/>
      <c r="D19" s="166"/>
      <c r="E19" s="166"/>
    </row>
    <row r="20" spans="1:7" ht="21.75" customHeight="1" x14ac:dyDescent="0.25">
      <c r="A20" s="16" t="s">
        <v>25</v>
      </c>
      <c r="B20" s="17" t="s">
        <v>26</v>
      </c>
      <c r="C20" s="16" t="s">
        <v>27</v>
      </c>
      <c r="D20" s="16" t="s">
        <v>28</v>
      </c>
      <c r="E20" s="16" t="s">
        <v>29</v>
      </c>
    </row>
    <row r="21" spans="1:7" ht="54.75" customHeight="1" x14ac:dyDescent="0.25">
      <c r="A21" s="19">
        <f>'2o. Trimestre'!D13</f>
        <v>0</v>
      </c>
      <c r="B21" s="20">
        <f>IF($B$1="Monitoreo Abril",'2o. Trimestre'!K13,IF($B$1="Monitoreo Mayo",'2o. Trimestre'!L13,IF($B$1="Monitoreo Junio",'2o. Trimestre'!M13,IF($B$1="Evaluación 2o. Trimestre",SUM('2o. Trimestre'!K13:M13)," "))))</f>
        <v>0</v>
      </c>
      <c r="C21" s="20">
        <f>IF($B$1="Monitoreo Abril",'2o. Trimestre'!T13,IF($B$1="Monitoreo Mayo",'2o. Trimestre'!W13,IF($B$1="Monitoreo Junio",'2o. Trimestre'!Z13,IF($B$1="Evaluación 2o. Trimestre",'2o. Trimestre'!AC13," "))))</f>
        <v>0</v>
      </c>
      <c r="D21" s="21">
        <f>IF($B$1="Monitoreo Abril",'2o. Trimestre'!V13,IF($B$1="Monitoreo Mayo",'2o. Trimestre'!Y13,IF($B$1="Monitoreo Junio",'2o. Trimestre'!AB13,IF($B$1="Evaluación 2o. Trimestre",'2o. Trimestre'!AE13," "))))</f>
        <v>0</v>
      </c>
      <c r="E21" s="19" t="str">
        <f>IF($B$1="Monitoreo Abril",'2o. Trimestre'!U13,IF($B$1="Monitoreo Mayo",'2o. Trimestre'!X13,IF($B$1="Monitoreo Junio",'2o. Trimestre'!AA13,IF($B$1="Evaluación 2o. Trimestre",'2o. Trimestre'!AD13," "))))</f>
        <v xml:space="preserve"> </v>
      </c>
    </row>
    <row r="22" spans="1:7" ht="74.25" customHeight="1" x14ac:dyDescent="0.25">
      <c r="A22" s="19">
        <f>'2o. Trimestre'!D14</f>
        <v>0</v>
      </c>
      <c r="B22" s="20">
        <f>IF($B$1="Monitoreo Abril",'2o. Trimestre'!K14,IF($B$1="Monitoreo Mayo",'2o. Trimestre'!L14,IF($B$1="Monitoreo Junio",'2o. Trimestre'!M14,IF($B$1="Evaluación 2o. Trimestre",SUM('2o. Trimestre'!K14:M14)," "))))</f>
        <v>0</v>
      </c>
      <c r="C22" s="20">
        <f>IF($B$1="Monitoreo Abril",'2o. Trimestre'!T14,IF($B$1="Monitoreo Mayo",'2o. Trimestre'!W14,IF($B$1="Monitoreo Junio",'2o. Trimestre'!Z14,IF($B$1="Evaluación 2o. Trimestre",'2o. Trimestre'!AC14," "))))</f>
        <v>0</v>
      </c>
      <c r="D22" s="21">
        <f>IF($B$1="Monitoreo Abril",'2o. Trimestre'!V14,IF($B$1="Monitoreo Mayo",'2o. Trimestre'!Y14,IF($B$1="Monitoreo Junio",'2o. Trimestre'!AB14,IF($B$1="Evaluación 2o. Trimestre",'2o. Trimestre'!AE14," "))))</f>
        <v>0</v>
      </c>
      <c r="E22" s="19" t="str">
        <f>IF($B$1="Monitoreo Abril",'2o. Trimestre'!U14,IF($B$1="Monitoreo Mayo",'2o. Trimestre'!X14,IF($B$1="Monitoreo Junio",'2o. Trimestre'!AA14,IF($B$1="Evaluación 2o. Trimestre",'2o. Trimestre'!AD14," "))))</f>
        <v xml:space="preserve"> </v>
      </c>
    </row>
    <row r="23" spans="1:7" ht="26.25" customHeight="1" x14ac:dyDescent="0.25">
      <c r="A23" s="19">
        <f>'2o. Trimestre'!D15</f>
        <v>0</v>
      </c>
      <c r="B23" s="20">
        <f>IF($B$1="Monitoreo Abril",'2o. Trimestre'!K15,IF($B$1="Monitoreo Mayo",'2o. Trimestre'!L15,IF($B$1="Monitoreo Junio",'2o. Trimestre'!M15,IF($B$1="Evaluación 2o. Trimestre",SUM('2o. Trimestre'!K15:M15)," "))))</f>
        <v>0</v>
      </c>
      <c r="C23" s="20">
        <f>IF($B$1="Monitoreo Abril",'2o. Trimestre'!T15,IF($B$1="Monitoreo Mayo",'2o. Trimestre'!W15,IF($B$1="Monitoreo Junio",'2o. Trimestre'!Z15,IF($B$1="Evaluación 2o. Trimestre",'2o. Trimestre'!AC15," "))))</f>
        <v>0</v>
      </c>
      <c r="D23" s="21">
        <f>IF($B$1="Monitoreo Abril",'2o. Trimestre'!V15,IF($B$1="Monitoreo Mayo",'2o. Trimestre'!Y15,IF($B$1="Monitoreo Junio",'2o. Trimestre'!AB15,IF($B$1="Evaluación 2o. Trimestre",'2o. Trimestre'!AE15," "))))</f>
        <v>0</v>
      </c>
      <c r="E23" s="19" t="str">
        <f>IF($B$1="Monitoreo Abril",'2o. Trimestre'!U15,IF($B$1="Monitoreo Mayo",'2o. Trimestre'!X15,IF($B$1="Monitoreo Junio",'2o. Trimestre'!AA15,IF($B$1="Evaluación 2o. Trimestre",'2o. Trimestre'!AD15," "))))</f>
        <v xml:space="preserve"> </v>
      </c>
    </row>
    <row r="24" spans="1:7" ht="32.25" customHeight="1" x14ac:dyDescent="0.25">
      <c r="A24" s="19">
        <f>'2o. Trimestre'!D16</f>
        <v>0</v>
      </c>
      <c r="B24" s="20">
        <f>IF($B$1="Monitoreo Abril",'2o. Trimestre'!K16,IF($B$1="Monitoreo Mayo",'2o. Trimestre'!L16,IF($B$1="Monitoreo Junio",'2o. Trimestre'!M16,IF($B$1="Evaluación 2o. Trimestre",SUM('2o. Trimestre'!K16:M16)," "))))</f>
        <v>0</v>
      </c>
      <c r="C24" s="20">
        <f>IF($B$1="Monitoreo Abril",'2o. Trimestre'!#REF!,IF($B$1="Monitoreo Mayo",'2o. Trimestre'!W16,IF($B$1="Monitoreo Junio",'2o. Trimestre'!Z16,IF($B$1="Evaluación 2o. Trimestre",'2o. Trimestre'!AC16," "))))</f>
        <v>0</v>
      </c>
      <c r="D24" s="21">
        <f>IF($B$1="Monitoreo Abril",'2o. Trimestre'!V16,IF($B$1="Monitoreo Mayo",'2o. Trimestre'!Y16,IF($B$1="Monitoreo Junio",'2o. Trimestre'!AB16,IF($B$1="Evaluación 2o. Trimestre",'2o. Trimestre'!AE16," "))))</f>
        <v>0</v>
      </c>
      <c r="E24" s="19" t="str">
        <f>IF($B$1="Monitoreo Abril",'2o. Trimestre'!#REF!,IF($B$1="Monitoreo Mayo",'2o. Trimestre'!X16,IF($B$1="Monitoreo Junio",'2o. Trimestre'!AA16,IF($B$1="Evaluación 2o. Trimestre",'2o. Trimestre'!AD16," "))))</f>
        <v xml:space="preserve"> </v>
      </c>
    </row>
    <row r="25" spans="1:7" ht="33" customHeight="1" x14ac:dyDescent="0.25">
      <c r="A25" s="19">
        <f>'2o. Trimestre'!D17</f>
        <v>0</v>
      </c>
      <c r="B25" s="20">
        <f>IF($B$1="Monitoreo Abril",'2o. Trimestre'!K17,IF($B$1="Monitoreo Mayo",'2o. Trimestre'!L17,IF($B$1="Monitoreo Junio",'2o. Trimestre'!M17,IF($B$1="Evaluación 2o. Trimestre",SUM('2o. Trimestre'!K17:M17)," "))))</f>
        <v>0</v>
      </c>
      <c r="C25" s="20">
        <f>IF($B$1="Monitoreo Abril",'2o. Trimestre'!T16,IF($B$1="Monitoreo Mayo",'2o. Trimestre'!W17,IF($B$1="Monitoreo Junio",'2o. Trimestre'!Z17,IF($B$1="Evaluación 2o. Trimestre",'2o. Trimestre'!AC17," "))))</f>
        <v>0</v>
      </c>
      <c r="D25" s="21">
        <f>IF($B$1="Monitoreo Abril",'2o. Trimestre'!V17,IF($B$1="Monitoreo Mayo",'2o. Trimestre'!Y17,IF($B$1="Monitoreo Junio",'2o. Trimestre'!AB17,IF($B$1="Evaluación 2o. Trimestre",'2o. Trimestre'!AE17," "))))</f>
        <v>0</v>
      </c>
      <c r="E25" s="19" t="str">
        <f>IF($B$1="Monitoreo Abril",'2o. Trimestre'!U16,IF($B$1="Monitoreo Mayo",'2o. Trimestre'!X17,IF($B$1="Monitoreo Junio",'2o. Trimestre'!AA17,IF($B$1="Evaluación 2o. Trimestre",'2o. Trimestre'!AD17," "))))</f>
        <v xml:space="preserve"> </v>
      </c>
    </row>
    <row r="26" spans="1:7" ht="135.75" customHeight="1" x14ac:dyDescent="0.25">
      <c r="A26" s="19">
        <f>'2o. Trimestre'!D18</f>
        <v>0</v>
      </c>
      <c r="B26" s="20">
        <f>IF($B$1="Monitoreo Abril",'2o. Trimestre'!K18,IF($B$1="Monitoreo Mayo",'2o. Trimestre'!L18,IF($B$1="Monitoreo Junio",'2o. Trimestre'!M18,IF($B$1="Evaluación 2o. Trimestre",SUM('2o. Trimestre'!K18:M18)," "))))</f>
        <v>0</v>
      </c>
      <c r="C26" s="20">
        <f>IF($B$1="Monitoreo Abril",'2o. Trimestre'!T17,IF($B$1="Monitoreo Mayo",'2o. Trimestre'!W18,IF($B$1="Monitoreo Junio",'2o. Trimestre'!Z18,IF($B$1="Evaluación 2o. Trimestre",'2o. Trimestre'!AC18," "))))</f>
        <v>0</v>
      </c>
      <c r="D26" s="21">
        <f>IF($B$1="Monitoreo Abril",'2o. Trimestre'!V18,IF($B$1="Monitoreo Mayo",'2o. Trimestre'!Y18,IF($B$1="Monitoreo Junio",'2o. Trimestre'!AB18,IF($B$1="Evaluación 2o. Trimestre",'2o. Trimestre'!AE18," "))))</f>
        <v>0</v>
      </c>
      <c r="E26" s="19" t="str">
        <f>IF($B$1="Monitoreo Abril",'2o. Trimestre'!U17,IF($B$1="Monitoreo Mayo",'2o. Trimestre'!X18,IF($B$1="Monitoreo Junio",'2o. Trimestre'!AA18,IF($B$1="Evaluación 2o. Trimestre",'2o. Trimestre'!AD18," "))))</f>
        <v xml:space="preserve"> </v>
      </c>
    </row>
    <row r="27" spans="1:7" x14ac:dyDescent="0.25">
      <c r="A27" s="173" t="str">
        <f>CONCATENATE("OBJETIVO OPERATIVO: ",'2o. Trimestre'!A19)</f>
        <v>OBJETIVO OPERATIVO: 0</v>
      </c>
      <c r="B27" s="173"/>
      <c r="C27" s="173"/>
      <c r="D27" s="173"/>
      <c r="E27" s="173"/>
      <c r="G27" s="15"/>
    </row>
    <row r="28" spans="1:7" x14ac:dyDescent="0.25">
      <c r="A28" s="166" t="str">
        <f>CONCATENATE("RESULTADO ESPERADO: ",'2o. Trimestre'!B19)</f>
        <v>RESULTADO ESPERADO: 0</v>
      </c>
      <c r="B28" s="166"/>
      <c r="C28" s="166"/>
      <c r="D28" s="166"/>
      <c r="E28" s="166"/>
      <c r="G28" s="15"/>
    </row>
    <row r="29" spans="1:7" x14ac:dyDescent="0.25">
      <c r="A29" s="16" t="s">
        <v>25</v>
      </c>
      <c r="B29" s="17" t="s">
        <v>26</v>
      </c>
      <c r="C29" s="16" t="s">
        <v>27</v>
      </c>
      <c r="D29" s="16" t="s">
        <v>28</v>
      </c>
      <c r="E29" s="16" t="s">
        <v>29</v>
      </c>
      <c r="F29" s="18"/>
      <c r="G29" s="18"/>
    </row>
    <row r="30" spans="1:7" ht="31.5" customHeight="1" x14ac:dyDescent="0.25">
      <c r="A30" s="19">
        <f>'2o. Trimestre'!D19</f>
        <v>0</v>
      </c>
      <c r="B30" s="20">
        <f>IF($B$1="Monitoreo Abril",'2o. Trimestre'!K19,IF($B$1="Monitoreo Mayo",'2o. Trimestre'!L19,IF($B$1="Monitoreo Junio",'2o. Trimestre'!M19,IF($B$1="Evaluación 2o. Trimestre",SUM('2o. Trimestre'!K19:M19)," "))))</f>
        <v>0</v>
      </c>
      <c r="C30" s="20">
        <f>IF($B$1="Monitoreo Abril",'2o. Trimestre'!#REF!,IF($B$1="Monitoreo Mayo",'2o. Trimestre'!W19,IF($B$1="Monitoreo Junio",'2o. Trimestre'!Z19,IF($B$1="Evaluación 2o. Trimestre",'2o. Trimestre'!AC19," "))))</f>
        <v>0</v>
      </c>
      <c r="D30" s="21">
        <f>IF($B$1="Monitoreo Abril",'2o. Trimestre'!V19,IF($B$1="Monitoreo Mayo",'2o. Trimestre'!Y19,IF($B$1="Monitoreo Junio",'2o. Trimestre'!AB19,IF($B$1="Evaluación 2o. Trimestre",'2o. Trimestre'!AE19," "))))</f>
        <v>0</v>
      </c>
      <c r="E30" s="19" t="str">
        <f>IF($B$1="Monitoreo Abril",'2o. Trimestre'!#REF!,IF($B$1="Monitoreo Mayo",'2o. Trimestre'!X19,IF($B$1="Monitoreo Junio",'2o. Trimestre'!AA19,IF($B$1="Evaluación 2o. Trimestre",'2o. Trimestre'!AD19," "))))</f>
        <v xml:space="preserve"> </v>
      </c>
    </row>
    <row r="31" spans="1:7" x14ac:dyDescent="0.25">
      <c r="A31" s="19">
        <f>'2o. Trimestre'!D20</f>
        <v>0</v>
      </c>
      <c r="B31" s="20">
        <f>IF($B$1="Monitoreo Abril",'2o. Trimestre'!K20,IF($B$1="Monitoreo Mayo",'2o. Trimestre'!L20,IF($B$1="Monitoreo Junio",'2o. Trimestre'!M20,IF($B$1="Evaluación 2o. Trimestre",SUM('2o. Trimestre'!K20:M20)," "))))</f>
        <v>0</v>
      </c>
      <c r="C31" s="20">
        <f>IF($B$1="Monitoreo Abril",'2o. Trimestre'!T19,IF($B$1="Monitoreo Mayo",'2o. Trimestre'!W20,IF($B$1="Monitoreo Junio",'2o. Trimestre'!Z20,IF($B$1="Evaluación 2o. Trimestre",'2o. Trimestre'!AC20," "))))</f>
        <v>0</v>
      </c>
      <c r="D31" s="21">
        <f>IF($B$1="Monitoreo Abril",'2o. Trimestre'!V20,IF($B$1="Monitoreo Mayo",'2o. Trimestre'!Y20,IF($B$1="Monitoreo Junio",'2o. Trimestre'!AB20,IF($B$1="Evaluación 2o. Trimestre",'2o. Trimestre'!AE20," "))))</f>
        <v>0</v>
      </c>
      <c r="E31" s="19" t="str">
        <f>IF($B$1="Monitoreo Abril",'2o. Trimestre'!U19,IF($B$1="Monitoreo Mayo",'2o. Trimestre'!X20,IF($B$1="Monitoreo Junio",'2o. Trimestre'!AA20,IF($B$1="Evaluación 2o. Trimestre",'2o. Trimestre'!AD20," "))))</f>
        <v xml:space="preserve"> </v>
      </c>
    </row>
  </sheetData>
  <sheetProtection formatColumns="0" formatRows="0"/>
  <mergeCells count="10">
    <mergeCell ref="A7:E7"/>
    <mergeCell ref="A27:E27"/>
    <mergeCell ref="A28:E28"/>
    <mergeCell ref="B1:D1"/>
    <mergeCell ref="A3:E3"/>
    <mergeCell ref="B4:D4"/>
    <mergeCell ref="E4:E5"/>
    <mergeCell ref="C5:D5"/>
    <mergeCell ref="A6:E6"/>
    <mergeCell ref="A19:E19"/>
  </mergeCells>
  <dataValidations count="3">
    <dataValidation type="list" showErrorMessage="1" errorTitle="Sugerencia" error="Selecciones el informe que desea visualizar." promptTitle="Sugerencia" prompt="_x000a_Selecciones el mes que desea visualizar/imprimir." sqref="B65515:D65515">
      <formula1>"Monitoreo Enero, Monitoreo Febrero, Monitoreo Marzo, Evaluación 1er. Trimestre"</formula1>
    </dataValidation>
    <dataValidation allowBlank="1" showErrorMessage="1" promptTitle="Sugerencia" prompt="Selecciones el Mes que desea visualizar." sqref="A1 A65515"/>
    <dataValidation type="list" showErrorMessage="1" errorTitle="Sugerencia" error="Selecciones el informe que desea visualizar." promptTitle="Sugerencia" prompt="_x000a_Selecciones el mes que desea visualizar/imprimir." sqref="B1:D1">
      <formula1>"Monitoreo Abril, Monitoreo Mayo, Monitoreo Junio, Evaluación 2o. Trimestre"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97" orientation="landscape" r:id="rId1"/>
  <headerFooter>
    <oddFooter>&amp;CPágina &amp;P de &amp;N</oddFooter>
  </headerFooter>
  <rowBreaks count="2" manualBreakCount="2">
    <brk id="17" max="4" man="1"/>
    <brk id="25" max="4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Q23"/>
  <sheetViews>
    <sheetView showGridLines="0" view="pageBreakPreview" zoomScale="90" zoomScaleNormal="80" zoomScaleSheetLayoutView="90" workbookViewId="0">
      <pane xSplit="19" ySplit="2" topLeftCell="AD3" activePane="bottomRight" state="frozen"/>
      <selection activeCell="G14" sqref="G14"/>
      <selection pane="topRight" activeCell="G14" sqref="G14"/>
      <selection pane="bottomLeft" activeCell="G14" sqref="G14"/>
      <selection pane="bottomRight" activeCell="AF1" sqref="AF1:AP1048576"/>
    </sheetView>
  </sheetViews>
  <sheetFormatPr baseColWidth="10" defaultRowHeight="15" x14ac:dyDescent="0.25"/>
  <cols>
    <col min="1" max="1" width="15.28515625" style="1" customWidth="1"/>
    <col min="2" max="2" width="15.85546875" style="1" customWidth="1"/>
    <col min="3" max="3" width="6" style="1" bestFit="1" customWidth="1"/>
    <col min="4" max="4" width="23.140625" style="1" customWidth="1"/>
    <col min="5" max="5" width="7.85546875" style="93" customWidth="1"/>
    <col min="6" max="6" width="11.42578125" style="1"/>
    <col min="7" max="7" width="6.7109375" style="1" customWidth="1"/>
    <col min="8" max="13" width="3" style="1" hidden="1" customWidth="1"/>
    <col min="14" max="16" width="3" style="1" bestFit="1" customWidth="1"/>
    <col min="17" max="19" width="3" style="1" hidden="1" customWidth="1"/>
    <col min="20" max="20" width="11.42578125" style="1"/>
    <col min="21" max="21" width="25.42578125" style="1" customWidth="1"/>
    <col min="22" max="23" width="11.42578125" style="1"/>
    <col min="24" max="24" width="28.42578125" style="1" customWidth="1"/>
    <col min="25" max="26" width="11.42578125" style="1"/>
    <col min="27" max="27" width="29.140625" style="1" customWidth="1"/>
    <col min="28" max="29" width="11.42578125" style="1"/>
    <col min="30" max="30" width="28.42578125" style="1" customWidth="1"/>
    <col min="31" max="31" width="11.42578125" style="1"/>
    <col min="32" max="32" width="11.42578125" style="107"/>
    <col min="33" max="33" width="11.42578125" style="107" customWidth="1"/>
    <col min="34" max="34" width="13.7109375" style="107" customWidth="1"/>
    <col min="35" max="41" width="11.42578125" style="107" customWidth="1"/>
    <col min="42" max="42" width="11.42578125" style="107"/>
    <col min="43" max="16384" width="11.42578125" style="1"/>
  </cols>
  <sheetData>
    <row r="1" spans="1:43" ht="27" customHeight="1" thickBot="1" x14ac:dyDescent="0.3">
      <c r="A1" s="161" t="s">
        <v>69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2"/>
      <c r="O1" s="162"/>
      <c r="P1" s="162"/>
      <c r="Q1" s="161"/>
      <c r="R1" s="161"/>
      <c r="S1" s="161"/>
      <c r="T1" s="145" t="s">
        <v>62</v>
      </c>
      <c r="U1" s="146"/>
      <c r="V1" s="147"/>
      <c r="W1" s="148" t="s">
        <v>61</v>
      </c>
      <c r="X1" s="149"/>
      <c r="Y1" s="150"/>
      <c r="Z1" s="158" t="s">
        <v>60</v>
      </c>
      <c r="AA1" s="159"/>
      <c r="AB1" s="160"/>
      <c r="AC1" s="163" t="s">
        <v>59</v>
      </c>
      <c r="AD1" s="164"/>
      <c r="AE1" s="165"/>
      <c r="AQ1" s="107"/>
    </row>
    <row r="2" spans="1:43" ht="30" x14ac:dyDescent="0.25">
      <c r="A2" s="2" t="s">
        <v>0</v>
      </c>
      <c r="B2" s="2" t="s">
        <v>14</v>
      </c>
      <c r="C2" s="2" t="s">
        <v>1</v>
      </c>
      <c r="D2" s="2" t="s">
        <v>2</v>
      </c>
      <c r="E2" s="92" t="s">
        <v>1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7</v>
      </c>
      <c r="M2" s="24" t="s">
        <v>9</v>
      </c>
      <c r="N2" s="26" t="s">
        <v>9</v>
      </c>
      <c r="O2" s="27" t="s">
        <v>8</v>
      </c>
      <c r="P2" s="28" t="s">
        <v>10</v>
      </c>
      <c r="Q2" s="25" t="s">
        <v>11</v>
      </c>
      <c r="R2" s="2" t="s">
        <v>12</v>
      </c>
      <c r="S2" s="2" t="s">
        <v>13</v>
      </c>
      <c r="T2" s="3" t="s">
        <v>18</v>
      </c>
      <c r="U2" s="3" t="s">
        <v>19</v>
      </c>
      <c r="V2" s="3" t="s">
        <v>20</v>
      </c>
      <c r="W2" s="4" t="s">
        <v>18</v>
      </c>
      <c r="X2" s="4" t="s">
        <v>19</v>
      </c>
      <c r="Y2" s="4" t="s">
        <v>20</v>
      </c>
      <c r="Z2" s="5" t="s">
        <v>18</v>
      </c>
      <c r="AA2" s="5" t="s">
        <v>19</v>
      </c>
      <c r="AB2" s="5" t="s">
        <v>20</v>
      </c>
      <c r="AC2" s="6" t="s">
        <v>18</v>
      </c>
      <c r="AD2" s="6" t="s">
        <v>19</v>
      </c>
      <c r="AE2" s="6" t="s">
        <v>20</v>
      </c>
      <c r="AG2" s="107" t="str">
        <f>IF('Informes 3er. Trimestre'!B1="Monitoreo Julio","M1",IF('Informes 3er. Trimestre'!B1="Monitoreo Agosto","M2",IF('Informes 3er. Trimestre'!B1="Monitoreo Septiembre","M3","T")))</f>
        <v>T</v>
      </c>
      <c r="AH2" s="108" t="str">
        <f>CONCATENATE(A1,"                         ",(IF(AG2="M1","MONITOREO DE JULIO",IF(AG2="M2","MONITOREO DE AGOSTO",IF(AG2="M3","MONITOREO DE SEPTIEMBRE","EVALUACIÓN DEL 3er. TRIMESTRE")))),"                                ","                                                                                  Cumplimiento por Objetivo Operativo                  ")</f>
        <v xml:space="preserve">OFICINA DE ESTADÍSTICA E INFORMÁTICA - PAT2014                         EVALUACIÓN DEL 3er. TRIMESTRE                                                                                                                  Cumplimiento por Objetivo Operativo                  </v>
      </c>
      <c r="AI2" s="108" t="str">
        <f>CONCATENATE(A1,"                         ",(IF(AG2="M1","MONITOREO DE JULIO",IF(AG2="M2","MONITOREO DE AGOSTO",IF(AG2="M3","MONITOREO DE SEPTIEMBRE","EVALUACIÓN DEL 3er. TRIMESTRE")))),"                                ","                                                                                  Cumplimiento por Resultado Esperado                  ")</f>
        <v xml:space="preserve">OFICINA DE ESTADÍSTICA E INFORMÁTICA - PAT2014                         EVALUACIÓN DEL 3er. TRIMESTRE                                                                                                                  Cumplimiento por Resultado Esperado                  </v>
      </c>
      <c r="AQ2" s="107"/>
    </row>
    <row r="3" spans="1:43" ht="78.75" customHeight="1" x14ac:dyDescent="0.25">
      <c r="A3" s="151">
        <f>'1er. Trimestre'!A3:A18</f>
        <v>0</v>
      </c>
      <c r="B3" s="176">
        <f>'1er. Trimestre'!B3:B12</f>
        <v>0</v>
      </c>
      <c r="C3" s="175">
        <f>'1er. Trimestre'!C3:C12</f>
        <v>0</v>
      </c>
      <c r="D3" s="138" t="str">
        <f>'1er. Trimestre'!D3</f>
        <v>mas empleos</v>
      </c>
      <c r="E3" s="137">
        <f>'1er. Trimestre'!E3</f>
        <v>0</v>
      </c>
      <c r="F3" s="138" t="str">
        <f>'1er. Trimestre'!F3</f>
        <v>empleos</v>
      </c>
      <c r="G3" s="138">
        <f>'1er. Trimestre'!G3</f>
        <v>15</v>
      </c>
      <c r="H3" s="138">
        <f>'1er. Trimestre'!H3</f>
        <v>2</v>
      </c>
      <c r="I3" s="138">
        <f>'1er. Trimestre'!I3</f>
        <v>2</v>
      </c>
      <c r="J3" s="138">
        <f>'1er. Trimestre'!J3</f>
        <v>2</v>
      </c>
      <c r="K3" s="138">
        <f>'1er. Trimestre'!K3</f>
        <v>0</v>
      </c>
      <c r="L3" s="138">
        <f>'1er. Trimestre'!L3</f>
        <v>0</v>
      </c>
      <c r="M3" s="76">
        <f>'1er. Trimestre'!M3</f>
        <v>0</v>
      </c>
      <c r="N3" s="29">
        <f>'1er. Trimestre'!N3</f>
        <v>0</v>
      </c>
      <c r="O3" s="30">
        <f>'1er. Trimestre'!O3</f>
        <v>0</v>
      </c>
      <c r="P3" s="31">
        <f>'1er. Trimestre'!P3</f>
        <v>0</v>
      </c>
      <c r="Q3" s="94">
        <f>'1er. Trimestre'!Q3</f>
        <v>0</v>
      </c>
      <c r="R3" s="138">
        <f>'1er. Trimestre'!R3</f>
        <v>0</v>
      </c>
      <c r="S3" s="138">
        <f>'1er. Trimestre'!S3</f>
        <v>0</v>
      </c>
      <c r="T3" s="9"/>
      <c r="U3" s="10"/>
      <c r="V3" s="23">
        <f>IF(N3&lt;=0,0,IF(T3&gt;0,IF(T3/N3&lt;=1,IF(N3&lt;=0,0,T3/N3),1),0))</f>
        <v>0</v>
      </c>
      <c r="W3" s="9"/>
      <c r="X3" s="10"/>
      <c r="Y3" s="23">
        <f>IF(O3&lt;=0,0,IF(W3&gt;0,IF(W3/O3&lt;=1,IF(O3&lt;=0,0,W3/O3),1),0))</f>
        <v>0</v>
      </c>
      <c r="Z3" s="9"/>
      <c r="AA3" s="10"/>
      <c r="AB3" s="23">
        <f>IF(P3&lt;=0,0,IF(Z3&gt;0,IF(Z3/P3&lt;=1,IF(P3&lt;=0,0,Z3/P3),1),0))</f>
        <v>0</v>
      </c>
      <c r="AC3" s="7">
        <f>T3+W3+Z3</f>
        <v>0</v>
      </c>
      <c r="AD3" s="136" t="str">
        <f>IF(AND(U3&gt;0,X3&gt;0,AA3&gt;0),CONCATENATE("En Julio: ",U3,"; ","En Agosto: ",X3,"; ","En Septiembre: ",AA3),IF(AND(U3=0,X3&gt;0,AA3&gt;0),CONCATENATE("En Agosto: ",X3,"; ","En Septiembre: ",AA3),IF(AND(U3&gt;0,X3=0,AA3&gt;0),CONCATENATE("En Julio: ",U3,"; ","En Septiembre: ",AA3),IF(AND(U3&gt;0,X3&gt;0,AA3=0),CONCATENATE("En Julio: ",U3,"; ","En Agosto: ",X3),IF(AND(U3&gt;0,X3=0,AA3=0),CONCATENATE("En Julio: ",U3),IF(AND(U3=0,X3&gt;0,AA3=0),CONCATENATE("En Agosto: ",X3),IF(AND(U3=0,X3=0,AA3&gt;0),CONCATENATE("En Septiembre: ",AA3)," ")))))))</f>
        <v xml:space="preserve"> </v>
      </c>
      <c r="AE3" s="23">
        <f>IF(SUM(N3:P3)=0,0,IF((AC3/(SUM(N3:P3)))&gt;1,1,(AC3/(SUM(N3:P3)))))</f>
        <v>0</v>
      </c>
      <c r="AG3" s="140">
        <f>IF($AG$2="M1",((N3/G3)*E3),IF($AG$2="M2",((O3/G3)*E3),IF($AG$2="M3",((P3/G3)*E3),(((SUM(N3:P3))*(1/G3))*E3))))</f>
        <v>0</v>
      </c>
      <c r="AH3" s="157" t="e">
        <f>(SUM(AG3:AG12))*C3</f>
        <v>#DIV/0!</v>
      </c>
      <c r="AI3" s="157" t="e">
        <f>SUM(AH3:AH18)</f>
        <v>#DIV/0!</v>
      </c>
      <c r="AJ3" s="140">
        <f>IF($AG$2="M1",(AG3*V3),IF($AG$2="M2",(AG3*Y3),IF($AG$2="M3",(AG3*AB3),(AG3*AE3))))</f>
        <v>0</v>
      </c>
      <c r="AK3" s="157" t="e">
        <f>(SUM(AJ3:AJ12))*C3</f>
        <v>#DIV/0!</v>
      </c>
      <c r="AL3" s="157" t="e">
        <f>SUM(AK3:AK18)</f>
        <v>#DIV/0!</v>
      </c>
      <c r="AM3" s="157" t="e">
        <f>IF(AI3=0,0,(AL3/AI3))</f>
        <v>#DIV/0!</v>
      </c>
      <c r="AN3" s="140" t="e">
        <f>IF(((SUM(AM3:AM20))/((COUNT(AI3:AI20))-(COUNTIF(AI3:AI20,0))))&lt;1,((SUM(AM3:AM20))/((COUNT(AI3:AI20))-(COUNTIF(AI3:AI20,0)))),1)</f>
        <v>#DIV/0!</v>
      </c>
      <c r="AQ3" s="107"/>
    </row>
    <row r="4" spans="1:43" ht="78.75" customHeight="1" x14ac:dyDescent="0.25">
      <c r="A4" s="152"/>
      <c r="B4" s="176"/>
      <c r="C4" s="175"/>
      <c r="D4" s="138">
        <f>'1er. Trimestre'!D4</f>
        <v>0</v>
      </c>
      <c r="E4" s="137">
        <f>'1er. Trimestre'!E4</f>
        <v>0</v>
      </c>
      <c r="F4" s="138">
        <f>'1er. Trimestre'!F4</f>
        <v>0</v>
      </c>
      <c r="G4" s="138">
        <f>'1er. Trimestre'!G4</f>
        <v>0</v>
      </c>
      <c r="H4" s="138">
        <f>'1er. Trimestre'!H4</f>
        <v>0</v>
      </c>
      <c r="I4" s="138">
        <f>'1er. Trimestre'!I4</f>
        <v>0</v>
      </c>
      <c r="J4" s="138">
        <f>'1er. Trimestre'!J4</f>
        <v>0</v>
      </c>
      <c r="K4" s="138">
        <f>'1er. Trimestre'!K4</f>
        <v>0</v>
      </c>
      <c r="L4" s="138">
        <f>'1er. Trimestre'!L4</f>
        <v>0</v>
      </c>
      <c r="M4" s="76">
        <f>'1er. Trimestre'!M4</f>
        <v>0</v>
      </c>
      <c r="N4" s="29">
        <f>'1er. Trimestre'!N4</f>
        <v>0</v>
      </c>
      <c r="O4" s="30">
        <f>'1er. Trimestre'!O4</f>
        <v>0</v>
      </c>
      <c r="P4" s="31">
        <f>'1er. Trimestre'!P4</f>
        <v>0</v>
      </c>
      <c r="Q4" s="94">
        <f>'1er. Trimestre'!Q4</f>
        <v>0</v>
      </c>
      <c r="R4" s="138">
        <f>'1er. Trimestre'!R4</f>
        <v>0</v>
      </c>
      <c r="S4" s="138">
        <f>'1er. Trimestre'!S4</f>
        <v>0</v>
      </c>
      <c r="T4" s="9"/>
      <c r="U4" s="10"/>
      <c r="V4" s="23">
        <f>IF(N4&lt;=0,0,IF(T4&gt;0,IF(T4/N4&lt;=1,IF(N4&lt;=0,0,T4/N4),1),0))</f>
        <v>0</v>
      </c>
      <c r="W4" s="9"/>
      <c r="X4" s="10"/>
      <c r="Y4" s="23">
        <f>IF(O4&lt;=0,0,IF(W4&gt;0,IF(W4/O4&lt;=1,IF(O4&lt;=0,0,W4/O4),1),0))</f>
        <v>0</v>
      </c>
      <c r="Z4" s="9"/>
      <c r="AA4" s="10"/>
      <c r="AB4" s="23">
        <f>IF(P4&lt;=0,0,IF(Z4&gt;0,IF(Z4/P4&lt;=1,IF(P4&lt;=0,0,Z4/P4),1),0))</f>
        <v>0</v>
      </c>
      <c r="AC4" s="7">
        <f>T4+W4+Z4</f>
        <v>0</v>
      </c>
      <c r="AD4" s="136" t="str">
        <f>IF(AND(U4&gt;0,X4&gt;0,AA4&gt;0),CONCATENATE("En Julio: ",U4,"; ","En Agosto: ",X4,"; ","En Septiembre: ",AA4),IF(AND(U4=0,X4&gt;0,AA4&gt;0),CONCATENATE("En Agosto: ",X4,"; ","En Septiembre: ",AA4),IF(AND(U4&gt;0,X4=0,AA4&gt;0),CONCATENATE("En Julio: ",U4,"; ","En Septiembre: ",AA4),IF(AND(U4&gt;0,X4&gt;0,AA4=0),CONCATENATE("En Julio: ",U4,"; ","En Agosto: ",X4),IF(AND(U4&gt;0,X4=0,AA4=0),CONCATENATE("En Julio: ",U4),IF(AND(U4=0,X4&gt;0,AA4=0),CONCATENATE("En Agosto: ",X4),IF(AND(U4=0,X4=0,AA4&gt;0),CONCATENATE("En Septiembre: ",AA4)," ")))))))</f>
        <v xml:space="preserve"> </v>
      </c>
      <c r="AE4" s="23">
        <f>IF(SUM(N4:P4)=0,0,IF((AC4/(SUM(N4:P4)))&gt;1,1,(AC4/(SUM(N4:P4)))))</f>
        <v>0</v>
      </c>
      <c r="AG4" s="140" t="e">
        <f t="shared" ref="AG4:AG20" si="0">IF($AG$2="M1",((N4/G4)*E4),IF($AG$2="M2",((O4/G4)*E4),IF($AG$2="M3",((P4/G4)*E4),(((SUM(N4:P4))*(1/G4))*E4))))</f>
        <v>#DIV/0!</v>
      </c>
      <c r="AH4" s="157"/>
      <c r="AI4" s="157"/>
      <c r="AJ4" s="140" t="e">
        <f t="shared" ref="AJ4:AJ20" si="1">IF($AG$2="M1",(AG4*V4),IF($AG$2="M2",(AG4*Y4),IF($AG$2="M3",(AG4*AB4),(AG4*AE4))))</f>
        <v>#DIV/0!</v>
      </c>
      <c r="AK4" s="157"/>
      <c r="AL4" s="157"/>
      <c r="AM4" s="157"/>
      <c r="AN4" s="140"/>
      <c r="AQ4" s="107"/>
    </row>
    <row r="5" spans="1:43" ht="102" customHeight="1" x14ac:dyDescent="0.25">
      <c r="A5" s="152"/>
      <c r="B5" s="176"/>
      <c r="C5" s="175"/>
      <c r="D5" s="138">
        <f>'1er. Trimestre'!D5</f>
        <v>0</v>
      </c>
      <c r="E5" s="137">
        <f>'1er. Trimestre'!E5</f>
        <v>0</v>
      </c>
      <c r="F5" s="138">
        <f>'1er. Trimestre'!F5</f>
        <v>0</v>
      </c>
      <c r="G5" s="138">
        <f>'1er. Trimestre'!G5</f>
        <v>0</v>
      </c>
      <c r="H5" s="138">
        <f>'1er. Trimestre'!H5</f>
        <v>0</v>
      </c>
      <c r="I5" s="138">
        <f>'1er. Trimestre'!I5</f>
        <v>0</v>
      </c>
      <c r="J5" s="138">
        <f>'1er. Trimestre'!J5</f>
        <v>0</v>
      </c>
      <c r="K5" s="138">
        <f>'1er. Trimestre'!K5</f>
        <v>0</v>
      </c>
      <c r="L5" s="138">
        <f>'1er. Trimestre'!L5</f>
        <v>0</v>
      </c>
      <c r="M5" s="76">
        <f>'1er. Trimestre'!M5</f>
        <v>0</v>
      </c>
      <c r="N5" s="29">
        <f>'1er. Trimestre'!N5</f>
        <v>0</v>
      </c>
      <c r="O5" s="30">
        <f>'1er. Trimestre'!O5</f>
        <v>0</v>
      </c>
      <c r="P5" s="31">
        <f>'1er. Trimestre'!P5</f>
        <v>0</v>
      </c>
      <c r="Q5" s="94">
        <f>'1er. Trimestre'!Q5</f>
        <v>0</v>
      </c>
      <c r="R5" s="138">
        <f>'1er. Trimestre'!R5</f>
        <v>0</v>
      </c>
      <c r="S5" s="138">
        <f>'1er. Trimestre'!S5</f>
        <v>0</v>
      </c>
      <c r="T5" s="9"/>
      <c r="U5" s="10"/>
      <c r="V5" s="23">
        <f t="shared" ref="V5:V20" si="2">IF(N5&lt;=0,0,IF(T5&gt;0,IF(T5/N5&lt;=1,IF(N5&lt;=0,0,T5/N5),1),0))</f>
        <v>0</v>
      </c>
      <c r="W5" s="9"/>
      <c r="X5" s="10"/>
      <c r="Y5" s="23">
        <f t="shared" ref="Y5:Y20" si="3">IF(O5&lt;=0,0,IF(W5&gt;0,IF(W5/O5&lt;=1,IF(O5&lt;=0,0,W5/O5),1),0))</f>
        <v>0</v>
      </c>
      <c r="Z5" s="9"/>
      <c r="AA5" s="10"/>
      <c r="AB5" s="23">
        <f t="shared" ref="AB5:AB20" si="4">IF(P5&lt;=0,0,IF(Z5&gt;0,IF(Z5/P5&lt;=1,IF(P5&lt;=0,0,Z5/P5),1),0))</f>
        <v>0</v>
      </c>
      <c r="AC5" s="7">
        <f t="shared" ref="AC5:AC20" si="5">T5+W5+Z5</f>
        <v>0</v>
      </c>
      <c r="AD5" s="136" t="str">
        <f t="shared" ref="AD5:AD20" si="6">IF(AND(U5&gt;0,X5&gt;0,AA5&gt;0),CONCATENATE("En Julio: ",U5,"; ","En Agosto: ",X5,"; ","En Septiembre: ",AA5),IF(AND(U5=0,X5&gt;0,AA5&gt;0),CONCATENATE("En Agosto: ",X5,"; ","En Septiembre: ",AA5),IF(AND(U5&gt;0,X5=0,AA5&gt;0),CONCATENATE("En Julio: ",U5,"; ","En Septiembre: ",AA5),IF(AND(U5&gt;0,X5&gt;0,AA5=0),CONCATENATE("En Julio: ",U5,"; ","En Agosto: ",X5),IF(AND(U5&gt;0,X5=0,AA5=0),CONCATENATE("En Julio: ",U5),IF(AND(U5=0,X5&gt;0,AA5=0),CONCATENATE("En Agosto: ",X5),IF(AND(U5=0,X5=0,AA5&gt;0),CONCATENATE("En Septiembre: ",AA5)," ")))))))</f>
        <v xml:space="preserve"> </v>
      </c>
      <c r="AE5" s="23">
        <f t="shared" ref="AE5:AE20" si="7">IF(SUM(N5:P5)=0,0,IF((AC5/(SUM(N5:P5)))&gt;1,1,(AC5/(SUM(N5:P5)))))</f>
        <v>0</v>
      </c>
      <c r="AG5" s="140" t="e">
        <f t="shared" si="0"/>
        <v>#DIV/0!</v>
      </c>
      <c r="AH5" s="157"/>
      <c r="AI5" s="157"/>
      <c r="AJ5" s="140" t="e">
        <f t="shared" si="1"/>
        <v>#DIV/0!</v>
      </c>
      <c r="AK5" s="157"/>
      <c r="AL5" s="157"/>
      <c r="AM5" s="157"/>
      <c r="AN5" s="140"/>
      <c r="AQ5" s="107"/>
    </row>
    <row r="6" spans="1:43" ht="87" customHeight="1" x14ac:dyDescent="0.25">
      <c r="A6" s="152"/>
      <c r="B6" s="176"/>
      <c r="C6" s="175"/>
      <c r="D6" s="138">
        <f>'1er. Trimestre'!D6</f>
        <v>0</v>
      </c>
      <c r="E6" s="137">
        <f>'1er. Trimestre'!E6</f>
        <v>0</v>
      </c>
      <c r="F6" s="138">
        <f>'1er. Trimestre'!F6</f>
        <v>0</v>
      </c>
      <c r="G6" s="138">
        <f>'1er. Trimestre'!G6</f>
        <v>0</v>
      </c>
      <c r="H6" s="138">
        <f>'1er. Trimestre'!H6</f>
        <v>0</v>
      </c>
      <c r="I6" s="138">
        <f>'1er. Trimestre'!I6</f>
        <v>0</v>
      </c>
      <c r="J6" s="138">
        <f>'1er. Trimestre'!J6</f>
        <v>0</v>
      </c>
      <c r="K6" s="138">
        <f>'1er. Trimestre'!K6</f>
        <v>0</v>
      </c>
      <c r="L6" s="138">
        <f>'1er. Trimestre'!L6</f>
        <v>0</v>
      </c>
      <c r="M6" s="76">
        <f>'1er. Trimestre'!M6</f>
        <v>0</v>
      </c>
      <c r="N6" s="29">
        <f>'1er. Trimestre'!N6</f>
        <v>0</v>
      </c>
      <c r="O6" s="30">
        <f>'1er. Trimestre'!O6</f>
        <v>0</v>
      </c>
      <c r="P6" s="31">
        <f>'1er. Trimestre'!P6</f>
        <v>0</v>
      </c>
      <c r="Q6" s="94">
        <f>'1er. Trimestre'!Q6</f>
        <v>0</v>
      </c>
      <c r="R6" s="138">
        <f>'1er. Trimestre'!R6</f>
        <v>0</v>
      </c>
      <c r="S6" s="138">
        <f>'1er. Trimestre'!S6</f>
        <v>0</v>
      </c>
      <c r="T6" s="9"/>
      <c r="U6" s="10"/>
      <c r="V6" s="23">
        <f t="shared" si="2"/>
        <v>0</v>
      </c>
      <c r="W6" s="9"/>
      <c r="X6" s="10"/>
      <c r="Y6" s="23">
        <f t="shared" si="3"/>
        <v>0</v>
      </c>
      <c r="Z6" s="9"/>
      <c r="AA6" s="10"/>
      <c r="AB6" s="23">
        <f t="shared" si="4"/>
        <v>0</v>
      </c>
      <c r="AC6" s="7">
        <f t="shared" si="5"/>
        <v>0</v>
      </c>
      <c r="AD6" s="136" t="str">
        <f t="shared" si="6"/>
        <v xml:space="preserve"> </v>
      </c>
      <c r="AE6" s="23">
        <f t="shared" si="7"/>
        <v>0</v>
      </c>
      <c r="AG6" s="140" t="e">
        <f t="shared" si="0"/>
        <v>#DIV/0!</v>
      </c>
      <c r="AH6" s="157"/>
      <c r="AI6" s="157"/>
      <c r="AJ6" s="140" t="e">
        <f t="shared" si="1"/>
        <v>#DIV/0!</v>
      </c>
      <c r="AK6" s="157"/>
      <c r="AL6" s="157"/>
      <c r="AM6" s="157"/>
      <c r="AN6" s="140"/>
      <c r="AQ6" s="107"/>
    </row>
    <row r="7" spans="1:43" ht="83.25" customHeight="1" x14ac:dyDescent="0.25">
      <c r="A7" s="152"/>
      <c r="B7" s="176"/>
      <c r="C7" s="175"/>
      <c r="D7" s="138">
        <f>'1er. Trimestre'!D7</f>
        <v>0</v>
      </c>
      <c r="E7" s="137">
        <f>'1er. Trimestre'!E7</f>
        <v>0</v>
      </c>
      <c r="F7" s="138">
        <f>'1er. Trimestre'!F7</f>
        <v>0</v>
      </c>
      <c r="G7" s="138">
        <f>'1er. Trimestre'!G7</f>
        <v>0</v>
      </c>
      <c r="H7" s="138">
        <f>'1er. Trimestre'!H7</f>
        <v>0</v>
      </c>
      <c r="I7" s="138">
        <f>'1er. Trimestre'!I7</f>
        <v>0</v>
      </c>
      <c r="J7" s="138">
        <f>'1er. Trimestre'!J7</f>
        <v>0</v>
      </c>
      <c r="K7" s="138">
        <f>'1er. Trimestre'!K7</f>
        <v>0</v>
      </c>
      <c r="L7" s="138">
        <f>'1er. Trimestre'!L7</f>
        <v>0</v>
      </c>
      <c r="M7" s="76">
        <f>'1er. Trimestre'!M7</f>
        <v>0</v>
      </c>
      <c r="N7" s="29">
        <f>'1er. Trimestre'!N7</f>
        <v>0</v>
      </c>
      <c r="O7" s="30">
        <f>'1er. Trimestre'!O7</f>
        <v>0</v>
      </c>
      <c r="P7" s="31">
        <f>'1er. Trimestre'!P7</f>
        <v>0</v>
      </c>
      <c r="Q7" s="94">
        <f>'1er. Trimestre'!Q7</f>
        <v>0</v>
      </c>
      <c r="R7" s="138">
        <f>'1er. Trimestre'!R7</f>
        <v>0</v>
      </c>
      <c r="S7" s="138">
        <f>'1er. Trimestre'!S7</f>
        <v>0</v>
      </c>
      <c r="T7" s="9"/>
      <c r="U7" s="10"/>
      <c r="V7" s="23">
        <f t="shared" si="2"/>
        <v>0</v>
      </c>
      <c r="W7" s="9"/>
      <c r="X7" s="10"/>
      <c r="Y7" s="23">
        <f t="shared" si="3"/>
        <v>0</v>
      </c>
      <c r="Z7" s="9"/>
      <c r="AA7" s="10"/>
      <c r="AB7" s="23">
        <f t="shared" si="4"/>
        <v>0</v>
      </c>
      <c r="AC7" s="7">
        <f t="shared" si="5"/>
        <v>0</v>
      </c>
      <c r="AD7" s="136" t="str">
        <f t="shared" si="6"/>
        <v xml:space="preserve"> </v>
      </c>
      <c r="AE7" s="23">
        <f t="shared" si="7"/>
        <v>0</v>
      </c>
      <c r="AG7" s="140" t="e">
        <f t="shared" si="0"/>
        <v>#DIV/0!</v>
      </c>
      <c r="AH7" s="157"/>
      <c r="AI7" s="157"/>
      <c r="AJ7" s="140" t="e">
        <f t="shared" si="1"/>
        <v>#DIV/0!</v>
      </c>
      <c r="AK7" s="157"/>
      <c r="AL7" s="157"/>
      <c r="AM7" s="157"/>
      <c r="AN7" s="140"/>
      <c r="AQ7" s="107"/>
    </row>
    <row r="8" spans="1:43" x14ac:dyDescent="0.25">
      <c r="A8" s="152"/>
      <c r="B8" s="176"/>
      <c r="C8" s="175"/>
      <c r="D8" s="138">
        <f>'1er. Trimestre'!D8</f>
        <v>0</v>
      </c>
      <c r="E8" s="137">
        <f>'1er. Trimestre'!E8</f>
        <v>0</v>
      </c>
      <c r="F8" s="138">
        <f>'1er. Trimestre'!F8</f>
        <v>0</v>
      </c>
      <c r="G8" s="138">
        <f>'1er. Trimestre'!G8</f>
        <v>0</v>
      </c>
      <c r="H8" s="138">
        <f>'1er. Trimestre'!H8</f>
        <v>0</v>
      </c>
      <c r="I8" s="138">
        <f>'1er. Trimestre'!I8</f>
        <v>0</v>
      </c>
      <c r="J8" s="138">
        <f>'1er. Trimestre'!J8</f>
        <v>0</v>
      </c>
      <c r="K8" s="138">
        <f>'1er. Trimestre'!K8</f>
        <v>0</v>
      </c>
      <c r="L8" s="138">
        <f>'1er. Trimestre'!L8</f>
        <v>0</v>
      </c>
      <c r="M8" s="76">
        <f>'1er. Trimestre'!M8</f>
        <v>0</v>
      </c>
      <c r="N8" s="29">
        <f>'1er. Trimestre'!N8</f>
        <v>0</v>
      </c>
      <c r="O8" s="30">
        <f>'1er. Trimestre'!O8</f>
        <v>0</v>
      </c>
      <c r="P8" s="31">
        <f>'1er. Trimestre'!P8</f>
        <v>0</v>
      </c>
      <c r="Q8" s="94">
        <f>'1er. Trimestre'!Q8</f>
        <v>0</v>
      </c>
      <c r="R8" s="138">
        <f>'1er. Trimestre'!R8</f>
        <v>0</v>
      </c>
      <c r="S8" s="138">
        <f>'1er. Trimestre'!S8</f>
        <v>0</v>
      </c>
      <c r="T8" s="9"/>
      <c r="U8" s="10"/>
      <c r="V8" s="23">
        <f t="shared" si="2"/>
        <v>0</v>
      </c>
      <c r="W8" s="9"/>
      <c r="X8" s="10"/>
      <c r="Y8" s="23">
        <f t="shared" si="3"/>
        <v>0</v>
      </c>
      <c r="Z8" s="9"/>
      <c r="AA8" s="10"/>
      <c r="AB8" s="23">
        <f t="shared" si="4"/>
        <v>0</v>
      </c>
      <c r="AC8" s="7">
        <f t="shared" si="5"/>
        <v>0</v>
      </c>
      <c r="AD8" s="136" t="str">
        <f t="shared" si="6"/>
        <v xml:space="preserve"> </v>
      </c>
      <c r="AE8" s="23">
        <f t="shared" si="7"/>
        <v>0</v>
      </c>
      <c r="AG8" s="140" t="e">
        <f t="shared" si="0"/>
        <v>#DIV/0!</v>
      </c>
      <c r="AH8" s="157"/>
      <c r="AI8" s="157"/>
      <c r="AJ8" s="140" t="e">
        <f t="shared" si="1"/>
        <v>#DIV/0!</v>
      </c>
      <c r="AK8" s="157"/>
      <c r="AL8" s="157"/>
      <c r="AM8" s="157"/>
      <c r="AN8" s="140"/>
      <c r="AQ8" s="107"/>
    </row>
    <row r="9" spans="1:43" ht="103.5" customHeight="1" x14ac:dyDescent="0.25">
      <c r="A9" s="152"/>
      <c r="B9" s="176"/>
      <c r="C9" s="175"/>
      <c r="D9" s="138">
        <f>'1er. Trimestre'!D9</f>
        <v>0</v>
      </c>
      <c r="E9" s="137">
        <f>'1er. Trimestre'!E9</f>
        <v>0</v>
      </c>
      <c r="F9" s="138">
        <f>'1er. Trimestre'!F9</f>
        <v>0</v>
      </c>
      <c r="G9" s="138">
        <f>'1er. Trimestre'!G9</f>
        <v>0</v>
      </c>
      <c r="H9" s="138">
        <f>'1er. Trimestre'!H9</f>
        <v>0</v>
      </c>
      <c r="I9" s="138">
        <f>'1er. Trimestre'!I9</f>
        <v>0</v>
      </c>
      <c r="J9" s="138">
        <f>'1er. Trimestre'!J9</f>
        <v>0</v>
      </c>
      <c r="K9" s="138">
        <f>'1er. Trimestre'!K9</f>
        <v>0</v>
      </c>
      <c r="L9" s="138">
        <f>'1er. Trimestre'!L9</f>
        <v>0</v>
      </c>
      <c r="M9" s="76">
        <f>'1er. Trimestre'!M9</f>
        <v>0</v>
      </c>
      <c r="N9" s="29">
        <f>'1er. Trimestre'!N9</f>
        <v>0</v>
      </c>
      <c r="O9" s="30">
        <f>'1er. Trimestre'!O9</f>
        <v>0</v>
      </c>
      <c r="P9" s="31">
        <f>'1er. Trimestre'!P9</f>
        <v>0</v>
      </c>
      <c r="Q9" s="94">
        <f>'1er. Trimestre'!Q9</f>
        <v>0</v>
      </c>
      <c r="R9" s="138">
        <f>'1er. Trimestre'!R9</f>
        <v>0</v>
      </c>
      <c r="S9" s="138">
        <f>'1er. Trimestre'!S9</f>
        <v>0</v>
      </c>
      <c r="T9" s="9"/>
      <c r="U9" s="10"/>
      <c r="V9" s="23">
        <f t="shared" si="2"/>
        <v>0</v>
      </c>
      <c r="W9" s="9"/>
      <c r="X9" s="10"/>
      <c r="Y9" s="23">
        <f t="shared" si="3"/>
        <v>0</v>
      </c>
      <c r="Z9" s="9"/>
      <c r="AA9" s="10"/>
      <c r="AB9" s="23">
        <f t="shared" si="4"/>
        <v>0</v>
      </c>
      <c r="AC9" s="7">
        <f t="shared" si="5"/>
        <v>0</v>
      </c>
      <c r="AD9" s="136" t="str">
        <f t="shared" si="6"/>
        <v xml:space="preserve"> </v>
      </c>
      <c r="AE9" s="23">
        <f t="shared" si="7"/>
        <v>0</v>
      </c>
      <c r="AG9" s="140" t="e">
        <f t="shared" si="0"/>
        <v>#DIV/0!</v>
      </c>
      <c r="AH9" s="157"/>
      <c r="AI9" s="157"/>
      <c r="AJ9" s="140" t="e">
        <f t="shared" si="1"/>
        <v>#DIV/0!</v>
      </c>
      <c r="AK9" s="157"/>
      <c r="AL9" s="157"/>
      <c r="AM9" s="157"/>
      <c r="AN9" s="140"/>
      <c r="AQ9" s="107"/>
    </row>
    <row r="10" spans="1:43" ht="100.5" customHeight="1" x14ac:dyDescent="0.25">
      <c r="A10" s="152"/>
      <c r="B10" s="176"/>
      <c r="C10" s="175"/>
      <c r="D10" s="138">
        <f>'1er. Trimestre'!D10</f>
        <v>0</v>
      </c>
      <c r="E10" s="137">
        <f>'1er. Trimestre'!E10</f>
        <v>0</v>
      </c>
      <c r="F10" s="138">
        <f>'1er. Trimestre'!F10</f>
        <v>0</v>
      </c>
      <c r="G10" s="138">
        <f>'1er. Trimestre'!G10</f>
        <v>0</v>
      </c>
      <c r="H10" s="138">
        <f>'1er. Trimestre'!H10</f>
        <v>0</v>
      </c>
      <c r="I10" s="138">
        <f>'1er. Trimestre'!I10</f>
        <v>0</v>
      </c>
      <c r="J10" s="138">
        <f>'1er. Trimestre'!J10</f>
        <v>0</v>
      </c>
      <c r="K10" s="138">
        <f>'1er. Trimestre'!K10</f>
        <v>0</v>
      </c>
      <c r="L10" s="138">
        <f>'1er. Trimestre'!L10</f>
        <v>0</v>
      </c>
      <c r="M10" s="76">
        <f>'1er. Trimestre'!M10</f>
        <v>0</v>
      </c>
      <c r="N10" s="29">
        <f>'1er. Trimestre'!N10</f>
        <v>0</v>
      </c>
      <c r="O10" s="30">
        <f>'1er. Trimestre'!O10</f>
        <v>0</v>
      </c>
      <c r="P10" s="31">
        <f>'1er. Trimestre'!P10</f>
        <v>0</v>
      </c>
      <c r="Q10" s="94">
        <f>'1er. Trimestre'!Q10</f>
        <v>0</v>
      </c>
      <c r="R10" s="138">
        <f>'1er. Trimestre'!R10</f>
        <v>0</v>
      </c>
      <c r="S10" s="138">
        <f>'1er. Trimestre'!S10</f>
        <v>0</v>
      </c>
      <c r="T10" s="9"/>
      <c r="U10" s="10"/>
      <c r="V10" s="23">
        <f t="shared" si="2"/>
        <v>0</v>
      </c>
      <c r="W10" s="9"/>
      <c r="X10" s="10"/>
      <c r="Y10" s="23">
        <f t="shared" si="3"/>
        <v>0</v>
      </c>
      <c r="Z10" s="9"/>
      <c r="AA10" s="10"/>
      <c r="AB10" s="23">
        <f t="shared" si="4"/>
        <v>0</v>
      </c>
      <c r="AC10" s="7">
        <f t="shared" si="5"/>
        <v>0</v>
      </c>
      <c r="AD10" s="136" t="str">
        <f t="shared" si="6"/>
        <v xml:space="preserve"> </v>
      </c>
      <c r="AE10" s="23">
        <f t="shared" si="7"/>
        <v>0</v>
      </c>
      <c r="AG10" s="140" t="e">
        <f t="shared" si="0"/>
        <v>#DIV/0!</v>
      </c>
      <c r="AH10" s="157"/>
      <c r="AI10" s="157"/>
      <c r="AJ10" s="140" t="e">
        <f t="shared" si="1"/>
        <v>#DIV/0!</v>
      </c>
      <c r="AK10" s="157"/>
      <c r="AL10" s="157"/>
      <c r="AM10" s="157"/>
      <c r="AN10" s="140"/>
      <c r="AQ10" s="107"/>
    </row>
    <row r="11" spans="1:43" ht="55.5" customHeight="1" x14ac:dyDescent="0.25">
      <c r="A11" s="152"/>
      <c r="B11" s="176"/>
      <c r="C11" s="175"/>
      <c r="D11" s="138">
        <f>'1er. Trimestre'!D11</f>
        <v>0</v>
      </c>
      <c r="E11" s="137">
        <f>'1er. Trimestre'!E11</f>
        <v>0</v>
      </c>
      <c r="F11" s="138">
        <f>'1er. Trimestre'!F11</f>
        <v>0</v>
      </c>
      <c r="G11" s="138">
        <f>'1er. Trimestre'!G11</f>
        <v>0</v>
      </c>
      <c r="H11" s="138">
        <f>'1er. Trimestre'!H11</f>
        <v>0</v>
      </c>
      <c r="I11" s="138">
        <f>'1er. Trimestre'!I11</f>
        <v>0</v>
      </c>
      <c r="J11" s="138">
        <f>'1er. Trimestre'!J11</f>
        <v>0</v>
      </c>
      <c r="K11" s="138">
        <f>'1er. Trimestre'!K11</f>
        <v>0</v>
      </c>
      <c r="L11" s="138">
        <f>'1er. Trimestre'!L11</f>
        <v>0</v>
      </c>
      <c r="M11" s="76">
        <f>'1er. Trimestre'!M11</f>
        <v>0</v>
      </c>
      <c r="N11" s="29">
        <f>'1er. Trimestre'!N11</f>
        <v>0</v>
      </c>
      <c r="O11" s="30">
        <f>'1er. Trimestre'!O11</f>
        <v>0</v>
      </c>
      <c r="P11" s="31">
        <f>'1er. Trimestre'!P11</f>
        <v>0</v>
      </c>
      <c r="Q11" s="94">
        <f>'1er. Trimestre'!Q11</f>
        <v>0</v>
      </c>
      <c r="R11" s="138">
        <f>'1er. Trimestre'!R11</f>
        <v>0</v>
      </c>
      <c r="S11" s="138">
        <f>'1er. Trimestre'!S11</f>
        <v>0</v>
      </c>
      <c r="T11" s="9"/>
      <c r="U11" s="10"/>
      <c r="V11" s="23">
        <f t="shared" si="2"/>
        <v>0</v>
      </c>
      <c r="W11" s="9"/>
      <c r="X11" s="10"/>
      <c r="Y11" s="23">
        <f t="shared" si="3"/>
        <v>0</v>
      </c>
      <c r="Z11" s="9"/>
      <c r="AA11" s="10"/>
      <c r="AB11" s="23">
        <f t="shared" si="4"/>
        <v>0</v>
      </c>
      <c r="AC11" s="7">
        <f t="shared" si="5"/>
        <v>0</v>
      </c>
      <c r="AD11" s="136" t="str">
        <f t="shared" si="6"/>
        <v xml:space="preserve"> </v>
      </c>
      <c r="AE11" s="23">
        <f t="shared" si="7"/>
        <v>0</v>
      </c>
      <c r="AG11" s="140" t="e">
        <f t="shared" si="0"/>
        <v>#DIV/0!</v>
      </c>
      <c r="AH11" s="157"/>
      <c r="AI11" s="157"/>
      <c r="AJ11" s="140" t="e">
        <f t="shared" si="1"/>
        <v>#DIV/0!</v>
      </c>
      <c r="AK11" s="157"/>
      <c r="AL11" s="157"/>
      <c r="AM11" s="157"/>
      <c r="AN11" s="140"/>
      <c r="AQ11" s="107"/>
    </row>
    <row r="12" spans="1:43" x14ac:dyDescent="0.25">
      <c r="A12" s="152"/>
      <c r="B12" s="176"/>
      <c r="C12" s="175"/>
      <c r="D12" s="138">
        <f>'1er. Trimestre'!D12</f>
        <v>0</v>
      </c>
      <c r="E12" s="137">
        <f>'1er. Trimestre'!E12</f>
        <v>0</v>
      </c>
      <c r="F12" s="138">
        <f>'1er. Trimestre'!F12</f>
        <v>0</v>
      </c>
      <c r="G12" s="138">
        <f>'1er. Trimestre'!G12</f>
        <v>0</v>
      </c>
      <c r="H12" s="138">
        <f>'1er. Trimestre'!H12</f>
        <v>0</v>
      </c>
      <c r="I12" s="138">
        <f>'1er. Trimestre'!I12</f>
        <v>0</v>
      </c>
      <c r="J12" s="138">
        <f>'1er. Trimestre'!J12</f>
        <v>0</v>
      </c>
      <c r="K12" s="138">
        <f>'1er. Trimestre'!K12</f>
        <v>0</v>
      </c>
      <c r="L12" s="138">
        <f>'1er. Trimestre'!L12</f>
        <v>0</v>
      </c>
      <c r="M12" s="76">
        <f>'1er. Trimestre'!M12</f>
        <v>0</v>
      </c>
      <c r="N12" s="29">
        <f>'1er. Trimestre'!N12</f>
        <v>0</v>
      </c>
      <c r="O12" s="30">
        <f>'1er. Trimestre'!O12</f>
        <v>0</v>
      </c>
      <c r="P12" s="31">
        <f>'1er. Trimestre'!P12</f>
        <v>0</v>
      </c>
      <c r="Q12" s="94">
        <f>'1er. Trimestre'!Q12</f>
        <v>0</v>
      </c>
      <c r="R12" s="138">
        <f>'1er. Trimestre'!R12</f>
        <v>0</v>
      </c>
      <c r="S12" s="138">
        <f>'1er. Trimestre'!S12</f>
        <v>0</v>
      </c>
      <c r="T12" s="9"/>
      <c r="U12" s="10"/>
      <c r="V12" s="23">
        <f t="shared" si="2"/>
        <v>0</v>
      </c>
      <c r="W12" s="9"/>
      <c r="X12" s="10"/>
      <c r="Y12" s="23">
        <f t="shared" si="3"/>
        <v>0</v>
      </c>
      <c r="Z12" s="9"/>
      <c r="AA12" s="10"/>
      <c r="AB12" s="23">
        <f t="shared" si="4"/>
        <v>0</v>
      </c>
      <c r="AC12" s="7">
        <f t="shared" si="5"/>
        <v>0</v>
      </c>
      <c r="AD12" s="136" t="str">
        <f t="shared" si="6"/>
        <v xml:space="preserve"> </v>
      </c>
      <c r="AE12" s="23">
        <f t="shared" si="7"/>
        <v>0</v>
      </c>
      <c r="AG12" s="140" t="e">
        <f t="shared" si="0"/>
        <v>#DIV/0!</v>
      </c>
      <c r="AH12" s="157"/>
      <c r="AI12" s="157"/>
      <c r="AJ12" s="140" t="e">
        <f t="shared" si="1"/>
        <v>#DIV/0!</v>
      </c>
      <c r="AK12" s="157"/>
      <c r="AL12" s="157"/>
      <c r="AM12" s="157"/>
      <c r="AN12" s="140"/>
      <c r="AQ12" s="107"/>
    </row>
    <row r="13" spans="1:43" ht="87.75" customHeight="1" x14ac:dyDescent="0.25">
      <c r="A13" s="152"/>
      <c r="B13" s="176">
        <f>'1er. Trimestre'!B13:B18</f>
        <v>0</v>
      </c>
      <c r="C13" s="175">
        <f>'1er. Trimestre'!C13:C18</f>
        <v>0</v>
      </c>
      <c r="D13" s="135">
        <f>'1er. Trimestre'!D13</f>
        <v>0</v>
      </c>
      <c r="E13" s="137">
        <f>'1er. Trimestre'!E13</f>
        <v>0</v>
      </c>
      <c r="F13" s="138">
        <f>'1er. Trimestre'!F13</f>
        <v>0</v>
      </c>
      <c r="G13" s="138">
        <f>'1er. Trimestre'!G13</f>
        <v>0</v>
      </c>
      <c r="H13" s="138">
        <f>'1er. Trimestre'!H13</f>
        <v>0</v>
      </c>
      <c r="I13" s="138">
        <f>'1er. Trimestre'!I13</f>
        <v>0</v>
      </c>
      <c r="J13" s="138">
        <f>'1er. Trimestre'!J13</f>
        <v>0</v>
      </c>
      <c r="K13" s="138">
        <f>'1er. Trimestre'!K13</f>
        <v>0</v>
      </c>
      <c r="L13" s="138">
        <f>'1er. Trimestre'!L13</f>
        <v>0</v>
      </c>
      <c r="M13" s="76">
        <f>'1er. Trimestre'!M13</f>
        <v>0</v>
      </c>
      <c r="N13" s="29">
        <f>'1er. Trimestre'!N13</f>
        <v>0</v>
      </c>
      <c r="O13" s="30">
        <f>'1er. Trimestre'!O13</f>
        <v>0</v>
      </c>
      <c r="P13" s="31">
        <f>'1er. Trimestre'!P13</f>
        <v>0</v>
      </c>
      <c r="Q13" s="94">
        <f>'1er. Trimestre'!Q13</f>
        <v>0</v>
      </c>
      <c r="R13" s="138">
        <f>'1er. Trimestre'!R13</f>
        <v>0</v>
      </c>
      <c r="S13" s="138">
        <f>'1er. Trimestre'!S13</f>
        <v>0</v>
      </c>
      <c r="T13" s="9"/>
      <c r="U13" s="10"/>
      <c r="V13" s="23">
        <f t="shared" si="2"/>
        <v>0</v>
      </c>
      <c r="W13" s="9"/>
      <c r="X13" s="10"/>
      <c r="Y13" s="23">
        <f t="shared" si="3"/>
        <v>0</v>
      </c>
      <c r="Z13" s="9"/>
      <c r="AA13" s="10"/>
      <c r="AB13" s="23">
        <f t="shared" si="4"/>
        <v>0</v>
      </c>
      <c r="AC13" s="7">
        <f t="shared" si="5"/>
        <v>0</v>
      </c>
      <c r="AD13" s="136" t="str">
        <f t="shared" si="6"/>
        <v xml:space="preserve"> </v>
      </c>
      <c r="AE13" s="23">
        <f t="shared" si="7"/>
        <v>0</v>
      </c>
      <c r="AG13" s="140" t="e">
        <f t="shared" si="0"/>
        <v>#DIV/0!</v>
      </c>
      <c r="AH13" s="157" t="e">
        <f>(SUM(AG13:AG18))*C13</f>
        <v>#DIV/0!</v>
      </c>
      <c r="AI13" s="157"/>
      <c r="AJ13" s="140" t="e">
        <f t="shared" si="1"/>
        <v>#DIV/0!</v>
      </c>
      <c r="AK13" s="157" t="e">
        <f>(SUM(AJ13:AJ18))*C13</f>
        <v>#DIV/0!</v>
      </c>
      <c r="AL13" s="157"/>
      <c r="AM13" s="157"/>
      <c r="AN13" s="140"/>
      <c r="AQ13" s="107"/>
    </row>
    <row r="14" spans="1:43" ht="68.25" customHeight="1" x14ac:dyDescent="0.25">
      <c r="A14" s="152"/>
      <c r="B14" s="176"/>
      <c r="C14" s="175"/>
      <c r="D14" s="138">
        <f>'1er. Trimestre'!D14</f>
        <v>0</v>
      </c>
      <c r="E14" s="137">
        <f>'1er. Trimestre'!E14</f>
        <v>0</v>
      </c>
      <c r="F14" s="138">
        <f>'1er. Trimestre'!F14</f>
        <v>0</v>
      </c>
      <c r="G14" s="138">
        <f>'1er. Trimestre'!G14</f>
        <v>0</v>
      </c>
      <c r="H14" s="138">
        <f>'1er. Trimestre'!H14</f>
        <v>0</v>
      </c>
      <c r="I14" s="138">
        <f>'1er. Trimestre'!I14</f>
        <v>0</v>
      </c>
      <c r="J14" s="138">
        <f>'1er. Trimestre'!J14</f>
        <v>0</v>
      </c>
      <c r="K14" s="138">
        <f>'1er. Trimestre'!K14</f>
        <v>0</v>
      </c>
      <c r="L14" s="138">
        <f>'1er. Trimestre'!L14</f>
        <v>0</v>
      </c>
      <c r="M14" s="76">
        <f>'1er. Trimestre'!M14</f>
        <v>0</v>
      </c>
      <c r="N14" s="29">
        <f>'1er. Trimestre'!N14</f>
        <v>0</v>
      </c>
      <c r="O14" s="30">
        <f>'1er. Trimestre'!O14</f>
        <v>0</v>
      </c>
      <c r="P14" s="31">
        <f>'1er. Trimestre'!P14</f>
        <v>0</v>
      </c>
      <c r="Q14" s="94">
        <f>'1er. Trimestre'!Q14</f>
        <v>0</v>
      </c>
      <c r="R14" s="138">
        <f>'1er. Trimestre'!R14</f>
        <v>0</v>
      </c>
      <c r="S14" s="138">
        <f>'1er. Trimestre'!S14</f>
        <v>0</v>
      </c>
      <c r="T14" s="9"/>
      <c r="U14" s="10"/>
      <c r="V14" s="23">
        <f t="shared" si="2"/>
        <v>0</v>
      </c>
      <c r="W14" s="9"/>
      <c r="X14" s="10"/>
      <c r="Y14" s="23">
        <f t="shared" si="3"/>
        <v>0</v>
      </c>
      <c r="Z14" s="9"/>
      <c r="AA14" s="10"/>
      <c r="AB14" s="23">
        <f t="shared" si="4"/>
        <v>0</v>
      </c>
      <c r="AC14" s="7">
        <f t="shared" si="5"/>
        <v>0</v>
      </c>
      <c r="AD14" s="136" t="str">
        <f t="shared" si="6"/>
        <v xml:space="preserve"> </v>
      </c>
      <c r="AE14" s="23">
        <f t="shared" si="7"/>
        <v>0</v>
      </c>
      <c r="AG14" s="140" t="e">
        <f t="shared" si="0"/>
        <v>#DIV/0!</v>
      </c>
      <c r="AH14" s="157"/>
      <c r="AI14" s="157"/>
      <c r="AJ14" s="140" t="e">
        <f t="shared" si="1"/>
        <v>#DIV/0!</v>
      </c>
      <c r="AK14" s="157"/>
      <c r="AL14" s="157"/>
      <c r="AM14" s="157"/>
      <c r="AN14" s="140"/>
      <c r="AQ14" s="107"/>
    </row>
    <row r="15" spans="1:43" x14ac:dyDescent="0.25">
      <c r="A15" s="152"/>
      <c r="B15" s="176"/>
      <c r="C15" s="175"/>
      <c r="D15" s="138">
        <f>'1er. Trimestre'!D15</f>
        <v>0</v>
      </c>
      <c r="E15" s="137">
        <f>'1er. Trimestre'!E15</f>
        <v>0</v>
      </c>
      <c r="F15" s="138">
        <f>'1er. Trimestre'!F15</f>
        <v>0</v>
      </c>
      <c r="G15" s="138">
        <f>'1er. Trimestre'!G15</f>
        <v>0</v>
      </c>
      <c r="H15" s="138">
        <f>'1er. Trimestre'!H15</f>
        <v>0</v>
      </c>
      <c r="I15" s="138">
        <f>'1er. Trimestre'!I15</f>
        <v>0</v>
      </c>
      <c r="J15" s="138">
        <f>'1er. Trimestre'!J15</f>
        <v>0</v>
      </c>
      <c r="K15" s="138">
        <f>'1er. Trimestre'!K15</f>
        <v>0</v>
      </c>
      <c r="L15" s="138">
        <f>'1er. Trimestre'!L15</f>
        <v>0</v>
      </c>
      <c r="M15" s="76">
        <f>'1er. Trimestre'!M15</f>
        <v>0</v>
      </c>
      <c r="N15" s="29">
        <f>'1er. Trimestre'!N15</f>
        <v>0</v>
      </c>
      <c r="O15" s="30">
        <f>'1er. Trimestre'!O15</f>
        <v>0</v>
      </c>
      <c r="P15" s="31">
        <f>'1er. Trimestre'!P15</f>
        <v>0</v>
      </c>
      <c r="Q15" s="94">
        <f>'1er. Trimestre'!Q15</f>
        <v>0</v>
      </c>
      <c r="R15" s="138">
        <f>'1er. Trimestre'!R15</f>
        <v>0</v>
      </c>
      <c r="S15" s="138">
        <f>'1er. Trimestre'!S15</f>
        <v>0</v>
      </c>
      <c r="T15" s="9"/>
      <c r="U15" s="10"/>
      <c r="V15" s="23">
        <f t="shared" si="2"/>
        <v>0</v>
      </c>
      <c r="W15" s="9"/>
      <c r="X15" s="10"/>
      <c r="Y15" s="23">
        <f t="shared" si="3"/>
        <v>0</v>
      </c>
      <c r="Z15" s="9"/>
      <c r="AA15" s="10"/>
      <c r="AB15" s="23">
        <f t="shared" si="4"/>
        <v>0</v>
      </c>
      <c r="AC15" s="7">
        <f t="shared" si="5"/>
        <v>0</v>
      </c>
      <c r="AD15" s="136" t="str">
        <f t="shared" si="6"/>
        <v xml:space="preserve"> </v>
      </c>
      <c r="AE15" s="23">
        <f t="shared" si="7"/>
        <v>0</v>
      </c>
      <c r="AG15" s="140" t="e">
        <f t="shared" si="0"/>
        <v>#DIV/0!</v>
      </c>
      <c r="AH15" s="157"/>
      <c r="AI15" s="157"/>
      <c r="AJ15" s="140" t="e">
        <f t="shared" si="1"/>
        <v>#DIV/0!</v>
      </c>
      <c r="AK15" s="157"/>
      <c r="AL15" s="157"/>
      <c r="AM15" s="157"/>
      <c r="AN15" s="140"/>
      <c r="AQ15" s="107"/>
    </row>
    <row r="16" spans="1:43" ht="270" customHeight="1" x14ac:dyDescent="0.25">
      <c r="A16" s="152"/>
      <c r="B16" s="176"/>
      <c r="C16" s="175"/>
      <c r="D16" s="138">
        <f>'1er. Trimestre'!D16</f>
        <v>0</v>
      </c>
      <c r="E16" s="137">
        <f>'1er. Trimestre'!E16</f>
        <v>0</v>
      </c>
      <c r="F16" s="138">
        <f>'1er. Trimestre'!F16</f>
        <v>0</v>
      </c>
      <c r="G16" s="138">
        <f>'1er. Trimestre'!G16</f>
        <v>0</v>
      </c>
      <c r="H16" s="138">
        <f>'1er. Trimestre'!H16</f>
        <v>0</v>
      </c>
      <c r="I16" s="138">
        <f>'1er. Trimestre'!I16</f>
        <v>0</v>
      </c>
      <c r="J16" s="138">
        <f>'1er. Trimestre'!J16</f>
        <v>0</v>
      </c>
      <c r="K16" s="138">
        <f>'1er. Trimestre'!K16</f>
        <v>0</v>
      </c>
      <c r="L16" s="138">
        <f>'1er. Trimestre'!L16</f>
        <v>0</v>
      </c>
      <c r="M16" s="76">
        <f>'1er. Trimestre'!M16</f>
        <v>0</v>
      </c>
      <c r="N16" s="29">
        <f>'1er. Trimestre'!N16</f>
        <v>0</v>
      </c>
      <c r="O16" s="30">
        <f>'1er. Trimestre'!O16</f>
        <v>0</v>
      </c>
      <c r="P16" s="31">
        <f>'1er. Trimestre'!P16</f>
        <v>0</v>
      </c>
      <c r="Q16" s="94">
        <f>'1er. Trimestre'!Q16</f>
        <v>0</v>
      </c>
      <c r="R16" s="138">
        <f>'1er. Trimestre'!R16</f>
        <v>0</v>
      </c>
      <c r="S16" s="138">
        <f>'1er. Trimestre'!S16</f>
        <v>0</v>
      </c>
      <c r="T16" s="9"/>
      <c r="U16" s="10"/>
      <c r="V16" s="23">
        <f t="shared" si="2"/>
        <v>0</v>
      </c>
      <c r="W16" s="9"/>
      <c r="X16" s="10"/>
      <c r="Y16" s="23">
        <f t="shared" si="3"/>
        <v>0</v>
      </c>
      <c r="Z16" s="9"/>
      <c r="AA16" s="10"/>
      <c r="AB16" s="23">
        <f t="shared" si="4"/>
        <v>0</v>
      </c>
      <c r="AC16" s="7">
        <f t="shared" si="5"/>
        <v>0</v>
      </c>
      <c r="AD16" s="136" t="str">
        <f t="shared" si="6"/>
        <v xml:space="preserve"> </v>
      </c>
      <c r="AE16" s="23">
        <f t="shared" si="7"/>
        <v>0</v>
      </c>
      <c r="AG16" s="140" t="e">
        <f t="shared" si="0"/>
        <v>#DIV/0!</v>
      </c>
      <c r="AH16" s="157"/>
      <c r="AI16" s="157"/>
      <c r="AJ16" s="140" t="e">
        <f t="shared" si="1"/>
        <v>#DIV/0!</v>
      </c>
      <c r="AK16" s="157"/>
      <c r="AL16" s="157"/>
      <c r="AM16" s="157"/>
      <c r="AN16" s="140"/>
      <c r="AQ16" s="107"/>
    </row>
    <row r="17" spans="1:43" x14ac:dyDescent="0.25">
      <c r="A17" s="152"/>
      <c r="B17" s="176"/>
      <c r="C17" s="175"/>
      <c r="D17" s="138">
        <f>'1er. Trimestre'!D17</f>
        <v>0</v>
      </c>
      <c r="E17" s="137">
        <f>'1er. Trimestre'!E17</f>
        <v>0</v>
      </c>
      <c r="F17" s="138">
        <f>'1er. Trimestre'!F17</f>
        <v>0</v>
      </c>
      <c r="G17" s="138">
        <f>'1er. Trimestre'!G17</f>
        <v>0</v>
      </c>
      <c r="H17" s="138">
        <f>'1er. Trimestre'!H17</f>
        <v>0</v>
      </c>
      <c r="I17" s="138">
        <f>'1er. Trimestre'!I17</f>
        <v>0</v>
      </c>
      <c r="J17" s="138">
        <f>'1er. Trimestre'!J17</f>
        <v>0</v>
      </c>
      <c r="K17" s="138">
        <f>'1er. Trimestre'!K17</f>
        <v>0</v>
      </c>
      <c r="L17" s="138">
        <f>'1er. Trimestre'!L17</f>
        <v>0</v>
      </c>
      <c r="M17" s="76">
        <f>'1er. Trimestre'!M17</f>
        <v>0</v>
      </c>
      <c r="N17" s="29">
        <f>'1er. Trimestre'!N17</f>
        <v>0</v>
      </c>
      <c r="O17" s="30">
        <f>'1er. Trimestre'!O17</f>
        <v>0</v>
      </c>
      <c r="P17" s="31">
        <f>'1er. Trimestre'!P17</f>
        <v>0</v>
      </c>
      <c r="Q17" s="94">
        <f>'1er. Trimestre'!Q17</f>
        <v>0</v>
      </c>
      <c r="R17" s="138">
        <f>'1er. Trimestre'!R17</f>
        <v>0</v>
      </c>
      <c r="S17" s="138">
        <f>'1er. Trimestre'!S17</f>
        <v>0</v>
      </c>
      <c r="T17" s="9"/>
      <c r="U17" s="10"/>
      <c r="V17" s="23">
        <f t="shared" si="2"/>
        <v>0</v>
      </c>
      <c r="W17" s="9"/>
      <c r="X17" s="10"/>
      <c r="Y17" s="23">
        <f t="shared" si="3"/>
        <v>0</v>
      </c>
      <c r="Z17" s="9"/>
      <c r="AA17" s="10"/>
      <c r="AB17" s="23">
        <f t="shared" si="4"/>
        <v>0</v>
      </c>
      <c r="AC17" s="7">
        <f t="shared" si="5"/>
        <v>0</v>
      </c>
      <c r="AD17" s="136" t="str">
        <f t="shared" si="6"/>
        <v xml:space="preserve"> </v>
      </c>
      <c r="AE17" s="23">
        <f t="shared" si="7"/>
        <v>0</v>
      </c>
      <c r="AG17" s="140" t="e">
        <f t="shared" si="0"/>
        <v>#DIV/0!</v>
      </c>
      <c r="AH17" s="157"/>
      <c r="AI17" s="157"/>
      <c r="AJ17" s="140" t="e">
        <f t="shared" si="1"/>
        <v>#DIV/0!</v>
      </c>
      <c r="AK17" s="157"/>
      <c r="AL17" s="157"/>
      <c r="AM17" s="157"/>
      <c r="AN17" s="140"/>
      <c r="AQ17" s="107"/>
    </row>
    <row r="18" spans="1:43" ht="105" customHeight="1" x14ac:dyDescent="0.25">
      <c r="A18" s="153"/>
      <c r="B18" s="176"/>
      <c r="C18" s="175"/>
      <c r="D18" s="138">
        <f>'1er. Trimestre'!D18</f>
        <v>0</v>
      </c>
      <c r="E18" s="137">
        <f>'1er. Trimestre'!E18</f>
        <v>0</v>
      </c>
      <c r="F18" s="138">
        <f>'1er. Trimestre'!F18</f>
        <v>0</v>
      </c>
      <c r="G18" s="138">
        <f>'1er. Trimestre'!G18</f>
        <v>0</v>
      </c>
      <c r="H18" s="138">
        <f>'1er. Trimestre'!H18</f>
        <v>0</v>
      </c>
      <c r="I18" s="138">
        <f>'1er. Trimestre'!I18</f>
        <v>0</v>
      </c>
      <c r="J18" s="138">
        <f>'1er. Trimestre'!J18</f>
        <v>0</v>
      </c>
      <c r="K18" s="138">
        <f>'1er. Trimestre'!K18</f>
        <v>0</v>
      </c>
      <c r="L18" s="138">
        <f>'1er. Trimestre'!L18</f>
        <v>0</v>
      </c>
      <c r="M18" s="76">
        <f>'1er. Trimestre'!M18</f>
        <v>0</v>
      </c>
      <c r="N18" s="29">
        <f>'1er. Trimestre'!N18</f>
        <v>0</v>
      </c>
      <c r="O18" s="30">
        <f>'1er. Trimestre'!O18</f>
        <v>0</v>
      </c>
      <c r="P18" s="31">
        <f>'1er. Trimestre'!P18</f>
        <v>0</v>
      </c>
      <c r="Q18" s="94">
        <f>'1er. Trimestre'!Q18</f>
        <v>0</v>
      </c>
      <c r="R18" s="138">
        <f>'1er. Trimestre'!R18</f>
        <v>0</v>
      </c>
      <c r="S18" s="138">
        <f>'1er. Trimestre'!S18</f>
        <v>0</v>
      </c>
      <c r="T18" s="9"/>
      <c r="U18" s="10"/>
      <c r="V18" s="23">
        <f t="shared" si="2"/>
        <v>0</v>
      </c>
      <c r="W18" s="9"/>
      <c r="X18" s="10"/>
      <c r="Y18" s="23">
        <f t="shared" si="3"/>
        <v>0</v>
      </c>
      <c r="Z18" s="9"/>
      <c r="AA18" s="10"/>
      <c r="AB18" s="23">
        <f t="shared" si="4"/>
        <v>0</v>
      </c>
      <c r="AC18" s="7">
        <f t="shared" si="5"/>
        <v>0</v>
      </c>
      <c r="AD18" s="136" t="str">
        <f t="shared" si="6"/>
        <v xml:space="preserve"> </v>
      </c>
      <c r="AE18" s="23">
        <f t="shared" si="7"/>
        <v>0</v>
      </c>
      <c r="AG18" s="140" t="e">
        <f t="shared" si="0"/>
        <v>#DIV/0!</v>
      </c>
      <c r="AH18" s="157"/>
      <c r="AI18" s="157"/>
      <c r="AJ18" s="140" t="e">
        <f t="shared" si="1"/>
        <v>#DIV/0!</v>
      </c>
      <c r="AK18" s="157"/>
      <c r="AL18" s="157"/>
      <c r="AM18" s="157"/>
      <c r="AN18" s="140"/>
      <c r="AQ18" s="107"/>
    </row>
    <row r="19" spans="1:43" ht="76.5" customHeight="1" x14ac:dyDescent="0.25">
      <c r="A19" s="174">
        <f>'1er. Trimestre'!A19:A20</f>
        <v>0</v>
      </c>
      <c r="B19" s="174">
        <f>'1er. Trimestre'!B19:B20</f>
        <v>0</v>
      </c>
      <c r="C19" s="175">
        <f>'1er. Trimestre'!C19:C20</f>
        <v>0</v>
      </c>
      <c r="D19" s="138">
        <f>'1er. Trimestre'!D19</f>
        <v>0</v>
      </c>
      <c r="E19" s="137">
        <f>'1er. Trimestre'!E19</f>
        <v>0</v>
      </c>
      <c r="F19" s="138">
        <f>'1er. Trimestre'!F19</f>
        <v>0</v>
      </c>
      <c r="G19" s="138">
        <f>'1er. Trimestre'!G19</f>
        <v>0</v>
      </c>
      <c r="H19" s="138">
        <f>'1er. Trimestre'!H19</f>
        <v>0</v>
      </c>
      <c r="I19" s="138">
        <f>'1er. Trimestre'!I19</f>
        <v>0</v>
      </c>
      <c r="J19" s="138">
        <f>'1er. Trimestre'!J19</f>
        <v>0</v>
      </c>
      <c r="K19" s="138">
        <f>'1er. Trimestre'!K19</f>
        <v>0</v>
      </c>
      <c r="L19" s="138">
        <f>'1er. Trimestre'!L19</f>
        <v>0</v>
      </c>
      <c r="M19" s="76">
        <f>'1er. Trimestre'!M19</f>
        <v>0</v>
      </c>
      <c r="N19" s="29">
        <f>'1er. Trimestre'!N19</f>
        <v>0</v>
      </c>
      <c r="O19" s="30">
        <f>'1er. Trimestre'!O19</f>
        <v>0</v>
      </c>
      <c r="P19" s="31">
        <f>'1er. Trimestre'!P19</f>
        <v>0</v>
      </c>
      <c r="Q19" s="94">
        <f>'1er. Trimestre'!Q19</f>
        <v>0</v>
      </c>
      <c r="R19" s="138">
        <f>'1er. Trimestre'!R19</f>
        <v>0</v>
      </c>
      <c r="S19" s="138">
        <f>'1er. Trimestre'!S19</f>
        <v>0</v>
      </c>
      <c r="T19" s="9"/>
      <c r="U19" s="10"/>
      <c r="V19" s="23">
        <f t="shared" si="2"/>
        <v>0</v>
      </c>
      <c r="W19" s="9"/>
      <c r="X19" s="10"/>
      <c r="Y19" s="23">
        <f t="shared" si="3"/>
        <v>0</v>
      </c>
      <c r="Z19" s="9"/>
      <c r="AA19" s="10"/>
      <c r="AB19" s="23">
        <f t="shared" si="4"/>
        <v>0</v>
      </c>
      <c r="AC19" s="7">
        <f t="shared" si="5"/>
        <v>0</v>
      </c>
      <c r="AD19" s="136" t="str">
        <f t="shared" si="6"/>
        <v xml:space="preserve"> </v>
      </c>
      <c r="AE19" s="23">
        <f t="shared" si="7"/>
        <v>0</v>
      </c>
      <c r="AG19" s="140" t="e">
        <f t="shared" si="0"/>
        <v>#DIV/0!</v>
      </c>
      <c r="AH19" s="157" t="e">
        <f>(SUM(AG19:AG20))*C19</f>
        <v>#DIV/0!</v>
      </c>
      <c r="AI19" s="157" t="e">
        <f>AH19</f>
        <v>#DIV/0!</v>
      </c>
      <c r="AJ19" s="140" t="e">
        <f t="shared" si="1"/>
        <v>#DIV/0!</v>
      </c>
      <c r="AK19" s="157" t="e">
        <f>(SUM(AJ19:AJ20))*C19</f>
        <v>#DIV/0!</v>
      </c>
      <c r="AL19" s="157" t="e">
        <f>AK19</f>
        <v>#DIV/0!</v>
      </c>
      <c r="AM19" s="157" t="e">
        <f>IF(AI19=0,0,(AL19/AI19))</f>
        <v>#DIV/0!</v>
      </c>
      <c r="AN19" s="140"/>
      <c r="AQ19" s="107"/>
    </row>
    <row r="20" spans="1:43" ht="89.25" customHeight="1" x14ac:dyDescent="0.25">
      <c r="A20" s="174"/>
      <c r="B20" s="174"/>
      <c r="C20" s="175"/>
      <c r="D20" s="138">
        <f>'1er. Trimestre'!D20</f>
        <v>0</v>
      </c>
      <c r="E20" s="137">
        <f>'1er. Trimestre'!E20</f>
        <v>0</v>
      </c>
      <c r="F20" s="138">
        <f>'1er. Trimestre'!F20</f>
        <v>0</v>
      </c>
      <c r="G20" s="138">
        <f>'1er. Trimestre'!G20</f>
        <v>0</v>
      </c>
      <c r="H20" s="138">
        <f>'1er. Trimestre'!H20</f>
        <v>0</v>
      </c>
      <c r="I20" s="138">
        <f>'1er. Trimestre'!I20</f>
        <v>0</v>
      </c>
      <c r="J20" s="138">
        <f>'1er. Trimestre'!J20</f>
        <v>0</v>
      </c>
      <c r="K20" s="138">
        <f>'1er. Trimestre'!K20</f>
        <v>0</v>
      </c>
      <c r="L20" s="138">
        <f>'1er. Trimestre'!L20</f>
        <v>0</v>
      </c>
      <c r="M20" s="76">
        <f>'1er. Trimestre'!M20</f>
        <v>0</v>
      </c>
      <c r="N20" s="29">
        <f>'1er. Trimestre'!N20</f>
        <v>0</v>
      </c>
      <c r="O20" s="30">
        <f>'1er. Trimestre'!O20</f>
        <v>0</v>
      </c>
      <c r="P20" s="31">
        <f>'1er. Trimestre'!P20</f>
        <v>0</v>
      </c>
      <c r="Q20" s="94">
        <f>'1er. Trimestre'!Q20</f>
        <v>0</v>
      </c>
      <c r="R20" s="138">
        <f>'1er. Trimestre'!R20</f>
        <v>0</v>
      </c>
      <c r="S20" s="138">
        <f>'1er. Trimestre'!S20</f>
        <v>0</v>
      </c>
      <c r="T20" s="9"/>
      <c r="U20" s="10"/>
      <c r="V20" s="23">
        <f t="shared" si="2"/>
        <v>0</v>
      </c>
      <c r="W20" s="9"/>
      <c r="X20" s="10"/>
      <c r="Y20" s="23">
        <f t="shared" si="3"/>
        <v>0</v>
      </c>
      <c r="Z20" s="9"/>
      <c r="AA20" s="10"/>
      <c r="AB20" s="23">
        <f t="shared" si="4"/>
        <v>0</v>
      </c>
      <c r="AC20" s="7">
        <f t="shared" si="5"/>
        <v>0</v>
      </c>
      <c r="AD20" s="136" t="str">
        <f t="shared" si="6"/>
        <v xml:space="preserve"> </v>
      </c>
      <c r="AE20" s="23">
        <f t="shared" si="7"/>
        <v>0</v>
      </c>
      <c r="AG20" s="140" t="e">
        <f t="shared" si="0"/>
        <v>#DIV/0!</v>
      </c>
      <c r="AH20" s="157"/>
      <c r="AI20" s="157"/>
      <c r="AJ20" s="140" t="e">
        <f t="shared" si="1"/>
        <v>#DIV/0!</v>
      </c>
      <c r="AK20" s="157"/>
      <c r="AL20" s="157"/>
      <c r="AM20" s="157"/>
      <c r="AN20" s="140"/>
      <c r="AQ20" s="107"/>
    </row>
    <row r="22" spans="1:43" x14ac:dyDescent="0.25">
      <c r="C22" s="90">
        <f>SUM(C3:C20)</f>
        <v>0</v>
      </c>
      <c r="D22" s="91"/>
      <c r="E22" s="96">
        <f>SUM(E3:E20)</f>
        <v>0</v>
      </c>
      <c r="F22" s="11"/>
      <c r="G22" s="91">
        <f t="shared" ref="G22:S22" si="8">SUM(G3:G20)</f>
        <v>15</v>
      </c>
      <c r="H22" s="91">
        <f t="shared" si="8"/>
        <v>2</v>
      </c>
      <c r="I22" s="91">
        <f t="shared" si="8"/>
        <v>2</v>
      </c>
      <c r="J22" s="91">
        <f t="shared" si="8"/>
        <v>2</v>
      </c>
      <c r="K22" s="91">
        <f t="shared" si="8"/>
        <v>0</v>
      </c>
      <c r="L22" s="91">
        <f t="shared" si="8"/>
        <v>0</v>
      </c>
      <c r="M22" s="91">
        <f t="shared" si="8"/>
        <v>0</v>
      </c>
      <c r="N22" s="91">
        <f t="shared" si="8"/>
        <v>0</v>
      </c>
      <c r="O22" s="91">
        <f t="shared" si="8"/>
        <v>0</v>
      </c>
      <c r="P22" s="91">
        <f t="shared" si="8"/>
        <v>0</v>
      </c>
      <c r="Q22" s="91">
        <f t="shared" si="8"/>
        <v>0</v>
      </c>
      <c r="R22" s="91">
        <f t="shared" si="8"/>
        <v>0</v>
      </c>
      <c r="S22" s="91">
        <f t="shared" si="8"/>
        <v>0</v>
      </c>
      <c r="T22" s="11"/>
    </row>
    <row r="23" spans="1:43" x14ac:dyDescent="0.25">
      <c r="C23" s="11"/>
      <c r="D23" s="11"/>
      <c r="E23" s="125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</row>
  </sheetData>
  <sheetProtection formatColumns="0" formatRows="0"/>
  <mergeCells count="25">
    <mergeCell ref="B13:B18"/>
    <mergeCell ref="C13:C18"/>
    <mergeCell ref="A3:A18"/>
    <mergeCell ref="AH3:AH12"/>
    <mergeCell ref="A1:S1"/>
    <mergeCell ref="T1:V1"/>
    <mergeCell ref="W1:Y1"/>
    <mergeCell ref="Z1:AB1"/>
    <mergeCell ref="AC1:AE1"/>
    <mergeCell ref="AL3:AL18"/>
    <mergeCell ref="AM3:AM18"/>
    <mergeCell ref="AL19:AL20"/>
    <mergeCell ref="AM19:AM20"/>
    <mergeCell ref="A19:A20"/>
    <mergeCell ref="B19:B20"/>
    <mergeCell ref="C19:C20"/>
    <mergeCell ref="AH19:AH20"/>
    <mergeCell ref="AI19:AI20"/>
    <mergeCell ref="AK19:AK20"/>
    <mergeCell ref="AH13:AH18"/>
    <mergeCell ref="AK3:AK12"/>
    <mergeCell ref="AK13:AK18"/>
    <mergeCell ref="AI3:AI18"/>
    <mergeCell ref="B3:B12"/>
    <mergeCell ref="C3:C12"/>
  </mergeCells>
  <dataValidations count="1">
    <dataValidation type="whole" operator="greaterThanOrEqual" allowBlank="1" showInputMessage="1" showErrorMessage="1" errorTitle="Error de Formato" error="Favor ingresar un número entero positivo." sqref="Z3:Z20 W3:W20 T3:T20">
      <formula1>0</formula1>
    </dataValidation>
  </dataValidations>
  <hyperlinks>
    <hyperlink ref="A1:S1" location="Index!A1" display="OFICINA DE ESTADÍSTICA E INFORMÁTICA - PAT2013"/>
  </hyperlinks>
  <pageMargins left="0.70866141732283472" right="0.70866141732283472" top="0.74803149606299213" bottom="0.74803149606299213" header="0.31496062992125984" footer="0.31496062992125984"/>
  <pageSetup scale="38" orientation="landscape" r:id="rId1"/>
  <rowBreaks count="1" manualBreakCount="1">
    <brk id="12" max="30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1"/>
  <sheetViews>
    <sheetView showGridLines="0" zoomScaleNormal="100" zoomScaleSheetLayoutView="50" workbookViewId="0">
      <selection activeCell="B1" sqref="B1:D1"/>
    </sheetView>
  </sheetViews>
  <sheetFormatPr baseColWidth="10" defaultRowHeight="15" x14ac:dyDescent="0.25"/>
  <cols>
    <col min="1" max="1" width="47" style="13" customWidth="1"/>
    <col min="2" max="2" width="12" style="13" customWidth="1"/>
    <col min="3" max="3" width="9.85546875" style="13" customWidth="1"/>
    <col min="4" max="4" width="12.5703125" style="13" customWidth="1"/>
    <col min="5" max="5" width="40.7109375" style="13" customWidth="1"/>
    <col min="6" max="6" width="11.42578125" style="13"/>
    <col min="7" max="7" width="11.85546875" style="13" bestFit="1" customWidth="1"/>
    <col min="8" max="16384" width="11.42578125" style="13"/>
  </cols>
  <sheetData>
    <row r="1" spans="1:7" ht="18.75" customHeight="1" x14ac:dyDescent="0.25">
      <c r="A1" s="12" t="s">
        <v>24</v>
      </c>
      <c r="B1" s="167" t="s">
        <v>68</v>
      </c>
      <c r="C1" s="167"/>
      <c r="D1" s="167"/>
    </row>
    <row r="3" spans="1:7" ht="18.75" x14ac:dyDescent="0.25">
      <c r="A3" s="168" t="str">
        <f>'3er. Trimestre'!A1</f>
        <v>OFICINA DE ESTADÍSTICA E INFORMÁTICA - PAT2014</v>
      </c>
      <c r="B3" s="168"/>
      <c r="C3" s="168"/>
      <c r="D3" s="168"/>
      <c r="E3" s="168"/>
    </row>
    <row r="4" spans="1:7" ht="18.75" x14ac:dyDescent="0.25">
      <c r="A4" s="14"/>
      <c r="B4" s="169" t="str">
        <f>UPPER(B1)</f>
        <v>EVALUACIÓN 3ER. TRIMESTRE</v>
      </c>
      <c r="C4" s="169"/>
      <c r="D4" s="169"/>
      <c r="E4" s="170" t="e">
        <f>CONCATENATE("Promedio: ",(TEXT('3er. Trimestre'!AN3,"00.00%")))</f>
        <v>#DIV/0!</v>
      </c>
    </row>
    <row r="5" spans="1:7" x14ac:dyDescent="0.25">
      <c r="C5" s="172"/>
      <c r="D5" s="172"/>
      <c r="E5" s="171"/>
      <c r="G5" s="15"/>
    </row>
    <row r="6" spans="1:7" x14ac:dyDescent="0.25">
      <c r="A6" s="173" t="str">
        <f>CONCATENATE("OBJETIVO OPERATIVO: ",'3er. Trimestre'!A3)</f>
        <v>OBJETIVO OPERATIVO: 0</v>
      </c>
      <c r="B6" s="173"/>
      <c r="C6" s="173"/>
      <c r="D6" s="173"/>
      <c r="E6" s="173"/>
      <c r="G6" s="15"/>
    </row>
    <row r="7" spans="1:7" ht="28.5" customHeight="1" x14ac:dyDescent="0.25">
      <c r="A7" s="166" t="str">
        <f>CONCATENATE("RESULTADO ESPERADO: ",'3er. Trimestre'!B3)</f>
        <v>RESULTADO ESPERADO: 0</v>
      </c>
      <c r="B7" s="166"/>
      <c r="C7" s="166"/>
      <c r="D7" s="166"/>
      <c r="E7" s="166"/>
      <c r="G7" s="15"/>
    </row>
    <row r="8" spans="1:7" x14ac:dyDescent="0.25">
      <c r="A8" s="16" t="s">
        <v>25</v>
      </c>
      <c r="B8" s="17" t="s">
        <v>26</v>
      </c>
      <c r="C8" s="16" t="s">
        <v>27</v>
      </c>
      <c r="D8" s="16" t="s">
        <v>28</v>
      </c>
      <c r="E8" s="16" t="s">
        <v>29</v>
      </c>
      <c r="F8" s="18"/>
      <c r="G8" s="18"/>
    </row>
    <row r="9" spans="1:7" ht="40.5" customHeight="1" x14ac:dyDescent="0.25">
      <c r="A9" s="19" t="str">
        <f>'3er. Trimestre'!D3</f>
        <v>mas empleos</v>
      </c>
      <c r="B9" s="20">
        <f>IF($B$1="Monitoreo Julio",'3er. Trimestre'!N3,IF($B$1="Monitoreo Agosto",'3er. Trimestre'!O3,IF($B$1="Monitoreo Septiembre",'3er. Trimestre'!P3,IF($B$1="Evaluación 3er. Trimestre",SUM('3er. Trimestre'!N3:P3)," "))))</f>
        <v>0</v>
      </c>
      <c r="C9" s="20">
        <f>IF($B$1="Monitoreo Julio",'3er. Trimestre'!T3,IF($B$1="Monitoreo Agosto",'3er. Trimestre'!W3,IF($B$1="Monitoreo Septiembre",'3er. Trimestre'!Z3,IF($B$1="Evaluación 3er. Trimestre",'3er. Trimestre'!AC3," "))))</f>
        <v>0</v>
      </c>
      <c r="D9" s="21">
        <f>IF($B$1="Monitoreo Julio",'3er. Trimestre'!V3,IF($B$1="Monitoreo Agosto",'3er. Trimestre'!Y3,IF($B$1="Monitoreo Septiembre",'3er. Trimestre'!AB3,IF($B$1="Evaluación 3er. Trimestre",'3er. Trimestre'!AE3," "))))</f>
        <v>0</v>
      </c>
      <c r="E9" s="19" t="str">
        <f>IF($B$1="Monitoreo Julio",'3er. Trimestre'!U3,IF($B$1="Monitoreo Agosto",'3er. Trimestre'!X3,IF($B$1="Monitoreo Septiembre",'3er. Trimestre'!AA3,IF($B$1="Evaluación 3er. Trimestre",'3er. Trimestre'!AD3," "))))</f>
        <v xml:space="preserve"> </v>
      </c>
    </row>
    <row r="10" spans="1:7" ht="40.5" customHeight="1" x14ac:dyDescent="0.25">
      <c r="A10" s="19">
        <f>'3er. Trimestre'!D4</f>
        <v>0</v>
      </c>
      <c r="B10" s="20">
        <f>IF($B$1="Monitoreo Julio",'3er. Trimestre'!N4,IF($B$1="Monitoreo Agosto",'3er. Trimestre'!O4,IF($B$1="Monitoreo Septiembre",'3er. Trimestre'!P4,IF($B$1="Evaluación 3er. Trimestre",SUM('3er. Trimestre'!N4:P4)," "))))</f>
        <v>0</v>
      </c>
      <c r="C10" s="20">
        <f>IF($B$1="Monitoreo Julio",'3er. Trimestre'!T4,IF($B$1="Monitoreo Agosto",'3er. Trimestre'!W4,IF($B$1="Monitoreo Septiembre",'3er. Trimestre'!Z4,IF($B$1="Evaluación 3er. Trimestre",'3er. Trimestre'!AC4," "))))</f>
        <v>0</v>
      </c>
      <c r="D10" s="21">
        <f>IF($B$1="Monitoreo Julio",'3er. Trimestre'!V4,IF($B$1="Monitoreo Agosto",'3er. Trimestre'!Y4,IF($B$1="Monitoreo Septiembre",'3er. Trimestre'!AB4,IF($B$1="Evaluación 3er. Trimestre",'3er. Trimestre'!AE4," "))))</f>
        <v>0</v>
      </c>
      <c r="E10" s="19" t="str">
        <f>IF($B$1="Monitoreo Julio",'3er. Trimestre'!U4,IF($B$1="Monitoreo Agosto",'3er. Trimestre'!X4,IF($B$1="Monitoreo Septiembre",'3er. Trimestre'!AA4,IF($B$1="Evaluación 3er. Trimestre",'3er. Trimestre'!AD4," "))))</f>
        <v xml:space="preserve"> </v>
      </c>
    </row>
    <row r="11" spans="1:7" ht="30" x14ac:dyDescent="0.25">
      <c r="A11" s="19">
        <f>'3er. Trimestre'!D5</f>
        <v>0</v>
      </c>
      <c r="B11" s="20">
        <f>IF($B$1="Monitoreo Julio",'3er. Trimestre'!N5,IF($B$1="Monitoreo Agosto",'3er. Trimestre'!O5,IF($B$1="Monitoreo Septiembre",'3er. Trimestre'!P5,IF($B$1="Evaluación 3er. Trimestre",SUM('3er. Trimestre'!N5:P5)," "))))</f>
        <v>0</v>
      </c>
      <c r="C11" s="20">
        <f>IF($B$1="Monitoreo Julio",'3er. Trimestre'!T5,IF($B$1="Monitoreo Agosto",'3er. Trimestre'!W5,IF($B$1="Monitoreo Septiembre",'3er. Trimestre'!Z5,IF($B$1="Evaluación 3er. Trimestre",'3er. Trimestre'!AC5," "))))</f>
        <v>0</v>
      </c>
      <c r="D11" s="21">
        <f>IF($B$1="Monitoreo Julio",'3er. Trimestre'!V5,IF($B$1="Monitoreo Agosto",'3er. Trimestre'!Y5,IF($B$1="Monitoreo Septiembre",'3er. Trimestre'!AB5,IF($B$1="Evaluación 3er. Trimestre",'3er. Trimestre'!AE5," "))))</f>
        <v>0</v>
      </c>
      <c r="E11" s="19" t="str">
        <f>IF($B$1="Monitoreo Julio",'3er. Trimestre'!U5,IF($B$1="Monitoreo Agosto",'3er. Trimestre'!X5,IF($B$1="Monitoreo Septiembre",'3er. Trimestre'!AA5,IF($B$1="Evaluación 3er. Trimestre",'3er. Trimestre'!AD5," "))))</f>
        <v xml:space="preserve"> </v>
      </c>
    </row>
    <row r="12" spans="1:7" ht="120" x14ac:dyDescent="0.25">
      <c r="A12" s="19">
        <f>'3er. Trimestre'!D6</f>
        <v>0</v>
      </c>
      <c r="B12" s="20">
        <f>IF($B$1="Monitoreo Julio",'3er. Trimestre'!N6,IF($B$1="Monitoreo Agosto",'3er. Trimestre'!O6,IF($B$1="Monitoreo Septiembre",'3er. Trimestre'!P6,IF($B$1="Evaluación 3er. Trimestre",SUM('3er. Trimestre'!N6:P6)," "))))</f>
        <v>0</v>
      </c>
      <c r="C12" s="20">
        <f>IF($B$1="Monitoreo Julio",'3er. Trimestre'!T6,IF($B$1="Monitoreo Agosto",'3er. Trimestre'!W6,IF($B$1="Monitoreo Septiembre",'3er. Trimestre'!Z6,IF($B$1="Evaluación 3er. Trimestre",'3er. Trimestre'!AC6," "))))</f>
        <v>0</v>
      </c>
      <c r="D12" s="21">
        <f>IF($B$1="Monitoreo Julio",'3er. Trimestre'!V6,IF($B$1="Monitoreo Agosto",'3er. Trimestre'!Y6,IF($B$1="Monitoreo Septiembre",'3er. Trimestre'!AB6,IF($B$1="Evaluación 3er. Trimestre",'3er. Trimestre'!AE6," "))))</f>
        <v>0</v>
      </c>
      <c r="E12" s="19" t="str">
        <f>IF($B$1="Monitoreo Julio",'3er. Trimestre'!U6,IF($B$1="Monitoreo Agosto",'3er. Trimestre'!X6,IF($B$1="Monitoreo Septiembre",'3er. Trimestre'!AA6,IF($B$1="Evaluación 3er. Trimestre",'3er. Trimestre'!AD6," "))))</f>
        <v xml:space="preserve"> </v>
      </c>
    </row>
    <row r="13" spans="1:7" ht="60" x14ac:dyDescent="0.25">
      <c r="A13" s="19">
        <f>'3er. Trimestre'!D7</f>
        <v>0</v>
      </c>
      <c r="B13" s="20">
        <f>IF($B$1="Monitoreo Julio",'3er. Trimestre'!N7,IF($B$1="Monitoreo Agosto",'3er. Trimestre'!O7,IF($B$1="Monitoreo Septiembre",'3er. Trimestre'!P7,IF($B$1="Evaluación 3er. Trimestre",SUM('3er. Trimestre'!N7:P7)," "))))</f>
        <v>0</v>
      </c>
      <c r="C13" s="20">
        <f>IF($B$1="Monitoreo Julio",'3er. Trimestre'!T7,IF($B$1="Monitoreo Agosto",'3er. Trimestre'!W7,IF($B$1="Monitoreo Septiembre",'3er. Trimestre'!Z7,IF($B$1="Evaluación 3er. Trimestre",'3er. Trimestre'!AC7," "))))</f>
        <v>0</v>
      </c>
      <c r="D13" s="21">
        <f>IF($B$1="Monitoreo Julio",'3er. Trimestre'!V7,IF($B$1="Monitoreo Agosto",'3er. Trimestre'!Y7,IF($B$1="Monitoreo Septiembre",'3er. Trimestre'!AB7,IF($B$1="Evaluación 3er. Trimestre",'3er. Trimestre'!AE7," "))))</f>
        <v>0</v>
      </c>
      <c r="E13" s="19" t="str">
        <f>IF($B$1="Monitoreo Julio",'3er. Trimestre'!U7,IF($B$1="Monitoreo Agosto",'3er. Trimestre'!X7,IF($B$1="Monitoreo Septiembre",'3er. Trimestre'!AA7,IF($B$1="Evaluación 3er. Trimestre",'3er. Trimestre'!AD7," "))))</f>
        <v xml:space="preserve"> </v>
      </c>
    </row>
    <row r="14" spans="1:7" x14ac:dyDescent="0.25">
      <c r="A14" s="19">
        <f>'3er. Trimestre'!D8</f>
        <v>0</v>
      </c>
      <c r="B14" s="20">
        <f>IF($B$1="Monitoreo Julio",'3er. Trimestre'!N8,IF($B$1="Monitoreo Agosto",'3er. Trimestre'!O8,IF($B$1="Monitoreo Septiembre",'3er. Trimestre'!P8,IF($B$1="Evaluación 3er. Trimestre",SUM('3er. Trimestre'!N8:P8)," "))))</f>
        <v>0</v>
      </c>
      <c r="C14" s="20">
        <f>IF($B$1="Monitoreo Julio",'3er. Trimestre'!T8,IF($B$1="Monitoreo Agosto",'3er. Trimestre'!W8,IF($B$1="Monitoreo Septiembre",'3er. Trimestre'!Z8,IF($B$1="Evaluación 3er. Trimestre",'3er. Trimestre'!AC8," "))))</f>
        <v>0</v>
      </c>
      <c r="D14" s="21">
        <f>IF($B$1="Monitoreo Julio",'3er. Trimestre'!V8,IF($B$1="Monitoreo Agosto",'3er. Trimestre'!Y8,IF($B$1="Monitoreo Septiembre",'3er. Trimestre'!AB8,IF($B$1="Evaluación 3er. Trimestre",'3er. Trimestre'!AE8," "))))</f>
        <v>0</v>
      </c>
      <c r="E14" s="19" t="str">
        <f>IF($B$1="Monitoreo Julio",'3er. Trimestre'!U8,IF($B$1="Monitoreo Agosto",'3er. Trimestre'!X8,IF($B$1="Monitoreo Septiembre",'3er. Trimestre'!AA8,IF($B$1="Evaluación 3er. Trimestre",'3er. Trimestre'!AD8," "))))</f>
        <v xml:space="preserve"> </v>
      </c>
    </row>
    <row r="15" spans="1:7" x14ac:dyDescent="0.25">
      <c r="A15" s="19">
        <f>'3er. Trimestre'!D9</f>
        <v>0</v>
      </c>
      <c r="B15" s="20">
        <f>IF($B$1="Monitoreo Julio",'3er. Trimestre'!N9,IF($B$1="Monitoreo Agosto",'3er. Trimestre'!O9,IF($B$1="Monitoreo Septiembre",'3er. Trimestre'!P9,IF($B$1="Evaluación 3er. Trimestre",SUM('3er. Trimestre'!N9:P9)," "))))</f>
        <v>0</v>
      </c>
      <c r="C15" s="20">
        <f>IF($B$1="Monitoreo Julio",'3er. Trimestre'!T9,IF($B$1="Monitoreo Agosto",'3er. Trimestre'!W9,IF($B$1="Monitoreo Septiembre",'3er. Trimestre'!Z9,IF($B$1="Evaluación 3er. Trimestre",'3er. Trimestre'!AC9," "))))</f>
        <v>0</v>
      </c>
      <c r="D15" s="21">
        <f>IF($B$1="Monitoreo Julio",'3er. Trimestre'!V9,IF($B$1="Monitoreo Agosto",'3er. Trimestre'!Y9,IF($B$1="Monitoreo Septiembre",'3er. Trimestre'!AB9,IF($B$1="Evaluación 3er. Trimestre",'3er. Trimestre'!AE9," "))))</f>
        <v>0</v>
      </c>
      <c r="E15" s="19" t="str">
        <f>IF($B$1="Monitoreo Julio",'3er. Trimestre'!U9,IF($B$1="Monitoreo Agosto",'3er. Trimestre'!X9,IF($B$1="Monitoreo Septiembre",'3er. Trimestre'!AA9,IF($B$1="Evaluación 3er. Trimestre",'3er. Trimestre'!AD9," "))))</f>
        <v xml:space="preserve"> </v>
      </c>
    </row>
    <row r="16" spans="1:7" x14ac:dyDescent="0.25">
      <c r="A16" s="19">
        <f>'3er. Trimestre'!D10</f>
        <v>0</v>
      </c>
      <c r="B16" s="20">
        <f>IF($B$1="Monitoreo Julio",'3er. Trimestre'!N10,IF($B$1="Monitoreo Agosto",'3er. Trimestre'!O10,IF($B$1="Monitoreo Septiembre",'3er. Trimestre'!P10,IF($B$1="Evaluación 3er. Trimestre",SUM('3er. Trimestre'!N10:P10)," "))))</f>
        <v>0</v>
      </c>
      <c r="C16" s="20">
        <f>IF($B$1="Monitoreo Julio",'3er. Trimestre'!T10,IF($B$1="Monitoreo Agosto",'3er. Trimestre'!W10,IF($B$1="Monitoreo Septiembre",'3er. Trimestre'!Z10,IF($B$1="Evaluación 3er. Trimestre",'3er. Trimestre'!AC10," "))))</f>
        <v>0</v>
      </c>
      <c r="D16" s="21">
        <f>IF($B$1="Monitoreo Julio",'3er. Trimestre'!V10,IF($B$1="Monitoreo Agosto",'3er. Trimestre'!Y10,IF($B$1="Monitoreo Septiembre",'3er. Trimestre'!AB10,IF($B$1="Evaluación 3er. Trimestre",'3er. Trimestre'!AE10," "))))</f>
        <v>0</v>
      </c>
      <c r="E16" s="19" t="str">
        <f>IF($B$1="Monitoreo Julio",'3er. Trimestre'!U10,IF($B$1="Monitoreo Agosto",'3er. Trimestre'!X10,IF($B$1="Monitoreo Septiembre",'3er. Trimestre'!AA10,IF($B$1="Evaluación 3er. Trimestre",'3er. Trimestre'!AD10," "))))</f>
        <v xml:space="preserve"> </v>
      </c>
    </row>
    <row r="17" spans="1:7" x14ac:dyDescent="0.25">
      <c r="A17" s="19">
        <f>'3er. Trimestre'!D11</f>
        <v>0</v>
      </c>
      <c r="B17" s="20">
        <f>IF($B$1="Monitoreo Julio",'3er. Trimestre'!N11,IF($B$1="Monitoreo Agosto",'3er. Trimestre'!O11,IF($B$1="Monitoreo Septiembre",'3er. Trimestre'!P11,IF($B$1="Evaluación 3er. Trimestre",SUM('3er. Trimestre'!N11:P11)," "))))</f>
        <v>0</v>
      </c>
      <c r="C17" s="20">
        <f>IF($B$1="Monitoreo Julio",'3er. Trimestre'!T11,IF($B$1="Monitoreo Agosto",'3er. Trimestre'!W11,IF($B$1="Monitoreo Septiembre",'3er. Trimestre'!Z11,IF($B$1="Evaluación 3er. Trimestre",'3er. Trimestre'!AC11," "))))</f>
        <v>0</v>
      </c>
      <c r="D17" s="21">
        <f>IF($B$1="Monitoreo Julio",'3er. Trimestre'!V11,IF($B$1="Monitoreo Agosto",'3er. Trimestre'!Y11,IF($B$1="Monitoreo Septiembre",'3er. Trimestre'!AB11,IF($B$1="Evaluación 3er. Trimestre",'3er. Trimestre'!AE11," "))))</f>
        <v>0</v>
      </c>
      <c r="E17" s="19" t="str">
        <f>IF($B$1="Monitoreo Julio",'3er. Trimestre'!U11,IF($B$1="Monitoreo Agosto",'3er. Trimestre'!X11,IF($B$1="Monitoreo Septiembre",'3er. Trimestre'!AA11,IF($B$1="Evaluación 3er. Trimestre",'3er. Trimestre'!AD11," "))))</f>
        <v xml:space="preserve"> </v>
      </c>
    </row>
    <row r="18" spans="1:7" x14ac:dyDescent="0.25">
      <c r="A18" s="19">
        <f>'3er. Trimestre'!D12</f>
        <v>0</v>
      </c>
      <c r="B18" s="20">
        <f>IF($B$1="Monitoreo Julio",'3er. Trimestre'!N12,IF($B$1="Monitoreo Agosto",'3er. Trimestre'!O12,IF($B$1="Monitoreo Septiembre",'3er. Trimestre'!P12,IF($B$1="Evaluación 3er. Trimestre",SUM('3er. Trimestre'!N12:P12)," "))))</f>
        <v>0</v>
      </c>
      <c r="C18" s="20">
        <f>IF($B$1="Monitoreo Julio",'3er. Trimestre'!T12,IF($B$1="Monitoreo Agosto",'3er. Trimestre'!W12,IF($B$1="Monitoreo Septiembre",'3er. Trimestre'!Z12,IF($B$1="Evaluación 3er. Trimestre",'3er. Trimestre'!AC12," "))))</f>
        <v>0</v>
      </c>
      <c r="D18" s="21">
        <f>IF($B$1="Monitoreo Julio",'3er. Trimestre'!V12,IF($B$1="Monitoreo Agosto",'3er. Trimestre'!Y12,IF($B$1="Monitoreo Septiembre",'3er. Trimestre'!AB12,IF($B$1="Evaluación 3er. Trimestre",'3er. Trimestre'!AE12," "))))</f>
        <v>0</v>
      </c>
      <c r="E18" s="19" t="str">
        <f>IF($B$1="Monitoreo Julio",'3er. Trimestre'!U12,IF($B$1="Monitoreo Agosto",'3er. Trimestre'!X12,IF($B$1="Monitoreo Septiembre",'3er. Trimestre'!AA12,IF($B$1="Evaluación 3er. Trimestre",'3er. Trimestre'!AD12," "))))</f>
        <v xml:space="preserve"> </v>
      </c>
    </row>
    <row r="19" spans="1:7" x14ac:dyDescent="0.25">
      <c r="A19" s="166" t="str">
        <f>CONCATENATE("RESULTADO ESPERADO: ",'3er. Trimestre'!B13)</f>
        <v>RESULTADO ESPERADO: 0</v>
      </c>
      <c r="B19" s="166"/>
      <c r="C19" s="166"/>
      <c r="D19" s="166"/>
      <c r="E19" s="166"/>
    </row>
    <row r="20" spans="1:7" x14ac:dyDescent="0.25">
      <c r="A20" s="16" t="s">
        <v>25</v>
      </c>
      <c r="B20" s="17" t="s">
        <v>26</v>
      </c>
      <c r="C20" s="16" t="s">
        <v>27</v>
      </c>
      <c r="D20" s="16" t="s">
        <v>28</v>
      </c>
      <c r="E20" s="16" t="s">
        <v>29</v>
      </c>
    </row>
    <row r="21" spans="1:7" x14ac:dyDescent="0.25">
      <c r="A21" s="19">
        <f>'3er. Trimestre'!D13</f>
        <v>0</v>
      </c>
      <c r="B21" s="20">
        <f>IF($B$1="Monitoreo Julio",'3er. Trimestre'!N13,IF($B$1="Monitoreo Agosto",'3er. Trimestre'!O13,IF($B$1="Monitoreo Septiembre",'3er. Trimestre'!P13,IF($B$1="Evaluación 3er. Trimestre",SUM('3er. Trimestre'!N13:P13)," "))))</f>
        <v>0</v>
      </c>
      <c r="C21" s="20">
        <f>IF($B$1="Monitoreo Julio",'3er. Trimestre'!T13,IF($B$1="Monitoreo Agosto",'3er. Trimestre'!W13,IF($B$1="Monitoreo Septiembre",'3er. Trimestre'!Z13,IF($B$1="Evaluación 3er. Trimestre",'3er. Trimestre'!AC13," "))))</f>
        <v>0</v>
      </c>
      <c r="D21" s="21">
        <f>IF($B$1="Monitoreo Julio",'3er. Trimestre'!V13,IF($B$1="Monitoreo Agosto",'3er. Trimestre'!Y13,IF($B$1="Monitoreo Septiembre",'3er. Trimestre'!AB13,IF($B$1="Evaluación 3er. Trimestre",'3er. Trimestre'!AE13," "))))</f>
        <v>0</v>
      </c>
      <c r="E21" s="19" t="str">
        <f>IF($B$1="Monitoreo Julio",'3er. Trimestre'!U13,IF($B$1="Monitoreo Agosto",'3er. Trimestre'!X13,IF($B$1="Monitoreo Septiembre",'3er. Trimestre'!AA13,IF($B$1="Evaluación 3er. Trimestre",'3er. Trimestre'!AD13," "))))</f>
        <v xml:space="preserve"> </v>
      </c>
    </row>
    <row r="22" spans="1:7" ht="27" customHeight="1" x14ac:dyDescent="0.25">
      <c r="A22" s="19">
        <f>'3er. Trimestre'!D14</f>
        <v>0</v>
      </c>
      <c r="B22" s="20">
        <f>IF($B$1="Monitoreo Julio",'3er. Trimestre'!N14,IF($B$1="Monitoreo Agosto",'3er. Trimestre'!O14,IF($B$1="Monitoreo Septiembre",'3er. Trimestre'!P14,IF($B$1="Evaluación 3er. Trimestre",SUM('3er. Trimestre'!N14:P14)," "))))</f>
        <v>0</v>
      </c>
      <c r="C22" s="20">
        <f>IF($B$1="Monitoreo Julio",'3er. Trimestre'!T14,IF($B$1="Monitoreo Agosto",'3er. Trimestre'!W14,IF($B$1="Monitoreo Septiembre",'3er. Trimestre'!Z14,IF($B$1="Evaluación 3er. Trimestre",'3er. Trimestre'!AC14," "))))</f>
        <v>0</v>
      </c>
      <c r="D22" s="21">
        <f>IF($B$1="Monitoreo Julio",'3er. Trimestre'!V14,IF($B$1="Monitoreo Agosto",'3er. Trimestre'!Y14,IF($B$1="Monitoreo Septiembre",'3er. Trimestre'!AB14,IF($B$1="Evaluación 3er. Trimestre",'3er. Trimestre'!AE14," "))))</f>
        <v>0</v>
      </c>
      <c r="E22" s="19" t="str">
        <f>IF($B$1="Monitoreo Julio",'3er. Trimestre'!U14,IF($B$1="Monitoreo Agosto",'3er. Trimestre'!X14,IF($B$1="Monitoreo Septiembre",'3er. Trimestre'!AA14,IF($B$1="Evaluación 3er. Trimestre",'3er. Trimestre'!AD14," "))))</f>
        <v xml:space="preserve"> </v>
      </c>
    </row>
    <row r="23" spans="1:7" ht="30" customHeight="1" x14ac:dyDescent="0.25">
      <c r="A23" s="19">
        <f>'3er. Trimestre'!D15</f>
        <v>0</v>
      </c>
      <c r="B23" s="20">
        <f>IF($B$1="Monitoreo Julio",'3er. Trimestre'!N15,IF($B$1="Monitoreo Agosto",'3er. Trimestre'!O15,IF($B$1="Monitoreo Septiembre",'3er. Trimestre'!P15,IF($B$1="Evaluación 3er. Trimestre",SUM('3er. Trimestre'!N15:P15)," "))))</f>
        <v>0</v>
      </c>
      <c r="C23" s="20">
        <f>IF($B$1="Monitoreo Julio",'3er. Trimestre'!T15,IF($B$1="Monitoreo Agosto",'3er. Trimestre'!W15,IF($B$1="Monitoreo Septiembre",'3er. Trimestre'!Z15,IF($B$1="Evaluación 3er. Trimestre",'3er. Trimestre'!AC15," "))))</f>
        <v>0</v>
      </c>
      <c r="D23" s="21">
        <f>IF($B$1="Monitoreo Julio",'3er. Trimestre'!V15,IF($B$1="Monitoreo Agosto",'3er. Trimestre'!Y15,IF($B$1="Monitoreo Septiembre",'3er. Trimestre'!AB15,IF($B$1="Evaluación 3er. Trimestre",'3er. Trimestre'!AE15," "))))</f>
        <v>0</v>
      </c>
      <c r="E23" s="19" t="str">
        <f>IF($B$1="Monitoreo Julio",'3er. Trimestre'!U15,IF($B$1="Monitoreo Agosto",'3er. Trimestre'!X15,IF($B$1="Monitoreo Septiembre",'3er. Trimestre'!AA15,IF($B$1="Evaluación 3er. Trimestre",'3er. Trimestre'!AD15," "))))</f>
        <v xml:space="preserve"> </v>
      </c>
    </row>
    <row r="24" spans="1:7" x14ac:dyDescent="0.25">
      <c r="A24" s="19">
        <f>'3er. Trimestre'!D16</f>
        <v>0</v>
      </c>
      <c r="B24" s="20">
        <f>IF($B$1="Monitoreo Julio",'3er. Trimestre'!N16,IF($B$1="Monitoreo Agosto",'3er. Trimestre'!O16,IF($B$1="Monitoreo Septiembre",'3er. Trimestre'!P16,IF($B$1="Evaluación 3er. Trimestre",SUM('3er. Trimestre'!N16:P16)," "))))</f>
        <v>0</v>
      </c>
      <c r="C24" s="20">
        <f>IF($B$1="Monitoreo Julio",'3er. Trimestre'!T16,IF($B$1="Monitoreo Agosto",'3er. Trimestre'!W16,IF($B$1="Monitoreo Septiembre",'3er. Trimestre'!Z16,IF($B$1="Evaluación 3er. Trimestre",'3er. Trimestre'!AC16," "))))</f>
        <v>0</v>
      </c>
      <c r="D24" s="21">
        <f>IF($B$1="Monitoreo Julio",'3er. Trimestre'!V16,IF($B$1="Monitoreo Agosto",'3er. Trimestre'!Y16,IF($B$1="Monitoreo Septiembre",'3er. Trimestre'!AB16,IF($B$1="Evaluación 3er. Trimestre",'3er. Trimestre'!AE16," "))))</f>
        <v>0</v>
      </c>
      <c r="E24" s="19" t="str">
        <f>IF($B$1="Monitoreo Julio",'3er. Trimestre'!U16,IF($B$1="Monitoreo Agosto",'3er. Trimestre'!X16,IF($B$1="Monitoreo Septiembre",'3er. Trimestre'!AA16,IF($B$1="Evaluación 3er. Trimestre",'3er. Trimestre'!AD16," "))))</f>
        <v xml:space="preserve"> </v>
      </c>
    </row>
    <row r="25" spans="1:7" x14ac:dyDescent="0.25">
      <c r="A25" s="19">
        <f>'3er. Trimestre'!D17</f>
        <v>0</v>
      </c>
      <c r="B25" s="20">
        <f>IF($B$1="Monitoreo Julio",'3er. Trimestre'!N17,IF($B$1="Monitoreo Agosto",'3er. Trimestre'!O17,IF($B$1="Monitoreo Septiembre",'3er. Trimestre'!P17,IF($B$1="Evaluación 3er. Trimestre",SUM('3er. Trimestre'!N17:P17)," "))))</f>
        <v>0</v>
      </c>
      <c r="C25" s="20">
        <f>IF($B$1="Monitoreo Julio",'3er. Trimestre'!T17,IF($B$1="Monitoreo Agosto",'3er. Trimestre'!W17,IF($B$1="Monitoreo Septiembre",'3er. Trimestre'!Z17,IF($B$1="Evaluación 3er. Trimestre",'3er. Trimestre'!AC17," "))))</f>
        <v>0</v>
      </c>
      <c r="D25" s="21">
        <f>IF($B$1="Monitoreo Julio",'3er. Trimestre'!V17,IF($B$1="Monitoreo Agosto",'3er. Trimestre'!Y17,IF($B$1="Monitoreo Septiembre",'3er. Trimestre'!AB17,IF($B$1="Evaluación 3er. Trimestre",'3er. Trimestre'!AE17," "))))</f>
        <v>0</v>
      </c>
      <c r="E25" s="19" t="str">
        <f>IF($B$1="Monitoreo Julio",'3er. Trimestre'!U17,IF($B$1="Monitoreo Agosto",'3er. Trimestre'!X17,IF($B$1="Monitoreo Septiembre",'3er. Trimestre'!AA17,IF($B$1="Evaluación 3er. Trimestre",'3er. Trimestre'!AD17," "))))</f>
        <v xml:space="preserve"> </v>
      </c>
    </row>
    <row r="26" spans="1:7" x14ac:dyDescent="0.25">
      <c r="A26" s="19">
        <f>'3er. Trimestre'!D18</f>
        <v>0</v>
      </c>
      <c r="B26" s="20">
        <f>IF($B$1="Monitoreo Julio",'3er. Trimestre'!N18,IF($B$1="Monitoreo Agosto",'3er. Trimestre'!O18,IF($B$1="Monitoreo Septiembre",'3er. Trimestre'!P18,IF($B$1="Evaluación 3er. Trimestre",SUM('3er. Trimestre'!N18:P18)," "))))</f>
        <v>0</v>
      </c>
      <c r="C26" s="20">
        <f>IF($B$1="Monitoreo Julio",'3er. Trimestre'!T18,IF($B$1="Monitoreo Agosto",'3er. Trimestre'!W18,IF($B$1="Monitoreo Septiembre",'3er. Trimestre'!Z18,IF($B$1="Evaluación 3er. Trimestre",'3er. Trimestre'!AC18," "))))</f>
        <v>0</v>
      </c>
      <c r="D26" s="21">
        <f>IF($B$1="Monitoreo Julio",'3er. Trimestre'!V18,IF($B$1="Monitoreo Agosto",'3er. Trimestre'!Y18,IF($B$1="Monitoreo Septiembre",'3er. Trimestre'!AB18,IF($B$1="Evaluación 3er. Trimestre",'3er. Trimestre'!AE18," "))))</f>
        <v>0</v>
      </c>
      <c r="E26" s="19" t="str">
        <f>IF($B$1="Monitoreo Julio",'3er. Trimestre'!U18,IF($B$1="Monitoreo Agosto",'3er. Trimestre'!X18,IF($B$1="Monitoreo Septiembre",'3er. Trimestre'!AA18,IF($B$1="Evaluación 3er. Trimestre",'3er. Trimestre'!AD18," "))))</f>
        <v xml:space="preserve"> </v>
      </c>
    </row>
    <row r="27" spans="1:7" x14ac:dyDescent="0.25">
      <c r="A27" s="173" t="str">
        <f>CONCATENATE("OBJETIVO OPERATIVO: ",'3er. Trimestre'!A19)</f>
        <v>OBJETIVO OPERATIVO: 0</v>
      </c>
      <c r="B27" s="173"/>
      <c r="C27" s="173"/>
      <c r="D27" s="173"/>
      <c r="E27" s="173"/>
      <c r="G27" s="15"/>
    </row>
    <row r="28" spans="1:7" x14ac:dyDescent="0.25">
      <c r="A28" s="166" t="str">
        <f>CONCATENATE("RESULTADO ESPERADO: ",'3er. Trimestre'!B19)</f>
        <v>RESULTADO ESPERADO: 0</v>
      </c>
      <c r="B28" s="166"/>
      <c r="C28" s="166"/>
      <c r="D28" s="166"/>
      <c r="E28" s="166"/>
      <c r="G28" s="15"/>
    </row>
    <row r="29" spans="1:7" x14ac:dyDescent="0.25">
      <c r="A29" s="16" t="s">
        <v>25</v>
      </c>
      <c r="B29" s="17" t="s">
        <v>26</v>
      </c>
      <c r="C29" s="16" t="s">
        <v>27</v>
      </c>
      <c r="D29" s="16" t="s">
        <v>28</v>
      </c>
      <c r="E29" s="16" t="s">
        <v>29</v>
      </c>
      <c r="F29" s="18"/>
      <c r="G29" s="18"/>
    </row>
    <row r="30" spans="1:7" ht="33" customHeight="1" x14ac:dyDescent="0.25">
      <c r="A30" s="19">
        <f>'3er. Trimestre'!D19</f>
        <v>0</v>
      </c>
      <c r="B30" s="20">
        <f>IF($B$1="Monitoreo Julio",'3er. Trimestre'!N19,IF($B$1="Monitoreo Agosto",'3er. Trimestre'!O19,IF($B$1="Monitoreo Septiembre",'3er. Trimestre'!P19,IF($B$1="Evaluación 3er. Trimestre",SUM('3er. Trimestre'!N19:P19)," "))))</f>
        <v>0</v>
      </c>
      <c r="C30" s="20">
        <f>IF($B$1="Monitoreo Julio",'3er. Trimestre'!T19,IF($B$1="Monitoreo Agosto",'3er. Trimestre'!W19,IF($B$1="Monitoreo Septiembre",'3er. Trimestre'!Z19,IF($B$1="Evaluación 3er. Trimestre",'3er. Trimestre'!AC19," "))))</f>
        <v>0</v>
      </c>
      <c r="D30" s="21">
        <f>IF($B$1="Monitoreo Julio",'3er. Trimestre'!V19,IF($B$1="Monitoreo Agosto",'3er. Trimestre'!Y19,IF($B$1="Monitoreo Septiembre",'3er. Trimestre'!AB19,IF($B$1="Evaluación 3er. Trimestre",'3er. Trimestre'!AE19," "))))</f>
        <v>0</v>
      </c>
      <c r="E30" s="19" t="str">
        <f>IF($B$1="Monitoreo Julio",'3er. Trimestre'!U19,IF($B$1="Monitoreo Agosto",'3er. Trimestre'!X19,IF($B$1="Monitoreo Septiembre",'3er. Trimestre'!AA19,IF($B$1="Evaluación 3er. Trimestre",'3er. Trimestre'!AD19," "))))</f>
        <v xml:space="preserve"> </v>
      </c>
    </row>
    <row r="31" spans="1:7" x14ac:dyDescent="0.25">
      <c r="A31" s="19">
        <f>'3er. Trimestre'!D20</f>
        <v>0</v>
      </c>
      <c r="B31" s="20">
        <f>IF($B$1="Monitoreo Julio",'3er. Trimestre'!N20,IF($B$1="Monitoreo Agosto",'3er. Trimestre'!O20,IF($B$1="Monitoreo Septiembre",'3er. Trimestre'!P20,IF($B$1="Evaluación 3er. Trimestre",SUM('3er. Trimestre'!N20:P20)," "))))</f>
        <v>0</v>
      </c>
      <c r="C31" s="20">
        <f>IF($B$1="Monitoreo Julio",'3er. Trimestre'!T20,IF($B$1="Monitoreo Agosto",'3er. Trimestre'!W20,IF($B$1="Monitoreo Septiembre",'3er. Trimestre'!Z20,IF($B$1="Evaluación 3er. Trimestre",'3er. Trimestre'!AC20," "))))</f>
        <v>0</v>
      </c>
      <c r="D31" s="21">
        <f>IF($B$1="Monitoreo Julio",'3er. Trimestre'!V20,IF($B$1="Monitoreo Agosto",'3er. Trimestre'!Y20,IF($B$1="Monitoreo Septiembre",'3er. Trimestre'!AB20,IF($B$1="Evaluación 3er. Trimestre",'3er. Trimestre'!AE20," "))))</f>
        <v>0</v>
      </c>
      <c r="E31" s="19" t="str">
        <f>IF($B$1="Monitoreo Julio",'3er. Trimestre'!U20,IF($B$1="Monitoreo Agosto",'3er. Trimestre'!X20,IF($B$1="Monitoreo Septiembre",'3er. Trimestre'!AA20,IF($B$1="Evaluación 3er. Trimestre",'3er. Trimestre'!AD20," "))))</f>
        <v xml:space="preserve"> </v>
      </c>
    </row>
  </sheetData>
  <sheetProtection formatColumns="0" formatRows="0"/>
  <mergeCells count="10">
    <mergeCell ref="A7:E7"/>
    <mergeCell ref="A27:E27"/>
    <mergeCell ref="A28:E28"/>
    <mergeCell ref="B1:D1"/>
    <mergeCell ref="A3:E3"/>
    <mergeCell ref="B4:D4"/>
    <mergeCell ref="E4:E5"/>
    <mergeCell ref="C5:D5"/>
    <mergeCell ref="A6:E6"/>
    <mergeCell ref="A19:E19"/>
  </mergeCells>
  <dataValidations count="3">
    <dataValidation type="list" showErrorMessage="1" errorTitle="Sugerencia" error="Selecciones el informe que desea visualizar." promptTitle="Sugerencia" prompt="_x000a_Selecciones el mes que desea visualizar/imprimir." sqref="B65515:D65515">
      <formula1>"Monitoreo Enero, Monitoreo Febrero, Monitoreo Marzo, Evaluación 1er. Trimestre"</formula1>
    </dataValidation>
    <dataValidation allowBlank="1" showErrorMessage="1" promptTitle="Sugerencia" prompt="Selecciones el Mes que desea visualizar." sqref="A1 A65515"/>
    <dataValidation type="list" showErrorMessage="1" errorTitle="Sugerencia" error="Selecciones el informe que desea visualizar." promptTitle="Sugerencia" prompt="_x000a_Selecciones el mes que desea visualizar/imprimir." sqref="B1:D1">
      <formula1>"Monitoreo Julio, Monitoreo Agosto, Monitoreo Septiembre, Evaluación 3er. Trimestre"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headerFooter>
    <oddFooter>&amp;CPágina &amp;P de &amp;N</oddFooter>
  </headerFooter>
  <rowBreaks count="2" manualBreakCount="2">
    <brk id="14" max="4" man="1"/>
    <brk id="26" max="4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R22"/>
  <sheetViews>
    <sheetView showGridLines="0" zoomScale="80" zoomScaleNormal="80" zoomScaleSheetLayoutView="80" workbookViewId="0">
      <pane xSplit="19" ySplit="2" topLeftCell="AD16" activePane="bottomRight" state="frozen"/>
      <selection activeCell="G14" sqref="G14"/>
      <selection pane="topRight" activeCell="G14" sqref="G14"/>
      <selection pane="bottomLeft" activeCell="G14" sqref="G14"/>
      <selection pane="bottomRight" activeCell="AH13" sqref="AH13:AH18"/>
    </sheetView>
  </sheetViews>
  <sheetFormatPr baseColWidth="10" defaultRowHeight="15" x14ac:dyDescent="0.25"/>
  <cols>
    <col min="1" max="1" width="18.140625" style="1" customWidth="1"/>
    <col min="2" max="2" width="19.28515625" style="1" customWidth="1"/>
    <col min="3" max="3" width="6" style="1" bestFit="1" customWidth="1"/>
    <col min="4" max="4" width="22.42578125" style="1" customWidth="1"/>
    <col min="5" max="5" width="7.85546875" style="93" customWidth="1"/>
    <col min="6" max="6" width="11.42578125" style="1"/>
    <col min="7" max="7" width="6.7109375" style="1" customWidth="1"/>
    <col min="8" max="16" width="3" style="1" hidden="1" customWidth="1"/>
    <col min="17" max="19" width="3" style="1" bestFit="1" customWidth="1"/>
    <col min="20" max="20" width="11.42578125" style="1" customWidth="1"/>
    <col min="21" max="21" width="30.140625" style="1" customWidth="1"/>
    <col min="22" max="23" width="11.42578125" style="1" customWidth="1"/>
    <col min="24" max="24" width="30" style="1" customWidth="1"/>
    <col min="25" max="25" width="11.42578125" style="1" customWidth="1"/>
    <col min="26" max="26" width="11.42578125" style="1"/>
    <col min="27" max="27" width="29.140625" style="1" customWidth="1"/>
    <col min="28" max="28" width="11.42578125" style="1"/>
    <col min="29" max="29" width="11.42578125" style="1" customWidth="1"/>
    <col min="30" max="30" width="28.42578125" style="1" customWidth="1"/>
    <col min="31" max="31" width="11.42578125" style="1" customWidth="1"/>
    <col min="32" max="32" width="11.42578125" style="107"/>
    <col min="33" max="33" width="11.42578125" style="107" customWidth="1"/>
    <col min="34" max="34" width="13.7109375" style="107" customWidth="1"/>
    <col min="35" max="40" width="11.42578125" style="107" customWidth="1"/>
    <col min="41" max="41" width="11.42578125" style="107"/>
    <col min="42" max="16384" width="11.42578125" style="1"/>
  </cols>
  <sheetData>
    <row r="1" spans="1:44" ht="23.25" customHeight="1" thickBot="1" x14ac:dyDescent="0.3">
      <c r="A1" s="161" t="s">
        <v>69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  <c r="R1" s="162"/>
      <c r="S1" s="162"/>
      <c r="T1" s="145" t="s">
        <v>56</v>
      </c>
      <c r="U1" s="146"/>
      <c r="V1" s="147"/>
      <c r="W1" s="148" t="s">
        <v>57</v>
      </c>
      <c r="X1" s="149"/>
      <c r="Y1" s="150"/>
      <c r="Z1" s="158" t="s">
        <v>58</v>
      </c>
      <c r="AA1" s="159"/>
      <c r="AB1" s="160"/>
      <c r="AC1" s="163" t="s">
        <v>55</v>
      </c>
      <c r="AD1" s="164"/>
      <c r="AE1" s="165"/>
      <c r="AP1" s="107"/>
      <c r="AQ1" s="107"/>
      <c r="AR1" s="107"/>
    </row>
    <row r="2" spans="1:44" ht="30" x14ac:dyDescent="0.25">
      <c r="A2" s="2" t="s">
        <v>0</v>
      </c>
      <c r="B2" s="2" t="s">
        <v>14</v>
      </c>
      <c r="C2" s="2" t="s">
        <v>1</v>
      </c>
      <c r="D2" s="2" t="s">
        <v>2</v>
      </c>
      <c r="E2" s="92" t="s">
        <v>1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7</v>
      </c>
      <c r="M2" s="2" t="s">
        <v>9</v>
      </c>
      <c r="N2" s="2" t="s">
        <v>9</v>
      </c>
      <c r="O2" s="2" t="s">
        <v>8</v>
      </c>
      <c r="P2" s="24" t="s">
        <v>10</v>
      </c>
      <c r="Q2" s="26" t="s">
        <v>11</v>
      </c>
      <c r="R2" s="27" t="s">
        <v>12</v>
      </c>
      <c r="S2" s="28" t="s">
        <v>13</v>
      </c>
      <c r="T2" s="134" t="s">
        <v>18</v>
      </c>
      <c r="U2" s="3" t="s">
        <v>19</v>
      </c>
      <c r="V2" s="3" t="s">
        <v>20</v>
      </c>
      <c r="W2" s="4" t="s">
        <v>18</v>
      </c>
      <c r="X2" s="4" t="s">
        <v>19</v>
      </c>
      <c r="Y2" s="4" t="s">
        <v>20</v>
      </c>
      <c r="Z2" s="5" t="s">
        <v>18</v>
      </c>
      <c r="AA2" s="5" t="s">
        <v>19</v>
      </c>
      <c r="AB2" s="5" t="s">
        <v>20</v>
      </c>
      <c r="AC2" s="6" t="s">
        <v>18</v>
      </c>
      <c r="AD2" s="6" t="s">
        <v>19</v>
      </c>
      <c r="AE2" s="6" t="s">
        <v>20</v>
      </c>
      <c r="AG2" s="107" t="str">
        <f>IF('Informes 4o. Trimestre'!B1="Monitoreo Octubre","M1",IF('Informes 4o. Trimestre'!B1="Monitoreo Noviembre","M2",IF('Informes 4o. Trimestre'!B1="Monitoreo Diciembre","M3","T")))</f>
        <v>T</v>
      </c>
      <c r="AH2" s="108" t="str">
        <f>CONCATENATE(A1,"                         ",(IF(AG2="M1","MONITOREO DE OCTUBRE",IF(AG2="M2","MONITOREO DE NOVIEMBRE",IF(AG2="M3","MONITOREO DE DICIEMBRE","EVALUACIÓN DEL 4o. TRIMESTRE")))),"                                ","                                                                                  Cumplimiento por Objetivo Operativo                  ")</f>
        <v xml:space="preserve">OFICINA DE ESTADÍSTICA E INFORMÁTICA - PAT2014                         EVALUACIÓN DEL 4o. TRIMESTRE                                                                                                                  Cumplimiento por Objetivo Operativo                  </v>
      </c>
      <c r="AI2" s="108" t="str">
        <f>CONCATENATE(A1,"                         ",(IF(AG2="M1","MONITOREO DE OCTUBRE",IF(AG2="M2","MONITOREO DE NOVIEMBRE",IF(AG2="M3","MONITOREO DE DICIEMBRE","EVALUACIÓN DEL 4o. TRIMESTRE")))),"                                ","                                                                                  Cumplimiento por Resultado Esperado                  ")</f>
        <v xml:space="preserve">OFICINA DE ESTADÍSTICA E INFORMÁTICA - PAT2014                         EVALUACIÓN DEL 4o. TRIMESTRE                                                                                                                  Cumplimiento por Resultado Esperado                  </v>
      </c>
      <c r="AP2" s="11"/>
      <c r="AQ2" s="11"/>
      <c r="AR2" s="11"/>
    </row>
    <row r="3" spans="1:44" ht="78.75" customHeight="1" x14ac:dyDescent="0.25">
      <c r="A3" s="151">
        <f>'1er. Trimestre'!A3:A18</f>
        <v>0</v>
      </c>
      <c r="B3" s="176">
        <f>'1er. Trimestre'!B3:B12</f>
        <v>0</v>
      </c>
      <c r="C3" s="175">
        <f>'1er. Trimestre'!C3:C12</f>
        <v>0</v>
      </c>
      <c r="D3" s="138" t="str">
        <f>'1er. Trimestre'!D3</f>
        <v>mas empleos</v>
      </c>
      <c r="E3" s="137">
        <f>'1er. Trimestre'!E3</f>
        <v>0</v>
      </c>
      <c r="F3" s="138" t="str">
        <f>'1er. Trimestre'!F3</f>
        <v>empleos</v>
      </c>
      <c r="G3" s="138">
        <f>'1er. Trimestre'!G3</f>
        <v>15</v>
      </c>
      <c r="H3" s="138">
        <f>'1er. Trimestre'!H3</f>
        <v>2</v>
      </c>
      <c r="I3" s="138">
        <f>'1er. Trimestre'!I3</f>
        <v>2</v>
      </c>
      <c r="J3" s="138">
        <f>'1er. Trimestre'!J3</f>
        <v>2</v>
      </c>
      <c r="K3" s="138">
        <f>'1er. Trimestre'!K3</f>
        <v>0</v>
      </c>
      <c r="L3" s="138">
        <f>'1er. Trimestre'!L3</f>
        <v>0</v>
      </c>
      <c r="M3" s="138">
        <f>'1er. Trimestre'!M3</f>
        <v>0</v>
      </c>
      <c r="N3" s="138">
        <f>'1er. Trimestre'!N3</f>
        <v>0</v>
      </c>
      <c r="O3" s="138">
        <f>'1er. Trimestre'!O3</f>
        <v>0</v>
      </c>
      <c r="P3" s="76">
        <f>'1er. Trimestre'!P3</f>
        <v>0</v>
      </c>
      <c r="Q3" s="29">
        <f>'1er. Trimestre'!Q3</f>
        <v>0</v>
      </c>
      <c r="R3" s="30">
        <f>'1er. Trimestre'!R3</f>
        <v>0</v>
      </c>
      <c r="S3" s="31">
        <f>'1er. Trimestre'!S3</f>
        <v>0</v>
      </c>
      <c r="T3" s="95"/>
      <c r="U3" s="10"/>
      <c r="V3" s="23">
        <f>IF(Q3&lt;=0,0,IF(T3&gt;0,IF(T3/Q3&lt;=1,IF(Q3&lt;=0,0,T3/Q3),1),0))</f>
        <v>0</v>
      </c>
      <c r="W3" s="9"/>
      <c r="X3" s="10"/>
      <c r="Y3" s="23">
        <f>IF(R3&lt;=0,0,IF(W3&gt;0,IF(W3/R3&lt;=1,IF(R3&lt;=0,0,W3/R3),1),0))</f>
        <v>0</v>
      </c>
      <c r="Z3" s="9"/>
      <c r="AA3" s="10"/>
      <c r="AB3" s="23">
        <f>IF(S3&lt;=0,0,IF(Z3&gt;0,IF(Z3/S3&lt;=1,IF(S3&lt;=0,0,Z3/S3),1),0))</f>
        <v>0</v>
      </c>
      <c r="AC3" s="7">
        <f>T3+W3+Z3</f>
        <v>0</v>
      </c>
      <c r="AD3" s="136" t="str">
        <f>IF(AND(U3&gt;0,X3&gt;0,AA3&gt;0),CONCATENATE("En Octubre: ",U3,"; ","En Noviembre: ",X3,"; ","En Diciembre: ",AA3),IF(AND(U3=0,X3&gt;0,AA3&gt;0),CONCATENATE("En Noviembre: ",X3,"; ","En Diciembre: ",AA3),IF(AND(U3&gt;0,X3=0,AA3&gt;0),CONCATENATE("En Octubre: ",U3,"; ","En Diciembre: ",AA3),IF(AND(U3&gt;0,X3&gt;0,AA3=0),CONCATENATE("En Octubre: ",U3,"; ","En Noviembre: ",X3),IF(AND(U3&gt;0,X3=0,AA3=0),CONCATENATE("En Octubre: ",U3),IF(AND(U3=0,X3&gt;0,AA3=0),CONCATENATE("En Noviembre: ",X3),IF(AND(U3=0,X3=0,AA3&gt;0),CONCATENATE("En Diciembre: ",AA3)," ")))))))</f>
        <v xml:space="preserve"> </v>
      </c>
      <c r="AE3" s="23">
        <f>IF(SUM(Q3:S3)=0,0,IF((AC3/(SUM(Q3:S3)))&gt;1,1,(AC3/(SUM(Q3:S3)))))</f>
        <v>0</v>
      </c>
      <c r="AG3" s="140">
        <f>IF($AG$2="M1",((Q3/G3)*E3),IF($AG$2="M2",((R3/G3)*E3),IF($AG$2="M3",((S3/G3)*E3),(((SUM(Q3:S3))*(1/G3))*E3))))</f>
        <v>0</v>
      </c>
      <c r="AH3" s="157" t="e">
        <f>(SUM(AG3:AG12))*C3</f>
        <v>#DIV/0!</v>
      </c>
      <c r="AI3" s="157" t="e">
        <f>SUM(AH3:AH18)</f>
        <v>#DIV/0!</v>
      </c>
      <c r="AJ3" s="140">
        <f>IF($AG$2="M1",(AG3*V3),IF($AG$2="M2",(AG3*Y3),IF($AG$2="M3",(AG3*AB3),(AG3*AE3))))</f>
        <v>0</v>
      </c>
      <c r="AK3" s="157" t="e">
        <f>(SUM(AJ3:AJ12))*C3</f>
        <v>#DIV/0!</v>
      </c>
      <c r="AL3" s="157" t="e">
        <f>SUM(AK3:AK18)</f>
        <v>#DIV/0!</v>
      </c>
      <c r="AM3" s="157" t="e">
        <f>IF(AI3=0,0,(AL3/AI3))</f>
        <v>#DIV/0!</v>
      </c>
      <c r="AN3" s="140" t="e">
        <f>IF(((SUM(AM3:AM20))/((COUNT(AI3:AI20))-(COUNTIF(AI3:AI20,0))))&lt;1,((SUM(AM3:AM20))/((COUNT(AI3:AI20))-(COUNTIF(AI3:AI20,0)))),1)</f>
        <v>#DIV/0!</v>
      </c>
      <c r="AP3" s="11"/>
      <c r="AQ3" s="11"/>
      <c r="AR3" s="11"/>
    </row>
    <row r="4" spans="1:44" ht="78.75" customHeight="1" x14ac:dyDescent="0.25">
      <c r="A4" s="152"/>
      <c r="B4" s="176"/>
      <c r="C4" s="175"/>
      <c r="D4" s="138">
        <f>'1er. Trimestre'!D4</f>
        <v>0</v>
      </c>
      <c r="E4" s="137">
        <f>'1er. Trimestre'!E4</f>
        <v>0</v>
      </c>
      <c r="F4" s="138">
        <f>'1er. Trimestre'!F4</f>
        <v>0</v>
      </c>
      <c r="G4" s="138">
        <f>'1er. Trimestre'!G4</f>
        <v>0</v>
      </c>
      <c r="H4" s="138">
        <f>'1er. Trimestre'!H4</f>
        <v>0</v>
      </c>
      <c r="I4" s="138">
        <f>'1er. Trimestre'!I4</f>
        <v>0</v>
      </c>
      <c r="J4" s="138">
        <f>'1er. Trimestre'!J4</f>
        <v>0</v>
      </c>
      <c r="K4" s="138">
        <f>'1er. Trimestre'!K4</f>
        <v>0</v>
      </c>
      <c r="L4" s="138">
        <f>'1er. Trimestre'!L4</f>
        <v>0</v>
      </c>
      <c r="M4" s="138">
        <f>'1er. Trimestre'!M4</f>
        <v>0</v>
      </c>
      <c r="N4" s="138">
        <f>'1er. Trimestre'!N4</f>
        <v>0</v>
      </c>
      <c r="O4" s="138">
        <f>'1er. Trimestre'!O4</f>
        <v>0</v>
      </c>
      <c r="P4" s="76">
        <f>'1er. Trimestre'!P4</f>
        <v>0</v>
      </c>
      <c r="Q4" s="29">
        <f>'1er. Trimestre'!Q4</f>
        <v>0</v>
      </c>
      <c r="R4" s="30">
        <f>'1er. Trimestre'!R4</f>
        <v>0</v>
      </c>
      <c r="S4" s="31">
        <f>'1er. Trimestre'!S4</f>
        <v>0</v>
      </c>
      <c r="T4" s="95"/>
      <c r="U4" s="10"/>
      <c r="V4" s="23">
        <f>IF(Q4&lt;=0,0,IF(T4&gt;0,IF(T4/Q4&lt;=1,IF(Q4&lt;=0,0,T4/Q4),1),0))</f>
        <v>0</v>
      </c>
      <c r="W4" s="9"/>
      <c r="X4" s="10"/>
      <c r="Y4" s="23">
        <f>IF(R4&lt;=0,0,IF(W4&gt;0,IF(W4/R4&lt;=1,IF(R4&lt;=0,0,W4/R4),1),0))</f>
        <v>0</v>
      </c>
      <c r="Z4" s="9"/>
      <c r="AA4" s="10"/>
      <c r="AB4" s="23">
        <f>IF(S4&lt;=0,0,IF(Z4&gt;0,IF(Z4/S4&lt;=1,IF(S4&lt;=0,0,Z4/S4),1),0))</f>
        <v>0</v>
      </c>
      <c r="AC4" s="7">
        <f>T4+W4+Z4</f>
        <v>0</v>
      </c>
      <c r="AD4" s="136" t="str">
        <f>IF(AND(U4&gt;0,X4&gt;0,AA4&gt;0),CONCATENATE("En Octubre: ",U4,"; ","En Noviembre: ",X4,"; ","En Diciembre: ",AA4),IF(AND(U4=0,X4&gt;0,AA4&gt;0),CONCATENATE("En Noviembre: ",X4,"; ","En Diciembre: ",AA4),IF(AND(U4&gt;0,X4=0,AA4&gt;0),CONCATENATE("En Octubre: ",U4,"; ","En Diciembre: ",AA4),IF(AND(U4&gt;0,X4&gt;0,AA4=0),CONCATENATE("En Octubre: ",U4,"; ","En Noviembre: ",X4),IF(AND(U4&gt;0,X4=0,AA4=0),CONCATENATE("En Octubre: ",U4),IF(AND(U4=0,X4&gt;0,AA4=0),CONCATENATE("En Noviembre: ",X4),IF(AND(U4=0,X4=0,AA4&gt;0),CONCATENATE("En Diciembre: ",AA4)," ")))))))</f>
        <v xml:space="preserve"> </v>
      </c>
      <c r="AE4" s="23">
        <f>IF(SUM(Q4:S4)=0,0,IF((AC4/(SUM(Q4:S4)))&gt;1,1,(AC4/(SUM(Q4:S4)))))</f>
        <v>0</v>
      </c>
      <c r="AG4" s="140" t="e">
        <f t="shared" ref="AG4:AG20" si="0">IF($AG$2="M1",((Q4/G4)*E4),IF($AG$2="M2",((R4/G4)*E4),IF($AG$2="M3",((S4/G4)*E4),(((SUM(Q4:S4))*(1/G4))*E4))))</f>
        <v>#DIV/0!</v>
      </c>
      <c r="AH4" s="157"/>
      <c r="AI4" s="157"/>
      <c r="AJ4" s="140" t="e">
        <f t="shared" ref="AJ4:AJ20" si="1">IF($AG$2="M1",(AG4*V4),IF($AG$2="M2",(AG4*Y4),IF($AG$2="M3",(AG4*AB4),(AG4*AE4))))</f>
        <v>#DIV/0!</v>
      </c>
      <c r="AK4" s="157"/>
      <c r="AL4" s="157"/>
      <c r="AM4" s="157"/>
      <c r="AN4" s="140"/>
      <c r="AP4" s="11"/>
      <c r="AQ4" s="11"/>
      <c r="AR4" s="11"/>
    </row>
    <row r="5" spans="1:44" ht="102" customHeight="1" x14ac:dyDescent="0.25">
      <c r="A5" s="152"/>
      <c r="B5" s="176"/>
      <c r="C5" s="175"/>
      <c r="D5" s="138">
        <f>'1er. Trimestre'!D5</f>
        <v>0</v>
      </c>
      <c r="E5" s="137">
        <f>'1er. Trimestre'!E5</f>
        <v>0</v>
      </c>
      <c r="F5" s="138">
        <f>'1er. Trimestre'!F5</f>
        <v>0</v>
      </c>
      <c r="G5" s="138">
        <f>'1er. Trimestre'!G5</f>
        <v>0</v>
      </c>
      <c r="H5" s="138">
        <f>'1er. Trimestre'!H5</f>
        <v>0</v>
      </c>
      <c r="I5" s="138">
        <f>'1er. Trimestre'!I5</f>
        <v>0</v>
      </c>
      <c r="J5" s="138">
        <f>'1er. Trimestre'!J5</f>
        <v>0</v>
      </c>
      <c r="K5" s="138">
        <f>'1er. Trimestre'!K5</f>
        <v>0</v>
      </c>
      <c r="L5" s="138">
        <f>'1er. Trimestre'!L5</f>
        <v>0</v>
      </c>
      <c r="M5" s="138">
        <f>'1er. Trimestre'!M5</f>
        <v>0</v>
      </c>
      <c r="N5" s="138">
        <f>'1er. Trimestre'!N5</f>
        <v>0</v>
      </c>
      <c r="O5" s="138">
        <f>'1er. Trimestre'!O5</f>
        <v>0</v>
      </c>
      <c r="P5" s="76">
        <f>'1er. Trimestre'!P5</f>
        <v>0</v>
      </c>
      <c r="Q5" s="29">
        <f>'1er. Trimestre'!Q5</f>
        <v>0</v>
      </c>
      <c r="R5" s="30">
        <f>'1er. Trimestre'!R5</f>
        <v>0</v>
      </c>
      <c r="S5" s="31">
        <f>'1er. Trimestre'!S5</f>
        <v>0</v>
      </c>
      <c r="T5" s="95"/>
      <c r="U5" s="10"/>
      <c r="V5" s="23">
        <f t="shared" ref="V5:V20" si="2">IF(Q5&lt;=0,0,IF(T5&gt;0,IF(T5/Q5&lt;=1,IF(Q5&lt;=0,0,T5/Q5),1),0))</f>
        <v>0</v>
      </c>
      <c r="W5" s="9"/>
      <c r="X5" s="10"/>
      <c r="Y5" s="23">
        <f t="shared" ref="Y5:Y20" si="3">IF(R5&lt;=0,0,IF(W5&gt;0,IF(W5/R5&lt;=1,IF(R5&lt;=0,0,W5/R5),1),0))</f>
        <v>0</v>
      </c>
      <c r="Z5" s="9"/>
      <c r="AA5" s="10"/>
      <c r="AB5" s="23">
        <f t="shared" ref="AB5:AB20" si="4">IF(S5&lt;=0,0,IF(Z5&gt;0,IF(Z5/S5&lt;=1,IF(S5&lt;=0,0,Z5/S5),1),0))</f>
        <v>0</v>
      </c>
      <c r="AC5" s="7">
        <f t="shared" ref="AC5:AC20" si="5">T5+W5+Z5</f>
        <v>0</v>
      </c>
      <c r="AD5" s="136" t="str">
        <f t="shared" ref="AD5:AD20" si="6">IF(AND(U5&gt;0,X5&gt;0,AA5&gt;0),CONCATENATE("En Octubre: ",U5,"; ","En Noviembre: ",X5,"; ","En Diciembre: ",AA5),IF(AND(U5=0,X5&gt;0,AA5&gt;0),CONCATENATE("En Noviembre: ",X5,"; ","En Diciembre: ",AA5),IF(AND(U5&gt;0,X5=0,AA5&gt;0),CONCATENATE("En Octubre: ",U5,"; ","En Diciembre: ",AA5),IF(AND(U5&gt;0,X5&gt;0,AA5=0),CONCATENATE("En Octubre: ",U5,"; ","En Noviembre: ",X5),IF(AND(U5&gt;0,X5=0,AA5=0),CONCATENATE("En Octubre: ",U5),IF(AND(U5=0,X5&gt;0,AA5=0),CONCATENATE("En Noviembre: ",X5),IF(AND(U5=0,X5=0,AA5&gt;0),CONCATENATE("En Diciembre: ",AA5)," ")))))))</f>
        <v xml:space="preserve"> </v>
      </c>
      <c r="AE5" s="23">
        <f t="shared" ref="AE5:AE20" si="7">IF(SUM(Q5:S5)=0,0,IF((AC5/(SUM(Q5:S5)))&gt;1,1,(AC5/(SUM(Q5:S5)))))</f>
        <v>0</v>
      </c>
      <c r="AG5" s="140" t="e">
        <f t="shared" si="0"/>
        <v>#DIV/0!</v>
      </c>
      <c r="AH5" s="157"/>
      <c r="AI5" s="157"/>
      <c r="AJ5" s="140" t="e">
        <f t="shared" si="1"/>
        <v>#DIV/0!</v>
      </c>
      <c r="AK5" s="157"/>
      <c r="AL5" s="157"/>
      <c r="AM5" s="157"/>
      <c r="AN5" s="140"/>
      <c r="AP5" s="11"/>
      <c r="AQ5" s="11"/>
      <c r="AR5" s="11"/>
    </row>
    <row r="6" spans="1:44" ht="67.5" customHeight="1" x14ac:dyDescent="0.25">
      <c r="A6" s="152"/>
      <c r="B6" s="176"/>
      <c r="C6" s="175"/>
      <c r="D6" s="138">
        <f>'1er. Trimestre'!D6</f>
        <v>0</v>
      </c>
      <c r="E6" s="137">
        <f>'1er. Trimestre'!E6</f>
        <v>0</v>
      </c>
      <c r="F6" s="138">
        <f>'1er. Trimestre'!F6</f>
        <v>0</v>
      </c>
      <c r="G6" s="138">
        <f>'1er. Trimestre'!G6</f>
        <v>0</v>
      </c>
      <c r="H6" s="138">
        <f>'1er. Trimestre'!H6</f>
        <v>0</v>
      </c>
      <c r="I6" s="138">
        <f>'1er. Trimestre'!I6</f>
        <v>0</v>
      </c>
      <c r="J6" s="138">
        <f>'1er. Trimestre'!J6</f>
        <v>0</v>
      </c>
      <c r="K6" s="138">
        <f>'1er. Trimestre'!K6</f>
        <v>0</v>
      </c>
      <c r="L6" s="138">
        <f>'1er. Trimestre'!L6</f>
        <v>0</v>
      </c>
      <c r="M6" s="138">
        <f>'1er. Trimestre'!M6</f>
        <v>0</v>
      </c>
      <c r="N6" s="138">
        <f>'1er. Trimestre'!N6</f>
        <v>0</v>
      </c>
      <c r="O6" s="138">
        <f>'1er. Trimestre'!O6</f>
        <v>0</v>
      </c>
      <c r="P6" s="76">
        <f>'1er. Trimestre'!P6</f>
        <v>0</v>
      </c>
      <c r="Q6" s="29">
        <f>'1er. Trimestre'!Q6</f>
        <v>0</v>
      </c>
      <c r="R6" s="30">
        <f>'1er. Trimestre'!R6</f>
        <v>0</v>
      </c>
      <c r="S6" s="31">
        <f>'1er. Trimestre'!S6</f>
        <v>0</v>
      </c>
      <c r="T6" s="95"/>
      <c r="U6" s="10"/>
      <c r="V6" s="23">
        <f t="shared" si="2"/>
        <v>0</v>
      </c>
      <c r="W6" s="9"/>
      <c r="X6" s="10"/>
      <c r="Y6" s="23">
        <f t="shared" si="3"/>
        <v>0</v>
      </c>
      <c r="Z6" s="9"/>
      <c r="AA6" s="10"/>
      <c r="AB6" s="23">
        <f t="shared" si="4"/>
        <v>0</v>
      </c>
      <c r="AC6" s="7">
        <f t="shared" si="5"/>
        <v>0</v>
      </c>
      <c r="AD6" s="136" t="str">
        <f t="shared" si="6"/>
        <v xml:space="preserve"> </v>
      </c>
      <c r="AE6" s="23">
        <f t="shared" si="7"/>
        <v>0</v>
      </c>
      <c r="AG6" s="140" t="e">
        <f t="shared" si="0"/>
        <v>#DIV/0!</v>
      </c>
      <c r="AH6" s="157"/>
      <c r="AI6" s="157"/>
      <c r="AJ6" s="140" t="e">
        <f t="shared" si="1"/>
        <v>#DIV/0!</v>
      </c>
      <c r="AK6" s="157"/>
      <c r="AL6" s="157"/>
      <c r="AM6" s="157"/>
      <c r="AN6" s="140"/>
      <c r="AP6" s="11"/>
      <c r="AQ6" s="11"/>
      <c r="AR6" s="11"/>
    </row>
    <row r="7" spans="1:44" ht="65.25" customHeight="1" x14ac:dyDescent="0.25">
      <c r="A7" s="152"/>
      <c r="B7" s="176"/>
      <c r="C7" s="175"/>
      <c r="D7" s="138">
        <f>'1er. Trimestre'!D7</f>
        <v>0</v>
      </c>
      <c r="E7" s="137">
        <f>'1er. Trimestre'!E7</f>
        <v>0</v>
      </c>
      <c r="F7" s="138">
        <f>'1er. Trimestre'!F7</f>
        <v>0</v>
      </c>
      <c r="G7" s="138">
        <f>'1er. Trimestre'!G7</f>
        <v>0</v>
      </c>
      <c r="H7" s="138">
        <f>'1er. Trimestre'!H7</f>
        <v>0</v>
      </c>
      <c r="I7" s="138">
        <f>'1er. Trimestre'!I7</f>
        <v>0</v>
      </c>
      <c r="J7" s="138">
        <f>'1er. Trimestre'!J7</f>
        <v>0</v>
      </c>
      <c r="K7" s="138">
        <f>'1er. Trimestre'!K7</f>
        <v>0</v>
      </c>
      <c r="L7" s="138">
        <f>'1er. Trimestre'!L7</f>
        <v>0</v>
      </c>
      <c r="M7" s="138">
        <f>'1er. Trimestre'!M7</f>
        <v>0</v>
      </c>
      <c r="N7" s="138">
        <f>'1er. Trimestre'!N7</f>
        <v>0</v>
      </c>
      <c r="O7" s="138">
        <f>'1er. Trimestre'!O7</f>
        <v>0</v>
      </c>
      <c r="P7" s="76">
        <f>'1er. Trimestre'!P7</f>
        <v>0</v>
      </c>
      <c r="Q7" s="29">
        <f>'1er. Trimestre'!Q7</f>
        <v>0</v>
      </c>
      <c r="R7" s="30">
        <f>'1er. Trimestre'!R7</f>
        <v>0</v>
      </c>
      <c r="S7" s="31">
        <f>'1er. Trimestre'!S7</f>
        <v>0</v>
      </c>
      <c r="T7" s="139"/>
      <c r="U7" s="10"/>
      <c r="V7" s="23">
        <f t="shared" si="2"/>
        <v>0</v>
      </c>
      <c r="W7" s="9"/>
      <c r="X7" s="10"/>
      <c r="Y7" s="23">
        <f t="shared" si="3"/>
        <v>0</v>
      </c>
      <c r="Z7" s="9"/>
      <c r="AA7" s="10"/>
      <c r="AB7" s="23">
        <f t="shared" si="4"/>
        <v>0</v>
      </c>
      <c r="AC7" s="7">
        <f t="shared" si="5"/>
        <v>0</v>
      </c>
      <c r="AD7" s="136" t="str">
        <f t="shared" si="6"/>
        <v xml:space="preserve"> </v>
      </c>
      <c r="AE7" s="23">
        <f t="shared" si="7"/>
        <v>0</v>
      </c>
      <c r="AG7" s="140" t="e">
        <f t="shared" si="0"/>
        <v>#DIV/0!</v>
      </c>
      <c r="AH7" s="157"/>
      <c r="AI7" s="157"/>
      <c r="AJ7" s="140" t="e">
        <f t="shared" si="1"/>
        <v>#DIV/0!</v>
      </c>
      <c r="AK7" s="157"/>
      <c r="AL7" s="157"/>
      <c r="AM7" s="157"/>
      <c r="AN7" s="140"/>
      <c r="AP7" s="11"/>
      <c r="AQ7" s="11"/>
      <c r="AR7" s="11"/>
    </row>
    <row r="8" spans="1:44" x14ac:dyDescent="0.25">
      <c r="A8" s="152"/>
      <c r="B8" s="176"/>
      <c r="C8" s="175"/>
      <c r="D8" s="138">
        <f>'1er. Trimestre'!D8</f>
        <v>0</v>
      </c>
      <c r="E8" s="137">
        <f>'1er. Trimestre'!E8</f>
        <v>0</v>
      </c>
      <c r="F8" s="138">
        <f>'1er. Trimestre'!F8</f>
        <v>0</v>
      </c>
      <c r="G8" s="138">
        <f>'1er. Trimestre'!G8</f>
        <v>0</v>
      </c>
      <c r="H8" s="138">
        <f>'1er. Trimestre'!H8</f>
        <v>0</v>
      </c>
      <c r="I8" s="138">
        <f>'1er. Trimestre'!I8</f>
        <v>0</v>
      </c>
      <c r="J8" s="138">
        <f>'1er. Trimestre'!J8</f>
        <v>0</v>
      </c>
      <c r="K8" s="138">
        <f>'1er. Trimestre'!K8</f>
        <v>0</v>
      </c>
      <c r="L8" s="138">
        <f>'1er. Trimestre'!L8</f>
        <v>0</v>
      </c>
      <c r="M8" s="138">
        <f>'1er. Trimestre'!M8</f>
        <v>0</v>
      </c>
      <c r="N8" s="138">
        <f>'1er. Trimestre'!N8</f>
        <v>0</v>
      </c>
      <c r="O8" s="138">
        <f>'1er. Trimestre'!O8</f>
        <v>0</v>
      </c>
      <c r="P8" s="76">
        <f>'1er. Trimestre'!P8</f>
        <v>0</v>
      </c>
      <c r="Q8" s="29">
        <f>'1er. Trimestre'!Q8</f>
        <v>0</v>
      </c>
      <c r="R8" s="30">
        <f>'1er. Trimestre'!R8</f>
        <v>0</v>
      </c>
      <c r="S8" s="31">
        <f>'1er. Trimestre'!S8</f>
        <v>0</v>
      </c>
      <c r="T8" s="95"/>
      <c r="U8" s="10"/>
      <c r="V8" s="23">
        <f t="shared" si="2"/>
        <v>0</v>
      </c>
      <c r="W8" s="9"/>
      <c r="X8" s="10"/>
      <c r="Y8" s="23">
        <f t="shared" si="3"/>
        <v>0</v>
      </c>
      <c r="Z8" s="9"/>
      <c r="AA8" s="10"/>
      <c r="AB8" s="23">
        <f t="shared" si="4"/>
        <v>0</v>
      </c>
      <c r="AC8" s="7">
        <f t="shared" si="5"/>
        <v>0</v>
      </c>
      <c r="AD8" s="136" t="str">
        <f t="shared" si="6"/>
        <v xml:space="preserve"> </v>
      </c>
      <c r="AE8" s="23">
        <f t="shared" si="7"/>
        <v>0</v>
      </c>
      <c r="AG8" s="140" t="e">
        <f t="shared" si="0"/>
        <v>#DIV/0!</v>
      </c>
      <c r="AH8" s="157"/>
      <c r="AI8" s="157"/>
      <c r="AJ8" s="140" t="e">
        <f t="shared" si="1"/>
        <v>#DIV/0!</v>
      </c>
      <c r="AK8" s="157"/>
      <c r="AL8" s="157"/>
      <c r="AM8" s="157"/>
      <c r="AN8" s="140"/>
      <c r="AP8" s="11"/>
      <c r="AQ8" s="11"/>
      <c r="AR8" s="11"/>
    </row>
    <row r="9" spans="1:44" ht="103.5" customHeight="1" x14ac:dyDescent="0.25">
      <c r="A9" s="152"/>
      <c r="B9" s="176"/>
      <c r="C9" s="175"/>
      <c r="D9" s="138">
        <f>'1er. Trimestre'!D9</f>
        <v>0</v>
      </c>
      <c r="E9" s="137">
        <f>'1er. Trimestre'!E9</f>
        <v>0</v>
      </c>
      <c r="F9" s="138">
        <f>'1er. Trimestre'!F9</f>
        <v>0</v>
      </c>
      <c r="G9" s="138">
        <f>'1er. Trimestre'!G9</f>
        <v>0</v>
      </c>
      <c r="H9" s="138">
        <f>'1er. Trimestre'!H9</f>
        <v>0</v>
      </c>
      <c r="I9" s="138">
        <f>'1er. Trimestre'!I9</f>
        <v>0</v>
      </c>
      <c r="J9" s="138">
        <f>'1er. Trimestre'!J9</f>
        <v>0</v>
      </c>
      <c r="K9" s="138">
        <f>'1er. Trimestre'!K9</f>
        <v>0</v>
      </c>
      <c r="L9" s="138">
        <f>'1er. Trimestre'!L9</f>
        <v>0</v>
      </c>
      <c r="M9" s="138">
        <f>'1er. Trimestre'!M9</f>
        <v>0</v>
      </c>
      <c r="N9" s="138">
        <f>'1er. Trimestre'!N9</f>
        <v>0</v>
      </c>
      <c r="O9" s="138">
        <f>'1er. Trimestre'!O9</f>
        <v>0</v>
      </c>
      <c r="P9" s="76">
        <f>'1er. Trimestre'!P9</f>
        <v>0</v>
      </c>
      <c r="Q9" s="29">
        <f>'1er. Trimestre'!Q9</f>
        <v>0</v>
      </c>
      <c r="R9" s="30">
        <f>'1er. Trimestre'!R9</f>
        <v>0</v>
      </c>
      <c r="S9" s="31">
        <f>'1er. Trimestre'!S9</f>
        <v>0</v>
      </c>
      <c r="T9" s="95"/>
      <c r="U9" s="10"/>
      <c r="V9" s="23">
        <f t="shared" si="2"/>
        <v>0</v>
      </c>
      <c r="W9" s="9"/>
      <c r="X9" s="10"/>
      <c r="Y9" s="23">
        <f t="shared" si="3"/>
        <v>0</v>
      </c>
      <c r="Z9" s="9"/>
      <c r="AA9" s="10"/>
      <c r="AB9" s="23">
        <f t="shared" si="4"/>
        <v>0</v>
      </c>
      <c r="AC9" s="7">
        <f t="shared" si="5"/>
        <v>0</v>
      </c>
      <c r="AD9" s="136" t="str">
        <f t="shared" si="6"/>
        <v xml:space="preserve"> </v>
      </c>
      <c r="AE9" s="23">
        <f t="shared" si="7"/>
        <v>0</v>
      </c>
      <c r="AG9" s="140" t="e">
        <f t="shared" si="0"/>
        <v>#DIV/0!</v>
      </c>
      <c r="AH9" s="157"/>
      <c r="AI9" s="157"/>
      <c r="AJ9" s="140" t="e">
        <f t="shared" si="1"/>
        <v>#DIV/0!</v>
      </c>
      <c r="AK9" s="157"/>
      <c r="AL9" s="157"/>
      <c r="AM9" s="157"/>
      <c r="AN9" s="140"/>
      <c r="AP9" s="11"/>
      <c r="AQ9" s="11"/>
      <c r="AR9" s="11"/>
    </row>
    <row r="10" spans="1:44" ht="100.5" customHeight="1" x14ac:dyDescent="0.25">
      <c r="A10" s="152"/>
      <c r="B10" s="176"/>
      <c r="C10" s="175"/>
      <c r="D10" s="138">
        <f>'1er. Trimestre'!D10</f>
        <v>0</v>
      </c>
      <c r="E10" s="137">
        <f>'1er. Trimestre'!E10</f>
        <v>0</v>
      </c>
      <c r="F10" s="138">
        <f>'1er. Trimestre'!F10</f>
        <v>0</v>
      </c>
      <c r="G10" s="138">
        <f>'1er. Trimestre'!G10</f>
        <v>0</v>
      </c>
      <c r="H10" s="138">
        <f>'1er. Trimestre'!H10</f>
        <v>0</v>
      </c>
      <c r="I10" s="138">
        <f>'1er. Trimestre'!I10</f>
        <v>0</v>
      </c>
      <c r="J10" s="138">
        <f>'1er. Trimestre'!J10</f>
        <v>0</v>
      </c>
      <c r="K10" s="138">
        <f>'1er. Trimestre'!K10</f>
        <v>0</v>
      </c>
      <c r="L10" s="138">
        <f>'1er. Trimestre'!L10</f>
        <v>0</v>
      </c>
      <c r="M10" s="138">
        <f>'1er. Trimestre'!M10</f>
        <v>0</v>
      </c>
      <c r="N10" s="138">
        <f>'1er. Trimestre'!N10</f>
        <v>0</v>
      </c>
      <c r="O10" s="138">
        <f>'1er. Trimestre'!O10</f>
        <v>0</v>
      </c>
      <c r="P10" s="76">
        <f>'1er. Trimestre'!P10</f>
        <v>0</v>
      </c>
      <c r="Q10" s="29">
        <f>'1er. Trimestre'!Q10</f>
        <v>0</v>
      </c>
      <c r="R10" s="30">
        <f>'1er. Trimestre'!R10</f>
        <v>0</v>
      </c>
      <c r="S10" s="31">
        <f>'1er. Trimestre'!S10</f>
        <v>0</v>
      </c>
      <c r="T10" s="95"/>
      <c r="U10" s="10"/>
      <c r="V10" s="23">
        <f t="shared" si="2"/>
        <v>0</v>
      </c>
      <c r="W10" s="9"/>
      <c r="X10" s="10"/>
      <c r="Y10" s="23">
        <f t="shared" si="3"/>
        <v>0</v>
      </c>
      <c r="Z10" s="9"/>
      <c r="AA10" s="10"/>
      <c r="AB10" s="23">
        <f t="shared" si="4"/>
        <v>0</v>
      </c>
      <c r="AC10" s="7">
        <f t="shared" si="5"/>
        <v>0</v>
      </c>
      <c r="AD10" s="136" t="str">
        <f t="shared" si="6"/>
        <v xml:space="preserve"> </v>
      </c>
      <c r="AE10" s="23">
        <f t="shared" si="7"/>
        <v>0</v>
      </c>
      <c r="AG10" s="140" t="e">
        <f t="shared" si="0"/>
        <v>#DIV/0!</v>
      </c>
      <c r="AH10" s="157"/>
      <c r="AI10" s="157"/>
      <c r="AJ10" s="140" t="e">
        <f t="shared" si="1"/>
        <v>#DIV/0!</v>
      </c>
      <c r="AK10" s="157"/>
      <c r="AL10" s="157"/>
      <c r="AM10" s="157"/>
      <c r="AN10" s="140"/>
      <c r="AP10" s="11"/>
      <c r="AQ10" s="11"/>
      <c r="AR10" s="11"/>
    </row>
    <row r="11" spans="1:44" ht="72" customHeight="1" x14ac:dyDescent="0.25">
      <c r="A11" s="152"/>
      <c r="B11" s="176"/>
      <c r="C11" s="175"/>
      <c r="D11" s="138">
        <f>'1er. Trimestre'!D11</f>
        <v>0</v>
      </c>
      <c r="E11" s="137">
        <f>'1er. Trimestre'!E11</f>
        <v>0</v>
      </c>
      <c r="F11" s="138">
        <f>'1er. Trimestre'!F11</f>
        <v>0</v>
      </c>
      <c r="G11" s="138">
        <f>'1er. Trimestre'!G11</f>
        <v>0</v>
      </c>
      <c r="H11" s="138">
        <f>'1er. Trimestre'!H11</f>
        <v>0</v>
      </c>
      <c r="I11" s="138">
        <f>'1er. Trimestre'!I11</f>
        <v>0</v>
      </c>
      <c r="J11" s="138">
        <f>'1er. Trimestre'!J11</f>
        <v>0</v>
      </c>
      <c r="K11" s="138">
        <f>'1er. Trimestre'!K11</f>
        <v>0</v>
      </c>
      <c r="L11" s="138">
        <f>'1er. Trimestre'!L11</f>
        <v>0</v>
      </c>
      <c r="M11" s="138">
        <f>'1er. Trimestre'!M11</f>
        <v>0</v>
      </c>
      <c r="N11" s="138">
        <f>'1er. Trimestre'!N11</f>
        <v>0</v>
      </c>
      <c r="O11" s="138">
        <f>'1er. Trimestre'!O11</f>
        <v>0</v>
      </c>
      <c r="P11" s="76">
        <f>'1er. Trimestre'!P11</f>
        <v>0</v>
      </c>
      <c r="Q11" s="29">
        <f>'1er. Trimestre'!Q11</f>
        <v>0</v>
      </c>
      <c r="R11" s="30">
        <f>'1er. Trimestre'!R11</f>
        <v>0</v>
      </c>
      <c r="S11" s="31">
        <f>'1er. Trimestre'!S11</f>
        <v>0</v>
      </c>
      <c r="T11" s="95"/>
      <c r="U11" s="10"/>
      <c r="V11" s="23">
        <f t="shared" si="2"/>
        <v>0</v>
      </c>
      <c r="W11" s="9"/>
      <c r="X11" s="10"/>
      <c r="Y11" s="23">
        <f t="shared" si="3"/>
        <v>0</v>
      </c>
      <c r="Z11" s="9"/>
      <c r="AA11" s="10"/>
      <c r="AB11" s="23">
        <f t="shared" si="4"/>
        <v>0</v>
      </c>
      <c r="AC11" s="7">
        <f t="shared" si="5"/>
        <v>0</v>
      </c>
      <c r="AD11" s="136" t="str">
        <f t="shared" si="6"/>
        <v xml:space="preserve"> </v>
      </c>
      <c r="AE11" s="23">
        <f t="shared" si="7"/>
        <v>0</v>
      </c>
      <c r="AG11" s="140" t="e">
        <f t="shared" si="0"/>
        <v>#DIV/0!</v>
      </c>
      <c r="AH11" s="157"/>
      <c r="AI11" s="157"/>
      <c r="AJ11" s="140" t="e">
        <f t="shared" si="1"/>
        <v>#DIV/0!</v>
      </c>
      <c r="AK11" s="157"/>
      <c r="AL11" s="157"/>
      <c r="AM11" s="157"/>
      <c r="AN11" s="140"/>
      <c r="AP11" s="11"/>
      <c r="AQ11" s="11"/>
      <c r="AR11" s="11"/>
    </row>
    <row r="12" spans="1:44" x14ac:dyDescent="0.25">
      <c r="A12" s="152"/>
      <c r="B12" s="176"/>
      <c r="C12" s="175"/>
      <c r="D12" s="138">
        <f>'1er. Trimestre'!D12</f>
        <v>0</v>
      </c>
      <c r="E12" s="137">
        <f>'1er. Trimestre'!E12</f>
        <v>0</v>
      </c>
      <c r="F12" s="138">
        <f>'1er. Trimestre'!F12</f>
        <v>0</v>
      </c>
      <c r="G12" s="138">
        <f>'1er. Trimestre'!G12</f>
        <v>0</v>
      </c>
      <c r="H12" s="138">
        <f>'1er. Trimestre'!H12</f>
        <v>0</v>
      </c>
      <c r="I12" s="138">
        <f>'1er. Trimestre'!I12</f>
        <v>0</v>
      </c>
      <c r="J12" s="138">
        <f>'1er. Trimestre'!J12</f>
        <v>0</v>
      </c>
      <c r="K12" s="138">
        <f>'1er. Trimestre'!K12</f>
        <v>0</v>
      </c>
      <c r="L12" s="138">
        <f>'1er. Trimestre'!L12</f>
        <v>0</v>
      </c>
      <c r="M12" s="138">
        <f>'1er. Trimestre'!M12</f>
        <v>0</v>
      </c>
      <c r="N12" s="138">
        <f>'1er. Trimestre'!N12</f>
        <v>0</v>
      </c>
      <c r="O12" s="138">
        <f>'1er. Trimestre'!O12</f>
        <v>0</v>
      </c>
      <c r="P12" s="76">
        <f>'1er. Trimestre'!P12</f>
        <v>0</v>
      </c>
      <c r="Q12" s="29">
        <f>'1er. Trimestre'!Q12</f>
        <v>0</v>
      </c>
      <c r="R12" s="30">
        <f>'1er. Trimestre'!R12</f>
        <v>0</v>
      </c>
      <c r="S12" s="31">
        <f>'1er. Trimestre'!S12</f>
        <v>0</v>
      </c>
      <c r="T12" s="95"/>
      <c r="U12" s="10"/>
      <c r="V12" s="23">
        <f t="shared" si="2"/>
        <v>0</v>
      </c>
      <c r="W12" s="9"/>
      <c r="X12" s="10"/>
      <c r="Y12" s="23">
        <f t="shared" si="3"/>
        <v>0</v>
      </c>
      <c r="Z12" s="9"/>
      <c r="AA12" s="10"/>
      <c r="AB12" s="23">
        <f t="shared" si="4"/>
        <v>0</v>
      </c>
      <c r="AC12" s="7">
        <f t="shared" si="5"/>
        <v>0</v>
      </c>
      <c r="AD12" s="136" t="str">
        <f t="shared" si="6"/>
        <v xml:space="preserve"> </v>
      </c>
      <c r="AE12" s="23">
        <f t="shared" si="7"/>
        <v>0</v>
      </c>
      <c r="AG12" s="140" t="e">
        <f t="shared" si="0"/>
        <v>#DIV/0!</v>
      </c>
      <c r="AH12" s="157"/>
      <c r="AI12" s="157"/>
      <c r="AJ12" s="140" t="e">
        <f t="shared" si="1"/>
        <v>#DIV/0!</v>
      </c>
      <c r="AK12" s="157"/>
      <c r="AL12" s="157"/>
      <c r="AM12" s="157"/>
      <c r="AN12" s="140"/>
      <c r="AP12" s="11"/>
      <c r="AQ12" s="11"/>
      <c r="AR12" s="11"/>
    </row>
    <row r="13" spans="1:44" ht="87.75" customHeight="1" x14ac:dyDescent="0.25">
      <c r="A13" s="152"/>
      <c r="B13" s="176">
        <f>'1er. Trimestre'!B13:B18</f>
        <v>0</v>
      </c>
      <c r="C13" s="175">
        <f>'1er. Trimestre'!C13:C18</f>
        <v>0</v>
      </c>
      <c r="D13" s="138">
        <f>'1er. Trimestre'!D13</f>
        <v>0</v>
      </c>
      <c r="E13" s="137">
        <f>'1er. Trimestre'!E13</f>
        <v>0</v>
      </c>
      <c r="F13" s="138">
        <f>'1er. Trimestre'!F13</f>
        <v>0</v>
      </c>
      <c r="G13" s="138">
        <f>'1er. Trimestre'!G13</f>
        <v>0</v>
      </c>
      <c r="H13" s="138">
        <f>'1er. Trimestre'!H13</f>
        <v>0</v>
      </c>
      <c r="I13" s="138">
        <f>'1er. Trimestre'!I13</f>
        <v>0</v>
      </c>
      <c r="J13" s="138">
        <f>'1er. Trimestre'!J13</f>
        <v>0</v>
      </c>
      <c r="K13" s="138">
        <f>'1er. Trimestre'!K13</f>
        <v>0</v>
      </c>
      <c r="L13" s="138">
        <f>'1er. Trimestre'!L13</f>
        <v>0</v>
      </c>
      <c r="M13" s="138">
        <f>'1er. Trimestre'!M13</f>
        <v>0</v>
      </c>
      <c r="N13" s="138">
        <f>'1er. Trimestre'!N13</f>
        <v>0</v>
      </c>
      <c r="O13" s="138">
        <f>'1er. Trimestre'!O13</f>
        <v>0</v>
      </c>
      <c r="P13" s="76">
        <f>'1er. Trimestre'!P13</f>
        <v>0</v>
      </c>
      <c r="Q13" s="29">
        <f>'1er. Trimestre'!Q13</f>
        <v>0</v>
      </c>
      <c r="R13" s="30">
        <f>'1er. Trimestre'!R13</f>
        <v>0</v>
      </c>
      <c r="S13" s="31">
        <f>'1er. Trimestre'!S13</f>
        <v>0</v>
      </c>
      <c r="T13" s="95"/>
      <c r="U13" s="10"/>
      <c r="V13" s="23">
        <f t="shared" si="2"/>
        <v>0</v>
      </c>
      <c r="W13" s="9"/>
      <c r="X13" s="10"/>
      <c r="Y13" s="23">
        <f t="shared" si="3"/>
        <v>0</v>
      </c>
      <c r="Z13" s="9"/>
      <c r="AA13" s="10"/>
      <c r="AB13" s="23">
        <f t="shared" si="4"/>
        <v>0</v>
      </c>
      <c r="AC13" s="7">
        <f t="shared" si="5"/>
        <v>0</v>
      </c>
      <c r="AD13" s="136" t="str">
        <f t="shared" si="6"/>
        <v xml:space="preserve"> </v>
      </c>
      <c r="AE13" s="23">
        <f t="shared" si="7"/>
        <v>0</v>
      </c>
      <c r="AG13" s="140" t="e">
        <f t="shared" si="0"/>
        <v>#DIV/0!</v>
      </c>
      <c r="AH13" s="157" t="e">
        <f>(SUM(AG13:AG18))*C13</f>
        <v>#DIV/0!</v>
      </c>
      <c r="AI13" s="157"/>
      <c r="AJ13" s="140" t="e">
        <f t="shared" si="1"/>
        <v>#DIV/0!</v>
      </c>
      <c r="AK13" s="157" t="e">
        <f>(SUM(AJ13:AJ18))*C13</f>
        <v>#DIV/0!</v>
      </c>
      <c r="AL13" s="157"/>
      <c r="AM13" s="157"/>
      <c r="AN13" s="140"/>
      <c r="AP13" s="11"/>
      <c r="AQ13" s="11"/>
      <c r="AR13" s="11"/>
    </row>
    <row r="14" spans="1:44" ht="81.75" customHeight="1" x14ac:dyDescent="0.25">
      <c r="A14" s="152"/>
      <c r="B14" s="176"/>
      <c r="C14" s="175"/>
      <c r="D14" s="138">
        <f>'1er. Trimestre'!D14</f>
        <v>0</v>
      </c>
      <c r="E14" s="137">
        <f>'1er. Trimestre'!E14</f>
        <v>0</v>
      </c>
      <c r="F14" s="138">
        <f>'1er. Trimestre'!F14</f>
        <v>0</v>
      </c>
      <c r="G14" s="138">
        <f>'1er. Trimestre'!G14</f>
        <v>0</v>
      </c>
      <c r="H14" s="138">
        <f>'1er. Trimestre'!H14</f>
        <v>0</v>
      </c>
      <c r="I14" s="138">
        <f>'1er. Trimestre'!I14</f>
        <v>0</v>
      </c>
      <c r="J14" s="138">
        <f>'1er. Trimestre'!J14</f>
        <v>0</v>
      </c>
      <c r="K14" s="138">
        <f>'1er. Trimestre'!K14</f>
        <v>0</v>
      </c>
      <c r="L14" s="138">
        <f>'1er. Trimestre'!L14</f>
        <v>0</v>
      </c>
      <c r="M14" s="138">
        <f>'1er. Trimestre'!M14</f>
        <v>0</v>
      </c>
      <c r="N14" s="138">
        <f>'1er. Trimestre'!N14</f>
        <v>0</v>
      </c>
      <c r="O14" s="138">
        <f>'1er. Trimestre'!O14</f>
        <v>0</v>
      </c>
      <c r="P14" s="76">
        <f>'1er. Trimestre'!P14</f>
        <v>0</v>
      </c>
      <c r="Q14" s="29">
        <f>'1er. Trimestre'!Q14</f>
        <v>0</v>
      </c>
      <c r="R14" s="30">
        <f>'1er. Trimestre'!R14</f>
        <v>0</v>
      </c>
      <c r="S14" s="31">
        <f>'1er. Trimestre'!S14</f>
        <v>0</v>
      </c>
      <c r="T14" s="95"/>
      <c r="U14" s="10"/>
      <c r="V14" s="23">
        <f t="shared" si="2"/>
        <v>0</v>
      </c>
      <c r="W14" s="9"/>
      <c r="X14" s="10"/>
      <c r="Y14" s="23">
        <f t="shared" si="3"/>
        <v>0</v>
      </c>
      <c r="Z14" s="9"/>
      <c r="AA14" s="10"/>
      <c r="AB14" s="23">
        <f t="shared" si="4"/>
        <v>0</v>
      </c>
      <c r="AC14" s="7">
        <f t="shared" si="5"/>
        <v>0</v>
      </c>
      <c r="AD14" s="136" t="str">
        <f t="shared" si="6"/>
        <v xml:space="preserve"> </v>
      </c>
      <c r="AE14" s="23">
        <f t="shared" si="7"/>
        <v>0</v>
      </c>
      <c r="AG14" s="140" t="e">
        <f t="shared" si="0"/>
        <v>#DIV/0!</v>
      </c>
      <c r="AH14" s="157"/>
      <c r="AI14" s="157"/>
      <c r="AJ14" s="140" t="e">
        <f t="shared" si="1"/>
        <v>#DIV/0!</v>
      </c>
      <c r="AK14" s="157"/>
      <c r="AL14" s="157"/>
      <c r="AM14" s="157"/>
      <c r="AN14" s="140"/>
      <c r="AP14" s="11"/>
      <c r="AQ14" s="11"/>
      <c r="AR14" s="11"/>
    </row>
    <row r="15" spans="1:44" ht="58.5" customHeight="1" x14ac:dyDescent="0.25">
      <c r="A15" s="152"/>
      <c r="B15" s="176"/>
      <c r="C15" s="175"/>
      <c r="D15" s="138">
        <f>'1er. Trimestre'!D15</f>
        <v>0</v>
      </c>
      <c r="E15" s="137">
        <f>'1er. Trimestre'!E15</f>
        <v>0</v>
      </c>
      <c r="F15" s="138">
        <f>'1er. Trimestre'!F15</f>
        <v>0</v>
      </c>
      <c r="G15" s="138">
        <f>'1er. Trimestre'!G15</f>
        <v>0</v>
      </c>
      <c r="H15" s="138">
        <f>'1er. Trimestre'!H15</f>
        <v>0</v>
      </c>
      <c r="I15" s="138">
        <f>'1er. Trimestre'!I15</f>
        <v>0</v>
      </c>
      <c r="J15" s="138">
        <f>'1er. Trimestre'!J15</f>
        <v>0</v>
      </c>
      <c r="K15" s="138">
        <f>'1er. Trimestre'!K15</f>
        <v>0</v>
      </c>
      <c r="L15" s="138">
        <f>'1er. Trimestre'!L15</f>
        <v>0</v>
      </c>
      <c r="M15" s="138">
        <f>'1er. Trimestre'!M15</f>
        <v>0</v>
      </c>
      <c r="N15" s="138">
        <f>'1er. Trimestre'!N15</f>
        <v>0</v>
      </c>
      <c r="O15" s="138">
        <f>'1er. Trimestre'!O15</f>
        <v>0</v>
      </c>
      <c r="P15" s="76">
        <f>'1er. Trimestre'!P15</f>
        <v>0</v>
      </c>
      <c r="Q15" s="29">
        <f>'1er. Trimestre'!Q15</f>
        <v>0</v>
      </c>
      <c r="R15" s="30">
        <f>'1er. Trimestre'!R15</f>
        <v>0</v>
      </c>
      <c r="S15" s="31">
        <f>'1er. Trimestre'!S15</f>
        <v>0</v>
      </c>
      <c r="T15" s="95"/>
      <c r="U15" s="10"/>
      <c r="V15" s="23">
        <f t="shared" si="2"/>
        <v>0</v>
      </c>
      <c r="W15" s="9"/>
      <c r="X15" s="10"/>
      <c r="Y15" s="23">
        <f t="shared" si="3"/>
        <v>0</v>
      </c>
      <c r="Z15" s="9"/>
      <c r="AA15" s="10"/>
      <c r="AB15" s="23">
        <f t="shared" si="4"/>
        <v>0</v>
      </c>
      <c r="AC15" s="7">
        <f t="shared" si="5"/>
        <v>0</v>
      </c>
      <c r="AD15" s="136" t="str">
        <f t="shared" si="6"/>
        <v xml:space="preserve"> </v>
      </c>
      <c r="AE15" s="23">
        <f t="shared" si="7"/>
        <v>0</v>
      </c>
      <c r="AG15" s="140" t="e">
        <f t="shared" si="0"/>
        <v>#DIV/0!</v>
      </c>
      <c r="AH15" s="157"/>
      <c r="AI15" s="157"/>
      <c r="AJ15" s="140" t="e">
        <f t="shared" si="1"/>
        <v>#DIV/0!</v>
      </c>
      <c r="AK15" s="157"/>
      <c r="AL15" s="157"/>
      <c r="AM15" s="157"/>
      <c r="AN15" s="140"/>
      <c r="AP15" s="11"/>
      <c r="AQ15" s="11"/>
      <c r="AR15" s="11"/>
    </row>
    <row r="16" spans="1:44" ht="50.25" customHeight="1" x14ac:dyDescent="0.25">
      <c r="A16" s="152"/>
      <c r="B16" s="176"/>
      <c r="C16" s="175"/>
      <c r="D16" s="138">
        <f>'1er. Trimestre'!D16</f>
        <v>0</v>
      </c>
      <c r="E16" s="137">
        <f>'1er. Trimestre'!E16</f>
        <v>0</v>
      </c>
      <c r="F16" s="138">
        <f>'1er. Trimestre'!F16</f>
        <v>0</v>
      </c>
      <c r="G16" s="138">
        <f>'1er. Trimestre'!G16</f>
        <v>0</v>
      </c>
      <c r="H16" s="138">
        <f>'1er. Trimestre'!H16</f>
        <v>0</v>
      </c>
      <c r="I16" s="138">
        <f>'1er. Trimestre'!I16</f>
        <v>0</v>
      </c>
      <c r="J16" s="138">
        <f>'1er. Trimestre'!J16</f>
        <v>0</v>
      </c>
      <c r="K16" s="138">
        <f>'1er. Trimestre'!K16</f>
        <v>0</v>
      </c>
      <c r="L16" s="138">
        <f>'1er. Trimestre'!L16</f>
        <v>0</v>
      </c>
      <c r="M16" s="138">
        <f>'1er. Trimestre'!M16</f>
        <v>0</v>
      </c>
      <c r="N16" s="138">
        <f>'1er. Trimestre'!N16</f>
        <v>0</v>
      </c>
      <c r="O16" s="138">
        <f>'1er. Trimestre'!O16</f>
        <v>0</v>
      </c>
      <c r="P16" s="76">
        <f>'1er. Trimestre'!P16</f>
        <v>0</v>
      </c>
      <c r="Q16" s="29">
        <f>'1er. Trimestre'!Q16</f>
        <v>0</v>
      </c>
      <c r="R16" s="30">
        <f>'1er. Trimestre'!R16</f>
        <v>0</v>
      </c>
      <c r="S16" s="31">
        <f>'1er. Trimestre'!S16</f>
        <v>0</v>
      </c>
      <c r="T16" s="95"/>
      <c r="U16" s="10"/>
      <c r="V16" s="23">
        <f t="shared" si="2"/>
        <v>0</v>
      </c>
      <c r="W16" s="9"/>
      <c r="X16" s="10"/>
      <c r="Y16" s="23">
        <f t="shared" si="3"/>
        <v>0</v>
      </c>
      <c r="Z16" s="9"/>
      <c r="AA16" s="10"/>
      <c r="AB16" s="23">
        <f t="shared" si="4"/>
        <v>0</v>
      </c>
      <c r="AC16" s="7">
        <f t="shared" si="5"/>
        <v>0</v>
      </c>
      <c r="AD16" s="136" t="str">
        <f t="shared" si="6"/>
        <v xml:space="preserve"> </v>
      </c>
      <c r="AE16" s="23">
        <f t="shared" si="7"/>
        <v>0</v>
      </c>
      <c r="AG16" s="140" t="e">
        <f t="shared" si="0"/>
        <v>#DIV/0!</v>
      </c>
      <c r="AH16" s="157"/>
      <c r="AI16" s="157"/>
      <c r="AJ16" s="140" t="e">
        <f t="shared" si="1"/>
        <v>#DIV/0!</v>
      </c>
      <c r="AK16" s="157"/>
      <c r="AL16" s="157"/>
      <c r="AM16" s="157"/>
      <c r="AN16" s="140"/>
      <c r="AP16" s="11"/>
      <c r="AQ16" s="11"/>
      <c r="AR16" s="11"/>
    </row>
    <row r="17" spans="1:44" ht="51" customHeight="1" x14ac:dyDescent="0.25">
      <c r="A17" s="152"/>
      <c r="B17" s="176"/>
      <c r="C17" s="175"/>
      <c r="D17" s="138">
        <f>'1er. Trimestre'!D17</f>
        <v>0</v>
      </c>
      <c r="E17" s="137">
        <f>'1er. Trimestre'!E17</f>
        <v>0</v>
      </c>
      <c r="F17" s="138">
        <f>'1er. Trimestre'!F17</f>
        <v>0</v>
      </c>
      <c r="G17" s="138">
        <f>'1er. Trimestre'!G17</f>
        <v>0</v>
      </c>
      <c r="H17" s="138">
        <f>'1er. Trimestre'!H17</f>
        <v>0</v>
      </c>
      <c r="I17" s="138">
        <f>'1er. Trimestre'!I17</f>
        <v>0</v>
      </c>
      <c r="J17" s="138">
        <f>'1er. Trimestre'!J17</f>
        <v>0</v>
      </c>
      <c r="K17" s="138">
        <f>'1er. Trimestre'!K17</f>
        <v>0</v>
      </c>
      <c r="L17" s="138">
        <f>'1er. Trimestre'!L17</f>
        <v>0</v>
      </c>
      <c r="M17" s="138">
        <f>'1er. Trimestre'!M17</f>
        <v>0</v>
      </c>
      <c r="N17" s="138">
        <f>'1er. Trimestre'!N17</f>
        <v>0</v>
      </c>
      <c r="O17" s="138">
        <f>'1er. Trimestre'!O17</f>
        <v>0</v>
      </c>
      <c r="P17" s="76">
        <f>'1er. Trimestre'!P17</f>
        <v>0</v>
      </c>
      <c r="Q17" s="29">
        <f>'1er. Trimestre'!Q17</f>
        <v>0</v>
      </c>
      <c r="R17" s="30">
        <f>'1er. Trimestre'!R17</f>
        <v>0</v>
      </c>
      <c r="S17" s="31">
        <f>'1er. Trimestre'!S17</f>
        <v>0</v>
      </c>
      <c r="T17" s="95"/>
      <c r="U17" s="10"/>
      <c r="V17" s="23">
        <f t="shared" si="2"/>
        <v>0</v>
      </c>
      <c r="W17" s="9"/>
      <c r="X17" s="10"/>
      <c r="Y17" s="23">
        <f t="shared" si="3"/>
        <v>0</v>
      </c>
      <c r="Z17" s="9"/>
      <c r="AA17" s="10"/>
      <c r="AB17" s="23">
        <f t="shared" si="4"/>
        <v>0</v>
      </c>
      <c r="AC17" s="7">
        <f t="shared" si="5"/>
        <v>0</v>
      </c>
      <c r="AD17" s="136" t="str">
        <f t="shared" si="6"/>
        <v xml:space="preserve"> </v>
      </c>
      <c r="AE17" s="23">
        <f t="shared" si="7"/>
        <v>0</v>
      </c>
      <c r="AG17" s="140" t="e">
        <f t="shared" si="0"/>
        <v>#DIV/0!</v>
      </c>
      <c r="AH17" s="157"/>
      <c r="AI17" s="157"/>
      <c r="AJ17" s="140" t="e">
        <f t="shared" si="1"/>
        <v>#DIV/0!</v>
      </c>
      <c r="AK17" s="157"/>
      <c r="AL17" s="157"/>
      <c r="AM17" s="157"/>
      <c r="AN17" s="140"/>
      <c r="AP17" s="11"/>
      <c r="AQ17" s="11"/>
      <c r="AR17" s="11"/>
    </row>
    <row r="18" spans="1:44" ht="105" customHeight="1" x14ac:dyDescent="0.25">
      <c r="A18" s="152"/>
      <c r="B18" s="176"/>
      <c r="C18" s="175"/>
      <c r="D18" s="138">
        <f>'1er. Trimestre'!D18</f>
        <v>0</v>
      </c>
      <c r="E18" s="137">
        <f>'1er. Trimestre'!E18</f>
        <v>0</v>
      </c>
      <c r="F18" s="138">
        <f>'1er. Trimestre'!F18</f>
        <v>0</v>
      </c>
      <c r="G18" s="138">
        <f>'1er. Trimestre'!G18</f>
        <v>0</v>
      </c>
      <c r="H18" s="138">
        <f>'1er. Trimestre'!H18</f>
        <v>0</v>
      </c>
      <c r="I18" s="138">
        <f>'1er. Trimestre'!I18</f>
        <v>0</v>
      </c>
      <c r="J18" s="138">
        <f>'1er. Trimestre'!J18</f>
        <v>0</v>
      </c>
      <c r="K18" s="138">
        <f>'1er. Trimestre'!K18</f>
        <v>0</v>
      </c>
      <c r="L18" s="138">
        <f>'1er. Trimestre'!L18</f>
        <v>0</v>
      </c>
      <c r="M18" s="138">
        <f>'1er. Trimestre'!M18</f>
        <v>0</v>
      </c>
      <c r="N18" s="138">
        <f>'1er. Trimestre'!N18</f>
        <v>0</v>
      </c>
      <c r="O18" s="138">
        <f>'1er. Trimestre'!O18</f>
        <v>0</v>
      </c>
      <c r="P18" s="76">
        <f>'1er. Trimestre'!P18</f>
        <v>0</v>
      </c>
      <c r="Q18" s="29">
        <f>'1er. Trimestre'!Q18</f>
        <v>0</v>
      </c>
      <c r="R18" s="30">
        <f>'1er. Trimestre'!R18</f>
        <v>0</v>
      </c>
      <c r="S18" s="31">
        <f>'1er. Trimestre'!S18</f>
        <v>0</v>
      </c>
      <c r="T18" s="95"/>
      <c r="U18" s="10"/>
      <c r="V18" s="23">
        <f t="shared" si="2"/>
        <v>0</v>
      </c>
      <c r="W18" s="9"/>
      <c r="X18" s="10"/>
      <c r="Y18" s="23">
        <f t="shared" si="3"/>
        <v>0</v>
      </c>
      <c r="Z18" s="9"/>
      <c r="AA18" s="10"/>
      <c r="AB18" s="23">
        <f t="shared" si="4"/>
        <v>0</v>
      </c>
      <c r="AC18" s="7">
        <f t="shared" si="5"/>
        <v>0</v>
      </c>
      <c r="AD18" s="136" t="str">
        <f t="shared" si="6"/>
        <v xml:space="preserve"> </v>
      </c>
      <c r="AE18" s="23">
        <f t="shared" si="7"/>
        <v>0</v>
      </c>
      <c r="AG18" s="140" t="e">
        <f t="shared" si="0"/>
        <v>#DIV/0!</v>
      </c>
      <c r="AH18" s="157"/>
      <c r="AI18" s="157"/>
      <c r="AJ18" s="140" t="e">
        <f t="shared" si="1"/>
        <v>#DIV/0!</v>
      </c>
      <c r="AK18" s="157"/>
      <c r="AL18" s="157"/>
      <c r="AM18" s="157"/>
      <c r="AN18" s="140"/>
      <c r="AP18" s="11"/>
      <c r="AQ18" s="11"/>
      <c r="AR18" s="11"/>
    </row>
    <row r="19" spans="1:44" ht="86.25" customHeight="1" x14ac:dyDescent="0.25">
      <c r="A19" s="144">
        <f>'1er. Trimestre'!A19:A20</f>
        <v>0</v>
      </c>
      <c r="B19" s="144">
        <f>'1er. Trimestre'!B19:B20</f>
        <v>0</v>
      </c>
      <c r="C19" s="154">
        <f>'1er. Trimestre'!C19:C20</f>
        <v>0</v>
      </c>
      <c r="D19" s="138">
        <f>'1er. Trimestre'!D19</f>
        <v>0</v>
      </c>
      <c r="E19" s="137">
        <f>'1er. Trimestre'!E19</f>
        <v>0</v>
      </c>
      <c r="F19" s="138">
        <f>'1er. Trimestre'!F19</f>
        <v>0</v>
      </c>
      <c r="G19" s="138">
        <f>'1er. Trimestre'!G19</f>
        <v>0</v>
      </c>
      <c r="H19" s="138">
        <f>'1er. Trimestre'!H19</f>
        <v>0</v>
      </c>
      <c r="I19" s="138">
        <f>'1er. Trimestre'!I19</f>
        <v>0</v>
      </c>
      <c r="J19" s="138">
        <f>'1er. Trimestre'!J19</f>
        <v>0</v>
      </c>
      <c r="K19" s="138">
        <f>'1er. Trimestre'!K19</f>
        <v>0</v>
      </c>
      <c r="L19" s="138">
        <f>'1er. Trimestre'!L19</f>
        <v>0</v>
      </c>
      <c r="M19" s="138">
        <f>'1er. Trimestre'!M19</f>
        <v>0</v>
      </c>
      <c r="N19" s="138">
        <f>'1er. Trimestre'!N19</f>
        <v>0</v>
      </c>
      <c r="O19" s="138">
        <f>'1er. Trimestre'!O19</f>
        <v>0</v>
      </c>
      <c r="P19" s="76">
        <f>'1er. Trimestre'!P19</f>
        <v>0</v>
      </c>
      <c r="Q19" s="29">
        <f>'1er. Trimestre'!Q19</f>
        <v>0</v>
      </c>
      <c r="R19" s="30">
        <f>'1er. Trimestre'!R19</f>
        <v>0</v>
      </c>
      <c r="S19" s="31">
        <f>'1er. Trimestre'!S19</f>
        <v>0</v>
      </c>
      <c r="T19" s="95"/>
      <c r="U19" s="10"/>
      <c r="V19" s="23">
        <f t="shared" si="2"/>
        <v>0</v>
      </c>
      <c r="W19" s="9"/>
      <c r="X19" s="10"/>
      <c r="Y19" s="23">
        <f t="shared" si="3"/>
        <v>0</v>
      </c>
      <c r="Z19" s="9"/>
      <c r="AA19" s="10"/>
      <c r="AB19" s="23">
        <f t="shared" si="4"/>
        <v>0</v>
      </c>
      <c r="AC19" s="7">
        <f t="shared" si="5"/>
        <v>0</v>
      </c>
      <c r="AD19" s="136" t="str">
        <f t="shared" si="6"/>
        <v xml:space="preserve"> </v>
      </c>
      <c r="AE19" s="23">
        <f t="shared" si="7"/>
        <v>0</v>
      </c>
      <c r="AG19" s="140" t="e">
        <f t="shared" si="0"/>
        <v>#DIV/0!</v>
      </c>
      <c r="AH19" s="157" t="e">
        <f>(SUM(AG19:AG20))*C19</f>
        <v>#DIV/0!</v>
      </c>
      <c r="AI19" s="157" t="e">
        <f>AH19</f>
        <v>#DIV/0!</v>
      </c>
      <c r="AJ19" s="140" t="e">
        <f t="shared" si="1"/>
        <v>#DIV/0!</v>
      </c>
      <c r="AK19" s="157" t="e">
        <f>(SUM(AJ19:AJ20))*C19</f>
        <v>#DIV/0!</v>
      </c>
      <c r="AL19" s="157" t="e">
        <f>AK19</f>
        <v>#DIV/0!</v>
      </c>
      <c r="AM19" s="157" t="e">
        <f>IF(AI19=0,0,(AL19/AI19))</f>
        <v>#DIV/0!</v>
      </c>
      <c r="AN19" s="140"/>
      <c r="AP19" s="11"/>
      <c r="AQ19" s="11"/>
      <c r="AR19" s="11"/>
    </row>
    <row r="20" spans="1:44" ht="84.75" customHeight="1" x14ac:dyDescent="0.25">
      <c r="A20" s="143"/>
      <c r="B20" s="143"/>
      <c r="C20" s="155"/>
      <c r="D20" s="138">
        <f>'1er. Trimestre'!D20</f>
        <v>0</v>
      </c>
      <c r="E20" s="137">
        <f>'1er. Trimestre'!E20</f>
        <v>0</v>
      </c>
      <c r="F20" s="138">
        <f>'1er. Trimestre'!F20</f>
        <v>0</v>
      </c>
      <c r="G20" s="138">
        <f>'1er. Trimestre'!G20</f>
        <v>0</v>
      </c>
      <c r="H20" s="138">
        <f>'1er. Trimestre'!H20</f>
        <v>0</v>
      </c>
      <c r="I20" s="138">
        <f>'1er. Trimestre'!I20</f>
        <v>0</v>
      </c>
      <c r="J20" s="138">
        <f>'1er. Trimestre'!J20</f>
        <v>0</v>
      </c>
      <c r="K20" s="138">
        <f>'1er. Trimestre'!K20</f>
        <v>0</v>
      </c>
      <c r="L20" s="138">
        <f>'1er. Trimestre'!L20</f>
        <v>0</v>
      </c>
      <c r="M20" s="138">
        <f>'1er. Trimestre'!M20</f>
        <v>0</v>
      </c>
      <c r="N20" s="138">
        <f>'1er. Trimestre'!N20</f>
        <v>0</v>
      </c>
      <c r="O20" s="138">
        <f>'1er. Trimestre'!O20</f>
        <v>0</v>
      </c>
      <c r="P20" s="76">
        <f>'1er. Trimestre'!P20</f>
        <v>0</v>
      </c>
      <c r="Q20" s="29">
        <f>'1er. Trimestre'!Q20</f>
        <v>0</v>
      </c>
      <c r="R20" s="30">
        <f>'1er. Trimestre'!R20</f>
        <v>0</v>
      </c>
      <c r="S20" s="31">
        <f>'1er. Trimestre'!S20</f>
        <v>0</v>
      </c>
      <c r="T20" s="95"/>
      <c r="U20" s="10"/>
      <c r="V20" s="23">
        <f t="shared" si="2"/>
        <v>0</v>
      </c>
      <c r="W20" s="9"/>
      <c r="X20" s="10"/>
      <c r="Y20" s="23">
        <f t="shared" si="3"/>
        <v>0</v>
      </c>
      <c r="Z20" s="9"/>
      <c r="AA20" s="10"/>
      <c r="AB20" s="23">
        <f t="shared" si="4"/>
        <v>0</v>
      </c>
      <c r="AC20" s="7">
        <f t="shared" si="5"/>
        <v>0</v>
      </c>
      <c r="AD20" s="136" t="str">
        <f t="shared" si="6"/>
        <v xml:space="preserve"> </v>
      </c>
      <c r="AE20" s="23">
        <f t="shared" si="7"/>
        <v>0</v>
      </c>
      <c r="AG20" s="140" t="e">
        <f t="shared" si="0"/>
        <v>#DIV/0!</v>
      </c>
      <c r="AH20" s="157"/>
      <c r="AI20" s="157"/>
      <c r="AJ20" s="140" t="e">
        <f t="shared" si="1"/>
        <v>#DIV/0!</v>
      </c>
      <c r="AK20" s="157"/>
      <c r="AL20" s="157"/>
      <c r="AM20" s="157"/>
      <c r="AN20" s="140"/>
      <c r="AP20" s="11"/>
      <c r="AQ20" s="11"/>
      <c r="AR20" s="11"/>
    </row>
    <row r="21" spans="1:44" x14ac:dyDescent="0.25">
      <c r="AP21" s="11"/>
      <c r="AQ21" s="11"/>
      <c r="AR21" s="11"/>
    </row>
    <row r="22" spans="1:44" x14ac:dyDescent="0.25">
      <c r="C22" s="90">
        <f>SUM(C3:C20)</f>
        <v>0</v>
      </c>
      <c r="D22" s="91"/>
      <c r="E22" s="96">
        <f>SUM(E3:E20)</f>
        <v>0</v>
      </c>
      <c r="F22" s="11"/>
      <c r="G22" s="91">
        <f t="shared" ref="G22:S22" si="8">SUM(G3:G20)</f>
        <v>15</v>
      </c>
      <c r="H22" s="91">
        <f t="shared" si="8"/>
        <v>2</v>
      </c>
      <c r="I22" s="91">
        <f t="shared" si="8"/>
        <v>2</v>
      </c>
      <c r="J22" s="91">
        <f t="shared" si="8"/>
        <v>2</v>
      </c>
      <c r="K22" s="91">
        <f t="shared" si="8"/>
        <v>0</v>
      </c>
      <c r="L22" s="91">
        <f t="shared" si="8"/>
        <v>0</v>
      </c>
      <c r="M22" s="91">
        <f t="shared" si="8"/>
        <v>0</v>
      </c>
      <c r="N22" s="91">
        <f t="shared" si="8"/>
        <v>0</v>
      </c>
      <c r="O22" s="91">
        <f t="shared" si="8"/>
        <v>0</v>
      </c>
      <c r="P22" s="91">
        <f t="shared" si="8"/>
        <v>0</v>
      </c>
      <c r="Q22" s="91">
        <f t="shared" si="8"/>
        <v>0</v>
      </c>
      <c r="R22" s="91">
        <f t="shared" si="8"/>
        <v>0</v>
      </c>
      <c r="S22" s="91">
        <f t="shared" si="8"/>
        <v>0</v>
      </c>
      <c r="AP22" s="11"/>
      <c r="AQ22" s="11"/>
      <c r="AR22" s="11"/>
    </row>
  </sheetData>
  <sheetProtection formatColumns="0" formatRows="0"/>
  <mergeCells count="25">
    <mergeCell ref="B13:B18"/>
    <mergeCell ref="C13:C18"/>
    <mergeCell ref="AH3:AH12"/>
    <mergeCell ref="AH13:AH18"/>
    <mergeCell ref="A1:S1"/>
    <mergeCell ref="T1:V1"/>
    <mergeCell ref="W1:Y1"/>
    <mergeCell ref="Z1:AB1"/>
    <mergeCell ref="AC1:AE1"/>
    <mergeCell ref="AL3:AL18"/>
    <mergeCell ref="AM3:AM18"/>
    <mergeCell ref="AL19:AL20"/>
    <mergeCell ref="AM19:AM20"/>
    <mergeCell ref="A19:A20"/>
    <mergeCell ref="B19:B20"/>
    <mergeCell ref="C19:C20"/>
    <mergeCell ref="AH19:AH20"/>
    <mergeCell ref="AI19:AI20"/>
    <mergeCell ref="AK19:AK20"/>
    <mergeCell ref="AK3:AK12"/>
    <mergeCell ref="AK13:AK18"/>
    <mergeCell ref="AI3:AI18"/>
    <mergeCell ref="B3:B12"/>
    <mergeCell ref="C3:C12"/>
    <mergeCell ref="A3:A18"/>
  </mergeCells>
  <dataValidations count="1">
    <dataValidation type="whole" operator="greaterThanOrEqual" allowBlank="1" showInputMessage="1" showErrorMessage="1" errorTitle="Error de Formato" error="Favor ingresar un número entero positivo." sqref="Z3:Z20 W3:W20 T3:T6 T8:T20">
      <formula1>0</formula1>
    </dataValidation>
  </dataValidations>
  <hyperlinks>
    <hyperlink ref="A1:S1" location="Index!A1" display="OFICINA DE ESTADÍSTICA E INFORMÁTICA - PAT2013"/>
  </hyperlinks>
  <pageMargins left="0.70866141732283472" right="0.70866141732283472" top="0.74803149606299213" bottom="0.74803149606299213" header="0.31496062992125984" footer="0.31496062992125984"/>
  <pageSetup scale="75" orientation="landscape" r:id="rId1"/>
  <rowBreaks count="2" manualBreakCount="2">
    <brk id="12" max="30" man="1"/>
    <brk id="18" max="30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31"/>
  <sheetViews>
    <sheetView showGridLines="0" view="pageBreakPreview" zoomScaleNormal="100" zoomScaleSheetLayoutView="100" workbookViewId="0">
      <selection activeCell="B1" sqref="B1:D1"/>
    </sheetView>
  </sheetViews>
  <sheetFormatPr baseColWidth="10" defaultRowHeight="15" x14ac:dyDescent="0.25"/>
  <cols>
    <col min="1" max="1" width="47" style="35" customWidth="1"/>
    <col min="2" max="2" width="12" style="35" customWidth="1"/>
    <col min="3" max="3" width="9.85546875" style="35" customWidth="1"/>
    <col min="4" max="4" width="12.5703125" style="35" customWidth="1"/>
    <col min="5" max="5" width="40.7109375" style="35" customWidth="1"/>
    <col min="6" max="6" width="11.42578125" style="13"/>
    <col min="7" max="7" width="11.85546875" style="13" bestFit="1" customWidth="1"/>
    <col min="8" max="16384" width="11.42578125" style="13"/>
  </cols>
  <sheetData>
    <row r="1" spans="1:7" ht="18.75" customHeight="1" x14ac:dyDescent="0.25">
      <c r="A1" s="12" t="s">
        <v>24</v>
      </c>
      <c r="B1" s="167" t="s">
        <v>72</v>
      </c>
      <c r="C1" s="167"/>
      <c r="D1" s="167"/>
    </row>
    <row r="3" spans="1:7" ht="18.75" x14ac:dyDescent="0.25">
      <c r="A3" s="168" t="str">
        <f>'4o. Trimestre'!A1</f>
        <v>OFICINA DE ESTADÍSTICA E INFORMÁTICA - PAT2014</v>
      </c>
      <c r="B3" s="168"/>
      <c r="C3" s="168"/>
      <c r="D3" s="168"/>
      <c r="E3" s="168"/>
    </row>
    <row r="4" spans="1:7" ht="18.75" x14ac:dyDescent="0.25">
      <c r="A4" s="14"/>
      <c r="B4" s="169" t="str">
        <f>UPPER(B1)</f>
        <v>EVALUACIÓN 4O. TRIMESTRE</v>
      </c>
      <c r="C4" s="169"/>
      <c r="D4" s="169"/>
      <c r="E4" s="177" t="e">
        <f>CONCATENATE("Promedio: ",(TEXT('4o. Trimestre'!AN3,"00.00%")))</f>
        <v>#DIV/0!</v>
      </c>
    </row>
    <row r="5" spans="1:7" x14ac:dyDescent="0.25">
      <c r="C5" s="179"/>
      <c r="D5" s="179"/>
      <c r="E5" s="178"/>
      <c r="G5" s="15"/>
    </row>
    <row r="6" spans="1:7" x14ac:dyDescent="0.25">
      <c r="A6" s="173" t="str">
        <f>CONCATENATE("OBJETIVO OPERATIVO: ",'4o. Trimestre'!A3)</f>
        <v>OBJETIVO OPERATIVO: 0</v>
      </c>
      <c r="B6" s="173"/>
      <c r="C6" s="173"/>
      <c r="D6" s="173"/>
      <c r="E6" s="173"/>
      <c r="G6" s="15"/>
    </row>
    <row r="7" spans="1:7" ht="28.5" customHeight="1" x14ac:dyDescent="0.25">
      <c r="A7" s="166" t="str">
        <f>CONCATENATE("RESULTADO ESPERADO: ",'4o. Trimestre'!B3)</f>
        <v>RESULTADO ESPERADO: 0</v>
      </c>
      <c r="B7" s="166"/>
      <c r="C7" s="166"/>
      <c r="D7" s="166"/>
      <c r="E7" s="166"/>
      <c r="G7" s="15"/>
    </row>
    <row r="8" spans="1:7" x14ac:dyDescent="0.25">
      <c r="A8" s="16" t="s">
        <v>25</v>
      </c>
      <c r="B8" s="17" t="s">
        <v>26</v>
      </c>
      <c r="C8" s="16" t="s">
        <v>27</v>
      </c>
      <c r="D8" s="16" t="s">
        <v>28</v>
      </c>
      <c r="E8" s="16" t="s">
        <v>29</v>
      </c>
      <c r="F8" s="18"/>
      <c r="G8" s="18"/>
    </row>
    <row r="9" spans="1:7" ht="28.5" customHeight="1" x14ac:dyDescent="0.25">
      <c r="A9" s="19" t="str">
        <f>'4o. Trimestre'!D3</f>
        <v>mas empleos</v>
      </c>
      <c r="B9" s="20">
        <f>IF($B$1="Monitoreo Octubre",'4o. Trimestre'!Q3,IF($B$1="Monitoreo Noviembre",'4o. Trimestre'!R3,IF($B$1="Monitoreo Diciembre",'4o. Trimestre'!S3,IF($B$1="Evaluación 4o. Trimestre",SUM('4o. Trimestre'!Q3:S3)," "))))</f>
        <v>0</v>
      </c>
      <c r="C9" s="20">
        <f>IF($B$1="Monitoreo Octubre",'4o. Trimestre'!T3,IF($B$1="Monitoreo Noviembre",'4o. Trimestre'!W3,IF($B$1="Monitoreo Diciembre",'4o. Trimestre'!Z3,IF($B$1="Evaluación 4o. Trimestre",'4o. Trimestre'!AC3," "))))</f>
        <v>0</v>
      </c>
      <c r="D9" s="21">
        <f>IF($B$1="Monitoreo Octubre",'4o. Trimestre'!V3,IF($B$1="Monitoreo Noviembre",'4o. Trimestre'!Y3,IF($B$1="Monitoreo Diciembre",'4o. Trimestre'!AB3,IF($B$1="Evaluación 4o. Trimestre",'4o. Trimestre'!AE3," "))))</f>
        <v>0</v>
      </c>
      <c r="E9" s="19" t="str">
        <f>IF($B$1="Monitoreo Octubre",'4o. Trimestre'!U3,IF($B$1="Monitoreo Noviembre",'4o. Trimestre'!X3,IF($B$1="Monitoreo Diciembre",'4o. Trimestre'!AA3,IF($B$1="Evaluación 4o. Trimestre",'4o. Trimestre'!AD3," "))))</f>
        <v xml:space="preserve"> </v>
      </c>
    </row>
    <row r="10" spans="1:7" ht="28.5" customHeight="1" x14ac:dyDescent="0.25">
      <c r="A10" s="19">
        <f>'4o. Trimestre'!D4</f>
        <v>0</v>
      </c>
      <c r="B10" s="20">
        <f>IF($B$1="Monitoreo Octubre",'4o. Trimestre'!Q4,IF($B$1="Monitoreo Noviembre",'4o. Trimestre'!R4,IF($B$1="Monitoreo Diciembre",'4o. Trimestre'!S4,IF($B$1="Evaluación 4o. Trimestre",SUM('4o. Trimestre'!Q4:S4)," "))))</f>
        <v>0</v>
      </c>
      <c r="C10" s="20">
        <f>IF($B$1="Monitoreo Octubre",'4o. Trimestre'!T4,IF($B$1="Monitoreo Noviembre",'4o. Trimestre'!W4,IF($B$1="Monitoreo Diciembre",'4o. Trimestre'!Z4,IF($B$1="Evaluación 4o. Trimestre",'4o. Trimestre'!AC4," "))))</f>
        <v>0</v>
      </c>
      <c r="D10" s="21">
        <f>IF($B$1="Monitoreo Octubre",'4o. Trimestre'!V4,IF($B$1="Monitoreo Noviembre",'4o. Trimestre'!Y4,IF($B$1="Monitoreo Diciembre",'4o. Trimestre'!AB4,IF($B$1="Evaluación 4o. Trimestre",'4o. Trimestre'!AE4," "))))</f>
        <v>0</v>
      </c>
      <c r="E10" s="19" t="str">
        <f>IF($B$1="Monitoreo Octubre",'4o. Trimestre'!U4,IF($B$1="Monitoreo Noviembre",'4o. Trimestre'!X4,IF($B$1="Monitoreo Diciembre",'4o. Trimestre'!AA4,IF($B$1="Evaluación 4o. Trimestre",'4o. Trimestre'!AD4," "))))</f>
        <v xml:space="preserve"> </v>
      </c>
    </row>
    <row r="11" spans="1:7" ht="40.5" customHeight="1" x14ac:dyDescent="0.25">
      <c r="A11" s="19">
        <f>'4o. Trimestre'!D5</f>
        <v>0</v>
      </c>
      <c r="B11" s="20">
        <f>IF($B$1="Monitoreo Octubre",'4o. Trimestre'!Q5,IF($B$1="Monitoreo Noviembre",'4o. Trimestre'!R5,IF($B$1="Monitoreo Diciembre",'4o. Trimestre'!S5,IF($B$1="Evaluación 4o. Trimestre",SUM('4o. Trimestre'!Q5:S5)," "))))</f>
        <v>0</v>
      </c>
      <c r="C11" s="20">
        <f>IF($B$1="Monitoreo Octubre",'4o. Trimestre'!T5,IF($B$1="Monitoreo Noviembre",'4o. Trimestre'!W5,IF($B$1="Monitoreo Diciembre",'4o. Trimestre'!Z5,IF($B$1="Evaluación 4o. Trimestre",'4o. Trimestre'!AC5," "))))</f>
        <v>0</v>
      </c>
      <c r="D11" s="21">
        <f>IF($B$1="Monitoreo Octubre",'4o. Trimestre'!V5,IF($B$1="Monitoreo Noviembre",'4o. Trimestre'!Y5,IF($B$1="Monitoreo Diciembre",'4o. Trimestre'!AB5,IF($B$1="Evaluación 4o. Trimestre",'4o. Trimestre'!AE5," "))))</f>
        <v>0</v>
      </c>
      <c r="E11" s="19" t="str">
        <f>IF($B$1="Monitoreo Octubre",'4o. Trimestre'!U5,IF($B$1="Monitoreo Noviembre",'4o. Trimestre'!X5,IF($B$1="Monitoreo Diciembre",'4o. Trimestre'!AA5,IF($B$1="Evaluación 4o. Trimestre",'4o. Trimestre'!AD5," "))))</f>
        <v xml:space="preserve"> </v>
      </c>
    </row>
    <row r="12" spans="1:7" ht="120" x14ac:dyDescent="0.25">
      <c r="A12" s="19">
        <f>'4o. Trimestre'!D6</f>
        <v>0</v>
      </c>
      <c r="B12" s="20">
        <f>IF($B$1="Monitoreo Octubre",'4o. Trimestre'!Q6,IF($B$1="Monitoreo Noviembre",'4o. Trimestre'!R6,IF($B$1="Monitoreo Diciembre",'4o. Trimestre'!S6,IF($B$1="Evaluación 4o. Trimestre",SUM('4o. Trimestre'!Q6:S6)," "))))</f>
        <v>0</v>
      </c>
      <c r="C12" s="20">
        <f>IF($B$1="Monitoreo Octubre",'4o. Trimestre'!T6,IF($B$1="Monitoreo Noviembre",'4o. Trimestre'!W6,IF($B$1="Monitoreo Diciembre",'4o. Trimestre'!Z6,IF($B$1="Evaluación 4o. Trimestre",'4o. Trimestre'!AC6," "))))</f>
        <v>0</v>
      </c>
      <c r="D12" s="21">
        <f>IF($B$1="Monitoreo Octubre",'4o. Trimestre'!V6,IF($B$1="Monitoreo Noviembre",'4o. Trimestre'!Y6,IF($B$1="Monitoreo Diciembre",'4o. Trimestre'!AB6,IF($B$1="Evaluación 4o. Trimestre",'4o. Trimestre'!AE6," "))))</f>
        <v>0</v>
      </c>
      <c r="E12" s="19" t="str">
        <f>IF($B$1="Monitoreo Octubre",'4o. Trimestre'!U6,IF($B$1="Monitoreo Noviembre",'4o. Trimestre'!X6,IF($B$1="Monitoreo Diciembre",'4o. Trimestre'!AA6,IF($B$1="Evaluación 4o. Trimestre",'4o. Trimestre'!AD6," "))))</f>
        <v xml:space="preserve"> </v>
      </c>
    </row>
    <row r="13" spans="1:7" ht="30.75" customHeight="1" x14ac:dyDescent="0.25">
      <c r="A13" s="19">
        <f>'4o. Trimestre'!D7</f>
        <v>0</v>
      </c>
      <c r="B13" s="20">
        <f>IF($B$1="Monitoreo Octubre",'4o. Trimestre'!Q7,IF($B$1="Monitoreo Noviembre",'4o. Trimestre'!R7,IF($B$1="Monitoreo Diciembre",'4o. Trimestre'!S7,IF($B$1="Evaluación 4o. Trimestre",SUM('4o. Trimestre'!Q7:S7)," "))))</f>
        <v>0</v>
      </c>
      <c r="C13" s="20">
        <f>IF($B$1="Monitoreo Octubre",'4o. Trimestre'!T7,IF($B$1="Monitoreo Noviembre",'4o. Trimestre'!W7,IF($B$1="Monitoreo Diciembre",'4o. Trimestre'!Z7,IF($B$1="Evaluación 4o. Trimestre",'4o. Trimestre'!AC7," "))))</f>
        <v>0</v>
      </c>
      <c r="D13" s="21">
        <f>IF($B$1="Monitoreo Octubre",'4o. Trimestre'!V7,IF($B$1="Monitoreo Noviembre",'4o. Trimestre'!Y7,IF($B$1="Monitoreo Diciembre",'4o. Trimestre'!AB7,IF($B$1="Evaluación 4o. Trimestre",'4o. Trimestre'!AE7," "))))</f>
        <v>0</v>
      </c>
      <c r="E13" s="19" t="str">
        <f>IF($B$1="Monitoreo Octubre",'4o. Trimestre'!U7,IF($B$1="Monitoreo Noviembre",'4o. Trimestre'!X7,IF($B$1="Monitoreo Diciembre",'4o. Trimestre'!AA7,IF($B$1="Evaluación 4o. Trimestre",'4o. Trimestre'!AD7," "))))</f>
        <v xml:space="preserve"> </v>
      </c>
    </row>
    <row r="14" spans="1:7" ht="75" x14ac:dyDescent="0.25">
      <c r="A14" s="19">
        <f>'4o. Trimestre'!D8</f>
        <v>0</v>
      </c>
      <c r="B14" s="20">
        <f>IF($B$1="Monitoreo Octubre",'4o. Trimestre'!Q8,IF($B$1="Monitoreo Noviembre",'4o. Trimestre'!R8,IF($B$1="Monitoreo Diciembre",'4o. Trimestre'!S8,IF($B$1="Evaluación 4o. Trimestre",SUM('4o. Trimestre'!Q8:S8)," "))))</f>
        <v>0</v>
      </c>
      <c r="C14" s="20">
        <f>IF($B$1="Monitoreo Octubre",'4o. Trimestre'!T8,IF($B$1="Monitoreo Noviembre",'4o. Trimestre'!W8,IF($B$1="Monitoreo Diciembre",'4o. Trimestre'!Z8,IF($B$1="Evaluación 4o. Trimestre",'4o. Trimestre'!AC8," "))))</f>
        <v>0</v>
      </c>
      <c r="D14" s="21">
        <f>IF($B$1="Monitoreo Octubre",'4o. Trimestre'!V8,IF($B$1="Monitoreo Noviembre",'4o. Trimestre'!Y8,IF($B$1="Monitoreo Diciembre",'4o. Trimestre'!AB8,IF($B$1="Evaluación 4o. Trimestre",'4o. Trimestre'!AE8," "))))</f>
        <v>0</v>
      </c>
      <c r="E14" s="19" t="str">
        <f>IF($B$1="Monitoreo Octubre",'4o. Trimestre'!U8,IF($B$1="Monitoreo Noviembre",'4o. Trimestre'!X8,IF($B$1="Monitoreo Diciembre",'4o. Trimestre'!AA8,IF($B$1="Evaluación 4o. Trimestre",'4o. Trimestre'!AD8," "))))</f>
        <v xml:space="preserve"> </v>
      </c>
    </row>
    <row r="15" spans="1:7" x14ac:dyDescent="0.25">
      <c r="A15" s="19">
        <f>'4o. Trimestre'!D9</f>
        <v>0</v>
      </c>
      <c r="B15" s="20">
        <f>IF($B$1="Monitoreo Octubre",'4o. Trimestre'!Q9,IF($B$1="Monitoreo Noviembre",'4o. Trimestre'!R9,IF($B$1="Monitoreo Diciembre",'4o. Trimestre'!S9,IF($B$1="Evaluación 4o. Trimestre",SUM('4o. Trimestre'!Q9:S9)," "))))</f>
        <v>0</v>
      </c>
      <c r="C15" s="20">
        <f>IF($B$1="Monitoreo Octubre",'4o. Trimestre'!T9,IF($B$1="Monitoreo Noviembre",'4o. Trimestre'!W9,IF($B$1="Monitoreo Diciembre",'4o. Trimestre'!Z9,IF($B$1="Evaluación 4o. Trimestre",'4o. Trimestre'!AC9," "))))</f>
        <v>0</v>
      </c>
      <c r="D15" s="21">
        <f>IF($B$1="Monitoreo Octubre",'4o. Trimestre'!V9,IF($B$1="Monitoreo Noviembre",'4o. Trimestre'!Y9,IF($B$1="Monitoreo Diciembre",'4o. Trimestre'!AB9,IF($B$1="Evaluación 4o. Trimestre",'4o. Trimestre'!AE9," "))))</f>
        <v>0</v>
      </c>
      <c r="E15" s="19" t="str">
        <f>IF($B$1="Monitoreo Octubre",'4o. Trimestre'!U9,IF($B$1="Monitoreo Noviembre",'4o. Trimestre'!X9,IF($B$1="Monitoreo Diciembre",'4o. Trimestre'!AA9,IF($B$1="Evaluación 4o. Trimestre",'4o. Trimestre'!AD9," "))))</f>
        <v xml:space="preserve"> </v>
      </c>
    </row>
    <row r="16" spans="1:7" x14ac:dyDescent="0.25">
      <c r="A16" s="19">
        <f>'4o. Trimestre'!D10</f>
        <v>0</v>
      </c>
      <c r="B16" s="20">
        <f>IF($B$1="Monitoreo Octubre",'4o. Trimestre'!Q10,IF($B$1="Monitoreo Noviembre",'4o. Trimestre'!R10,IF($B$1="Monitoreo Diciembre",'4o. Trimestre'!S10,IF($B$1="Evaluación 4o. Trimestre",SUM('4o. Trimestre'!Q10:S10)," "))))</f>
        <v>0</v>
      </c>
      <c r="C16" s="20">
        <f>IF($B$1="Monitoreo Octubre",'4o. Trimestre'!T10,IF($B$1="Monitoreo Noviembre",'4o. Trimestre'!W10,IF($B$1="Monitoreo Diciembre",'4o. Trimestre'!Z10,IF($B$1="Evaluación 4o. Trimestre",'4o. Trimestre'!AC10," "))))</f>
        <v>0</v>
      </c>
      <c r="D16" s="21">
        <f>IF($B$1="Monitoreo Octubre",'4o. Trimestre'!V10,IF($B$1="Monitoreo Noviembre",'4o. Trimestre'!Y10,IF($B$1="Monitoreo Diciembre",'4o. Trimestre'!AB10,IF($B$1="Evaluación 4o. Trimestre",'4o. Trimestre'!AE10," "))))</f>
        <v>0</v>
      </c>
      <c r="E16" s="19" t="str">
        <f>IF($B$1="Monitoreo Octubre",'4o. Trimestre'!U10,IF($B$1="Monitoreo Noviembre",'4o. Trimestre'!X10,IF($B$1="Monitoreo Diciembre",'4o. Trimestre'!AA10,IF($B$1="Evaluación 4o. Trimestre",'4o. Trimestre'!AD10," "))))</f>
        <v xml:space="preserve"> </v>
      </c>
    </row>
    <row r="17" spans="1:7" ht="26.25" customHeight="1" x14ac:dyDescent="0.25">
      <c r="A17" s="19">
        <f>'4o. Trimestre'!D11</f>
        <v>0</v>
      </c>
      <c r="B17" s="20">
        <f>IF($B$1="Monitoreo Octubre",'4o. Trimestre'!Q11,IF($B$1="Monitoreo Noviembre",'4o. Trimestre'!R11,IF($B$1="Monitoreo Diciembre",'4o. Trimestre'!S11,IF($B$1="Evaluación 4o. Trimestre",SUM('4o. Trimestre'!Q11:S11)," "))))</f>
        <v>0</v>
      </c>
      <c r="C17" s="20">
        <f>IF($B$1="Monitoreo Octubre",'4o. Trimestre'!T11,IF($B$1="Monitoreo Noviembre",'4o. Trimestre'!W11,IF($B$1="Monitoreo Diciembre",'4o. Trimestre'!Z11,IF($B$1="Evaluación 4o. Trimestre",'4o. Trimestre'!AC11," "))))</f>
        <v>0</v>
      </c>
      <c r="D17" s="21">
        <f>IF($B$1="Monitoreo Octubre",'4o. Trimestre'!V11,IF($B$1="Monitoreo Noviembre",'4o. Trimestre'!Y11,IF($B$1="Monitoreo Diciembre",'4o. Trimestre'!AB11,IF($B$1="Evaluación 4o. Trimestre",'4o. Trimestre'!AE11," "))))</f>
        <v>0</v>
      </c>
      <c r="E17" s="19" t="str">
        <f>IF($B$1="Monitoreo Octubre",'4o. Trimestre'!U11,IF($B$1="Monitoreo Noviembre",'4o. Trimestre'!X11,IF($B$1="Monitoreo Diciembre",'4o. Trimestre'!AA11,IF($B$1="Evaluación 4o. Trimestre",'4o. Trimestre'!AD11," "))))</f>
        <v xml:space="preserve"> </v>
      </c>
    </row>
    <row r="18" spans="1:7" ht="36" customHeight="1" x14ac:dyDescent="0.25">
      <c r="A18" s="19">
        <f>'4o. Trimestre'!D12</f>
        <v>0</v>
      </c>
      <c r="B18" s="20">
        <f>IF($B$1="Monitoreo Octubre",'4o. Trimestre'!Q12,IF($B$1="Monitoreo Noviembre",'4o. Trimestre'!R12,IF($B$1="Monitoreo Diciembre",'4o. Trimestre'!S12,IF($B$1="Evaluación 4o. Trimestre",SUM('4o. Trimestre'!Q12:S12)," "))))</f>
        <v>0</v>
      </c>
      <c r="C18" s="20">
        <f>IF($B$1="Monitoreo Octubre",'4o. Trimestre'!T12,IF($B$1="Monitoreo Noviembre",'4o. Trimestre'!W12,IF($B$1="Monitoreo Diciembre",'4o. Trimestre'!Z12,IF($B$1="Evaluación 4o. Trimestre",'4o. Trimestre'!AC12," "))))</f>
        <v>0</v>
      </c>
      <c r="D18" s="21">
        <f>IF($B$1="Monitoreo Octubre",'4o. Trimestre'!V12,IF($B$1="Monitoreo Noviembre",'4o. Trimestre'!Y12,IF($B$1="Monitoreo Diciembre",'4o. Trimestre'!AB12,IF($B$1="Evaluación 4o. Trimestre",'4o. Trimestre'!AE12," "))))</f>
        <v>0</v>
      </c>
      <c r="E18" s="19" t="str">
        <f>IF($B$1="Monitoreo Octubre",'4o. Trimestre'!U12,IF($B$1="Monitoreo Noviembre",'4o. Trimestre'!X12,IF($B$1="Monitoreo Diciembre",'4o. Trimestre'!AA12,IF($B$1="Evaluación 4o. Trimestre",'4o. Trimestre'!AD12," "))))</f>
        <v xml:space="preserve"> </v>
      </c>
    </row>
    <row r="19" spans="1:7" ht="27" customHeight="1" x14ac:dyDescent="0.25">
      <c r="A19" s="166" t="str">
        <f>CONCATENATE("RESULTADO ESPERADO: ",'4o. Trimestre'!B13)</f>
        <v>RESULTADO ESPERADO: 0</v>
      </c>
      <c r="B19" s="166"/>
      <c r="C19" s="166"/>
      <c r="D19" s="166"/>
      <c r="E19" s="166"/>
    </row>
    <row r="20" spans="1:7" ht="22.5" customHeight="1" x14ac:dyDescent="0.25">
      <c r="A20" s="16" t="s">
        <v>25</v>
      </c>
      <c r="B20" s="17" t="s">
        <v>26</v>
      </c>
      <c r="C20" s="16" t="s">
        <v>27</v>
      </c>
      <c r="D20" s="16" t="s">
        <v>28</v>
      </c>
      <c r="E20" s="16" t="s">
        <v>29</v>
      </c>
    </row>
    <row r="21" spans="1:7" ht="16.5" customHeight="1" x14ac:dyDescent="0.25">
      <c r="A21" s="19">
        <f>'4o. Trimestre'!D13</f>
        <v>0</v>
      </c>
      <c r="B21" s="20">
        <f>IF($B$1="Monitoreo Octubre",'4o. Trimestre'!Q13,IF($B$1="Monitoreo Noviembre",'4o. Trimestre'!R13,IF($B$1="Monitoreo Diciembre",'4o. Trimestre'!S13,IF($B$1="Evaluación 4o. Trimestre",SUM('4o. Trimestre'!Q13:S13)," "))))</f>
        <v>0</v>
      </c>
      <c r="C21" s="20">
        <f>IF($B$1="Monitoreo Octubre",'4o. Trimestre'!T13,IF($B$1="Monitoreo Noviembre",'4o. Trimestre'!W13,IF($B$1="Monitoreo Diciembre",'4o. Trimestre'!Z13,IF($B$1="Evaluación 4o. Trimestre",'4o. Trimestre'!AC13," "))))</f>
        <v>0</v>
      </c>
      <c r="D21" s="21">
        <f>IF($B$1="Monitoreo Octubre",'4o. Trimestre'!V13,IF($B$1="Monitoreo Noviembre",'4o. Trimestre'!Y13,IF($B$1="Monitoreo Diciembre",'4o. Trimestre'!AB13,IF($B$1="Evaluación 4o. Trimestre",'4o. Trimestre'!AE13," "))))</f>
        <v>0</v>
      </c>
      <c r="E21" s="19" t="str">
        <f>IF($B$1="Monitoreo Octubre",'4o. Trimestre'!U13,IF($B$1="Monitoreo Noviembre",'4o. Trimestre'!X13,IF($B$1="Monitoreo Diciembre",'4o. Trimestre'!AA13,IF($B$1="Evaluación 4o. Trimestre",'4o. Trimestre'!AD13," "))))</f>
        <v xml:space="preserve"> </v>
      </c>
    </row>
    <row r="22" spans="1:7" ht="14.25" customHeight="1" x14ac:dyDescent="0.25">
      <c r="A22" s="19">
        <f>'4o. Trimestre'!D14</f>
        <v>0</v>
      </c>
      <c r="B22" s="20">
        <f>IF($B$1="Monitoreo Octubre",'4o. Trimestre'!Q14,IF($B$1="Monitoreo Noviembre",'4o. Trimestre'!R14,IF($B$1="Monitoreo Diciembre",'4o. Trimestre'!S14,IF($B$1="Evaluación 4o. Trimestre",SUM('4o. Trimestre'!Q14:S14)," "))))</f>
        <v>0</v>
      </c>
      <c r="C22" s="20">
        <f>IF($B$1="Monitoreo Octubre",'4o. Trimestre'!T14,IF($B$1="Monitoreo Noviembre",'4o. Trimestre'!W14,IF($B$1="Monitoreo Diciembre",'4o. Trimestre'!Z14,IF($B$1="Evaluación 4o. Trimestre",'4o. Trimestre'!AC14," "))))</f>
        <v>0</v>
      </c>
      <c r="D22" s="21">
        <f>IF($B$1="Monitoreo Octubre",'4o. Trimestre'!V14,IF($B$1="Monitoreo Noviembre",'4o. Trimestre'!Y14,IF($B$1="Monitoreo Diciembre",'4o. Trimestre'!AB14,IF($B$1="Evaluación 4o. Trimestre",'4o. Trimestre'!AE14," "))))</f>
        <v>0</v>
      </c>
      <c r="E22" s="19" t="str">
        <f>IF($B$1="Monitoreo Octubre",'4o. Trimestre'!U14,IF($B$1="Monitoreo Noviembre",'4o. Trimestre'!X14,IF($B$1="Monitoreo Diciembre",'4o. Trimestre'!AA14,IF($B$1="Evaluación 4o. Trimestre",'4o. Trimestre'!AD14," "))))</f>
        <v xml:space="preserve"> </v>
      </c>
    </row>
    <row r="23" spans="1:7" x14ac:dyDescent="0.25">
      <c r="A23" s="19">
        <f>'4o. Trimestre'!D15</f>
        <v>0</v>
      </c>
      <c r="B23" s="20">
        <f>IF($B$1="Monitoreo Octubre",'4o. Trimestre'!Q15,IF($B$1="Monitoreo Noviembre",'4o. Trimestre'!R15,IF($B$1="Monitoreo Diciembre",'4o. Trimestre'!S15,IF($B$1="Evaluación 4o. Trimestre",SUM('4o. Trimestre'!Q15:S15)," "))))</f>
        <v>0</v>
      </c>
      <c r="C23" s="20">
        <f>IF($B$1="Monitoreo Octubre",'4o. Trimestre'!T15,IF($B$1="Monitoreo Noviembre",'4o. Trimestre'!W15,IF($B$1="Monitoreo Diciembre",'4o. Trimestre'!Z15,IF($B$1="Evaluación 4o. Trimestre",'4o. Trimestre'!AC15," "))))</f>
        <v>0</v>
      </c>
      <c r="D23" s="21">
        <f>IF($B$1="Monitoreo Octubre",'4o. Trimestre'!V15,IF($B$1="Monitoreo Noviembre",'4o. Trimestre'!Y15,IF($B$1="Monitoreo Diciembre",'4o. Trimestre'!AB15,IF($B$1="Evaluación 4o. Trimestre",'4o. Trimestre'!AE15," "))))</f>
        <v>0</v>
      </c>
      <c r="E23" s="19" t="str">
        <f>IF($B$1="Monitoreo Octubre",'4o. Trimestre'!U15,IF($B$1="Monitoreo Noviembre",'4o. Trimestre'!X15,IF($B$1="Monitoreo Diciembre",'4o. Trimestre'!AA15,IF($B$1="Evaluación 4o. Trimestre",'4o. Trimestre'!AD15," "))))</f>
        <v xml:space="preserve"> </v>
      </c>
    </row>
    <row r="24" spans="1:7" x14ac:dyDescent="0.25">
      <c r="A24" s="19">
        <f>'4o. Trimestre'!D16</f>
        <v>0</v>
      </c>
      <c r="B24" s="20">
        <f>IF($B$1="Monitoreo Octubre",'4o. Trimestre'!Q16,IF($B$1="Monitoreo Noviembre",'4o. Trimestre'!R16,IF($B$1="Monitoreo Diciembre",'4o. Trimestre'!S16,IF($B$1="Evaluación 4o. Trimestre",SUM('4o. Trimestre'!Q16:S16)," "))))</f>
        <v>0</v>
      </c>
      <c r="C24" s="20">
        <f>IF($B$1="Monitoreo Octubre",'4o. Trimestre'!T16,IF($B$1="Monitoreo Noviembre",'4o. Trimestre'!W16,IF($B$1="Monitoreo Diciembre",'4o. Trimestre'!Z16,IF($B$1="Evaluación 4o. Trimestre",'4o. Trimestre'!AC16," "))))</f>
        <v>0</v>
      </c>
      <c r="D24" s="21">
        <f>IF($B$1="Monitoreo Octubre",'4o. Trimestre'!V16,IF($B$1="Monitoreo Noviembre",'4o. Trimestre'!Y16,IF($B$1="Monitoreo Diciembre",'4o. Trimestre'!AB16,IF($B$1="Evaluación 4o. Trimestre",'4o. Trimestre'!AE16," "))))</f>
        <v>0</v>
      </c>
      <c r="E24" s="19" t="str">
        <f>IF($B$1="Monitoreo Octubre",'4o. Trimestre'!U16,IF($B$1="Monitoreo Noviembre",'4o. Trimestre'!X16,IF($B$1="Monitoreo Diciembre",'4o. Trimestre'!AA16,IF($B$1="Evaluación 4o. Trimestre",'4o. Trimestre'!AD16," "))))</f>
        <v xml:space="preserve"> </v>
      </c>
    </row>
    <row r="25" spans="1:7" x14ac:dyDescent="0.25">
      <c r="A25" s="19">
        <f>'4o. Trimestre'!D17</f>
        <v>0</v>
      </c>
      <c r="B25" s="20">
        <f>IF($B$1="Monitoreo Octubre",'4o. Trimestre'!Q17,IF($B$1="Monitoreo Noviembre",'4o. Trimestre'!R17,IF($B$1="Monitoreo Diciembre",'4o. Trimestre'!S17,IF($B$1="Evaluación 4o. Trimestre",SUM('4o. Trimestre'!Q17:S17)," "))))</f>
        <v>0</v>
      </c>
      <c r="C25" s="20">
        <f>IF($B$1="Monitoreo Octubre",'4o. Trimestre'!T17,IF($B$1="Monitoreo Noviembre",'4o. Trimestre'!W17,IF($B$1="Monitoreo Diciembre",'4o. Trimestre'!Z17,IF($B$1="Evaluación 4o. Trimestre",'4o. Trimestre'!AC17," "))))</f>
        <v>0</v>
      </c>
      <c r="D25" s="21">
        <f>IF($B$1="Monitoreo Octubre",'4o. Trimestre'!V17,IF($B$1="Monitoreo Noviembre",'4o. Trimestre'!Y17,IF($B$1="Monitoreo Diciembre",'4o. Trimestre'!AB17,IF($B$1="Evaluación 4o. Trimestre",'4o. Trimestre'!AE17," "))))</f>
        <v>0</v>
      </c>
      <c r="E25" s="19" t="str">
        <f>IF($B$1="Monitoreo Octubre",'4o. Trimestre'!U17,IF($B$1="Monitoreo Noviembre",'4o. Trimestre'!X17,IF($B$1="Monitoreo Diciembre",'4o. Trimestre'!AA17,IF($B$1="Evaluación 4o. Trimestre",'4o. Trimestre'!AD17," "))))</f>
        <v xml:space="preserve"> </v>
      </c>
    </row>
    <row r="26" spans="1:7" x14ac:dyDescent="0.25">
      <c r="A26" s="19">
        <f>'4o. Trimestre'!D18</f>
        <v>0</v>
      </c>
      <c r="B26" s="20">
        <f>IF($B$1="Monitoreo Octubre",'4o. Trimestre'!Q18,IF($B$1="Monitoreo Noviembre",'4o. Trimestre'!R18,IF($B$1="Monitoreo Diciembre",'4o. Trimestre'!S18,IF($B$1="Evaluación 4o. Trimestre",SUM('4o. Trimestre'!Q18:S18)," "))))</f>
        <v>0</v>
      </c>
      <c r="C26" s="20">
        <f>IF($B$1="Monitoreo Octubre",'4o. Trimestre'!T18,IF($B$1="Monitoreo Noviembre",'4o. Trimestre'!W18,IF($B$1="Monitoreo Diciembre",'4o. Trimestre'!Z18,IF($B$1="Evaluación 4o. Trimestre",'4o. Trimestre'!AC18," "))))</f>
        <v>0</v>
      </c>
      <c r="D26" s="21">
        <f>IF($B$1="Monitoreo Octubre",'4o. Trimestre'!V18,IF($B$1="Monitoreo Noviembre",'4o. Trimestre'!Y18,IF($B$1="Monitoreo Diciembre",'4o. Trimestre'!AB18,IF($B$1="Evaluación 4o. Trimestre",'4o. Trimestre'!AE18," "))))</f>
        <v>0</v>
      </c>
      <c r="E26" s="19" t="str">
        <f>IF($B$1="Monitoreo Octubre",'4o. Trimestre'!U18,IF($B$1="Monitoreo Noviembre",'4o. Trimestre'!X18,IF($B$1="Monitoreo Diciembre",'4o. Trimestre'!AA18,IF($B$1="Evaluación 4o. Trimestre",'4o. Trimestre'!AD18," "))))</f>
        <v xml:space="preserve"> </v>
      </c>
    </row>
    <row r="27" spans="1:7" x14ac:dyDescent="0.25">
      <c r="A27" s="173" t="str">
        <f>CONCATENATE("OBJETIVO OPERATIVO: ",'4o. Trimestre'!A19)</f>
        <v>OBJETIVO OPERATIVO: 0</v>
      </c>
      <c r="B27" s="173"/>
      <c r="C27" s="173"/>
      <c r="D27" s="173"/>
      <c r="E27" s="173"/>
      <c r="G27" s="15"/>
    </row>
    <row r="28" spans="1:7" x14ac:dyDescent="0.25">
      <c r="A28" s="166" t="str">
        <f>CONCATENATE("RESULTADO ESPERADO: ",'4o. Trimestre'!B19)</f>
        <v>RESULTADO ESPERADO: 0</v>
      </c>
      <c r="B28" s="166"/>
      <c r="C28" s="166"/>
      <c r="D28" s="166"/>
      <c r="E28" s="166"/>
      <c r="G28" s="15"/>
    </row>
    <row r="29" spans="1:7" x14ac:dyDescent="0.25">
      <c r="A29" s="16" t="s">
        <v>25</v>
      </c>
      <c r="B29" s="17" t="s">
        <v>26</v>
      </c>
      <c r="C29" s="16" t="s">
        <v>27</v>
      </c>
      <c r="D29" s="16" t="s">
        <v>28</v>
      </c>
      <c r="E29" s="16" t="s">
        <v>29</v>
      </c>
      <c r="F29" s="18"/>
      <c r="G29" s="18"/>
    </row>
    <row r="30" spans="1:7" ht="31.5" customHeight="1" x14ac:dyDescent="0.25">
      <c r="A30" s="19">
        <f>'4o. Trimestre'!D19</f>
        <v>0</v>
      </c>
      <c r="B30" s="20">
        <f>IF($B$1="Monitoreo Octubre",'4o. Trimestre'!Q19,IF($B$1="Monitoreo Noviembre",'4o. Trimestre'!R19,IF($B$1="Monitoreo Diciembre",'4o. Trimestre'!S19,IF($B$1="Evaluación 4o. Trimestre",SUM('4o. Trimestre'!Q19:S19)," "))))</f>
        <v>0</v>
      </c>
      <c r="C30" s="20">
        <f>IF($B$1="Monitoreo Octubre",'4o. Trimestre'!T19,IF($B$1="Monitoreo Noviembre",'4o. Trimestre'!W19,IF($B$1="Monitoreo Diciembre",'4o. Trimestre'!Z19,IF($B$1="Evaluación 4o. Trimestre",'4o. Trimestre'!AC19," "))))</f>
        <v>0</v>
      </c>
      <c r="D30" s="21">
        <f>IF($B$1="Monitoreo Octubre",'4o. Trimestre'!V19,IF($B$1="Monitoreo Noviembre",'4o. Trimestre'!Y19,IF($B$1="Monitoreo Diciembre",'4o. Trimestre'!AB19,IF($B$1="Evaluación 4o. Trimestre",'4o. Trimestre'!AE19," "))))</f>
        <v>0</v>
      </c>
      <c r="E30" s="19" t="str">
        <f>IF($B$1="Monitoreo Octubre",'4o. Trimestre'!U19,IF($B$1="Monitoreo Noviembre",'4o. Trimestre'!X19,IF($B$1="Monitoreo Diciembre",'4o. Trimestre'!AA19,IF($B$1="Evaluación 4o. Trimestre",'4o. Trimestre'!AD19," "))))</f>
        <v xml:space="preserve"> </v>
      </c>
    </row>
    <row r="31" spans="1:7" x14ac:dyDescent="0.25">
      <c r="A31" s="19">
        <f>'4o. Trimestre'!D20</f>
        <v>0</v>
      </c>
      <c r="B31" s="20">
        <f>IF($B$1="Monitoreo Octubre",'4o. Trimestre'!Q20,IF($B$1="Monitoreo Noviembre",'4o. Trimestre'!R20,IF($B$1="Monitoreo Diciembre",'4o. Trimestre'!S20,IF($B$1="Evaluación 4o. Trimestre",SUM('4o. Trimestre'!Q20:S20)," "))))</f>
        <v>0</v>
      </c>
      <c r="C31" s="20">
        <f>IF($B$1="Monitoreo Octubre",'4o. Trimestre'!T20,IF($B$1="Monitoreo Noviembre",'4o. Trimestre'!W20,IF($B$1="Monitoreo Diciembre",'4o. Trimestre'!Z20,IF($B$1="Evaluación 4o. Trimestre",'4o. Trimestre'!AC20," "))))</f>
        <v>0</v>
      </c>
      <c r="D31" s="21">
        <f>IF($B$1="Monitoreo Octubre",'4o. Trimestre'!V20,IF($B$1="Monitoreo Noviembre",'4o. Trimestre'!Y20,IF($B$1="Monitoreo Diciembre",'4o. Trimestre'!AB20,IF($B$1="Evaluación 4o. Trimestre",'4o. Trimestre'!AE20," "))))</f>
        <v>0</v>
      </c>
      <c r="E31" s="19" t="str">
        <f>IF($B$1="Monitoreo Octubre",'4o. Trimestre'!U20,IF($B$1="Monitoreo Noviembre",'4o. Trimestre'!X20,IF($B$1="Monitoreo Diciembre",'4o. Trimestre'!AA20,IF($B$1="Evaluación 4o. Trimestre",'4o. Trimestre'!AD20," "))))</f>
        <v xml:space="preserve"> </v>
      </c>
    </row>
  </sheetData>
  <sheetProtection formatColumns="0" formatRows="0"/>
  <mergeCells count="10">
    <mergeCell ref="A7:E7"/>
    <mergeCell ref="A27:E27"/>
    <mergeCell ref="A28:E28"/>
    <mergeCell ref="B1:D1"/>
    <mergeCell ref="A3:E3"/>
    <mergeCell ref="B4:D4"/>
    <mergeCell ref="E4:E5"/>
    <mergeCell ref="C5:D5"/>
    <mergeCell ref="A6:E6"/>
    <mergeCell ref="A19:E19"/>
  </mergeCells>
  <dataValidations count="3">
    <dataValidation type="list" showErrorMessage="1" errorTitle="Sugerencia" error="Selecciones el informe que desea visualizar." promptTitle="Sugerencia" prompt="_x000a_Selecciones el mes que desea visualizar/imprimir." sqref="B1:D1">
      <formula1>"Monitoreo Octubre, Monitoreo Noviembre, Monitoreo Diciembre, Evaluación 4o. Trimestre"</formula1>
    </dataValidation>
    <dataValidation allowBlank="1" showErrorMessage="1" promptTitle="Sugerencia" prompt="Selecciones el Mes que desea visualizar." sqref="A1 A65515"/>
    <dataValidation type="list" showErrorMessage="1" errorTitle="Sugerencia" error="Selecciones el informe que desea visualizar." promptTitle="Sugerencia" prompt="_x000a_Selecciones el mes que desea visualizar/imprimir." sqref="B65515:D65515">
      <formula1>"Monitoreo Enero, Monitoreo Febrero, Monitoreo Marzo, Evaluación 1er. Trimestre"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headerFooter>
    <oddFooter>&amp;CPágina &amp;P de &amp;N</oddFooter>
  </headerFooter>
  <rowBreaks count="1" manualBreakCount="1">
    <brk id="26" max="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11</vt:i4>
      </vt:variant>
      <vt:variant>
        <vt:lpstr>Rangos con nombre</vt:lpstr>
      </vt:variant>
      <vt:variant>
        <vt:i4>21</vt:i4>
      </vt:variant>
    </vt:vector>
  </HeadingPairs>
  <TitlesOfParts>
    <vt:vector size="44" baseType="lpstr">
      <vt:lpstr>Index</vt:lpstr>
      <vt:lpstr>1er. Trimestre</vt:lpstr>
      <vt:lpstr>Informes 1er. Trimestre</vt:lpstr>
      <vt:lpstr>2o. Trimestre</vt:lpstr>
      <vt:lpstr>Informes 2o. Trimestre</vt:lpstr>
      <vt:lpstr>3er. Trimestre</vt:lpstr>
      <vt:lpstr>Informes 3er. Trimestre</vt:lpstr>
      <vt:lpstr>4o. Trimestre</vt:lpstr>
      <vt:lpstr>Informes 4o. Trimestre</vt:lpstr>
      <vt:lpstr>Anual</vt:lpstr>
      <vt:lpstr>Informes Anual</vt:lpstr>
      <vt:lpstr>Calc</vt:lpstr>
      <vt:lpstr>Gráfico 1er. Trimestre OO </vt:lpstr>
      <vt:lpstr>Gráfico 1er. Trimestre RE</vt:lpstr>
      <vt:lpstr>Gráfico 2o. Trimestre OO</vt:lpstr>
      <vt:lpstr>Gráfico 2o. Trimestre RE</vt:lpstr>
      <vt:lpstr>Gráfico 3er. Trimestre OO</vt:lpstr>
      <vt:lpstr>Gráfico 3er. Trimestre RE</vt:lpstr>
      <vt:lpstr>Gráfico 4o. Trimestre OO</vt:lpstr>
      <vt:lpstr>Gráfico 4o. Trimestre RE</vt:lpstr>
      <vt:lpstr>Anual Trimestre OO</vt:lpstr>
      <vt:lpstr>Anual Trimestre RE</vt:lpstr>
      <vt:lpstr>Grafica Anual</vt:lpstr>
      <vt:lpstr>'1er. Trimestre'!Área_de_impresión</vt:lpstr>
      <vt:lpstr>'2o. Trimestre'!Área_de_impresión</vt:lpstr>
      <vt:lpstr>'3er. Trimestre'!Área_de_impresión</vt:lpstr>
      <vt:lpstr>'4o. Trimestre'!Área_de_impresión</vt:lpstr>
      <vt:lpstr>Anual!Área_de_impresión</vt:lpstr>
      <vt:lpstr>Index!Área_de_impresión</vt:lpstr>
      <vt:lpstr>'Informes 1er. Trimestre'!Área_de_impresión</vt:lpstr>
      <vt:lpstr>'Informes 2o. Trimestre'!Área_de_impresión</vt:lpstr>
      <vt:lpstr>'Informes 3er. Trimestre'!Área_de_impresión</vt:lpstr>
      <vt:lpstr>'Informes 4o. Trimestre'!Área_de_impresión</vt:lpstr>
      <vt:lpstr>'Informes Anual'!Área_de_impresión</vt:lpstr>
      <vt:lpstr>'1er. Trimestre'!Títulos_a_imprimir</vt:lpstr>
      <vt:lpstr>'2o. Trimestre'!Títulos_a_imprimir</vt:lpstr>
      <vt:lpstr>'3er. Trimestre'!Títulos_a_imprimir</vt:lpstr>
      <vt:lpstr>'4o. Trimestre'!Títulos_a_imprimir</vt:lpstr>
      <vt:lpstr>Anual!Títulos_a_imprimir</vt:lpstr>
      <vt:lpstr>'Informes 1er. Trimestre'!Títulos_a_imprimir</vt:lpstr>
      <vt:lpstr>'Informes 2o. Trimestre'!Títulos_a_imprimir</vt:lpstr>
      <vt:lpstr>'Informes 3er. Trimestre'!Títulos_a_imprimir</vt:lpstr>
      <vt:lpstr>'Informes 4o. Trimestre'!Títulos_a_imprimir</vt:lpstr>
      <vt:lpstr>'Informes Anual'!Títulos_a_imprimir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Gómez Cuenca</dc:creator>
  <cp:lastModifiedBy>Adonis Peña</cp:lastModifiedBy>
  <cp:lastPrinted>2014-10-07T19:33:14Z</cp:lastPrinted>
  <dcterms:created xsi:type="dcterms:W3CDTF">2013-03-18T18:35:46Z</dcterms:created>
  <dcterms:modified xsi:type="dcterms:W3CDTF">2015-05-14T06:20:13Z</dcterms:modified>
</cp:coreProperties>
</file>